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336" windowHeight="4272" tabRatio="795" activeTab="0"/>
  </bookViews>
  <sheets>
    <sheet name="Read me" sheetId="1" r:id="rId1"/>
    <sheet name="TRB Record" sheetId="2" r:id="rId2"/>
    <sheet name="% solids whole biomass" sheetId="3" r:id="rId3"/>
    <sheet name="Ash" sheetId="4" r:id="rId4"/>
    <sheet name="Protein" sheetId="5" r:id="rId5"/>
    <sheet name=" Extractives" sheetId="6" r:id="rId6"/>
    <sheet name="% solids Extr-Free" sheetId="7" r:id="rId7"/>
    <sheet name="Structural Inorganics" sheetId="8" r:id="rId8"/>
    <sheet name="Lignin" sheetId="9" r:id="rId9"/>
    <sheet name="Structural Sugars" sheetId="10" r:id="rId10"/>
    <sheet name="Non-structural sugars" sheetId="11" r:id="rId11"/>
    <sheet name="Uronic Acid" sheetId="12" r:id="rId12"/>
    <sheet name="Acetate" sheetId="13" r:id="rId13"/>
    <sheet name="Duplicate Ext-free MC values" sheetId="14" r:id="rId14"/>
    <sheet name="Ext-free mass closure" sheetId="15" r:id="rId15"/>
    <sheet name="Average whole mass closure" sheetId="16" r:id="rId16"/>
    <sheet name="Error Flags" sheetId="17" r:id="rId17"/>
    <sheet name="NIR Data" sheetId="18" r:id="rId18"/>
    <sheet name="Comments" sheetId="19" r:id="rId19"/>
  </sheets>
  <definedNames>
    <definedName name="_xlnm.Print_Area" localSheetId="8">'Lignin'!$C$1:$X$15</definedName>
    <definedName name="_xlnm.Print_Area" localSheetId="9">'Structural Sugars'!$B$1:$J$55</definedName>
    <definedName name="_xlnm.Print_Titles" localSheetId="6">'% solids Extr-Free'!$1:$1</definedName>
    <definedName name="_xlnm.Print_Titles" localSheetId="2">'% solids whole biomass'!$2:$2</definedName>
    <definedName name="_xlnm.Print_Titles" localSheetId="12">'Acetate'!$2:$2</definedName>
    <definedName name="_xlnm.Print_Titles" localSheetId="3">'Ash'!$1:$1</definedName>
    <definedName name="_xlnm.Print_Titles" localSheetId="15">'Average whole mass closure'!$2:$2</definedName>
    <definedName name="_xlnm.Print_Titles" localSheetId="18">'Comments'!$1:$1</definedName>
    <definedName name="_xlnm.Print_Titles" localSheetId="8">'Lignin'!$A:$B,'Lignin'!$1:$1</definedName>
    <definedName name="_xlnm.Print_Titles" localSheetId="9">'Structural Sugars'!$A:$B,'Structural Sugars'!$1:$7</definedName>
    <definedName name="_xlnm.Print_Titles" localSheetId="1">'TRB Record'!$A:$C,'TRB Record'!$1:$1</definedName>
    <definedName name="_xlnm.Print_Titles" localSheetId="11">'Uronic Acid'!$2:$2</definedName>
  </definedNames>
  <calcPr fullCalcOnLoad="1"/>
</workbook>
</file>

<file path=xl/comments15.xml><?xml version="1.0" encoding="utf-8"?>
<comments xmlns="http://schemas.openxmlformats.org/spreadsheetml/2006/main">
  <authors>
    <author>asluiter</author>
  </authors>
  <commentList>
    <comment ref="G1" authorId="0">
      <text>
        <r>
          <rPr>
            <sz val="8"/>
            <rFont val="Tahoma"/>
            <family val="0"/>
          </rPr>
          <t>This value corrected for extractives</t>
        </r>
      </text>
    </comment>
  </commentList>
</comments>
</file>

<file path=xl/comments16.xml><?xml version="1.0" encoding="utf-8"?>
<comments xmlns="http://schemas.openxmlformats.org/spreadsheetml/2006/main">
  <authors>
    <author> </author>
  </authors>
  <commentList>
    <comment ref="I2" authorId="0">
      <text>
        <r>
          <rPr>
            <sz val="8"/>
            <rFont val="Tahoma"/>
            <family val="0"/>
          </rPr>
          <t xml:space="preserve">The assumption has been made that all of the structural protein in the biomass condenses into the acid insoluble fraction.  The validity of this assumption has not been tested for all biomass types.
</t>
        </r>
      </text>
    </comment>
  </commentList>
</comments>
</file>

<file path=xl/sharedStrings.xml><?xml version="1.0" encoding="utf-8"?>
<sst xmlns="http://schemas.openxmlformats.org/spreadsheetml/2006/main" count="404" uniqueCount="193">
  <si>
    <t>Master Ref</t>
  </si>
  <si>
    <t>Sample ID</t>
  </si>
  <si>
    <t>TRB solids whole</t>
  </si>
  <si>
    <t>TRB Ash</t>
  </si>
  <si>
    <t>TRB Protein</t>
  </si>
  <si>
    <t>TRB H2O Extraction</t>
  </si>
  <si>
    <t>TRB EtOH Extraction</t>
  </si>
  <si>
    <t>TRBsolids Extr Free</t>
  </si>
  <si>
    <t>TRB  Lignin</t>
  </si>
  <si>
    <t>TRB sugars</t>
  </si>
  <si>
    <t>TRB Non-structural sugars</t>
  </si>
  <si>
    <t>TRB Uronic Acid</t>
  </si>
  <si>
    <t>TRB Acetyl</t>
  </si>
  <si>
    <t>replicate 1</t>
  </si>
  <si>
    <t>replicate 2</t>
  </si>
  <si>
    <t>replicate 3</t>
  </si>
  <si>
    <t>replicate 4</t>
  </si>
  <si>
    <t>replicate 5</t>
  </si>
  <si>
    <t>replicate 6</t>
  </si>
  <si>
    <t>replicate 7</t>
  </si>
  <si>
    <t>replicate 8</t>
  </si>
  <si>
    <t>replicate 9</t>
  </si>
  <si>
    <t>replicate 10</t>
  </si>
  <si>
    <t>replicate 11</t>
  </si>
  <si>
    <t>replicate 12</t>
  </si>
  <si>
    <t>replicate 13</t>
  </si>
  <si>
    <t>replicate 14</t>
  </si>
  <si>
    <t>replicate 15</t>
  </si>
  <si>
    <t>replicate 16</t>
  </si>
  <si>
    <t>replicate 17</t>
  </si>
  <si>
    <t>replicate 18</t>
  </si>
  <si>
    <t>replicate 19</t>
  </si>
  <si>
    <t>replicate 20</t>
  </si>
  <si>
    <t>replicate 21</t>
  </si>
  <si>
    <t>replicate 22</t>
  </si>
  <si>
    <t>replicate 23</t>
  </si>
  <si>
    <t>replicate 24</t>
  </si>
  <si>
    <t>replicate 25</t>
  </si>
  <si>
    <t>replicate 26</t>
  </si>
  <si>
    <t>replicate 27</t>
  </si>
  <si>
    <t>replicate 28</t>
  </si>
  <si>
    <t>replicate 29</t>
  </si>
  <si>
    <t>replicate 30</t>
  </si>
  <si>
    <t>IR method</t>
  </si>
  <si>
    <t>Oven Method</t>
  </si>
  <si>
    <t>TRB Moist. ExtFree</t>
  </si>
  <si>
    <t>Sample Description</t>
  </si>
  <si>
    <t>% Solids</t>
  </si>
  <si>
    <t>Dry Pan (g)</t>
  </si>
  <si>
    <t>Sample (g)</t>
  </si>
  <si>
    <t>Pan with dry solids (g)</t>
  </si>
  <si>
    <t>Dry sample (g)</t>
  </si>
  <si>
    <t>Avg % Solids</t>
  </si>
  <si>
    <t>ODW Crucible (g)</t>
  </si>
  <si>
    <t>ADW Sample (g)</t>
  </si>
  <si>
    <t>ODW Sample (g)</t>
  </si>
  <si>
    <t>Ash&amp;Crucible (g)</t>
  </si>
  <si>
    <t>Ash (g)</t>
  </si>
  <si>
    <t>% Ash</t>
  </si>
  <si>
    <t>Average</t>
  </si>
  <si>
    <t>Whole samples</t>
  </si>
  <si>
    <t>Extractives-free samples</t>
  </si>
  <si>
    <t>Acid Insoluble Residue Protein (from acid hydrolysis)</t>
  </si>
  <si>
    <t>TRB Protein (whole)</t>
  </si>
  <si>
    <t xml:space="preserve">wt %N </t>
  </si>
  <si>
    <t>%protein</t>
  </si>
  <si>
    <t>Avg % protein</t>
  </si>
  <si>
    <t>TRB Protein (Extr-Free)</t>
  </si>
  <si>
    <t>TRB Residue Protein</t>
  </si>
  <si>
    <t>Water Extraction</t>
  </si>
  <si>
    <t>TRB water Extraction</t>
  </si>
  <si>
    <t>ADW sample (g)</t>
  </si>
  <si>
    <t>ODW sample</t>
  </si>
  <si>
    <t>ODW flask (g)</t>
  </si>
  <si>
    <t>ODW flask + extractives (g)</t>
  </si>
  <si>
    <t>Volume H2O after extraction (ml)</t>
  </si>
  <si>
    <t>Vol. Sample removed for sucrose measurement (ml)</t>
  </si>
  <si>
    <t>Wt. Extractives (g)</t>
  </si>
  <si>
    <t>Wt % H2O extractives</t>
  </si>
  <si>
    <t>Avg H20 Extractives</t>
  </si>
  <si>
    <t>Wt % EtOH extractives</t>
  </si>
  <si>
    <t>Avg EtOH Extractives</t>
  </si>
  <si>
    <t>total extractives</t>
  </si>
  <si>
    <t>TRB soilds. ExtFree</t>
  </si>
  <si>
    <t>TRB Structural Inorganics</t>
  </si>
  <si>
    <t>% Structural Inorganics</t>
  </si>
  <si>
    <t>TRB Lignin</t>
  </si>
  <si>
    <t>ADW Sample (mg)</t>
  </si>
  <si>
    <t>ODW Sample (mg)</t>
  </si>
  <si>
    <t>ODW Crucible(g)</t>
  </si>
  <si>
    <t>ODW Crucible + Residue (g)</t>
  </si>
  <si>
    <t>ODW Residue (mg)</t>
  </si>
  <si>
    <t>Ash + Crucible Wt. (g)</t>
  </si>
  <si>
    <t>Ash (mg)</t>
  </si>
  <si>
    <t>Insol Residue (mg)</t>
  </si>
  <si>
    <t>%Insol Residue</t>
  </si>
  <si>
    <t>P corrected residue</t>
  </si>
  <si>
    <t>UV Absorbance</t>
  </si>
  <si>
    <r>
      <t>l</t>
    </r>
    <r>
      <rPr>
        <sz val="9"/>
        <rFont val="Geneva"/>
        <family val="0"/>
      </rPr>
      <t xml:space="preserve"> meas (nm)</t>
    </r>
  </si>
  <si>
    <t>Sample volume used (ml)</t>
  </si>
  <si>
    <t>Water volume used (ml)</t>
  </si>
  <si>
    <t>Dilution</t>
  </si>
  <si>
    <t>% Sol Lig</t>
  </si>
  <si>
    <t>Total Lignin%</t>
  </si>
  <si>
    <t>Average Lignin</t>
  </si>
  <si>
    <t>TRB Sugars</t>
  </si>
  <si>
    <t>ODW sample (mg)</t>
  </si>
  <si>
    <t>Volume (ml)</t>
  </si>
  <si>
    <t>Raw Data</t>
  </si>
  <si>
    <t>Anhydro</t>
  </si>
  <si>
    <t>Wt. % Ext-free material</t>
  </si>
  <si>
    <t>Glucose (mg/ml)</t>
  </si>
  <si>
    <t>Xylose (mg/ml)</t>
  </si>
  <si>
    <t>Galactose (mg/ml)</t>
  </si>
  <si>
    <t>Arabinose (mg/ml)</t>
  </si>
  <si>
    <t>Mannose (mg/ml)</t>
  </si>
  <si>
    <t>Glucose (mg)</t>
  </si>
  <si>
    <t>Xylose (mg)</t>
  </si>
  <si>
    <t>Galactose (mg)</t>
  </si>
  <si>
    <t>Arabinose (mg)</t>
  </si>
  <si>
    <t>Mannose (mg)</t>
  </si>
  <si>
    <t>Glucan (mg)</t>
  </si>
  <si>
    <t>Xylan (mg)</t>
  </si>
  <si>
    <t>Galactan (mg)</t>
  </si>
  <si>
    <t>Arabinan (mg)</t>
  </si>
  <si>
    <t>Mannan (mg)</t>
  </si>
  <si>
    <t>Glucan%</t>
  </si>
  <si>
    <t>Avg Glucan %</t>
  </si>
  <si>
    <t>Xylan %</t>
  </si>
  <si>
    <t>Avg Xylan %</t>
  </si>
  <si>
    <t>Galactan %</t>
  </si>
  <si>
    <t>Avg Galactan %</t>
  </si>
  <si>
    <t xml:space="preserve">Arabinan % </t>
  </si>
  <si>
    <t>Avg Arabinan %</t>
  </si>
  <si>
    <t>Mannan %</t>
  </si>
  <si>
    <t>Avg Mannan %</t>
  </si>
  <si>
    <t>total sugars</t>
  </si>
  <si>
    <t>Avg total %</t>
  </si>
  <si>
    <t xml:space="preserve">Wt. % </t>
  </si>
  <si>
    <t>Sucrose (mg/ml)</t>
  </si>
  <si>
    <t>Sucrose%</t>
  </si>
  <si>
    <t>Avg Sucrose %</t>
  </si>
  <si>
    <t>Sucrose from glucose %</t>
  </si>
  <si>
    <t>Avg suc from glu %</t>
  </si>
  <si>
    <t>Total wt% Sucrose</t>
  </si>
  <si>
    <t>TRB Uronic Acids</t>
  </si>
  <si>
    <t>Uronic Acids (mg/ml)</t>
  </si>
  <si>
    <t>Uronic Acid (mg)</t>
  </si>
  <si>
    <t>Uronic Acids %</t>
  </si>
  <si>
    <t>Acetic acid (mg/ml)</t>
  </si>
  <si>
    <t>Acetic acid (mg)</t>
  </si>
  <si>
    <t>Modifier</t>
  </si>
  <si>
    <t>Acetate %</t>
  </si>
  <si>
    <t>Structural Sugars</t>
  </si>
  <si>
    <t>% Protein</t>
  </si>
  <si>
    <t>% H2O Extractives</t>
  </si>
  <si>
    <t>% EtOH Extractives</t>
  </si>
  <si>
    <t>% Sucrose</t>
  </si>
  <si>
    <t>%Structural Inorganics</t>
  </si>
  <si>
    <t>% Lignin</t>
  </si>
  <si>
    <t>% Glucan</t>
  </si>
  <si>
    <t>% Galactan</t>
  </si>
  <si>
    <t>% Arabinan</t>
  </si>
  <si>
    <t>% Mannan</t>
  </si>
  <si>
    <t>Uronic acid</t>
  </si>
  <si>
    <t>Acetyl</t>
  </si>
  <si>
    <t>%Structural Protein</t>
  </si>
  <si>
    <t>%Extractable Nitrogen</t>
  </si>
  <si>
    <t>%Water Extractives</t>
  </si>
  <si>
    <t>%Water Extractable Others</t>
  </si>
  <si>
    <t>%Ethanol Extractives</t>
  </si>
  <si>
    <t>% Extractives</t>
  </si>
  <si>
    <t>Avg % Extractives</t>
  </si>
  <si>
    <t>Total %</t>
  </si>
  <si>
    <t>Tolerance of Error:</t>
  </si>
  <si>
    <t>comments</t>
  </si>
  <si>
    <t>% Xylan</t>
  </si>
  <si>
    <t>Extinction Coeffiecient</t>
  </si>
  <si>
    <t>Protein factor</t>
  </si>
  <si>
    <t>IR Method</t>
  </si>
  <si>
    <t>Owner Name</t>
  </si>
  <si>
    <t>Hydrolyzate Volume (ml)</t>
  </si>
  <si>
    <t>Lignin Nitrogen corrected?</t>
  </si>
  <si>
    <t>EtOH Extraction</t>
  </si>
  <si>
    <t>HPLC Sequence:</t>
  </si>
  <si>
    <t>Original SRS concentration (mg/ml)</t>
  </si>
  <si>
    <t>SRS recovered concentration (mg/ml)</t>
  </si>
  <si>
    <t>Loss factor:</t>
  </si>
  <si>
    <t>Sugar Recovery Satndards</t>
  </si>
  <si>
    <t>TRB structural inorganics</t>
  </si>
  <si>
    <t>% Whole Protein</t>
  </si>
  <si>
    <t>% Structural protein</t>
  </si>
  <si>
    <t>%Non-structural inorganics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</si>
</sst>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000"/>
    <numFmt numFmtId="169" formatCode="0.0000000"/>
    <numFmt numFmtId="170" formatCode="0.00000000"/>
    <numFmt numFmtId="171" formatCode="0.000000000"/>
  </numFmts>
  <fonts count="10">
    <font>
      <sz val="9"/>
      <name val="Geneva"/>
      <family val="0"/>
    </font>
    <font>
      <b/>
      <sz val="9"/>
      <name val="Geneva"/>
      <family val="0"/>
    </font>
    <font>
      <i/>
      <sz val="9"/>
      <name val="Geneva"/>
      <family val="0"/>
    </font>
    <font>
      <b/>
      <i/>
      <sz val="9"/>
      <name val="Geneva"/>
      <family val="0"/>
    </font>
    <font>
      <u val="single"/>
      <sz val="9"/>
      <color indexed="36"/>
      <name val="Geneva"/>
      <family val="0"/>
    </font>
    <font>
      <u val="single"/>
      <sz val="9"/>
      <color indexed="12"/>
      <name val="Geneva"/>
      <family val="0"/>
    </font>
    <font>
      <sz val="9"/>
      <name val="Symbol"/>
      <family val="0"/>
    </font>
    <font>
      <sz val="9"/>
      <color indexed="55"/>
      <name val="Geneva"/>
      <family val="0"/>
    </font>
    <font>
      <sz val="8"/>
      <name val="Tahoma"/>
      <family val="0"/>
    </font>
    <font>
      <b/>
      <sz val="8"/>
      <name val="Geneva"/>
      <family val="2"/>
    </font>
  </fonts>
  <fills count="3">
    <fill>
      <patternFill/>
    </fill>
    <fill>
      <patternFill patternType="gray125"/>
    </fill>
    <fill>
      <patternFill patternType="solid">
        <fgColor indexed="44"/>
        <bgColor indexed="64"/>
      </patternFill>
    </fill>
  </fills>
  <borders count="38">
    <border>
      <left/>
      <right/>
      <top/>
      <bottom/>
      <diagonal/>
    </border>
    <border>
      <left style="thin"/>
      <right style="thin"/>
      <top style="thin"/>
      <bottom style="thin"/>
    </border>
    <border>
      <left style="thin"/>
      <right style="thick"/>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style="medium"/>
      <right style="medium"/>
      <top style="medium"/>
      <bottom style="medium"/>
    </border>
    <border>
      <left style="thin"/>
      <right style="thick"/>
      <top>
        <color indexed="63"/>
      </top>
      <bottom style="thin"/>
    </border>
    <border>
      <left style="thin"/>
      <right>
        <color indexed="63"/>
      </right>
      <top>
        <color indexed="63"/>
      </top>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color indexed="63"/>
      </right>
      <top>
        <color indexed="63"/>
      </top>
      <bottom style="medium"/>
    </border>
    <border>
      <left>
        <color indexed="63"/>
      </left>
      <right style="thin"/>
      <top style="thin"/>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ck"/>
      <right>
        <color indexed="63"/>
      </right>
      <top style="thin"/>
      <bottom style="thin"/>
    </border>
    <border>
      <left>
        <color indexed="63"/>
      </left>
      <right>
        <color indexed="63"/>
      </right>
      <top style="thin"/>
      <bottom style="thin"/>
    </border>
    <border>
      <left>
        <color indexed="63"/>
      </left>
      <right style="thick"/>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0" fontId="0" fillId="0" borderId="0" xfId="0" applyAlignment="1" applyProtection="1">
      <alignment horizontal="center"/>
      <protection/>
    </xf>
    <xf numFmtId="0" fontId="0" fillId="2" borderId="1" xfId="0" applyFill="1" applyBorder="1" applyAlignment="1" applyProtection="1">
      <alignment horizontal="center"/>
      <protection locked="0"/>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lignment horizontal="center"/>
    </xf>
    <xf numFmtId="0" fontId="0" fillId="0" borderId="1" xfId="0" applyFill="1" applyBorder="1" applyAlignment="1" applyProtection="1">
      <alignment horizontal="center"/>
      <protection/>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0" borderId="0" xfId="0" applyAlignment="1" applyProtection="1">
      <alignment horizontal="center" textRotation="90"/>
      <protection/>
    </xf>
    <xf numFmtId="0" fontId="0" fillId="0" borderId="1" xfId="0" applyFill="1" applyBorder="1" applyAlignment="1" applyProtection="1">
      <alignment horizontal="center" textRotation="90"/>
      <protection/>
    </xf>
    <xf numFmtId="0" fontId="0" fillId="0" borderId="0" xfId="0" applyAlignment="1">
      <alignment horizontal="center" textRotation="90"/>
    </xf>
    <xf numFmtId="164" fontId="0" fillId="2" borderId="2" xfId="0" applyNumberFormat="1" applyFill="1" applyBorder="1" applyAlignment="1" applyProtection="1">
      <alignment horizontal="center"/>
      <protection locked="0"/>
    </xf>
    <xf numFmtId="164" fontId="0" fillId="2" borderId="3" xfId="0" applyNumberFormat="1" applyFill="1" applyBorder="1" applyAlignment="1" applyProtection="1">
      <alignment horizontal="center"/>
      <protection locked="0"/>
    </xf>
    <xf numFmtId="164" fontId="0" fillId="2" borderId="1" xfId="0" applyNumberFormat="1" applyFill="1" applyBorder="1" applyAlignment="1" applyProtection="1">
      <alignment horizontal="center"/>
      <protection locked="0"/>
    </xf>
    <xf numFmtId="167" fontId="0" fillId="2" borderId="1" xfId="0" applyNumberFormat="1" applyFill="1" applyBorder="1" applyAlignment="1" applyProtection="1">
      <alignment/>
      <protection locked="0"/>
    </xf>
    <xf numFmtId="167" fontId="0" fillId="0" borderId="1" xfId="0" applyNumberFormat="1" applyFill="1" applyBorder="1" applyAlignment="1" applyProtection="1">
      <alignment horizontal="center"/>
      <protection/>
    </xf>
    <xf numFmtId="2" fontId="0" fillId="0" borderId="0" xfId="0" applyNumberFormat="1" applyAlignment="1" applyProtection="1">
      <alignment horizontal="center"/>
      <protection/>
    </xf>
    <xf numFmtId="0" fontId="0" fillId="0" borderId="0" xfId="0" applyAlignment="1" applyProtection="1">
      <alignment horizontal="center" wrapText="1"/>
      <protection/>
    </xf>
    <xf numFmtId="0" fontId="0" fillId="2" borderId="0" xfId="0" applyFill="1" applyBorder="1" applyAlignment="1" applyProtection="1">
      <alignment horizontal="center"/>
      <protection locked="0"/>
    </xf>
    <xf numFmtId="0" fontId="0" fillId="0" borderId="0" xfId="0" applyAlignment="1" applyProtection="1">
      <alignment/>
      <protection/>
    </xf>
    <xf numFmtId="0" fontId="0" fillId="0" borderId="0" xfId="0" applyAlignment="1" applyProtection="1">
      <alignment/>
      <protection locked="0"/>
    </xf>
    <xf numFmtId="0" fontId="0" fillId="0" borderId="0" xfId="0" applyFill="1" applyAlignment="1" applyProtection="1">
      <alignment horizontal="center"/>
      <protection/>
    </xf>
    <xf numFmtId="0" fontId="0" fillId="0" borderId="0" xfId="0" applyFill="1" applyAlignment="1" applyProtection="1">
      <alignment horizontal="center" textRotation="90"/>
      <protection/>
    </xf>
    <xf numFmtId="0" fontId="0" fillId="2" borderId="0" xfId="0" applyFill="1" applyAlignment="1" applyProtection="1">
      <alignment horizontal="center"/>
      <protection locked="0"/>
    </xf>
    <xf numFmtId="0" fontId="0" fillId="0" borderId="1" xfId="0" applyBorder="1" applyAlignment="1">
      <alignment horizontal="center"/>
    </xf>
    <xf numFmtId="167" fontId="0" fillId="0" borderId="1" xfId="0" applyNumberFormat="1" applyBorder="1" applyAlignment="1">
      <alignment horizontal="center"/>
    </xf>
    <xf numFmtId="167" fontId="0" fillId="0" borderId="0" xfId="0" applyNumberFormat="1" applyAlignment="1">
      <alignment horizontal="center"/>
    </xf>
    <xf numFmtId="2" fontId="0" fillId="0" borderId="0" xfId="0" applyNumberFormat="1" applyAlignment="1">
      <alignment horizontal="center"/>
    </xf>
    <xf numFmtId="0" fontId="0" fillId="2" borderId="1" xfId="0" applyFill="1" applyBorder="1" applyAlignment="1" applyProtection="1">
      <alignment/>
      <protection locked="0"/>
    </xf>
    <xf numFmtId="164" fontId="0" fillId="0" borderId="0" xfId="0" applyNumberFormat="1" applyAlignment="1" applyProtection="1">
      <alignment horizontal="center"/>
      <protection/>
    </xf>
    <xf numFmtId="167" fontId="0" fillId="2" borderId="1" xfId="0" applyNumberFormat="1" applyFill="1" applyBorder="1" applyAlignment="1" applyProtection="1">
      <alignment horizontal="center"/>
      <protection locked="0"/>
    </xf>
    <xf numFmtId="167" fontId="0" fillId="2" borderId="1" xfId="0" applyNumberFormat="1" applyFill="1" applyBorder="1" applyAlignment="1" applyProtection="1">
      <alignment/>
      <protection locked="0"/>
    </xf>
    <xf numFmtId="166" fontId="0" fillId="2" borderId="1" xfId="0" applyNumberFormat="1" applyFill="1" applyBorder="1" applyAlignment="1" applyProtection="1">
      <alignment/>
      <protection locked="0"/>
    </xf>
    <xf numFmtId="2" fontId="0" fillId="2" borderId="1" xfId="0" applyNumberFormat="1" applyFill="1" applyBorder="1" applyAlignment="1" applyProtection="1">
      <alignment horizontal="center"/>
      <protection locked="0"/>
    </xf>
    <xf numFmtId="0" fontId="0" fillId="0" borderId="0" xfId="0" applyFill="1" applyAlignment="1">
      <alignment horizontal="center"/>
    </xf>
    <xf numFmtId="2" fontId="0" fillId="2" borderId="1" xfId="0" applyNumberFormat="1" applyFill="1" applyBorder="1" applyAlignment="1" applyProtection="1">
      <alignment/>
      <protection locked="0"/>
    </xf>
    <xf numFmtId="165" fontId="0" fillId="0" borderId="0" xfId="0" applyNumberFormat="1" applyAlignment="1" applyProtection="1">
      <alignment horizontal="center"/>
      <protection/>
    </xf>
    <xf numFmtId="0" fontId="0" fillId="0" borderId="0"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0" xfId="0" applyFont="1" applyAlignment="1">
      <alignment/>
    </xf>
    <xf numFmtId="2" fontId="0" fillId="0" borderId="0" xfId="0" applyNumberFormat="1" applyFont="1" applyAlignment="1" applyProtection="1">
      <alignment horizontal="center"/>
      <protection/>
    </xf>
    <xf numFmtId="0" fontId="0" fillId="0" borderId="1" xfId="0" applyFill="1" applyBorder="1" applyAlignment="1" applyProtection="1">
      <alignment horizontal="center"/>
      <protection locked="0"/>
    </xf>
    <xf numFmtId="164" fontId="0" fillId="0" borderId="0" xfId="0" applyNumberFormat="1" applyAlignment="1" applyProtection="1">
      <alignment horizontal="center" textRotation="90"/>
      <protection/>
    </xf>
    <xf numFmtId="0" fontId="0" fillId="0" borderId="4" xfId="0" applyBorder="1" applyAlignment="1">
      <alignment horizontal="center"/>
    </xf>
    <xf numFmtId="0" fontId="0" fillId="0" borderId="0" xfId="0" applyFont="1" applyAlignment="1" applyProtection="1">
      <alignment horizontal="center" textRotation="90" wrapText="1"/>
      <protection/>
    </xf>
    <xf numFmtId="0" fontId="0" fillId="0" borderId="0" xfId="0" applyAlignment="1" applyProtection="1">
      <alignment horizontal="center" textRotation="90" wrapText="1"/>
      <protection/>
    </xf>
    <xf numFmtId="0" fontId="0" fillId="0" borderId="1" xfId="0" applyFill="1" applyBorder="1" applyAlignment="1" applyProtection="1">
      <alignment horizontal="center" textRotation="90" wrapText="1"/>
      <protection/>
    </xf>
    <xf numFmtId="0" fontId="7" fillId="0" borderId="0" xfId="0" applyFont="1" applyAlignment="1" applyProtection="1">
      <alignment horizontal="center" textRotation="90" wrapText="1"/>
      <protection/>
    </xf>
    <xf numFmtId="0" fontId="0" fillId="0" borderId="0" xfId="0" applyAlignment="1">
      <alignment horizontal="center" textRotation="90" wrapText="1"/>
    </xf>
    <xf numFmtId="0" fontId="7" fillId="0" borderId="0" xfId="0" applyFont="1" applyAlignment="1">
      <alignment horizontal="center" textRotation="90" wrapText="1"/>
    </xf>
    <xf numFmtId="0" fontId="0" fillId="0" borderId="2" xfId="0" applyFill="1" applyBorder="1" applyAlignment="1" applyProtection="1">
      <alignment horizontal="center"/>
      <protection locked="0"/>
    </xf>
    <xf numFmtId="0" fontId="0" fillId="0" borderId="0" xfId="0" applyFill="1" applyBorder="1" applyAlignment="1" applyProtection="1">
      <alignment horizontal="center" textRotation="90"/>
      <protection/>
    </xf>
    <xf numFmtId="0" fontId="0" fillId="0" borderId="0" xfId="0" applyBorder="1" applyAlignment="1" applyProtection="1">
      <alignment horizontal="center" textRotation="90"/>
      <protection/>
    </xf>
    <xf numFmtId="0" fontId="0" fillId="2" borderId="1" xfId="0" applyFill="1" applyBorder="1" applyAlignment="1" applyProtection="1">
      <alignment horizontal="center"/>
      <protection/>
    </xf>
    <xf numFmtId="0" fontId="1" fillId="0" borderId="0" xfId="0" applyFont="1" applyAlignment="1">
      <alignment horizontal="center"/>
    </xf>
    <xf numFmtId="0" fontId="0" fillId="0" borderId="0" xfId="0" applyAlignment="1" applyProtection="1">
      <alignment textRotation="90"/>
      <protection/>
    </xf>
    <xf numFmtId="0" fontId="0" fillId="0" borderId="2" xfId="0" applyFill="1" applyBorder="1" applyAlignment="1" applyProtection="1">
      <alignment horizontal="center" textRotation="90"/>
      <protection/>
    </xf>
    <xf numFmtId="0" fontId="0" fillId="2" borderId="5" xfId="0" applyFill="1" applyBorder="1" applyAlignment="1" applyProtection="1">
      <alignment horizontal="center"/>
      <protection locked="0"/>
    </xf>
    <xf numFmtId="0" fontId="0" fillId="0" borderId="0" xfId="0" applyAlignment="1" applyProtection="1">
      <alignment horizontal="center"/>
      <protection locked="0"/>
    </xf>
    <xf numFmtId="0" fontId="0" fillId="0" borderId="6" xfId="0" applyFill="1" applyBorder="1" applyAlignment="1" applyProtection="1">
      <alignment horizontal="center" wrapText="1"/>
      <protection/>
    </xf>
    <xf numFmtId="0" fontId="0" fillId="2" borderId="3" xfId="0" applyFill="1" applyBorder="1" applyAlignment="1" applyProtection="1">
      <alignment horizontal="center" textRotation="90"/>
      <protection/>
    </xf>
    <xf numFmtId="0" fontId="0" fillId="2" borderId="1" xfId="0" applyFill="1" applyBorder="1" applyAlignment="1" applyProtection="1">
      <alignment horizontal="center" textRotation="90"/>
      <protection/>
    </xf>
    <xf numFmtId="0" fontId="0" fillId="2" borderId="1" xfId="0" applyFill="1" applyBorder="1" applyAlignment="1" applyProtection="1">
      <alignment horizontal="center" textRotation="90" wrapText="1"/>
      <protection/>
    </xf>
    <xf numFmtId="0" fontId="0" fillId="0" borderId="6" xfId="0" applyFill="1" applyBorder="1" applyAlignment="1" applyProtection="1">
      <alignment horizontal="center"/>
      <protection/>
    </xf>
    <xf numFmtId="0" fontId="0" fillId="2" borderId="2" xfId="0" applyFill="1" applyBorder="1" applyAlignment="1" applyProtection="1">
      <alignment horizontal="center" textRotation="90"/>
      <protection/>
    </xf>
    <xf numFmtId="0" fontId="0" fillId="2" borderId="7" xfId="0" applyFill="1" applyBorder="1" applyAlignment="1" applyProtection="1">
      <alignment horizontal="center" textRotation="90"/>
      <protection/>
    </xf>
    <xf numFmtId="0" fontId="0" fillId="2" borderId="8" xfId="0" applyFill="1" applyBorder="1" applyAlignment="1" applyProtection="1">
      <alignment horizontal="center" textRotation="90"/>
      <protection/>
    </xf>
    <xf numFmtId="0" fontId="0" fillId="2" borderId="5" xfId="0" applyFill="1" applyBorder="1" applyAlignment="1" applyProtection="1">
      <alignment horizontal="center" textRotation="90"/>
      <protection/>
    </xf>
    <xf numFmtId="0" fontId="0" fillId="0" borderId="3" xfId="0" applyFill="1" applyBorder="1" applyAlignment="1" applyProtection="1">
      <alignment horizontal="center" textRotation="90"/>
      <protection/>
    </xf>
    <xf numFmtId="0" fontId="0" fillId="0" borderId="8" xfId="0" applyFill="1" applyBorder="1" applyAlignment="1" applyProtection="1">
      <alignment horizontal="center" textRotation="90"/>
      <protection/>
    </xf>
    <xf numFmtId="0" fontId="1" fillId="0" borderId="9" xfId="0" applyFont="1" applyFill="1" applyBorder="1" applyAlignment="1" applyProtection="1">
      <alignment horizontal="center"/>
      <protection/>
    </xf>
    <xf numFmtId="0" fontId="0" fillId="2" borderId="10" xfId="0" applyFill="1" applyBorder="1" applyAlignment="1" applyProtection="1">
      <alignment horizontal="center" textRotation="90"/>
      <protection/>
    </xf>
    <xf numFmtId="0" fontId="0" fillId="0" borderId="1" xfId="0" applyBorder="1" applyAlignment="1" applyProtection="1">
      <alignment horizontal="center" textRotation="90"/>
      <protection/>
    </xf>
    <xf numFmtId="2" fontId="0" fillId="0" borderId="1" xfId="0" applyNumberFormat="1" applyFill="1" applyBorder="1" applyAlignment="1" applyProtection="1">
      <alignment horizontal="center" textRotation="90"/>
      <protection/>
    </xf>
    <xf numFmtId="2" fontId="0" fillId="0" borderId="1" xfId="0" applyNumberFormat="1" applyFill="1" applyBorder="1" applyAlignment="1" applyProtection="1">
      <alignment horizontal="center"/>
      <protection/>
    </xf>
    <xf numFmtId="0" fontId="6" fillId="2" borderId="1" xfId="0" applyFont="1" applyFill="1" applyBorder="1" applyAlignment="1" applyProtection="1">
      <alignment horizontal="center" textRotation="90"/>
      <protection/>
    </xf>
    <xf numFmtId="0" fontId="0" fillId="2" borderId="1" xfId="0" applyFont="1" applyFill="1" applyBorder="1" applyAlignment="1" applyProtection="1">
      <alignment horizontal="center" textRotation="90"/>
      <protection/>
    </xf>
    <xf numFmtId="2" fontId="0" fillId="0" borderId="2" xfId="21" applyNumberFormat="1" applyFill="1" applyBorder="1" applyAlignment="1" applyProtection="1">
      <alignment horizontal="center"/>
      <protection/>
    </xf>
    <xf numFmtId="2" fontId="0" fillId="0" borderId="1" xfId="21" applyNumberFormat="1" applyFill="1" applyBorder="1" applyAlignment="1" applyProtection="1">
      <alignment horizontal="center"/>
      <protection/>
    </xf>
    <xf numFmtId="2" fontId="0" fillId="0" borderId="0" xfId="0" applyNumberFormat="1" applyFill="1" applyAlignment="1" applyProtection="1">
      <alignment horizontal="center"/>
      <protection/>
    </xf>
    <xf numFmtId="0" fontId="1" fillId="0" borderId="0" xfId="0" applyFont="1" applyAlignment="1" applyProtection="1">
      <alignment horizontal="center"/>
      <protection/>
    </xf>
    <xf numFmtId="0" fontId="0" fillId="0" borderId="4" xfId="0" applyBorder="1" applyAlignment="1" applyProtection="1">
      <alignment horizontal="center"/>
      <protection/>
    </xf>
    <xf numFmtId="0" fontId="0" fillId="0" borderId="4" xfId="0" applyBorder="1" applyAlignment="1" applyProtection="1">
      <alignment horizontal="center" textRotation="90"/>
      <protection/>
    </xf>
    <xf numFmtId="165" fontId="0" fillId="0" borderId="4" xfId="0" applyNumberFormat="1" applyBorder="1" applyAlignment="1" applyProtection="1">
      <alignment horizontal="center"/>
      <protection/>
    </xf>
    <xf numFmtId="2" fontId="0" fillId="0" borderId="4" xfId="0" applyNumberFormat="1" applyBorder="1" applyAlignment="1" applyProtection="1">
      <alignment horizontal="center"/>
      <protection/>
    </xf>
    <xf numFmtId="2" fontId="7" fillId="0" borderId="0" xfId="0" applyNumberFormat="1" applyFont="1" applyAlignment="1" applyProtection="1">
      <alignment horizontal="center"/>
      <protection/>
    </xf>
    <xf numFmtId="2" fontId="7" fillId="0" borderId="0" xfId="0" applyNumberFormat="1" applyFont="1" applyFill="1" applyAlignment="1">
      <alignment horizontal="center"/>
    </xf>
    <xf numFmtId="0" fontId="1" fillId="0" borderId="0" xfId="0" applyFont="1" applyBorder="1" applyAlignment="1">
      <alignment horizontal="center"/>
    </xf>
    <xf numFmtId="0" fontId="0" fillId="2" borderId="1" xfId="0" applyFill="1" applyBorder="1" applyAlignment="1">
      <alignment horizontal="center"/>
    </xf>
    <xf numFmtId="0" fontId="1" fillId="0" borderId="1" xfId="0" applyFont="1" applyBorder="1" applyAlignment="1">
      <alignment horizontal="center"/>
    </xf>
    <xf numFmtId="0" fontId="1" fillId="0" borderId="11" xfId="0" applyFont="1" applyBorder="1" applyAlignment="1" applyProtection="1">
      <alignment horizontal="center"/>
      <protection/>
    </xf>
    <xf numFmtId="2" fontId="0" fillId="0" borderId="1"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0" xfId="0" applyFill="1" applyAlignment="1" applyProtection="1">
      <alignment/>
      <protection locked="0"/>
    </xf>
    <xf numFmtId="0" fontId="0" fillId="2" borderId="12" xfId="0" applyFont="1" applyFill="1" applyBorder="1" applyAlignment="1" applyProtection="1">
      <alignment horizontal="left"/>
      <protection locked="0"/>
    </xf>
    <xf numFmtId="0" fontId="1" fillId="0" borderId="13"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0" fillId="0" borderId="15" xfId="0" applyFill="1" applyBorder="1" applyAlignment="1" applyProtection="1">
      <alignment horizontal="center"/>
      <protection/>
    </xf>
    <xf numFmtId="0" fontId="1" fillId="0" borderId="16"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4" xfId="0" applyFont="1" applyFill="1" applyBorder="1" applyAlignment="1" applyProtection="1">
      <alignment horizontal="center"/>
      <protection/>
    </xf>
    <xf numFmtId="0" fontId="1" fillId="2" borderId="1" xfId="0" applyFont="1" applyFill="1" applyBorder="1" applyAlignment="1" applyProtection="1">
      <alignment horizontal="center"/>
      <protection locked="0"/>
    </xf>
    <xf numFmtId="0" fontId="0" fillId="2" borderId="17" xfId="0" applyFont="1" applyFill="1" applyBorder="1" applyAlignment="1" applyProtection="1">
      <alignment horizontal="center"/>
      <protection locked="0"/>
    </xf>
    <xf numFmtId="0" fontId="0" fillId="2" borderId="18" xfId="0" applyFont="1" applyFill="1" applyBorder="1" applyAlignment="1" applyProtection="1">
      <alignment horizontal="center"/>
      <protection locked="0"/>
    </xf>
    <xf numFmtId="0" fontId="0" fillId="2" borderId="19"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1" fillId="2" borderId="23" xfId="0"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0" fillId="2" borderId="25" xfId="0" applyFont="1" applyFill="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2" borderId="3" xfId="0" applyFont="1" applyFill="1" applyBorder="1" applyAlignment="1" applyProtection="1">
      <alignment horizontal="center"/>
      <protection locked="0"/>
    </xf>
    <xf numFmtId="0" fontId="1" fillId="2" borderId="26" xfId="0" applyFont="1" applyFill="1" applyBorder="1" applyAlignment="1" applyProtection="1">
      <alignment horizontal="center"/>
      <protection locked="0"/>
    </xf>
    <xf numFmtId="0" fontId="0" fillId="0" borderId="27"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1" fillId="0" borderId="0" xfId="0" applyFont="1" applyAlignment="1" applyProtection="1">
      <alignment horizontal="center"/>
      <protection/>
    </xf>
    <xf numFmtId="0" fontId="0" fillId="0" borderId="29" xfId="0" applyFill="1" applyBorder="1" applyAlignment="1" applyProtection="1">
      <alignment horizontal="center"/>
      <protection/>
    </xf>
    <xf numFmtId="0" fontId="0" fillId="0" borderId="30" xfId="0" applyFill="1" applyBorder="1" applyAlignment="1" applyProtection="1">
      <alignment horizontal="center"/>
      <protection/>
    </xf>
    <xf numFmtId="0" fontId="0" fillId="0" borderId="3" xfId="0" applyFill="1" applyBorder="1" applyAlignment="1" applyProtection="1">
      <alignment horizontal="center"/>
      <protection/>
    </xf>
    <xf numFmtId="0" fontId="0" fillId="0" borderId="6" xfId="0" applyFill="1" applyBorder="1" applyAlignment="1" applyProtection="1">
      <alignment horizontal="center"/>
      <protection/>
    </xf>
    <xf numFmtId="0" fontId="0" fillId="0" borderId="31" xfId="0" applyFill="1" applyBorder="1" applyAlignment="1" applyProtection="1">
      <alignment horizontal="center"/>
      <protection/>
    </xf>
    <xf numFmtId="0" fontId="1" fillId="0" borderId="32"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34" xfId="0" applyFont="1" applyFill="1" applyBorder="1" applyAlignment="1" applyProtection="1">
      <alignment horizontal="center" vertical="center" wrapText="1"/>
      <protection/>
    </xf>
    <xf numFmtId="0" fontId="1" fillId="2" borderId="1" xfId="0" applyFont="1" applyFill="1" applyBorder="1" applyAlignment="1" applyProtection="1">
      <alignment horizontal="center"/>
      <protection/>
    </xf>
    <xf numFmtId="0" fontId="1" fillId="2" borderId="6" xfId="0" applyFont="1" applyFill="1" applyBorder="1" applyAlignment="1" applyProtection="1">
      <alignment horizontal="center"/>
      <protection/>
    </xf>
    <xf numFmtId="0" fontId="1" fillId="2" borderId="30" xfId="0" applyFont="1" applyFill="1" applyBorder="1" applyAlignment="1" applyProtection="1">
      <alignment horizontal="center"/>
      <protection/>
    </xf>
    <xf numFmtId="0" fontId="1" fillId="2" borderId="3" xfId="0" applyFont="1" applyFill="1" applyBorder="1" applyAlignment="1" applyProtection="1">
      <alignment horizontal="center"/>
      <protection/>
    </xf>
    <xf numFmtId="0" fontId="1" fillId="0" borderId="32" xfId="0" applyFont="1" applyFill="1" applyBorder="1" applyAlignment="1" applyProtection="1">
      <alignment horizontal="center"/>
      <protection/>
    </xf>
    <xf numFmtId="0" fontId="1" fillId="0" borderId="33" xfId="0" applyFont="1" applyFill="1" applyBorder="1" applyAlignment="1" applyProtection="1">
      <alignment horizontal="center"/>
      <protection/>
    </xf>
    <xf numFmtId="0" fontId="1" fillId="0" borderId="34" xfId="0" applyFont="1" applyFill="1" applyBorder="1" applyAlignment="1" applyProtection="1">
      <alignment horizontal="center"/>
      <protection/>
    </xf>
    <xf numFmtId="0" fontId="1" fillId="2" borderId="20" xfId="0" applyFont="1" applyFill="1" applyBorder="1" applyAlignment="1">
      <alignment horizontal="center"/>
    </xf>
    <xf numFmtId="0" fontId="1" fillId="2" borderId="21" xfId="0" applyFont="1" applyFill="1" applyBorder="1" applyAlignment="1">
      <alignment horizontal="center"/>
    </xf>
    <xf numFmtId="0" fontId="0" fillId="0" borderId="35" xfId="0" applyBorder="1" applyAlignment="1" applyProtection="1">
      <alignment horizontal="center" vertical="center" textRotation="90" wrapText="1"/>
      <protection/>
    </xf>
    <xf numFmtId="0" fontId="0" fillId="0" borderId="36" xfId="0" applyBorder="1" applyAlignment="1" applyProtection="1">
      <alignment horizontal="center" vertical="center" textRotation="90" wrapText="1"/>
      <protection/>
    </xf>
    <xf numFmtId="0" fontId="0" fillId="0" borderId="37" xfId="0" applyBorder="1" applyAlignment="1" applyProtection="1">
      <alignment horizontal="center" vertical="center" textRotation="90" wrapText="1"/>
      <protection/>
    </xf>
    <xf numFmtId="0" fontId="1" fillId="0" borderId="1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3" xfId="0" applyFont="1" applyFill="1" applyBorder="1" applyAlignment="1" applyProtection="1">
      <alignment horizontal="center"/>
      <protection locked="0"/>
    </xf>
    <xf numFmtId="0" fontId="1" fillId="0" borderId="11" xfId="0" applyFont="1" applyBorder="1" applyAlignment="1">
      <alignment horizontal="center"/>
    </xf>
    <xf numFmtId="0" fontId="1" fillId="0" borderId="0" xfId="0" applyFont="1" applyAlignment="1">
      <alignment horizontal="center"/>
    </xf>
    <xf numFmtId="0" fontId="1" fillId="2" borderId="6"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0" borderId="0" xfId="0" applyFont="1" applyFill="1" applyBorder="1" applyAlignment="1" applyProtection="1">
      <alignment horizontal="right"/>
      <protection locked="0"/>
    </xf>
    <xf numFmtId="0" fontId="1" fillId="0" borderId="4" xfId="0" applyFont="1" applyFill="1" applyBorder="1" applyAlignment="1" applyProtection="1">
      <alignment horizontal="right"/>
      <protection locked="0"/>
    </xf>
    <xf numFmtId="0" fontId="1" fillId="2" borderId="1" xfId="0" applyFont="1" applyFill="1" applyBorder="1" applyAlignment="1" applyProtection="1">
      <alignment horizontal="center"/>
      <protection locked="0"/>
    </xf>
    <xf numFmtId="0" fontId="0" fillId="0" borderId="32" xfId="0" applyBorder="1" applyAlignment="1" applyProtection="1">
      <alignment horizontal="center"/>
      <protection/>
    </xf>
    <xf numFmtId="0" fontId="0" fillId="0" borderId="33" xfId="0" applyBorder="1" applyAlignment="1" applyProtection="1">
      <alignment horizontal="center"/>
      <protection/>
    </xf>
    <xf numFmtId="0" fontId="0" fillId="0" borderId="34" xfId="0"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15</xdr:col>
      <xdr:colOff>47625</xdr:colOff>
      <xdr:row>35</xdr:row>
      <xdr:rowOff>142875</xdr:rowOff>
    </xdr:to>
    <xdr:sp>
      <xdr:nvSpPr>
        <xdr:cNvPr id="1" name="TextBox 1"/>
        <xdr:cNvSpPr txBox="1">
          <a:spLocks noChangeArrowheads="1"/>
        </xdr:cNvSpPr>
      </xdr:nvSpPr>
      <xdr:spPr>
        <a:xfrm>
          <a:off x="0" y="0"/>
          <a:ext cx="10334625" cy="547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latin typeface="Geneva"/>
              <a:ea typeface="Geneva"/>
              <a:cs typeface="Geneva"/>
            </a:rPr>
            <a:t>Legal Disclaimer:
Neither MRI the government, nor persons acting on their behalf make any warranty, express or implied:
(1) with respect to the merchantability, accuracy, completeness, or usefulness of any services, materials, or information furnished hereunder;
(2) that the use of any such services, materials, or information may not infringe privately owned rights;
(3) that the services, materials, or information furnished hereunder will not result in injury or damage when used for any purpose; or
(4) that the services, materials, or information furnished hereunder will accomplish the intended results or are safe or fit for any purpose, including the intended or particular purpose.
Furthermore, MRI and the government hereby specifically disclaim any and all warranties, express or implied, for any products manufactured, used, or sold that use these workbooks, calculations, or information. Neither MRI nor the government shall be liable for lost profits, lost savings, special, consequential, incidental or other indirect damages in any event, even if such party is made aware of the possibility thereof.
Instructions for use:
- This workbook is intended for use in conjunction with National Renewable Energy Laboratory (NREL) approved Laboratory Analytical Procedures (LAPs) only.
- Cells highlighted in blue are areas where values or information should be entered.
- Cells in white are calculations or references that should not be changed unless necessary.
- The pages in this workbook are locked to protect the integrity of the workbook.  Many of the cells contain calculations that can be inadvertently changed or copied over.  To unlock a sheet, choose the Tools option from the menu, choose Protection, and highlight the Unprotect Sheet option.  This will unlock all of the cells in the page.  Unlocking is not recommended unless product specific changes must be made.
- This workbook may be distributed to other organizations in its original form only.
- Abbreviations:
MRI- Midwest Research Institute; MRI operates NREL on behalf of the U.S. Department of Energy
TRB- Technical Record Book
ADW- Air dry weight, the weight of a sample or apparatus after air drying or vacuum oven drying
ODW- Oven dry weight, the weight of a sample or apparatus corrected for moisture content
For questions, comments, or suggestions, please contact biomass_laps@nrel.gov.
Revision: 06-01-2007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1</xdr:col>
      <xdr:colOff>600075</xdr:colOff>
      <xdr:row>0</xdr:row>
      <xdr:rowOff>628650</xdr:rowOff>
    </xdr:to>
    <xdr:sp>
      <xdr:nvSpPr>
        <xdr:cNvPr id="1" name="Rectangle 1"/>
        <xdr:cNvSpPr>
          <a:spLocks/>
        </xdr:cNvSpPr>
      </xdr:nvSpPr>
      <xdr:spPr>
        <a:xfrm>
          <a:off x="95250" y="104775"/>
          <a:ext cx="1371600" cy="523875"/>
        </a:xfrm>
        <a:prstGeom prst="rect">
          <a:avLst/>
        </a:prstGeom>
        <a:solidFill>
          <a:srgbClr val="FFFF99"/>
        </a:solidFill>
        <a:ln w="9525" cmpd="sng">
          <a:solidFill>
            <a:srgbClr val="000000"/>
          </a:solidFill>
          <a:headEnd type="none"/>
          <a:tailEnd type="none"/>
        </a:ln>
      </xdr:spPr>
      <xdr:txBody>
        <a:bodyPr vertOverflow="clip" wrap="square"/>
        <a:p>
          <a:pPr algn="ctr">
            <a:defRPr/>
          </a:pPr>
          <a:r>
            <a:rPr lang="en-US" cap="none" sz="900" b="0" i="0" u="none" baseline="0">
              <a:latin typeface="Geneva"/>
              <a:ea typeface="Geneva"/>
              <a:cs typeface="Geneva"/>
            </a:rPr>
            <a:t>Note:  This step is an ashing done after extractions.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B37" sqref="B37"/>
    </sheetView>
  </sheetViews>
  <sheetFormatPr defaultColWidth="9.00390625" defaultRowHeight="12"/>
  <sheetData/>
  <sheetProtection sheet="1" objects="1" scenarios="1"/>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AF67"/>
  <sheetViews>
    <sheetView workbookViewId="0" topLeftCell="A1">
      <pane xSplit="2" ySplit="7" topLeftCell="C8" activePane="bottomRight" state="frozen"/>
      <selection pane="topLeft" activeCell="A62" sqref="A62:IV213"/>
      <selection pane="topRight" activeCell="A62" sqref="A62:IV213"/>
      <selection pane="bottomLeft" activeCell="A62" sqref="A62:IV213"/>
      <selection pane="bottomRight" activeCell="K4" sqref="K4"/>
    </sheetView>
  </sheetViews>
  <sheetFormatPr defaultColWidth="9.00390625" defaultRowHeight="12"/>
  <cols>
    <col min="1" max="1" width="10.875" style="1" customWidth="1"/>
    <col min="2" max="2" width="14.375" style="2" customWidth="1"/>
    <col min="3" max="3" width="15.375" style="1" bestFit="1" customWidth="1"/>
    <col min="4" max="4" width="6.625" style="1" bestFit="1" customWidth="1"/>
    <col min="5" max="5" width="6.375" style="22" customWidth="1"/>
    <col min="6" max="10" width="7.125" style="2" customWidth="1"/>
    <col min="11" max="14" width="7.125" style="5" customWidth="1"/>
    <col min="15" max="15" width="7.125" style="44" customWidth="1"/>
    <col min="16" max="19" width="7.125" style="1" customWidth="1"/>
    <col min="20" max="20" width="7.125" style="82" customWidth="1"/>
    <col min="21" max="29" width="7.125" style="1" customWidth="1"/>
    <col min="30" max="30" width="7.125" style="82" customWidth="1"/>
    <col min="31" max="32" width="7.125" style="1" customWidth="1"/>
    <col min="33" max="16384" width="10.875" style="5" customWidth="1"/>
  </cols>
  <sheetData>
    <row r="1" spans="2:30" s="1" customFormat="1" ht="12" thickBot="1">
      <c r="B1" s="6"/>
      <c r="E1" s="22"/>
      <c r="F1" s="95" t="s">
        <v>184</v>
      </c>
      <c r="G1" s="103"/>
      <c r="H1" s="103"/>
      <c r="I1" s="103"/>
      <c r="J1" s="104"/>
      <c r="K1" s="138"/>
      <c r="L1" s="139"/>
      <c r="M1" s="139"/>
      <c r="N1" s="139"/>
      <c r="O1" s="140"/>
      <c r="P1" s="117" t="s">
        <v>109</v>
      </c>
      <c r="Q1" s="117"/>
      <c r="R1" s="117"/>
      <c r="S1" s="117"/>
      <c r="T1" s="117"/>
      <c r="U1" s="117" t="s">
        <v>110</v>
      </c>
      <c r="V1" s="117"/>
      <c r="W1" s="117"/>
      <c r="X1" s="117"/>
      <c r="Y1" s="117"/>
      <c r="Z1" s="117"/>
      <c r="AA1" s="117"/>
      <c r="AB1" s="117"/>
      <c r="AC1" s="117"/>
      <c r="AD1" s="117"/>
    </row>
    <row r="2" spans="2:30" s="1" customFormat="1" ht="18.75" customHeight="1">
      <c r="B2" s="6"/>
      <c r="E2" s="135" t="s">
        <v>188</v>
      </c>
      <c r="F2" s="105"/>
      <c r="G2" s="106"/>
      <c r="H2" s="106" t="s">
        <v>185</v>
      </c>
      <c r="I2" s="106"/>
      <c r="J2" s="107"/>
      <c r="K2" s="108"/>
      <c r="L2" s="108"/>
      <c r="M2" s="108"/>
      <c r="N2" s="108"/>
      <c r="O2" s="109"/>
      <c r="P2" s="81"/>
      <c r="Q2" s="81"/>
      <c r="R2" s="81"/>
      <c r="S2" s="81"/>
      <c r="T2" s="81"/>
      <c r="U2" s="81"/>
      <c r="V2" s="81"/>
      <c r="W2" s="81"/>
      <c r="X2" s="81"/>
      <c r="Y2" s="81"/>
      <c r="Z2" s="81"/>
      <c r="AA2" s="81"/>
      <c r="AB2" s="81"/>
      <c r="AC2" s="81"/>
      <c r="AD2" s="81"/>
    </row>
    <row r="3" spans="2:30" s="1" customFormat="1" ht="18.75" customHeight="1">
      <c r="B3" s="6"/>
      <c r="E3" s="136"/>
      <c r="F3" s="110"/>
      <c r="G3" s="111"/>
      <c r="H3" s="111" t="s">
        <v>186</v>
      </c>
      <c r="I3" s="112"/>
      <c r="J3" s="113"/>
      <c r="K3" s="102"/>
      <c r="L3" s="102"/>
      <c r="M3" s="102"/>
      <c r="N3" s="102"/>
      <c r="O3" s="114"/>
      <c r="P3" s="81"/>
      <c r="Q3" s="81"/>
      <c r="R3" s="81"/>
      <c r="S3" s="81"/>
      <c r="T3" s="81"/>
      <c r="U3" s="81"/>
      <c r="V3" s="81"/>
      <c r="W3" s="81"/>
      <c r="X3" s="81"/>
      <c r="Y3" s="81"/>
      <c r="Z3" s="81"/>
      <c r="AA3" s="81"/>
      <c r="AB3" s="81"/>
      <c r="AC3" s="81"/>
      <c r="AD3" s="81"/>
    </row>
    <row r="4" spans="2:30" s="1" customFormat="1" ht="18.75" customHeight="1" thickBot="1">
      <c r="B4" s="6"/>
      <c r="E4" s="137"/>
      <c r="F4" s="96"/>
      <c r="G4" s="97"/>
      <c r="H4" s="98"/>
      <c r="I4" s="97" t="s">
        <v>187</v>
      </c>
      <c r="J4" s="99"/>
      <c r="K4" s="115" t="e">
        <f>K3/K2</f>
        <v>#DIV/0!</v>
      </c>
      <c r="L4" s="115" t="e">
        <f>L3/L2</f>
        <v>#DIV/0!</v>
      </c>
      <c r="M4" s="115" t="e">
        <f>M3/M2</f>
        <v>#DIV/0!</v>
      </c>
      <c r="N4" s="115" t="e">
        <f>N3/N2</f>
        <v>#DIV/0!</v>
      </c>
      <c r="O4" s="116" t="e">
        <f>O3/O2</f>
        <v>#DIV/0!</v>
      </c>
      <c r="P4" s="81"/>
      <c r="Q4" s="81"/>
      <c r="R4" s="81"/>
      <c r="S4" s="81"/>
      <c r="T4" s="81"/>
      <c r="U4" s="81"/>
      <c r="V4" s="81"/>
      <c r="W4" s="81"/>
      <c r="X4" s="81"/>
      <c r="Y4" s="81"/>
      <c r="Z4" s="81"/>
      <c r="AA4" s="81"/>
      <c r="AB4" s="81"/>
      <c r="AC4" s="81"/>
      <c r="AD4" s="81"/>
    </row>
    <row r="5" spans="2:30" s="1" customFormat="1" ht="12" thickBot="1">
      <c r="B5" s="6"/>
      <c r="E5" s="22"/>
      <c r="F5" s="100"/>
      <c r="G5" s="100"/>
      <c r="H5" s="3"/>
      <c r="I5" s="100"/>
      <c r="J5" s="101"/>
      <c r="K5" s="91"/>
      <c r="L5" s="81"/>
      <c r="M5" s="81"/>
      <c r="N5" s="81"/>
      <c r="O5" s="81"/>
      <c r="P5" s="81"/>
      <c r="Q5" s="81"/>
      <c r="R5" s="81"/>
      <c r="S5" s="81"/>
      <c r="T5" s="81"/>
      <c r="U5" s="81"/>
      <c r="V5" s="81"/>
      <c r="W5" s="81"/>
      <c r="X5" s="81"/>
      <c r="Y5" s="81"/>
      <c r="Z5" s="81"/>
      <c r="AA5" s="81"/>
      <c r="AB5" s="81"/>
      <c r="AC5" s="81"/>
      <c r="AD5" s="81"/>
    </row>
    <row r="6" spans="2:21" ht="12">
      <c r="B6" s="42"/>
      <c r="F6" s="133" t="s">
        <v>108</v>
      </c>
      <c r="G6" s="133"/>
      <c r="H6" s="133"/>
      <c r="I6" s="133"/>
      <c r="J6" s="134"/>
      <c r="O6" s="5"/>
      <c r="P6" s="81"/>
      <c r="U6" s="81"/>
    </row>
    <row r="7" spans="1:32" s="9" customFormat="1" ht="82.5">
      <c r="A7" s="10" t="s">
        <v>0</v>
      </c>
      <c r="B7" s="62" t="s">
        <v>105</v>
      </c>
      <c r="C7" s="10" t="s">
        <v>46</v>
      </c>
      <c r="D7" s="10" t="s">
        <v>106</v>
      </c>
      <c r="E7" s="10" t="s">
        <v>107</v>
      </c>
      <c r="F7" s="62" t="s">
        <v>111</v>
      </c>
      <c r="G7" s="62" t="s">
        <v>112</v>
      </c>
      <c r="H7" s="62" t="s">
        <v>113</v>
      </c>
      <c r="I7" s="62" t="s">
        <v>114</v>
      </c>
      <c r="J7" s="62" t="s">
        <v>115</v>
      </c>
      <c r="K7" s="9" t="s">
        <v>116</v>
      </c>
      <c r="L7" s="9" t="s">
        <v>117</v>
      </c>
      <c r="M7" s="9" t="s">
        <v>118</v>
      </c>
      <c r="N7" s="9" t="s">
        <v>119</v>
      </c>
      <c r="O7" s="83" t="s">
        <v>120</v>
      </c>
      <c r="P7" s="9" t="s">
        <v>121</v>
      </c>
      <c r="Q7" s="9" t="s">
        <v>122</v>
      </c>
      <c r="R7" s="9" t="s">
        <v>123</v>
      </c>
      <c r="S7" s="9" t="s">
        <v>124</v>
      </c>
      <c r="T7" s="83" t="s">
        <v>125</v>
      </c>
      <c r="U7" s="9" t="s">
        <v>126</v>
      </c>
      <c r="V7" s="9" t="s">
        <v>127</v>
      </c>
      <c r="W7" s="9" t="s">
        <v>128</v>
      </c>
      <c r="X7" s="9" t="s">
        <v>129</v>
      </c>
      <c r="Y7" s="9" t="s">
        <v>130</v>
      </c>
      <c r="Z7" s="9" t="s">
        <v>131</v>
      </c>
      <c r="AA7" s="9" t="s">
        <v>132</v>
      </c>
      <c r="AB7" s="9" t="s">
        <v>133</v>
      </c>
      <c r="AC7" s="9" t="s">
        <v>134</v>
      </c>
      <c r="AD7" s="83" t="s">
        <v>135</v>
      </c>
      <c r="AE7" s="9" t="s">
        <v>136</v>
      </c>
      <c r="AF7" s="9" t="s">
        <v>137</v>
      </c>
    </row>
    <row r="8" spans="1:32" ht="11.25">
      <c r="A8" s="1">
        <f>'TRB Record'!A2</f>
        <v>1</v>
      </c>
      <c r="C8" s="1">
        <f>'TRB Record'!C2</f>
        <v>0</v>
      </c>
      <c r="D8" s="1">
        <f>Lignin!E2</f>
        <v>0</v>
      </c>
      <c r="E8" s="80">
        <f>Lignin!U2</f>
        <v>87</v>
      </c>
      <c r="F8" s="34"/>
      <c r="G8" s="34"/>
      <c r="H8" s="34"/>
      <c r="I8" s="34"/>
      <c r="J8" s="34"/>
      <c r="K8" s="37" t="e">
        <f aca="true" t="shared" si="0" ref="K8:K39">(F8*E8)/$K$4</f>
        <v>#DIV/0!</v>
      </c>
      <c r="L8" s="37" t="e">
        <f aca="true" t="shared" si="1" ref="L8:L39">(G8*E8)/$L$4</f>
        <v>#DIV/0!</v>
      </c>
      <c r="M8" s="37" t="e">
        <f aca="true" t="shared" si="2" ref="M8:M39">(H8*E8)/$M$4</f>
        <v>#DIV/0!</v>
      </c>
      <c r="N8" s="37" t="e">
        <f aca="true" t="shared" si="3" ref="N8:N39">(I8*E8)/$N$4</f>
        <v>#DIV/0!</v>
      </c>
      <c r="O8" s="84" t="e">
        <f aca="true" t="shared" si="4" ref="O8:O39">(J8*E8)/$O$4</f>
        <v>#DIV/0!</v>
      </c>
      <c r="P8" s="37" t="e">
        <f aca="true" t="shared" si="5" ref="P8:P39">K8*(162/180)</f>
        <v>#DIV/0!</v>
      </c>
      <c r="Q8" s="37" t="e">
        <f aca="true" t="shared" si="6" ref="Q8:Q39">L8*(132/150)</f>
        <v>#DIV/0!</v>
      </c>
      <c r="R8" s="37" t="e">
        <f aca="true" t="shared" si="7" ref="R8:R39">M8*(162/180)</f>
        <v>#DIV/0!</v>
      </c>
      <c r="S8" s="37" t="e">
        <f aca="true" t="shared" si="8" ref="S8:S39">N8*(132/150)</f>
        <v>#DIV/0!</v>
      </c>
      <c r="T8" s="84" t="e">
        <f aca="true" t="shared" si="9" ref="T8:T39">O8*(162/180)</f>
        <v>#DIV/0!</v>
      </c>
      <c r="U8" s="17">
        <f>IF(D8=0,0,100*P8/D8)</f>
        <v>0</v>
      </c>
      <c r="V8" s="17"/>
      <c r="W8" s="17">
        <f>IF(D8=0,0,100*Q8/D8)</f>
        <v>0</v>
      </c>
      <c r="X8" s="17"/>
      <c r="Y8" s="17">
        <f>IF(D8=0,0,100*R8/D8)</f>
        <v>0</v>
      </c>
      <c r="Z8" s="17"/>
      <c r="AA8" s="17">
        <f>IF(D8=0,0,100*S8/D8)</f>
        <v>0</v>
      </c>
      <c r="AB8" s="17"/>
      <c r="AC8" s="17">
        <f>IF(D8=0,0,100*T8/D8)</f>
        <v>0</v>
      </c>
      <c r="AD8" s="85"/>
      <c r="AE8" s="17">
        <f aca="true" t="shared" si="10" ref="AE8:AE39">U8+W8+Y8+AA8+AC8</f>
        <v>0</v>
      </c>
      <c r="AF8" s="17"/>
    </row>
    <row r="9" spans="1:32" ht="11.25">
      <c r="A9" s="1" t="str">
        <f>'TRB Record'!A3</f>
        <v>replicate 1</v>
      </c>
      <c r="C9" s="1">
        <f>'TRB Record'!C3</f>
        <v>0</v>
      </c>
      <c r="D9" s="1">
        <f>Lignin!E3</f>
        <v>0</v>
      </c>
      <c r="E9" s="80">
        <f>Lignin!U3</f>
        <v>87</v>
      </c>
      <c r="F9" s="34"/>
      <c r="G9" s="34"/>
      <c r="H9" s="34"/>
      <c r="I9" s="34"/>
      <c r="J9" s="34"/>
      <c r="K9" s="37" t="e">
        <f t="shared" si="0"/>
        <v>#DIV/0!</v>
      </c>
      <c r="L9" s="37" t="e">
        <f t="shared" si="1"/>
        <v>#DIV/0!</v>
      </c>
      <c r="M9" s="37" t="e">
        <f t="shared" si="2"/>
        <v>#DIV/0!</v>
      </c>
      <c r="N9" s="37" t="e">
        <f t="shared" si="3"/>
        <v>#DIV/0!</v>
      </c>
      <c r="O9" s="84" t="e">
        <f t="shared" si="4"/>
        <v>#DIV/0!</v>
      </c>
      <c r="P9" s="37" t="e">
        <f t="shared" si="5"/>
        <v>#DIV/0!</v>
      </c>
      <c r="Q9" s="37" t="e">
        <f t="shared" si="6"/>
        <v>#DIV/0!</v>
      </c>
      <c r="R9" s="37" t="e">
        <f t="shared" si="7"/>
        <v>#DIV/0!</v>
      </c>
      <c r="S9" s="37" t="e">
        <f t="shared" si="8"/>
        <v>#DIV/0!</v>
      </c>
      <c r="T9" s="84" t="e">
        <f t="shared" si="9"/>
        <v>#DIV/0!</v>
      </c>
      <c r="U9" s="17">
        <f aca="true" t="shared" si="11" ref="U9:U67">IF(D9=0,0,100*P9/D9)</f>
        <v>0</v>
      </c>
      <c r="V9" s="17">
        <f>AVERAGE(U8:U9)</f>
        <v>0</v>
      </c>
      <c r="W9" s="17">
        <f aca="true" t="shared" si="12" ref="W9:W67">IF(D9=0,0,100*Q9/D9)</f>
        <v>0</v>
      </c>
      <c r="X9" s="17">
        <f>AVERAGE(W8:W9)</f>
        <v>0</v>
      </c>
      <c r="Y9" s="17">
        <f aca="true" t="shared" si="13" ref="Y9:Y67">IF(D9=0,0,100*R9/D9)</f>
        <v>0</v>
      </c>
      <c r="Z9" s="17">
        <f>AVERAGE(Y8:Y9)</f>
        <v>0</v>
      </c>
      <c r="AA9" s="17">
        <f aca="true" t="shared" si="14" ref="AA9:AA67">IF(D9=0,0,100*S9/D9)</f>
        <v>0</v>
      </c>
      <c r="AB9" s="17">
        <f>AVERAGE(AA8:AA9)</f>
        <v>0</v>
      </c>
      <c r="AC9" s="17">
        <f aca="true" t="shared" si="15" ref="AC9:AC67">IF(D9=0,0,100*T9/D9)</f>
        <v>0</v>
      </c>
      <c r="AD9" s="85">
        <f>AVERAGE(AC8:AC9)</f>
        <v>0</v>
      </c>
      <c r="AE9" s="17">
        <f t="shared" si="10"/>
        <v>0</v>
      </c>
      <c r="AF9" s="17">
        <f>AVERAGE(AE8:AE9)</f>
        <v>0</v>
      </c>
    </row>
    <row r="10" spans="1:32" ht="11.25">
      <c r="A10" s="1">
        <f>'TRB Record'!A4</f>
        <v>2</v>
      </c>
      <c r="C10" s="1">
        <f>'TRB Record'!C4</f>
        <v>0</v>
      </c>
      <c r="D10" s="1">
        <f>Lignin!E4</f>
        <v>0</v>
      </c>
      <c r="E10" s="80">
        <f>Lignin!U4</f>
        <v>87</v>
      </c>
      <c r="F10" s="34"/>
      <c r="G10" s="34"/>
      <c r="H10" s="34"/>
      <c r="I10" s="34"/>
      <c r="J10" s="34"/>
      <c r="K10" s="37" t="e">
        <f t="shared" si="0"/>
        <v>#DIV/0!</v>
      </c>
      <c r="L10" s="37" t="e">
        <f t="shared" si="1"/>
        <v>#DIV/0!</v>
      </c>
      <c r="M10" s="37" t="e">
        <f t="shared" si="2"/>
        <v>#DIV/0!</v>
      </c>
      <c r="N10" s="37" t="e">
        <f t="shared" si="3"/>
        <v>#DIV/0!</v>
      </c>
      <c r="O10" s="84" t="e">
        <f t="shared" si="4"/>
        <v>#DIV/0!</v>
      </c>
      <c r="P10" s="37" t="e">
        <f t="shared" si="5"/>
        <v>#DIV/0!</v>
      </c>
      <c r="Q10" s="37" t="e">
        <f t="shared" si="6"/>
        <v>#DIV/0!</v>
      </c>
      <c r="R10" s="37" t="e">
        <f t="shared" si="7"/>
        <v>#DIV/0!</v>
      </c>
      <c r="S10" s="37" t="e">
        <f t="shared" si="8"/>
        <v>#DIV/0!</v>
      </c>
      <c r="T10" s="84" t="e">
        <f t="shared" si="9"/>
        <v>#DIV/0!</v>
      </c>
      <c r="U10" s="17">
        <f t="shared" si="11"/>
        <v>0</v>
      </c>
      <c r="V10" s="17"/>
      <c r="W10" s="17">
        <f t="shared" si="12"/>
        <v>0</v>
      </c>
      <c r="X10" s="17"/>
      <c r="Y10" s="17">
        <f t="shared" si="13"/>
        <v>0</v>
      </c>
      <c r="Z10" s="17"/>
      <c r="AA10" s="17">
        <f t="shared" si="14"/>
        <v>0</v>
      </c>
      <c r="AB10" s="17"/>
      <c r="AC10" s="17">
        <f t="shared" si="15"/>
        <v>0</v>
      </c>
      <c r="AD10" s="85"/>
      <c r="AE10" s="17">
        <f t="shared" si="10"/>
        <v>0</v>
      </c>
      <c r="AF10" s="17"/>
    </row>
    <row r="11" spans="1:32" ht="11.25">
      <c r="A11" s="1" t="str">
        <f>'TRB Record'!A5</f>
        <v>replicate 2</v>
      </c>
      <c r="C11" s="1">
        <f>'TRB Record'!C5</f>
        <v>0</v>
      </c>
      <c r="D11" s="1">
        <f>Lignin!E5</f>
        <v>0</v>
      </c>
      <c r="E11" s="80">
        <f>Lignin!U5</f>
        <v>87</v>
      </c>
      <c r="F11" s="34"/>
      <c r="G11" s="34"/>
      <c r="H11" s="34"/>
      <c r="I11" s="34"/>
      <c r="J11" s="34"/>
      <c r="K11" s="37" t="e">
        <f t="shared" si="0"/>
        <v>#DIV/0!</v>
      </c>
      <c r="L11" s="37" t="e">
        <f t="shared" si="1"/>
        <v>#DIV/0!</v>
      </c>
      <c r="M11" s="37" t="e">
        <f t="shared" si="2"/>
        <v>#DIV/0!</v>
      </c>
      <c r="N11" s="37" t="e">
        <f t="shared" si="3"/>
        <v>#DIV/0!</v>
      </c>
      <c r="O11" s="84" t="e">
        <f t="shared" si="4"/>
        <v>#DIV/0!</v>
      </c>
      <c r="P11" s="37" t="e">
        <f t="shared" si="5"/>
        <v>#DIV/0!</v>
      </c>
      <c r="Q11" s="37" t="e">
        <f t="shared" si="6"/>
        <v>#DIV/0!</v>
      </c>
      <c r="R11" s="37" t="e">
        <f t="shared" si="7"/>
        <v>#DIV/0!</v>
      </c>
      <c r="S11" s="37" t="e">
        <f t="shared" si="8"/>
        <v>#DIV/0!</v>
      </c>
      <c r="T11" s="84" t="e">
        <f t="shared" si="9"/>
        <v>#DIV/0!</v>
      </c>
      <c r="U11" s="17">
        <f t="shared" si="11"/>
        <v>0</v>
      </c>
      <c r="V11" s="17">
        <f>AVERAGE(U10:U11)</f>
        <v>0</v>
      </c>
      <c r="W11" s="17">
        <f t="shared" si="12"/>
        <v>0</v>
      </c>
      <c r="X11" s="17">
        <f>AVERAGE(W10:W11)</f>
        <v>0</v>
      </c>
      <c r="Y11" s="17">
        <f t="shared" si="13"/>
        <v>0</v>
      </c>
      <c r="Z11" s="17">
        <f>AVERAGE(Y10:Y11)</f>
        <v>0</v>
      </c>
      <c r="AA11" s="17">
        <f t="shared" si="14"/>
        <v>0</v>
      </c>
      <c r="AB11" s="17">
        <f>AVERAGE(AA10:AA11)</f>
        <v>0</v>
      </c>
      <c r="AC11" s="17">
        <f t="shared" si="15"/>
        <v>0</v>
      </c>
      <c r="AD11" s="85">
        <f>AVERAGE(AC10:AC11)</f>
        <v>0</v>
      </c>
      <c r="AE11" s="17">
        <f t="shared" si="10"/>
        <v>0</v>
      </c>
      <c r="AF11" s="17">
        <f>AVERAGE(AE10:AE11)</f>
        <v>0</v>
      </c>
    </row>
    <row r="12" spans="1:32" ht="11.25">
      <c r="A12" s="1">
        <f>'TRB Record'!A6</f>
        <v>3</v>
      </c>
      <c r="C12" s="1">
        <f>'TRB Record'!C6</f>
        <v>0</v>
      </c>
      <c r="D12" s="1">
        <f>Lignin!E6</f>
        <v>0</v>
      </c>
      <c r="E12" s="80">
        <f>Lignin!U6</f>
        <v>87</v>
      </c>
      <c r="F12" s="34"/>
      <c r="G12" s="34"/>
      <c r="H12" s="34"/>
      <c r="I12" s="34"/>
      <c r="J12" s="34"/>
      <c r="K12" s="37" t="e">
        <f t="shared" si="0"/>
        <v>#DIV/0!</v>
      </c>
      <c r="L12" s="37" t="e">
        <f t="shared" si="1"/>
        <v>#DIV/0!</v>
      </c>
      <c r="M12" s="37" t="e">
        <f t="shared" si="2"/>
        <v>#DIV/0!</v>
      </c>
      <c r="N12" s="37" t="e">
        <f t="shared" si="3"/>
        <v>#DIV/0!</v>
      </c>
      <c r="O12" s="84" t="e">
        <f t="shared" si="4"/>
        <v>#DIV/0!</v>
      </c>
      <c r="P12" s="37" t="e">
        <f t="shared" si="5"/>
        <v>#DIV/0!</v>
      </c>
      <c r="Q12" s="37" t="e">
        <f t="shared" si="6"/>
        <v>#DIV/0!</v>
      </c>
      <c r="R12" s="37" t="e">
        <f t="shared" si="7"/>
        <v>#DIV/0!</v>
      </c>
      <c r="S12" s="37" t="e">
        <f t="shared" si="8"/>
        <v>#DIV/0!</v>
      </c>
      <c r="T12" s="84" t="e">
        <f t="shared" si="9"/>
        <v>#DIV/0!</v>
      </c>
      <c r="U12" s="17">
        <f t="shared" si="11"/>
        <v>0</v>
      </c>
      <c r="V12" s="17"/>
      <c r="W12" s="17">
        <f t="shared" si="12"/>
        <v>0</v>
      </c>
      <c r="X12" s="17"/>
      <c r="Y12" s="17">
        <f t="shared" si="13"/>
        <v>0</v>
      </c>
      <c r="Z12" s="17"/>
      <c r="AA12" s="17">
        <f t="shared" si="14"/>
        <v>0</v>
      </c>
      <c r="AB12" s="17"/>
      <c r="AC12" s="17">
        <f t="shared" si="15"/>
        <v>0</v>
      </c>
      <c r="AD12" s="85"/>
      <c r="AE12" s="17">
        <f t="shared" si="10"/>
        <v>0</v>
      </c>
      <c r="AF12" s="17"/>
    </row>
    <row r="13" spans="1:32" ht="11.25">
      <c r="A13" s="1" t="str">
        <f>'TRB Record'!A7</f>
        <v>replicate 3</v>
      </c>
      <c r="C13" s="1">
        <f>'TRB Record'!C7</f>
        <v>0</v>
      </c>
      <c r="D13" s="1">
        <f>Lignin!E7</f>
        <v>0</v>
      </c>
      <c r="E13" s="80">
        <f>Lignin!U7</f>
        <v>87</v>
      </c>
      <c r="F13" s="34"/>
      <c r="G13" s="34"/>
      <c r="H13" s="34"/>
      <c r="I13" s="34"/>
      <c r="J13" s="34"/>
      <c r="K13" s="37" t="e">
        <f t="shared" si="0"/>
        <v>#DIV/0!</v>
      </c>
      <c r="L13" s="37" t="e">
        <f t="shared" si="1"/>
        <v>#DIV/0!</v>
      </c>
      <c r="M13" s="37" t="e">
        <f t="shared" si="2"/>
        <v>#DIV/0!</v>
      </c>
      <c r="N13" s="37" t="e">
        <f t="shared" si="3"/>
        <v>#DIV/0!</v>
      </c>
      <c r="O13" s="84" t="e">
        <f t="shared" si="4"/>
        <v>#DIV/0!</v>
      </c>
      <c r="P13" s="37" t="e">
        <f t="shared" si="5"/>
        <v>#DIV/0!</v>
      </c>
      <c r="Q13" s="37" t="e">
        <f t="shared" si="6"/>
        <v>#DIV/0!</v>
      </c>
      <c r="R13" s="37" t="e">
        <f t="shared" si="7"/>
        <v>#DIV/0!</v>
      </c>
      <c r="S13" s="37" t="e">
        <f t="shared" si="8"/>
        <v>#DIV/0!</v>
      </c>
      <c r="T13" s="84" t="e">
        <f t="shared" si="9"/>
        <v>#DIV/0!</v>
      </c>
      <c r="U13" s="17">
        <f t="shared" si="11"/>
        <v>0</v>
      </c>
      <c r="V13" s="17">
        <f>AVERAGE(U12:U13)</f>
        <v>0</v>
      </c>
      <c r="W13" s="17">
        <f t="shared" si="12"/>
        <v>0</v>
      </c>
      <c r="X13" s="17">
        <f>AVERAGE(W12:W13)</f>
        <v>0</v>
      </c>
      <c r="Y13" s="17">
        <f t="shared" si="13"/>
        <v>0</v>
      </c>
      <c r="Z13" s="17">
        <f>AVERAGE(Y12:Y13)</f>
        <v>0</v>
      </c>
      <c r="AA13" s="17">
        <f t="shared" si="14"/>
        <v>0</v>
      </c>
      <c r="AB13" s="17">
        <f>AVERAGE(AA12:AA13)</f>
        <v>0</v>
      </c>
      <c r="AC13" s="17">
        <f t="shared" si="15"/>
        <v>0</v>
      </c>
      <c r="AD13" s="85">
        <f>AVERAGE(AC12:AC13)</f>
        <v>0</v>
      </c>
      <c r="AE13" s="17">
        <f t="shared" si="10"/>
        <v>0</v>
      </c>
      <c r="AF13" s="17">
        <f>AVERAGE(AE12:AE13)</f>
        <v>0</v>
      </c>
    </row>
    <row r="14" spans="1:32" ht="11.25">
      <c r="A14" s="1">
        <f>'TRB Record'!A8</f>
        <v>4</v>
      </c>
      <c r="C14" s="1">
        <f>'TRB Record'!C8</f>
        <v>0</v>
      </c>
      <c r="D14" s="1">
        <f>Lignin!E8</f>
        <v>0</v>
      </c>
      <c r="E14" s="80">
        <f>Lignin!U8</f>
        <v>87</v>
      </c>
      <c r="F14" s="34"/>
      <c r="G14" s="34"/>
      <c r="H14" s="34"/>
      <c r="I14" s="34"/>
      <c r="J14" s="34"/>
      <c r="K14" s="37" t="e">
        <f t="shared" si="0"/>
        <v>#DIV/0!</v>
      </c>
      <c r="L14" s="37" t="e">
        <f t="shared" si="1"/>
        <v>#DIV/0!</v>
      </c>
      <c r="M14" s="37" t="e">
        <f t="shared" si="2"/>
        <v>#DIV/0!</v>
      </c>
      <c r="N14" s="37" t="e">
        <f t="shared" si="3"/>
        <v>#DIV/0!</v>
      </c>
      <c r="O14" s="84" t="e">
        <f t="shared" si="4"/>
        <v>#DIV/0!</v>
      </c>
      <c r="P14" s="37" t="e">
        <f t="shared" si="5"/>
        <v>#DIV/0!</v>
      </c>
      <c r="Q14" s="37" t="e">
        <f t="shared" si="6"/>
        <v>#DIV/0!</v>
      </c>
      <c r="R14" s="37" t="e">
        <f t="shared" si="7"/>
        <v>#DIV/0!</v>
      </c>
      <c r="S14" s="37" t="e">
        <f t="shared" si="8"/>
        <v>#DIV/0!</v>
      </c>
      <c r="T14" s="84" t="e">
        <f t="shared" si="9"/>
        <v>#DIV/0!</v>
      </c>
      <c r="U14" s="17">
        <f t="shared" si="11"/>
        <v>0</v>
      </c>
      <c r="V14" s="17"/>
      <c r="W14" s="17">
        <f t="shared" si="12"/>
        <v>0</v>
      </c>
      <c r="X14" s="17"/>
      <c r="Y14" s="17">
        <f t="shared" si="13"/>
        <v>0</v>
      </c>
      <c r="Z14" s="17"/>
      <c r="AA14" s="17">
        <f t="shared" si="14"/>
        <v>0</v>
      </c>
      <c r="AB14" s="17"/>
      <c r="AC14" s="17">
        <f t="shared" si="15"/>
        <v>0</v>
      </c>
      <c r="AD14" s="85"/>
      <c r="AE14" s="17">
        <f t="shared" si="10"/>
        <v>0</v>
      </c>
      <c r="AF14" s="17"/>
    </row>
    <row r="15" spans="1:32" ht="11.25">
      <c r="A15" s="1" t="str">
        <f>'TRB Record'!A9</f>
        <v>replicate 4</v>
      </c>
      <c r="C15" s="1">
        <f>'TRB Record'!C9</f>
        <v>0</v>
      </c>
      <c r="D15" s="1">
        <f>Lignin!E9</f>
        <v>0</v>
      </c>
      <c r="E15" s="80">
        <f>Lignin!U9</f>
        <v>87</v>
      </c>
      <c r="F15" s="34"/>
      <c r="G15" s="34"/>
      <c r="H15" s="34"/>
      <c r="I15" s="34"/>
      <c r="J15" s="34"/>
      <c r="K15" s="37" t="e">
        <f t="shared" si="0"/>
        <v>#DIV/0!</v>
      </c>
      <c r="L15" s="37" t="e">
        <f t="shared" si="1"/>
        <v>#DIV/0!</v>
      </c>
      <c r="M15" s="37" t="e">
        <f t="shared" si="2"/>
        <v>#DIV/0!</v>
      </c>
      <c r="N15" s="37" t="e">
        <f t="shared" si="3"/>
        <v>#DIV/0!</v>
      </c>
      <c r="O15" s="84" t="e">
        <f t="shared" si="4"/>
        <v>#DIV/0!</v>
      </c>
      <c r="P15" s="37" t="e">
        <f t="shared" si="5"/>
        <v>#DIV/0!</v>
      </c>
      <c r="Q15" s="37" t="e">
        <f t="shared" si="6"/>
        <v>#DIV/0!</v>
      </c>
      <c r="R15" s="37" t="e">
        <f t="shared" si="7"/>
        <v>#DIV/0!</v>
      </c>
      <c r="S15" s="37" t="e">
        <f t="shared" si="8"/>
        <v>#DIV/0!</v>
      </c>
      <c r="T15" s="84" t="e">
        <f t="shared" si="9"/>
        <v>#DIV/0!</v>
      </c>
      <c r="U15" s="17">
        <f t="shared" si="11"/>
        <v>0</v>
      </c>
      <c r="V15" s="17">
        <f>AVERAGE(U14:U15)</f>
        <v>0</v>
      </c>
      <c r="W15" s="17">
        <f t="shared" si="12"/>
        <v>0</v>
      </c>
      <c r="X15" s="17">
        <f>AVERAGE(W14:W15)</f>
        <v>0</v>
      </c>
      <c r="Y15" s="17">
        <f t="shared" si="13"/>
        <v>0</v>
      </c>
      <c r="Z15" s="17">
        <f>AVERAGE(Y14:Y15)</f>
        <v>0</v>
      </c>
      <c r="AA15" s="17">
        <f t="shared" si="14"/>
        <v>0</v>
      </c>
      <c r="AB15" s="17">
        <f>AVERAGE(AA14:AA15)</f>
        <v>0</v>
      </c>
      <c r="AC15" s="17">
        <f t="shared" si="15"/>
        <v>0</v>
      </c>
      <c r="AD15" s="85">
        <f>AVERAGE(AC14:AC15)</f>
        <v>0</v>
      </c>
      <c r="AE15" s="17">
        <f t="shared" si="10"/>
        <v>0</v>
      </c>
      <c r="AF15" s="17">
        <f>AVERAGE(AE14:AE15)</f>
        <v>0</v>
      </c>
    </row>
    <row r="16" spans="1:32" ht="11.25">
      <c r="A16" s="1">
        <f>'TRB Record'!A10</f>
        <v>5</v>
      </c>
      <c r="C16" s="1">
        <f>'TRB Record'!C10</f>
        <v>0</v>
      </c>
      <c r="D16" s="1">
        <f>Lignin!E10</f>
        <v>0</v>
      </c>
      <c r="E16" s="80">
        <f>Lignin!U10</f>
        <v>87</v>
      </c>
      <c r="F16" s="34"/>
      <c r="G16" s="34"/>
      <c r="H16" s="34"/>
      <c r="I16" s="34"/>
      <c r="J16" s="34"/>
      <c r="K16" s="37" t="e">
        <f t="shared" si="0"/>
        <v>#DIV/0!</v>
      </c>
      <c r="L16" s="37" t="e">
        <f t="shared" si="1"/>
        <v>#DIV/0!</v>
      </c>
      <c r="M16" s="37" t="e">
        <f t="shared" si="2"/>
        <v>#DIV/0!</v>
      </c>
      <c r="N16" s="37" t="e">
        <f t="shared" si="3"/>
        <v>#DIV/0!</v>
      </c>
      <c r="O16" s="84" t="e">
        <f t="shared" si="4"/>
        <v>#DIV/0!</v>
      </c>
      <c r="P16" s="37" t="e">
        <f t="shared" si="5"/>
        <v>#DIV/0!</v>
      </c>
      <c r="Q16" s="37" t="e">
        <f t="shared" si="6"/>
        <v>#DIV/0!</v>
      </c>
      <c r="R16" s="37" t="e">
        <f t="shared" si="7"/>
        <v>#DIV/0!</v>
      </c>
      <c r="S16" s="37" t="e">
        <f t="shared" si="8"/>
        <v>#DIV/0!</v>
      </c>
      <c r="T16" s="84" t="e">
        <f t="shared" si="9"/>
        <v>#DIV/0!</v>
      </c>
      <c r="U16" s="17">
        <f t="shared" si="11"/>
        <v>0</v>
      </c>
      <c r="V16" s="17"/>
      <c r="W16" s="17">
        <f t="shared" si="12"/>
        <v>0</v>
      </c>
      <c r="X16" s="17"/>
      <c r="Y16" s="17">
        <f t="shared" si="13"/>
        <v>0</v>
      </c>
      <c r="Z16" s="17"/>
      <c r="AA16" s="17">
        <f t="shared" si="14"/>
        <v>0</v>
      </c>
      <c r="AB16" s="17"/>
      <c r="AC16" s="17">
        <f t="shared" si="15"/>
        <v>0</v>
      </c>
      <c r="AD16" s="85"/>
      <c r="AE16" s="17">
        <f t="shared" si="10"/>
        <v>0</v>
      </c>
      <c r="AF16" s="17"/>
    </row>
    <row r="17" spans="1:32" ht="11.25">
      <c r="A17" s="1" t="str">
        <f>'TRB Record'!A11</f>
        <v>replicate 5</v>
      </c>
      <c r="C17" s="1">
        <f>'TRB Record'!C11</f>
        <v>0</v>
      </c>
      <c r="D17" s="1">
        <f>Lignin!E11</f>
        <v>0</v>
      </c>
      <c r="E17" s="80">
        <f>Lignin!U11</f>
        <v>87</v>
      </c>
      <c r="F17" s="34"/>
      <c r="G17" s="34"/>
      <c r="H17" s="34"/>
      <c r="I17" s="34"/>
      <c r="J17" s="34"/>
      <c r="K17" s="37" t="e">
        <f t="shared" si="0"/>
        <v>#DIV/0!</v>
      </c>
      <c r="L17" s="37" t="e">
        <f t="shared" si="1"/>
        <v>#DIV/0!</v>
      </c>
      <c r="M17" s="37" t="e">
        <f t="shared" si="2"/>
        <v>#DIV/0!</v>
      </c>
      <c r="N17" s="37" t="e">
        <f t="shared" si="3"/>
        <v>#DIV/0!</v>
      </c>
      <c r="O17" s="84" t="e">
        <f t="shared" si="4"/>
        <v>#DIV/0!</v>
      </c>
      <c r="P17" s="37" t="e">
        <f t="shared" si="5"/>
        <v>#DIV/0!</v>
      </c>
      <c r="Q17" s="37" t="e">
        <f t="shared" si="6"/>
        <v>#DIV/0!</v>
      </c>
      <c r="R17" s="37" t="e">
        <f t="shared" si="7"/>
        <v>#DIV/0!</v>
      </c>
      <c r="S17" s="37" t="e">
        <f t="shared" si="8"/>
        <v>#DIV/0!</v>
      </c>
      <c r="T17" s="84" t="e">
        <f t="shared" si="9"/>
        <v>#DIV/0!</v>
      </c>
      <c r="U17" s="17">
        <f t="shared" si="11"/>
        <v>0</v>
      </c>
      <c r="V17" s="17">
        <f>AVERAGE(U16:U17)</f>
        <v>0</v>
      </c>
      <c r="W17" s="17">
        <f t="shared" si="12"/>
        <v>0</v>
      </c>
      <c r="X17" s="17">
        <f>AVERAGE(W16:W17)</f>
        <v>0</v>
      </c>
      <c r="Y17" s="17">
        <f t="shared" si="13"/>
        <v>0</v>
      </c>
      <c r="Z17" s="17">
        <f>AVERAGE(Y16:Y17)</f>
        <v>0</v>
      </c>
      <c r="AA17" s="17">
        <f t="shared" si="14"/>
        <v>0</v>
      </c>
      <c r="AB17" s="17">
        <f>AVERAGE(AA16:AA17)</f>
        <v>0</v>
      </c>
      <c r="AC17" s="17">
        <f t="shared" si="15"/>
        <v>0</v>
      </c>
      <c r="AD17" s="85">
        <f>AVERAGE(AC16:AC17)</f>
        <v>0</v>
      </c>
      <c r="AE17" s="17">
        <f t="shared" si="10"/>
        <v>0</v>
      </c>
      <c r="AF17" s="17">
        <f>AVERAGE(AE16:AE17)</f>
        <v>0</v>
      </c>
    </row>
    <row r="18" spans="1:32" ht="11.25">
      <c r="A18" s="1">
        <f>'TRB Record'!A12</f>
        <v>6</v>
      </c>
      <c r="C18" s="1">
        <f>'TRB Record'!C12</f>
        <v>0</v>
      </c>
      <c r="D18" s="1">
        <f>Lignin!E12</f>
        <v>0</v>
      </c>
      <c r="E18" s="80">
        <f>Lignin!U12</f>
        <v>87</v>
      </c>
      <c r="F18" s="34"/>
      <c r="G18" s="34"/>
      <c r="H18" s="34"/>
      <c r="I18" s="34"/>
      <c r="J18" s="34"/>
      <c r="K18" s="37" t="e">
        <f t="shared" si="0"/>
        <v>#DIV/0!</v>
      </c>
      <c r="L18" s="37" t="e">
        <f t="shared" si="1"/>
        <v>#DIV/0!</v>
      </c>
      <c r="M18" s="37" t="e">
        <f t="shared" si="2"/>
        <v>#DIV/0!</v>
      </c>
      <c r="N18" s="37" t="e">
        <f t="shared" si="3"/>
        <v>#DIV/0!</v>
      </c>
      <c r="O18" s="84" t="e">
        <f t="shared" si="4"/>
        <v>#DIV/0!</v>
      </c>
      <c r="P18" s="37" t="e">
        <f t="shared" si="5"/>
        <v>#DIV/0!</v>
      </c>
      <c r="Q18" s="37" t="e">
        <f t="shared" si="6"/>
        <v>#DIV/0!</v>
      </c>
      <c r="R18" s="37" t="e">
        <f t="shared" si="7"/>
        <v>#DIV/0!</v>
      </c>
      <c r="S18" s="37" t="e">
        <f t="shared" si="8"/>
        <v>#DIV/0!</v>
      </c>
      <c r="T18" s="84" t="e">
        <f t="shared" si="9"/>
        <v>#DIV/0!</v>
      </c>
      <c r="U18" s="17">
        <f t="shared" si="11"/>
        <v>0</v>
      </c>
      <c r="V18" s="17"/>
      <c r="W18" s="17">
        <f t="shared" si="12"/>
        <v>0</v>
      </c>
      <c r="X18" s="17"/>
      <c r="Y18" s="17">
        <f t="shared" si="13"/>
        <v>0</v>
      </c>
      <c r="Z18" s="17"/>
      <c r="AA18" s="17">
        <f t="shared" si="14"/>
        <v>0</v>
      </c>
      <c r="AB18" s="17"/>
      <c r="AC18" s="17">
        <f t="shared" si="15"/>
        <v>0</v>
      </c>
      <c r="AD18" s="85"/>
      <c r="AE18" s="17">
        <f t="shared" si="10"/>
        <v>0</v>
      </c>
      <c r="AF18" s="17"/>
    </row>
    <row r="19" spans="1:32" ht="11.25">
      <c r="A19" s="1" t="str">
        <f>'TRB Record'!A13</f>
        <v>replicate 6</v>
      </c>
      <c r="C19" s="1">
        <f>'TRB Record'!C13</f>
        <v>0</v>
      </c>
      <c r="D19" s="1">
        <f>Lignin!E13</f>
        <v>0</v>
      </c>
      <c r="E19" s="80">
        <f>Lignin!U13</f>
        <v>87</v>
      </c>
      <c r="F19" s="34"/>
      <c r="G19" s="34"/>
      <c r="H19" s="34"/>
      <c r="I19" s="34"/>
      <c r="J19" s="34"/>
      <c r="K19" s="37" t="e">
        <f t="shared" si="0"/>
        <v>#DIV/0!</v>
      </c>
      <c r="L19" s="37" t="e">
        <f t="shared" si="1"/>
        <v>#DIV/0!</v>
      </c>
      <c r="M19" s="37" t="e">
        <f t="shared" si="2"/>
        <v>#DIV/0!</v>
      </c>
      <c r="N19" s="37" t="e">
        <f t="shared" si="3"/>
        <v>#DIV/0!</v>
      </c>
      <c r="O19" s="84" t="e">
        <f t="shared" si="4"/>
        <v>#DIV/0!</v>
      </c>
      <c r="P19" s="37" t="e">
        <f t="shared" si="5"/>
        <v>#DIV/0!</v>
      </c>
      <c r="Q19" s="37" t="e">
        <f t="shared" si="6"/>
        <v>#DIV/0!</v>
      </c>
      <c r="R19" s="37" t="e">
        <f t="shared" si="7"/>
        <v>#DIV/0!</v>
      </c>
      <c r="S19" s="37" t="e">
        <f t="shared" si="8"/>
        <v>#DIV/0!</v>
      </c>
      <c r="T19" s="84" t="e">
        <f t="shared" si="9"/>
        <v>#DIV/0!</v>
      </c>
      <c r="U19" s="17">
        <f t="shared" si="11"/>
        <v>0</v>
      </c>
      <c r="V19" s="17">
        <f>AVERAGE(U18:U19)</f>
        <v>0</v>
      </c>
      <c r="W19" s="17">
        <f t="shared" si="12"/>
        <v>0</v>
      </c>
      <c r="X19" s="17">
        <f>AVERAGE(W18:W19)</f>
        <v>0</v>
      </c>
      <c r="Y19" s="17">
        <f t="shared" si="13"/>
        <v>0</v>
      </c>
      <c r="Z19" s="17">
        <f>AVERAGE(Y18:Y19)</f>
        <v>0</v>
      </c>
      <c r="AA19" s="17">
        <f t="shared" si="14"/>
        <v>0</v>
      </c>
      <c r="AB19" s="17">
        <f>AVERAGE(AA18:AA19)</f>
        <v>0</v>
      </c>
      <c r="AC19" s="17">
        <f t="shared" si="15"/>
        <v>0</v>
      </c>
      <c r="AD19" s="85">
        <f>AVERAGE(AC18:AC19)</f>
        <v>0</v>
      </c>
      <c r="AE19" s="17">
        <f t="shared" si="10"/>
        <v>0</v>
      </c>
      <c r="AF19" s="17">
        <f>AVERAGE(AE18:AE19)</f>
        <v>0</v>
      </c>
    </row>
    <row r="20" spans="1:32" ht="11.25">
      <c r="A20" s="1">
        <f>'TRB Record'!A14</f>
        <v>7</v>
      </c>
      <c r="C20" s="1">
        <f>'TRB Record'!C14</f>
        <v>0</v>
      </c>
      <c r="D20" s="1">
        <f>Lignin!E14</f>
        <v>0</v>
      </c>
      <c r="E20" s="80">
        <f>Lignin!U14</f>
        <v>87</v>
      </c>
      <c r="F20" s="34"/>
      <c r="G20" s="34"/>
      <c r="H20" s="34"/>
      <c r="I20" s="34"/>
      <c r="J20" s="34"/>
      <c r="K20" s="37" t="e">
        <f t="shared" si="0"/>
        <v>#DIV/0!</v>
      </c>
      <c r="L20" s="37" t="e">
        <f t="shared" si="1"/>
        <v>#DIV/0!</v>
      </c>
      <c r="M20" s="37" t="e">
        <f t="shared" si="2"/>
        <v>#DIV/0!</v>
      </c>
      <c r="N20" s="37" t="e">
        <f t="shared" si="3"/>
        <v>#DIV/0!</v>
      </c>
      <c r="O20" s="84" t="e">
        <f t="shared" si="4"/>
        <v>#DIV/0!</v>
      </c>
      <c r="P20" s="37" t="e">
        <f t="shared" si="5"/>
        <v>#DIV/0!</v>
      </c>
      <c r="Q20" s="37" t="e">
        <f t="shared" si="6"/>
        <v>#DIV/0!</v>
      </c>
      <c r="R20" s="37" t="e">
        <f t="shared" si="7"/>
        <v>#DIV/0!</v>
      </c>
      <c r="S20" s="37" t="e">
        <f t="shared" si="8"/>
        <v>#DIV/0!</v>
      </c>
      <c r="T20" s="84" t="e">
        <f t="shared" si="9"/>
        <v>#DIV/0!</v>
      </c>
      <c r="U20" s="17">
        <f t="shared" si="11"/>
        <v>0</v>
      </c>
      <c r="V20" s="17"/>
      <c r="W20" s="17">
        <f t="shared" si="12"/>
        <v>0</v>
      </c>
      <c r="X20" s="17"/>
      <c r="Y20" s="17">
        <f t="shared" si="13"/>
        <v>0</v>
      </c>
      <c r="Z20" s="17"/>
      <c r="AA20" s="17">
        <f t="shared" si="14"/>
        <v>0</v>
      </c>
      <c r="AB20" s="17"/>
      <c r="AC20" s="17">
        <f t="shared" si="15"/>
        <v>0</v>
      </c>
      <c r="AD20" s="85"/>
      <c r="AE20" s="17">
        <f t="shared" si="10"/>
        <v>0</v>
      </c>
      <c r="AF20" s="17"/>
    </row>
    <row r="21" spans="1:32" ht="11.25">
      <c r="A21" s="1" t="str">
        <f>'TRB Record'!A15</f>
        <v>replicate 7</v>
      </c>
      <c r="C21" s="1">
        <f>'TRB Record'!C15</f>
        <v>0</v>
      </c>
      <c r="D21" s="1">
        <f>Lignin!E15</f>
        <v>0</v>
      </c>
      <c r="E21" s="80">
        <f>Lignin!U15</f>
        <v>87</v>
      </c>
      <c r="F21" s="34"/>
      <c r="G21" s="34"/>
      <c r="H21" s="34"/>
      <c r="I21" s="34"/>
      <c r="J21" s="34"/>
      <c r="K21" s="37" t="e">
        <f t="shared" si="0"/>
        <v>#DIV/0!</v>
      </c>
      <c r="L21" s="37" t="e">
        <f t="shared" si="1"/>
        <v>#DIV/0!</v>
      </c>
      <c r="M21" s="37" t="e">
        <f t="shared" si="2"/>
        <v>#DIV/0!</v>
      </c>
      <c r="N21" s="37" t="e">
        <f t="shared" si="3"/>
        <v>#DIV/0!</v>
      </c>
      <c r="O21" s="84" t="e">
        <f t="shared" si="4"/>
        <v>#DIV/0!</v>
      </c>
      <c r="P21" s="37" t="e">
        <f t="shared" si="5"/>
        <v>#DIV/0!</v>
      </c>
      <c r="Q21" s="37" t="e">
        <f t="shared" si="6"/>
        <v>#DIV/0!</v>
      </c>
      <c r="R21" s="37" t="e">
        <f t="shared" si="7"/>
        <v>#DIV/0!</v>
      </c>
      <c r="S21" s="37" t="e">
        <f t="shared" si="8"/>
        <v>#DIV/0!</v>
      </c>
      <c r="T21" s="84" t="e">
        <f t="shared" si="9"/>
        <v>#DIV/0!</v>
      </c>
      <c r="U21" s="17">
        <f t="shared" si="11"/>
        <v>0</v>
      </c>
      <c r="V21" s="17">
        <f>AVERAGE(U20:U21)</f>
        <v>0</v>
      </c>
      <c r="W21" s="17">
        <f t="shared" si="12"/>
        <v>0</v>
      </c>
      <c r="X21" s="17">
        <f>AVERAGE(W20:W21)</f>
        <v>0</v>
      </c>
      <c r="Y21" s="17">
        <f t="shared" si="13"/>
        <v>0</v>
      </c>
      <c r="Z21" s="17">
        <f>AVERAGE(Y20:Y21)</f>
        <v>0</v>
      </c>
      <c r="AA21" s="17">
        <f t="shared" si="14"/>
        <v>0</v>
      </c>
      <c r="AB21" s="17">
        <f>AVERAGE(AA20:AA21)</f>
        <v>0</v>
      </c>
      <c r="AC21" s="17">
        <f t="shared" si="15"/>
        <v>0</v>
      </c>
      <c r="AD21" s="85">
        <f>AVERAGE(AC20:AC21)</f>
        <v>0</v>
      </c>
      <c r="AE21" s="17">
        <f t="shared" si="10"/>
        <v>0</v>
      </c>
      <c r="AF21" s="17">
        <f>AVERAGE(AE20:AE21)</f>
        <v>0</v>
      </c>
    </row>
    <row r="22" spans="1:32" ht="11.25">
      <c r="A22" s="1">
        <f>'TRB Record'!A16</f>
        <v>8</v>
      </c>
      <c r="C22" s="1">
        <f>'TRB Record'!C16</f>
        <v>0</v>
      </c>
      <c r="D22" s="1">
        <f>Lignin!E16</f>
        <v>0</v>
      </c>
      <c r="E22" s="80">
        <f>Lignin!U16</f>
        <v>87</v>
      </c>
      <c r="F22" s="34"/>
      <c r="G22" s="34"/>
      <c r="H22" s="34"/>
      <c r="I22" s="34"/>
      <c r="J22" s="34"/>
      <c r="K22" s="37" t="e">
        <f t="shared" si="0"/>
        <v>#DIV/0!</v>
      </c>
      <c r="L22" s="37" t="e">
        <f t="shared" si="1"/>
        <v>#DIV/0!</v>
      </c>
      <c r="M22" s="37" t="e">
        <f t="shared" si="2"/>
        <v>#DIV/0!</v>
      </c>
      <c r="N22" s="37" t="e">
        <f t="shared" si="3"/>
        <v>#DIV/0!</v>
      </c>
      <c r="O22" s="84" t="e">
        <f t="shared" si="4"/>
        <v>#DIV/0!</v>
      </c>
      <c r="P22" s="37" t="e">
        <f t="shared" si="5"/>
        <v>#DIV/0!</v>
      </c>
      <c r="Q22" s="37" t="e">
        <f t="shared" si="6"/>
        <v>#DIV/0!</v>
      </c>
      <c r="R22" s="37" t="e">
        <f t="shared" si="7"/>
        <v>#DIV/0!</v>
      </c>
      <c r="S22" s="37" t="e">
        <f t="shared" si="8"/>
        <v>#DIV/0!</v>
      </c>
      <c r="T22" s="84" t="e">
        <f t="shared" si="9"/>
        <v>#DIV/0!</v>
      </c>
      <c r="U22" s="17">
        <f t="shared" si="11"/>
        <v>0</v>
      </c>
      <c r="V22" s="17"/>
      <c r="W22" s="17">
        <f t="shared" si="12"/>
        <v>0</v>
      </c>
      <c r="X22" s="17"/>
      <c r="Y22" s="17">
        <f t="shared" si="13"/>
        <v>0</v>
      </c>
      <c r="Z22" s="17"/>
      <c r="AA22" s="17">
        <f t="shared" si="14"/>
        <v>0</v>
      </c>
      <c r="AB22" s="17"/>
      <c r="AC22" s="17">
        <f t="shared" si="15"/>
        <v>0</v>
      </c>
      <c r="AD22" s="85"/>
      <c r="AE22" s="17">
        <f t="shared" si="10"/>
        <v>0</v>
      </c>
      <c r="AF22" s="17"/>
    </row>
    <row r="23" spans="1:32" ht="11.25">
      <c r="A23" s="1" t="str">
        <f>'TRB Record'!A17</f>
        <v>replicate 8</v>
      </c>
      <c r="C23" s="1">
        <f>'TRB Record'!C17</f>
        <v>0</v>
      </c>
      <c r="D23" s="1">
        <f>Lignin!E17</f>
        <v>0</v>
      </c>
      <c r="E23" s="80">
        <f>Lignin!U17</f>
        <v>87</v>
      </c>
      <c r="F23" s="34"/>
      <c r="G23" s="34"/>
      <c r="H23" s="34"/>
      <c r="I23" s="34"/>
      <c r="J23" s="34"/>
      <c r="K23" s="37" t="e">
        <f t="shared" si="0"/>
        <v>#DIV/0!</v>
      </c>
      <c r="L23" s="37" t="e">
        <f t="shared" si="1"/>
        <v>#DIV/0!</v>
      </c>
      <c r="M23" s="37" t="e">
        <f t="shared" si="2"/>
        <v>#DIV/0!</v>
      </c>
      <c r="N23" s="37" t="e">
        <f t="shared" si="3"/>
        <v>#DIV/0!</v>
      </c>
      <c r="O23" s="84" t="e">
        <f t="shared" si="4"/>
        <v>#DIV/0!</v>
      </c>
      <c r="P23" s="37" t="e">
        <f t="shared" si="5"/>
        <v>#DIV/0!</v>
      </c>
      <c r="Q23" s="37" t="e">
        <f t="shared" si="6"/>
        <v>#DIV/0!</v>
      </c>
      <c r="R23" s="37" t="e">
        <f t="shared" si="7"/>
        <v>#DIV/0!</v>
      </c>
      <c r="S23" s="37" t="e">
        <f t="shared" si="8"/>
        <v>#DIV/0!</v>
      </c>
      <c r="T23" s="84" t="e">
        <f t="shared" si="9"/>
        <v>#DIV/0!</v>
      </c>
      <c r="U23" s="17">
        <f t="shared" si="11"/>
        <v>0</v>
      </c>
      <c r="V23" s="17">
        <f>AVERAGE(U22:U23)</f>
        <v>0</v>
      </c>
      <c r="W23" s="17">
        <f t="shared" si="12"/>
        <v>0</v>
      </c>
      <c r="X23" s="17">
        <f>AVERAGE(W22:W23)</f>
        <v>0</v>
      </c>
      <c r="Y23" s="17">
        <f t="shared" si="13"/>
        <v>0</v>
      </c>
      <c r="Z23" s="17">
        <f>AVERAGE(Y22:Y23)</f>
        <v>0</v>
      </c>
      <c r="AA23" s="17">
        <f t="shared" si="14"/>
        <v>0</v>
      </c>
      <c r="AB23" s="17">
        <f>AVERAGE(AA22:AA23)</f>
        <v>0</v>
      </c>
      <c r="AC23" s="17">
        <f t="shared" si="15"/>
        <v>0</v>
      </c>
      <c r="AD23" s="85">
        <f>AVERAGE(AC22:AC23)</f>
        <v>0</v>
      </c>
      <c r="AE23" s="17">
        <f t="shared" si="10"/>
        <v>0</v>
      </c>
      <c r="AF23" s="17">
        <f>AVERAGE(AE22:AE23)</f>
        <v>0</v>
      </c>
    </row>
    <row r="24" spans="1:32" ht="11.25">
      <c r="A24" s="1">
        <f>'TRB Record'!A18</f>
        <v>9</v>
      </c>
      <c r="C24" s="1">
        <f>'TRB Record'!C18</f>
        <v>0</v>
      </c>
      <c r="D24" s="1">
        <f>Lignin!E18</f>
        <v>0</v>
      </c>
      <c r="E24" s="80">
        <f>Lignin!U18</f>
        <v>87</v>
      </c>
      <c r="F24" s="34"/>
      <c r="G24" s="34"/>
      <c r="H24" s="34"/>
      <c r="I24" s="34"/>
      <c r="J24" s="34"/>
      <c r="K24" s="37" t="e">
        <f t="shared" si="0"/>
        <v>#DIV/0!</v>
      </c>
      <c r="L24" s="37" t="e">
        <f t="shared" si="1"/>
        <v>#DIV/0!</v>
      </c>
      <c r="M24" s="37" t="e">
        <f t="shared" si="2"/>
        <v>#DIV/0!</v>
      </c>
      <c r="N24" s="37" t="e">
        <f t="shared" si="3"/>
        <v>#DIV/0!</v>
      </c>
      <c r="O24" s="84" t="e">
        <f t="shared" si="4"/>
        <v>#DIV/0!</v>
      </c>
      <c r="P24" s="37" t="e">
        <f t="shared" si="5"/>
        <v>#DIV/0!</v>
      </c>
      <c r="Q24" s="37" t="e">
        <f t="shared" si="6"/>
        <v>#DIV/0!</v>
      </c>
      <c r="R24" s="37" t="e">
        <f t="shared" si="7"/>
        <v>#DIV/0!</v>
      </c>
      <c r="S24" s="37" t="e">
        <f t="shared" si="8"/>
        <v>#DIV/0!</v>
      </c>
      <c r="T24" s="84" t="e">
        <f t="shared" si="9"/>
        <v>#DIV/0!</v>
      </c>
      <c r="U24" s="17">
        <f t="shared" si="11"/>
        <v>0</v>
      </c>
      <c r="V24" s="17"/>
      <c r="W24" s="17">
        <f t="shared" si="12"/>
        <v>0</v>
      </c>
      <c r="X24" s="17"/>
      <c r="Y24" s="17">
        <f t="shared" si="13"/>
        <v>0</v>
      </c>
      <c r="Z24" s="17"/>
      <c r="AA24" s="17">
        <f t="shared" si="14"/>
        <v>0</v>
      </c>
      <c r="AB24" s="17"/>
      <c r="AC24" s="17">
        <f t="shared" si="15"/>
        <v>0</v>
      </c>
      <c r="AD24" s="85"/>
      <c r="AE24" s="17">
        <f t="shared" si="10"/>
        <v>0</v>
      </c>
      <c r="AF24" s="17"/>
    </row>
    <row r="25" spans="1:32" ht="11.25">
      <c r="A25" s="1" t="str">
        <f>'TRB Record'!A19</f>
        <v>replicate 9</v>
      </c>
      <c r="C25" s="1">
        <f>'TRB Record'!C19</f>
        <v>0</v>
      </c>
      <c r="D25" s="1">
        <f>Lignin!E19</f>
        <v>0</v>
      </c>
      <c r="E25" s="80">
        <f>Lignin!U19</f>
        <v>87</v>
      </c>
      <c r="F25" s="34"/>
      <c r="G25" s="34"/>
      <c r="H25" s="34"/>
      <c r="I25" s="34"/>
      <c r="J25" s="34"/>
      <c r="K25" s="37" t="e">
        <f t="shared" si="0"/>
        <v>#DIV/0!</v>
      </c>
      <c r="L25" s="37" t="e">
        <f t="shared" si="1"/>
        <v>#DIV/0!</v>
      </c>
      <c r="M25" s="37" t="e">
        <f t="shared" si="2"/>
        <v>#DIV/0!</v>
      </c>
      <c r="N25" s="37" t="e">
        <f t="shared" si="3"/>
        <v>#DIV/0!</v>
      </c>
      <c r="O25" s="84" t="e">
        <f t="shared" si="4"/>
        <v>#DIV/0!</v>
      </c>
      <c r="P25" s="37" t="e">
        <f t="shared" si="5"/>
        <v>#DIV/0!</v>
      </c>
      <c r="Q25" s="37" t="e">
        <f t="shared" si="6"/>
        <v>#DIV/0!</v>
      </c>
      <c r="R25" s="37" t="e">
        <f t="shared" si="7"/>
        <v>#DIV/0!</v>
      </c>
      <c r="S25" s="37" t="e">
        <f t="shared" si="8"/>
        <v>#DIV/0!</v>
      </c>
      <c r="T25" s="84" t="e">
        <f t="shared" si="9"/>
        <v>#DIV/0!</v>
      </c>
      <c r="U25" s="17">
        <f t="shared" si="11"/>
        <v>0</v>
      </c>
      <c r="V25" s="17">
        <f>AVERAGE(U24:U25)</f>
        <v>0</v>
      </c>
      <c r="W25" s="17">
        <f t="shared" si="12"/>
        <v>0</v>
      </c>
      <c r="X25" s="17">
        <f>AVERAGE(W24:W25)</f>
        <v>0</v>
      </c>
      <c r="Y25" s="17">
        <f t="shared" si="13"/>
        <v>0</v>
      </c>
      <c r="Z25" s="17">
        <f>AVERAGE(Y24:Y25)</f>
        <v>0</v>
      </c>
      <c r="AA25" s="17">
        <f t="shared" si="14"/>
        <v>0</v>
      </c>
      <c r="AB25" s="17">
        <f>AVERAGE(AA24:AA25)</f>
        <v>0</v>
      </c>
      <c r="AC25" s="17">
        <f t="shared" si="15"/>
        <v>0</v>
      </c>
      <c r="AD25" s="85">
        <f>AVERAGE(AC24:AC25)</f>
        <v>0</v>
      </c>
      <c r="AE25" s="17">
        <f t="shared" si="10"/>
        <v>0</v>
      </c>
      <c r="AF25" s="17">
        <f>AVERAGE(AE24:AE25)</f>
        <v>0</v>
      </c>
    </row>
    <row r="26" spans="1:32" ht="11.25">
      <c r="A26" s="1">
        <f>'TRB Record'!A20</f>
        <v>10</v>
      </c>
      <c r="C26" s="1">
        <f>'TRB Record'!C20</f>
        <v>0</v>
      </c>
      <c r="D26" s="1">
        <f>Lignin!E20</f>
        <v>0</v>
      </c>
      <c r="E26" s="80">
        <f>Lignin!U20</f>
        <v>87</v>
      </c>
      <c r="F26" s="34"/>
      <c r="G26" s="34"/>
      <c r="H26" s="34"/>
      <c r="I26" s="34"/>
      <c r="J26" s="34"/>
      <c r="K26" s="37" t="e">
        <f t="shared" si="0"/>
        <v>#DIV/0!</v>
      </c>
      <c r="L26" s="37" t="e">
        <f t="shared" si="1"/>
        <v>#DIV/0!</v>
      </c>
      <c r="M26" s="37" t="e">
        <f t="shared" si="2"/>
        <v>#DIV/0!</v>
      </c>
      <c r="N26" s="37" t="e">
        <f t="shared" si="3"/>
        <v>#DIV/0!</v>
      </c>
      <c r="O26" s="84" t="e">
        <f t="shared" si="4"/>
        <v>#DIV/0!</v>
      </c>
      <c r="P26" s="37" t="e">
        <f t="shared" si="5"/>
        <v>#DIV/0!</v>
      </c>
      <c r="Q26" s="37" t="e">
        <f t="shared" si="6"/>
        <v>#DIV/0!</v>
      </c>
      <c r="R26" s="37" t="e">
        <f t="shared" si="7"/>
        <v>#DIV/0!</v>
      </c>
      <c r="S26" s="37" t="e">
        <f t="shared" si="8"/>
        <v>#DIV/0!</v>
      </c>
      <c r="T26" s="84" t="e">
        <f t="shared" si="9"/>
        <v>#DIV/0!</v>
      </c>
      <c r="U26" s="17">
        <f t="shared" si="11"/>
        <v>0</v>
      </c>
      <c r="V26" s="17"/>
      <c r="W26" s="17">
        <f t="shared" si="12"/>
        <v>0</v>
      </c>
      <c r="X26" s="17"/>
      <c r="Y26" s="17">
        <f t="shared" si="13"/>
        <v>0</v>
      </c>
      <c r="Z26" s="17"/>
      <c r="AA26" s="17">
        <f t="shared" si="14"/>
        <v>0</v>
      </c>
      <c r="AB26" s="17"/>
      <c r="AC26" s="17">
        <f t="shared" si="15"/>
        <v>0</v>
      </c>
      <c r="AD26" s="85"/>
      <c r="AE26" s="17">
        <f t="shared" si="10"/>
        <v>0</v>
      </c>
      <c r="AF26" s="17"/>
    </row>
    <row r="27" spans="1:32" ht="11.25">
      <c r="A27" s="1" t="str">
        <f>'TRB Record'!A21</f>
        <v>replicate 10</v>
      </c>
      <c r="C27" s="1">
        <f>'TRB Record'!C21</f>
        <v>0</v>
      </c>
      <c r="D27" s="1">
        <f>Lignin!E21</f>
        <v>0</v>
      </c>
      <c r="E27" s="80">
        <f>Lignin!U21</f>
        <v>87</v>
      </c>
      <c r="F27" s="34"/>
      <c r="G27" s="34"/>
      <c r="H27" s="34"/>
      <c r="I27" s="34"/>
      <c r="J27" s="34"/>
      <c r="K27" s="37" t="e">
        <f t="shared" si="0"/>
        <v>#DIV/0!</v>
      </c>
      <c r="L27" s="37" t="e">
        <f t="shared" si="1"/>
        <v>#DIV/0!</v>
      </c>
      <c r="M27" s="37" t="e">
        <f t="shared" si="2"/>
        <v>#DIV/0!</v>
      </c>
      <c r="N27" s="37" t="e">
        <f t="shared" si="3"/>
        <v>#DIV/0!</v>
      </c>
      <c r="O27" s="84" t="e">
        <f t="shared" si="4"/>
        <v>#DIV/0!</v>
      </c>
      <c r="P27" s="37" t="e">
        <f t="shared" si="5"/>
        <v>#DIV/0!</v>
      </c>
      <c r="Q27" s="37" t="e">
        <f t="shared" si="6"/>
        <v>#DIV/0!</v>
      </c>
      <c r="R27" s="37" t="e">
        <f t="shared" si="7"/>
        <v>#DIV/0!</v>
      </c>
      <c r="S27" s="37" t="e">
        <f t="shared" si="8"/>
        <v>#DIV/0!</v>
      </c>
      <c r="T27" s="84" t="e">
        <f t="shared" si="9"/>
        <v>#DIV/0!</v>
      </c>
      <c r="U27" s="17">
        <f t="shared" si="11"/>
        <v>0</v>
      </c>
      <c r="V27" s="17">
        <f>AVERAGE(U26:U27)</f>
        <v>0</v>
      </c>
      <c r="W27" s="17">
        <f t="shared" si="12"/>
        <v>0</v>
      </c>
      <c r="X27" s="17">
        <f>AVERAGE(W26:W27)</f>
        <v>0</v>
      </c>
      <c r="Y27" s="17">
        <f t="shared" si="13"/>
        <v>0</v>
      </c>
      <c r="Z27" s="17">
        <f>AVERAGE(Y26:Y27)</f>
        <v>0</v>
      </c>
      <c r="AA27" s="17">
        <f t="shared" si="14"/>
        <v>0</v>
      </c>
      <c r="AB27" s="17">
        <f>AVERAGE(AA26:AA27)</f>
        <v>0</v>
      </c>
      <c r="AC27" s="17">
        <f t="shared" si="15"/>
        <v>0</v>
      </c>
      <c r="AD27" s="85">
        <f>AVERAGE(AC26:AC27)</f>
        <v>0</v>
      </c>
      <c r="AE27" s="17">
        <f t="shared" si="10"/>
        <v>0</v>
      </c>
      <c r="AF27" s="17">
        <f>AVERAGE(AE26:AE27)</f>
        <v>0</v>
      </c>
    </row>
    <row r="28" spans="1:32" ht="11.25">
      <c r="A28" s="1">
        <f>'TRB Record'!A22</f>
        <v>11</v>
      </c>
      <c r="C28" s="1">
        <f>'TRB Record'!C22</f>
        <v>0</v>
      </c>
      <c r="D28" s="1">
        <f>Lignin!E22</f>
        <v>0</v>
      </c>
      <c r="E28" s="80">
        <f>Lignin!U22</f>
        <v>87</v>
      </c>
      <c r="F28" s="34"/>
      <c r="G28" s="34"/>
      <c r="H28" s="34"/>
      <c r="I28" s="34"/>
      <c r="J28" s="34"/>
      <c r="K28" s="37" t="e">
        <f t="shared" si="0"/>
        <v>#DIV/0!</v>
      </c>
      <c r="L28" s="37" t="e">
        <f t="shared" si="1"/>
        <v>#DIV/0!</v>
      </c>
      <c r="M28" s="37" t="e">
        <f t="shared" si="2"/>
        <v>#DIV/0!</v>
      </c>
      <c r="N28" s="37" t="e">
        <f t="shared" si="3"/>
        <v>#DIV/0!</v>
      </c>
      <c r="O28" s="84" t="e">
        <f t="shared" si="4"/>
        <v>#DIV/0!</v>
      </c>
      <c r="P28" s="37" t="e">
        <f t="shared" si="5"/>
        <v>#DIV/0!</v>
      </c>
      <c r="Q28" s="37" t="e">
        <f t="shared" si="6"/>
        <v>#DIV/0!</v>
      </c>
      <c r="R28" s="37" t="e">
        <f t="shared" si="7"/>
        <v>#DIV/0!</v>
      </c>
      <c r="S28" s="37" t="e">
        <f t="shared" si="8"/>
        <v>#DIV/0!</v>
      </c>
      <c r="T28" s="84" t="e">
        <f t="shared" si="9"/>
        <v>#DIV/0!</v>
      </c>
      <c r="U28" s="17">
        <f t="shared" si="11"/>
        <v>0</v>
      </c>
      <c r="V28" s="17"/>
      <c r="W28" s="17">
        <f t="shared" si="12"/>
        <v>0</v>
      </c>
      <c r="X28" s="17"/>
      <c r="Y28" s="17">
        <f t="shared" si="13"/>
        <v>0</v>
      </c>
      <c r="Z28" s="17"/>
      <c r="AA28" s="17">
        <f t="shared" si="14"/>
        <v>0</v>
      </c>
      <c r="AB28" s="17"/>
      <c r="AC28" s="17">
        <f t="shared" si="15"/>
        <v>0</v>
      </c>
      <c r="AD28" s="85"/>
      <c r="AE28" s="17">
        <f t="shared" si="10"/>
        <v>0</v>
      </c>
      <c r="AF28" s="17"/>
    </row>
    <row r="29" spans="1:32" s="35" customFormat="1" ht="11.25">
      <c r="A29" s="22" t="str">
        <f>'TRB Record'!A23</f>
        <v>replicate 11</v>
      </c>
      <c r="B29" s="2"/>
      <c r="C29" s="1">
        <f>'TRB Record'!C23</f>
        <v>0</v>
      </c>
      <c r="D29" s="1">
        <f>Lignin!E23</f>
        <v>0</v>
      </c>
      <c r="E29" s="80">
        <f>Lignin!U23</f>
        <v>87</v>
      </c>
      <c r="F29" s="34"/>
      <c r="G29" s="34"/>
      <c r="H29" s="34"/>
      <c r="I29" s="34"/>
      <c r="J29" s="34"/>
      <c r="K29" s="37" t="e">
        <f t="shared" si="0"/>
        <v>#DIV/0!</v>
      </c>
      <c r="L29" s="37" t="e">
        <f t="shared" si="1"/>
        <v>#DIV/0!</v>
      </c>
      <c r="M29" s="37" t="e">
        <f t="shared" si="2"/>
        <v>#DIV/0!</v>
      </c>
      <c r="N29" s="37" t="e">
        <f t="shared" si="3"/>
        <v>#DIV/0!</v>
      </c>
      <c r="O29" s="84" t="e">
        <f t="shared" si="4"/>
        <v>#DIV/0!</v>
      </c>
      <c r="P29" s="37" t="e">
        <f t="shared" si="5"/>
        <v>#DIV/0!</v>
      </c>
      <c r="Q29" s="37" t="e">
        <f t="shared" si="6"/>
        <v>#DIV/0!</v>
      </c>
      <c r="R29" s="37" t="e">
        <f t="shared" si="7"/>
        <v>#DIV/0!</v>
      </c>
      <c r="S29" s="37" t="e">
        <f t="shared" si="8"/>
        <v>#DIV/0!</v>
      </c>
      <c r="T29" s="84" t="e">
        <f t="shared" si="9"/>
        <v>#DIV/0!</v>
      </c>
      <c r="U29" s="17">
        <f t="shared" si="11"/>
        <v>0</v>
      </c>
      <c r="V29" s="17">
        <f>AVERAGE(U28:U29)</f>
        <v>0</v>
      </c>
      <c r="W29" s="17">
        <f t="shared" si="12"/>
        <v>0</v>
      </c>
      <c r="X29" s="17">
        <f>AVERAGE(W28:W29)</f>
        <v>0</v>
      </c>
      <c r="Y29" s="17">
        <f t="shared" si="13"/>
        <v>0</v>
      </c>
      <c r="Z29" s="17">
        <f>AVERAGE(Y28:Y29)</f>
        <v>0</v>
      </c>
      <c r="AA29" s="17">
        <f t="shared" si="14"/>
        <v>0</v>
      </c>
      <c r="AB29" s="17">
        <f>AVERAGE(AA28:AA29)</f>
        <v>0</v>
      </c>
      <c r="AC29" s="17">
        <f t="shared" si="15"/>
        <v>0</v>
      </c>
      <c r="AD29" s="85">
        <f>AVERAGE(AC28:AC29)</f>
        <v>0</v>
      </c>
      <c r="AE29" s="17">
        <f t="shared" si="10"/>
        <v>0</v>
      </c>
      <c r="AF29" s="17">
        <f>AVERAGE(AE28:AE29)</f>
        <v>0</v>
      </c>
    </row>
    <row r="30" spans="1:32" ht="11.25">
      <c r="A30" s="1">
        <f>'TRB Record'!A24</f>
        <v>12</v>
      </c>
      <c r="C30" s="1">
        <f>'TRB Record'!C24</f>
        <v>0</v>
      </c>
      <c r="D30" s="1">
        <f>Lignin!E24</f>
        <v>0</v>
      </c>
      <c r="E30" s="80">
        <f>Lignin!U24</f>
        <v>87</v>
      </c>
      <c r="F30" s="34"/>
      <c r="G30" s="34"/>
      <c r="H30" s="34"/>
      <c r="I30" s="34"/>
      <c r="J30" s="34"/>
      <c r="K30" s="37" t="e">
        <f t="shared" si="0"/>
        <v>#DIV/0!</v>
      </c>
      <c r="L30" s="37" t="e">
        <f t="shared" si="1"/>
        <v>#DIV/0!</v>
      </c>
      <c r="M30" s="37" t="e">
        <f t="shared" si="2"/>
        <v>#DIV/0!</v>
      </c>
      <c r="N30" s="37" t="e">
        <f t="shared" si="3"/>
        <v>#DIV/0!</v>
      </c>
      <c r="O30" s="84" t="e">
        <f t="shared" si="4"/>
        <v>#DIV/0!</v>
      </c>
      <c r="P30" s="37" t="e">
        <f t="shared" si="5"/>
        <v>#DIV/0!</v>
      </c>
      <c r="Q30" s="37" t="e">
        <f t="shared" si="6"/>
        <v>#DIV/0!</v>
      </c>
      <c r="R30" s="37" t="e">
        <f t="shared" si="7"/>
        <v>#DIV/0!</v>
      </c>
      <c r="S30" s="37" t="e">
        <f t="shared" si="8"/>
        <v>#DIV/0!</v>
      </c>
      <c r="T30" s="84" t="e">
        <f t="shared" si="9"/>
        <v>#DIV/0!</v>
      </c>
      <c r="U30" s="17">
        <f t="shared" si="11"/>
        <v>0</v>
      </c>
      <c r="V30" s="17"/>
      <c r="W30" s="17">
        <f t="shared" si="12"/>
        <v>0</v>
      </c>
      <c r="X30" s="17"/>
      <c r="Y30" s="17">
        <f t="shared" si="13"/>
        <v>0</v>
      </c>
      <c r="Z30" s="17"/>
      <c r="AA30" s="17">
        <f t="shared" si="14"/>
        <v>0</v>
      </c>
      <c r="AB30" s="17"/>
      <c r="AC30" s="17">
        <f t="shared" si="15"/>
        <v>0</v>
      </c>
      <c r="AD30" s="85"/>
      <c r="AE30" s="17">
        <f t="shared" si="10"/>
        <v>0</v>
      </c>
      <c r="AF30" s="17"/>
    </row>
    <row r="31" spans="1:32" ht="11.25">
      <c r="A31" s="1" t="str">
        <f>'TRB Record'!A25</f>
        <v>replicate 12</v>
      </c>
      <c r="C31" s="1">
        <f>'TRB Record'!C25</f>
        <v>0</v>
      </c>
      <c r="D31" s="1">
        <f>Lignin!E25</f>
        <v>0</v>
      </c>
      <c r="E31" s="80">
        <f>Lignin!U25</f>
        <v>87</v>
      </c>
      <c r="F31" s="34"/>
      <c r="G31" s="34"/>
      <c r="H31" s="34"/>
      <c r="I31" s="34"/>
      <c r="J31" s="34"/>
      <c r="K31" s="37" t="e">
        <f t="shared" si="0"/>
        <v>#DIV/0!</v>
      </c>
      <c r="L31" s="37" t="e">
        <f t="shared" si="1"/>
        <v>#DIV/0!</v>
      </c>
      <c r="M31" s="37" t="e">
        <f t="shared" si="2"/>
        <v>#DIV/0!</v>
      </c>
      <c r="N31" s="37" t="e">
        <f t="shared" si="3"/>
        <v>#DIV/0!</v>
      </c>
      <c r="O31" s="84" t="e">
        <f t="shared" si="4"/>
        <v>#DIV/0!</v>
      </c>
      <c r="P31" s="37" t="e">
        <f t="shared" si="5"/>
        <v>#DIV/0!</v>
      </c>
      <c r="Q31" s="37" t="e">
        <f t="shared" si="6"/>
        <v>#DIV/0!</v>
      </c>
      <c r="R31" s="37" t="e">
        <f t="shared" si="7"/>
        <v>#DIV/0!</v>
      </c>
      <c r="S31" s="37" t="e">
        <f t="shared" si="8"/>
        <v>#DIV/0!</v>
      </c>
      <c r="T31" s="84" t="e">
        <f t="shared" si="9"/>
        <v>#DIV/0!</v>
      </c>
      <c r="U31" s="17">
        <f t="shared" si="11"/>
        <v>0</v>
      </c>
      <c r="V31" s="17">
        <f>AVERAGE(U30:U31)</f>
        <v>0</v>
      </c>
      <c r="W31" s="17">
        <f t="shared" si="12"/>
        <v>0</v>
      </c>
      <c r="X31" s="17">
        <f>AVERAGE(W30:W31)</f>
        <v>0</v>
      </c>
      <c r="Y31" s="17">
        <f t="shared" si="13"/>
        <v>0</v>
      </c>
      <c r="Z31" s="17">
        <f>AVERAGE(Y30:Y31)</f>
        <v>0</v>
      </c>
      <c r="AA31" s="17">
        <f t="shared" si="14"/>
        <v>0</v>
      </c>
      <c r="AB31" s="17">
        <f>AVERAGE(AA30:AA31)</f>
        <v>0</v>
      </c>
      <c r="AC31" s="17">
        <f t="shared" si="15"/>
        <v>0</v>
      </c>
      <c r="AD31" s="85">
        <f>AVERAGE(AC30:AC31)</f>
        <v>0</v>
      </c>
      <c r="AE31" s="17">
        <f t="shared" si="10"/>
        <v>0</v>
      </c>
      <c r="AF31" s="17">
        <f>AVERAGE(AE30:AE31)</f>
        <v>0</v>
      </c>
    </row>
    <row r="32" spans="1:32" ht="11.25">
      <c r="A32" s="1">
        <f>'TRB Record'!A26</f>
        <v>13</v>
      </c>
      <c r="C32" s="1">
        <f>'TRB Record'!C26</f>
        <v>0</v>
      </c>
      <c r="D32" s="1">
        <f>Lignin!E26</f>
        <v>0</v>
      </c>
      <c r="E32" s="80">
        <f>Lignin!U26</f>
        <v>87</v>
      </c>
      <c r="F32" s="34"/>
      <c r="G32" s="34"/>
      <c r="H32" s="34"/>
      <c r="I32" s="34"/>
      <c r="J32" s="34"/>
      <c r="K32" s="37" t="e">
        <f t="shared" si="0"/>
        <v>#DIV/0!</v>
      </c>
      <c r="L32" s="37" t="e">
        <f t="shared" si="1"/>
        <v>#DIV/0!</v>
      </c>
      <c r="M32" s="37" t="e">
        <f t="shared" si="2"/>
        <v>#DIV/0!</v>
      </c>
      <c r="N32" s="37" t="e">
        <f t="shared" si="3"/>
        <v>#DIV/0!</v>
      </c>
      <c r="O32" s="84" t="e">
        <f t="shared" si="4"/>
        <v>#DIV/0!</v>
      </c>
      <c r="P32" s="37" t="e">
        <f t="shared" si="5"/>
        <v>#DIV/0!</v>
      </c>
      <c r="Q32" s="37" t="e">
        <f t="shared" si="6"/>
        <v>#DIV/0!</v>
      </c>
      <c r="R32" s="37" t="e">
        <f t="shared" si="7"/>
        <v>#DIV/0!</v>
      </c>
      <c r="S32" s="37" t="e">
        <f t="shared" si="8"/>
        <v>#DIV/0!</v>
      </c>
      <c r="T32" s="84" t="e">
        <f t="shared" si="9"/>
        <v>#DIV/0!</v>
      </c>
      <c r="U32" s="17">
        <f t="shared" si="11"/>
        <v>0</v>
      </c>
      <c r="V32" s="17"/>
      <c r="W32" s="17">
        <f t="shared" si="12"/>
        <v>0</v>
      </c>
      <c r="X32" s="17"/>
      <c r="Y32" s="17">
        <f t="shared" si="13"/>
        <v>0</v>
      </c>
      <c r="Z32" s="17"/>
      <c r="AA32" s="17">
        <f t="shared" si="14"/>
        <v>0</v>
      </c>
      <c r="AB32" s="17"/>
      <c r="AC32" s="17">
        <f t="shared" si="15"/>
        <v>0</v>
      </c>
      <c r="AD32" s="85"/>
      <c r="AE32" s="17">
        <f t="shared" si="10"/>
        <v>0</v>
      </c>
      <c r="AF32" s="17"/>
    </row>
    <row r="33" spans="1:32" ht="11.25">
      <c r="A33" s="1" t="str">
        <f>'TRB Record'!A27</f>
        <v>replicate 13</v>
      </c>
      <c r="C33" s="1">
        <f>'TRB Record'!C27</f>
        <v>0</v>
      </c>
      <c r="D33" s="1">
        <f>Lignin!E27</f>
        <v>0</v>
      </c>
      <c r="E33" s="80">
        <f>Lignin!U27</f>
        <v>87</v>
      </c>
      <c r="F33" s="34"/>
      <c r="G33" s="34"/>
      <c r="H33" s="34"/>
      <c r="I33" s="34"/>
      <c r="J33" s="34"/>
      <c r="K33" s="37" t="e">
        <f t="shared" si="0"/>
        <v>#DIV/0!</v>
      </c>
      <c r="L33" s="37" t="e">
        <f t="shared" si="1"/>
        <v>#DIV/0!</v>
      </c>
      <c r="M33" s="37" t="e">
        <f t="shared" si="2"/>
        <v>#DIV/0!</v>
      </c>
      <c r="N33" s="37" t="e">
        <f t="shared" si="3"/>
        <v>#DIV/0!</v>
      </c>
      <c r="O33" s="84" t="e">
        <f t="shared" si="4"/>
        <v>#DIV/0!</v>
      </c>
      <c r="P33" s="37" t="e">
        <f t="shared" si="5"/>
        <v>#DIV/0!</v>
      </c>
      <c r="Q33" s="37" t="e">
        <f t="shared" si="6"/>
        <v>#DIV/0!</v>
      </c>
      <c r="R33" s="37" t="e">
        <f t="shared" si="7"/>
        <v>#DIV/0!</v>
      </c>
      <c r="S33" s="37" t="e">
        <f t="shared" si="8"/>
        <v>#DIV/0!</v>
      </c>
      <c r="T33" s="84" t="e">
        <f t="shared" si="9"/>
        <v>#DIV/0!</v>
      </c>
      <c r="U33" s="17">
        <f t="shared" si="11"/>
        <v>0</v>
      </c>
      <c r="V33" s="17">
        <f>AVERAGE(U32:U33)</f>
        <v>0</v>
      </c>
      <c r="W33" s="17">
        <f t="shared" si="12"/>
        <v>0</v>
      </c>
      <c r="X33" s="17">
        <f>AVERAGE(W32:W33)</f>
        <v>0</v>
      </c>
      <c r="Y33" s="17">
        <f t="shared" si="13"/>
        <v>0</v>
      </c>
      <c r="Z33" s="17">
        <f>AVERAGE(Y32:Y33)</f>
        <v>0</v>
      </c>
      <c r="AA33" s="17">
        <f t="shared" si="14"/>
        <v>0</v>
      </c>
      <c r="AB33" s="17">
        <f>AVERAGE(AA32:AA33)</f>
        <v>0</v>
      </c>
      <c r="AC33" s="17">
        <f t="shared" si="15"/>
        <v>0</v>
      </c>
      <c r="AD33" s="85">
        <f>AVERAGE(AC32:AC33)</f>
        <v>0</v>
      </c>
      <c r="AE33" s="17">
        <f t="shared" si="10"/>
        <v>0</v>
      </c>
      <c r="AF33" s="17">
        <f>AVERAGE(AE32:AE33)</f>
        <v>0</v>
      </c>
    </row>
    <row r="34" spans="1:32" ht="11.25">
      <c r="A34" s="1">
        <f>'TRB Record'!A28</f>
        <v>14</v>
      </c>
      <c r="C34" s="1">
        <f>'TRB Record'!C28</f>
        <v>0</v>
      </c>
      <c r="D34" s="1">
        <f>Lignin!E28</f>
        <v>0</v>
      </c>
      <c r="E34" s="80">
        <f>Lignin!U28</f>
        <v>87</v>
      </c>
      <c r="F34" s="34"/>
      <c r="G34" s="34"/>
      <c r="H34" s="34"/>
      <c r="I34" s="34"/>
      <c r="J34" s="34"/>
      <c r="K34" s="37" t="e">
        <f t="shared" si="0"/>
        <v>#DIV/0!</v>
      </c>
      <c r="L34" s="37" t="e">
        <f t="shared" si="1"/>
        <v>#DIV/0!</v>
      </c>
      <c r="M34" s="37" t="e">
        <f t="shared" si="2"/>
        <v>#DIV/0!</v>
      </c>
      <c r="N34" s="37" t="e">
        <f t="shared" si="3"/>
        <v>#DIV/0!</v>
      </c>
      <c r="O34" s="84" t="e">
        <f t="shared" si="4"/>
        <v>#DIV/0!</v>
      </c>
      <c r="P34" s="37" t="e">
        <f t="shared" si="5"/>
        <v>#DIV/0!</v>
      </c>
      <c r="Q34" s="37" t="e">
        <f t="shared" si="6"/>
        <v>#DIV/0!</v>
      </c>
      <c r="R34" s="37" t="e">
        <f t="shared" si="7"/>
        <v>#DIV/0!</v>
      </c>
      <c r="S34" s="37" t="e">
        <f t="shared" si="8"/>
        <v>#DIV/0!</v>
      </c>
      <c r="T34" s="84" t="e">
        <f t="shared" si="9"/>
        <v>#DIV/0!</v>
      </c>
      <c r="U34" s="17">
        <f t="shared" si="11"/>
        <v>0</v>
      </c>
      <c r="V34" s="17"/>
      <c r="W34" s="17">
        <f t="shared" si="12"/>
        <v>0</v>
      </c>
      <c r="X34" s="17"/>
      <c r="Y34" s="17">
        <f t="shared" si="13"/>
        <v>0</v>
      </c>
      <c r="Z34" s="17"/>
      <c r="AA34" s="17">
        <f t="shared" si="14"/>
        <v>0</v>
      </c>
      <c r="AB34" s="17"/>
      <c r="AC34" s="17">
        <f t="shared" si="15"/>
        <v>0</v>
      </c>
      <c r="AD34" s="85"/>
      <c r="AE34" s="17">
        <f t="shared" si="10"/>
        <v>0</v>
      </c>
      <c r="AF34" s="17"/>
    </row>
    <row r="35" spans="1:32" ht="11.25">
      <c r="A35" s="1" t="str">
        <f>'TRB Record'!A29</f>
        <v>replicate 14</v>
      </c>
      <c r="C35" s="1">
        <f>'TRB Record'!C29</f>
        <v>0</v>
      </c>
      <c r="D35" s="1">
        <f>Lignin!E29</f>
        <v>0</v>
      </c>
      <c r="E35" s="80">
        <f>Lignin!U29</f>
        <v>87</v>
      </c>
      <c r="F35" s="34"/>
      <c r="G35" s="34"/>
      <c r="H35" s="34"/>
      <c r="I35" s="34"/>
      <c r="J35" s="34"/>
      <c r="K35" s="37" t="e">
        <f t="shared" si="0"/>
        <v>#DIV/0!</v>
      </c>
      <c r="L35" s="37" t="e">
        <f t="shared" si="1"/>
        <v>#DIV/0!</v>
      </c>
      <c r="M35" s="37" t="e">
        <f t="shared" si="2"/>
        <v>#DIV/0!</v>
      </c>
      <c r="N35" s="37" t="e">
        <f t="shared" si="3"/>
        <v>#DIV/0!</v>
      </c>
      <c r="O35" s="84" t="e">
        <f t="shared" si="4"/>
        <v>#DIV/0!</v>
      </c>
      <c r="P35" s="37" t="e">
        <f t="shared" si="5"/>
        <v>#DIV/0!</v>
      </c>
      <c r="Q35" s="37" t="e">
        <f t="shared" si="6"/>
        <v>#DIV/0!</v>
      </c>
      <c r="R35" s="37" t="e">
        <f t="shared" si="7"/>
        <v>#DIV/0!</v>
      </c>
      <c r="S35" s="37" t="e">
        <f t="shared" si="8"/>
        <v>#DIV/0!</v>
      </c>
      <c r="T35" s="84" t="e">
        <f t="shared" si="9"/>
        <v>#DIV/0!</v>
      </c>
      <c r="U35" s="17">
        <f t="shared" si="11"/>
        <v>0</v>
      </c>
      <c r="V35" s="17">
        <f>AVERAGE(U34:U35)</f>
        <v>0</v>
      </c>
      <c r="W35" s="17">
        <f t="shared" si="12"/>
        <v>0</v>
      </c>
      <c r="X35" s="17">
        <f>AVERAGE(W34:W35)</f>
        <v>0</v>
      </c>
      <c r="Y35" s="17">
        <f t="shared" si="13"/>
        <v>0</v>
      </c>
      <c r="Z35" s="17">
        <f>AVERAGE(Y34:Y35)</f>
        <v>0</v>
      </c>
      <c r="AA35" s="17">
        <f t="shared" si="14"/>
        <v>0</v>
      </c>
      <c r="AB35" s="17">
        <f>AVERAGE(AA34:AA35)</f>
        <v>0</v>
      </c>
      <c r="AC35" s="17">
        <f t="shared" si="15"/>
        <v>0</v>
      </c>
      <c r="AD35" s="85">
        <f>AVERAGE(AC34:AC35)</f>
        <v>0</v>
      </c>
      <c r="AE35" s="17">
        <f t="shared" si="10"/>
        <v>0</v>
      </c>
      <c r="AF35" s="17">
        <f>AVERAGE(AE34:AE35)</f>
        <v>0</v>
      </c>
    </row>
    <row r="36" spans="1:32" ht="11.25">
      <c r="A36" s="1">
        <f>'TRB Record'!A30</f>
        <v>15</v>
      </c>
      <c r="C36" s="1">
        <f>'TRB Record'!C30</f>
        <v>0</v>
      </c>
      <c r="D36" s="1">
        <f>Lignin!E30</f>
        <v>0</v>
      </c>
      <c r="E36" s="80">
        <f>Lignin!U30</f>
        <v>87</v>
      </c>
      <c r="F36" s="34"/>
      <c r="G36" s="34"/>
      <c r="H36" s="34"/>
      <c r="I36" s="34"/>
      <c r="J36" s="34"/>
      <c r="K36" s="37" t="e">
        <f t="shared" si="0"/>
        <v>#DIV/0!</v>
      </c>
      <c r="L36" s="37" t="e">
        <f t="shared" si="1"/>
        <v>#DIV/0!</v>
      </c>
      <c r="M36" s="37" t="e">
        <f t="shared" si="2"/>
        <v>#DIV/0!</v>
      </c>
      <c r="N36" s="37" t="e">
        <f t="shared" si="3"/>
        <v>#DIV/0!</v>
      </c>
      <c r="O36" s="84" t="e">
        <f t="shared" si="4"/>
        <v>#DIV/0!</v>
      </c>
      <c r="P36" s="37" t="e">
        <f t="shared" si="5"/>
        <v>#DIV/0!</v>
      </c>
      <c r="Q36" s="37" t="e">
        <f t="shared" si="6"/>
        <v>#DIV/0!</v>
      </c>
      <c r="R36" s="37" t="e">
        <f t="shared" si="7"/>
        <v>#DIV/0!</v>
      </c>
      <c r="S36" s="37" t="e">
        <f t="shared" si="8"/>
        <v>#DIV/0!</v>
      </c>
      <c r="T36" s="84" t="e">
        <f t="shared" si="9"/>
        <v>#DIV/0!</v>
      </c>
      <c r="U36" s="17">
        <f t="shared" si="11"/>
        <v>0</v>
      </c>
      <c r="V36" s="17"/>
      <c r="W36" s="17">
        <f t="shared" si="12"/>
        <v>0</v>
      </c>
      <c r="X36" s="17"/>
      <c r="Y36" s="17">
        <f t="shared" si="13"/>
        <v>0</v>
      </c>
      <c r="Z36" s="17"/>
      <c r="AA36" s="17">
        <f t="shared" si="14"/>
        <v>0</v>
      </c>
      <c r="AB36" s="17"/>
      <c r="AC36" s="17">
        <f t="shared" si="15"/>
        <v>0</v>
      </c>
      <c r="AD36" s="85"/>
      <c r="AE36" s="17">
        <f t="shared" si="10"/>
        <v>0</v>
      </c>
      <c r="AF36" s="17"/>
    </row>
    <row r="37" spans="1:32" ht="11.25">
      <c r="A37" s="1" t="str">
        <f>'TRB Record'!A31</f>
        <v>replicate 15</v>
      </c>
      <c r="C37" s="1">
        <f>'TRB Record'!C31</f>
        <v>0</v>
      </c>
      <c r="D37" s="1">
        <f>Lignin!E31</f>
        <v>0</v>
      </c>
      <c r="E37" s="80">
        <f>Lignin!U31</f>
        <v>87</v>
      </c>
      <c r="F37" s="34"/>
      <c r="G37" s="34"/>
      <c r="H37" s="34"/>
      <c r="I37" s="34"/>
      <c r="J37" s="34"/>
      <c r="K37" s="37" t="e">
        <f t="shared" si="0"/>
        <v>#DIV/0!</v>
      </c>
      <c r="L37" s="37" t="e">
        <f t="shared" si="1"/>
        <v>#DIV/0!</v>
      </c>
      <c r="M37" s="37" t="e">
        <f t="shared" si="2"/>
        <v>#DIV/0!</v>
      </c>
      <c r="N37" s="37" t="e">
        <f t="shared" si="3"/>
        <v>#DIV/0!</v>
      </c>
      <c r="O37" s="84" t="e">
        <f t="shared" si="4"/>
        <v>#DIV/0!</v>
      </c>
      <c r="P37" s="37" t="e">
        <f t="shared" si="5"/>
        <v>#DIV/0!</v>
      </c>
      <c r="Q37" s="37" t="e">
        <f t="shared" si="6"/>
        <v>#DIV/0!</v>
      </c>
      <c r="R37" s="37" t="e">
        <f t="shared" si="7"/>
        <v>#DIV/0!</v>
      </c>
      <c r="S37" s="37" t="e">
        <f t="shared" si="8"/>
        <v>#DIV/0!</v>
      </c>
      <c r="T37" s="84" t="e">
        <f t="shared" si="9"/>
        <v>#DIV/0!</v>
      </c>
      <c r="U37" s="17">
        <f t="shared" si="11"/>
        <v>0</v>
      </c>
      <c r="V37" s="17">
        <f>AVERAGE(U36:U37)</f>
        <v>0</v>
      </c>
      <c r="W37" s="17">
        <f t="shared" si="12"/>
        <v>0</v>
      </c>
      <c r="X37" s="17">
        <f>AVERAGE(W36:W37)</f>
        <v>0</v>
      </c>
      <c r="Y37" s="17">
        <f t="shared" si="13"/>
        <v>0</v>
      </c>
      <c r="Z37" s="17">
        <f>AVERAGE(Y36:Y37)</f>
        <v>0</v>
      </c>
      <c r="AA37" s="17">
        <f t="shared" si="14"/>
        <v>0</v>
      </c>
      <c r="AB37" s="17">
        <f>AVERAGE(AA36:AA37)</f>
        <v>0</v>
      </c>
      <c r="AC37" s="17">
        <f t="shared" si="15"/>
        <v>0</v>
      </c>
      <c r="AD37" s="85">
        <f>AVERAGE(AC36:AC37)</f>
        <v>0</v>
      </c>
      <c r="AE37" s="17">
        <f t="shared" si="10"/>
        <v>0</v>
      </c>
      <c r="AF37" s="17">
        <f>AVERAGE(AE36:AE37)</f>
        <v>0</v>
      </c>
    </row>
    <row r="38" spans="1:32" ht="11.25">
      <c r="A38" s="1">
        <f>'TRB Record'!A32</f>
        <v>16</v>
      </c>
      <c r="C38" s="1">
        <f>'TRB Record'!C32</f>
        <v>0</v>
      </c>
      <c r="D38" s="1">
        <f>Lignin!E32</f>
        <v>0</v>
      </c>
      <c r="E38" s="80">
        <f>Lignin!U32</f>
        <v>87</v>
      </c>
      <c r="F38" s="34"/>
      <c r="G38" s="34"/>
      <c r="H38" s="34"/>
      <c r="I38" s="34"/>
      <c r="J38" s="34"/>
      <c r="K38" s="37" t="e">
        <f t="shared" si="0"/>
        <v>#DIV/0!</v>
      </c>
      <c r="L38" s="37" t="e">
        <f t="shared" si="1"/>
        <v>#DIV/0!</v>
      </c>
      <c r="M38" s="37" t="e">
        <f t="shared" si="2"/>
        <v>#DIV/0!</v>
      </c>
      <c r="N38" s="37" t="e">
        <f t="shared" si="3"/>
        <v>#DIV/0!</v>
      </c>
      <c r="O38" s="84" t="e">
        <f t="shared" si="4"/>
        <v>#DIV/0!</v>
      </c>
      <c r="P38" s="37" t="e">
        <f t="shared" si="5"/>
        <v>#DIV/0!</v>
      </c>
      <c r="Q38" s="37" t="e">
        <f t="shared" si="6"/>
        <v>#DIV/0!</v>
      </c>
      <c r="R38" s="37" t="e">
        <f t="shared" si="7"/>
        <v>#DIV/0!</v>
      </c>
      <c r="S38" s="37" t="e">
        <f t="shared" si="8"/>
        <v>#DIV/0!</v>
      </c>
      <c r="T38" s="84" t="e">
        <f t="shared" si="9"/>
        <v>#DIV/0!</v>
      </c>
      <c r="U38" s="17">
        <f t="shared" si="11"/>
        <v>0</v>
      </c>
      <c r="V38" s="17"/>
      <c r="W38" s="17">
        <f t="shared" si="12"/>
        <v>0</v>
      </c>
      <c r="X38" s="17"/>
      <c r="Y38" s="17">
        <f t="shared" si="13"/>
        <v>0</v>
      </c>
      <c r="Z38" s="17"/>
      <c r="AA38" s="17">
        <f t="shared" si="14"/>
        <v>0</v>
      </c>
      <c r="AB38" s="17"/>
      <c r="AC38" s="17">
        <f t="shared" si="15"/>
        <v>0</v>
      </c>
      <c r="AD38" s="85"/>
      <c r="AE38" s="17">
        <f t="shared" si="10"/>
        <v>0</v>
      </c>
      <c r="AF38" s="17"/>
    </row>
    <row r="39" spans="1:32" ht="11.25">
      <c r="A39" s="1" t="str">
        <f>'TRB Record'!A33</f>
        <v>replicate 16</v>
      </c>
      <c r="C39" s="1">
        <f>'TRB Record'!C33</f>
        <v>0</v>
      </c>
      <c r="D39" s="1">
        <f>Lignin!E33</f>
        <v>0</v>
      </c>
      <c r="E39" s="80">
        <f>Lignin!U33</f>
        <v>87</v>
      </c>
      <c r="F39" s="34"/>
      <c r="G39" s="34"/>
      <c r="H39" s="34"/>
      <c r="I39" s="34"/>
      <c r="J39" s="34"/>
      <c r="K39" s="37" t="e">
        <f t="shared" si="0"/>
        <v>#DIV/0!</v>
      </c>
      <c r="L39" s="37" t="e">
        <f t="shared" si="1"/>
        <v>#DIV/0!</v>
      </c>
      <c r="M39" s="37" t="e">
        <f t="shared" si="2"/>
        <v>#DIV/0!</v>
      </c>
      <c r="N39" s="37" t="e">
        <f t="shared" si="3"/>
        <v>#DIV/0!</v>
      </c>
      <c r="O39" s="84" t="e">
        <f t="shared" si="4"/>
        <v>#DIV/0!</v>
      </c>
      <c r="P39" s="37" t="e">
        <f t="shared" si="5"/>
        <v>#DIV/0!</v>
      </c>
      <c r="Q39" s="37" t="e">
        <f t="shared" si="6"/>
        <v>#DIV/0!</v>
      </c>
      <c r="R39" s="37" t="e">
        <f t="shared" si="7"/>
        <v>#DIV/0!</v>
      </c>
      <c r="S39" s="37" t="e">
        <f t="shared" si="8"/>
        <v>#DIV/0!</v>
      </c>
      <c r="T39" s="84" t="e">
        <f t="shared" si="9"/>
        <v>#DIV/0!</v>
      </c>
      <c r="U39" s="17">
        <f t="shared" si="11"/>
        <v>0</v>
      </c>
      <c r="V39" s="17">
        <f>AVERAGE(U38:U39)</f>
        <v>0</v>
      </c>
      <c r="W39" s="17">
        <f t="shared" si="12"/>
        <v>0</v>
      </c>
      <c r="X39" s="17">
        <f>AVERAGE(W38:W39)</f>
        <v>0</v>
      </c>
      <c r="Y39" s="17">
        <f t="shared" si="13"/>
        <v>0</v>
      </c>
      <c r="Z39" s="17">
        <f>AVERAGE(Y38:Y39)</f>
        <v>0</v>
      </c>
      <c r="AA39" s="17">
        <f t="shared" si="14"/>
        <v>0</v>
      </c>
      <c r="AB39" s="17">
        <f>AVERAGE(AA38:AA39)</f>
        <v>0</v>
      </c>
      <c r="AC39" s="17">
        <f t="shared" si="15"/>
        <v>0</v>
      </c>
      <c r="AD39" s="85">
        <f>AVERAGE(AC38:AC39)</f>
        <v>0</v>
      </c>
      <c r="AE39" s="17">
        <f t="shared" si="10"/>
        <v>0</v>
      </c>
      <c r="AF39" s="17">
        <f>AVERAGE(AE38:AE39)</f>
        <v>0</v>
      </c>
    </row>
    <row r="40" spans="1:32" ht="11.25">
      <c r="A40" s="1">
        <f>'TRB Record'!A34</f>
        <v>17</v>
      </c>
      <c r="C40" s="1">
        <f>'TRB Record'!C34</f>
        <v>0</v>
      </c>
      <c r="D40" s="1">
        <f>Lignin!E34</f>
        <v>0</v>
      </c>
      <c r="E40" s="80">
        <f>Lignin!U34</f>
        <v>87</v>
      </c>
      <c r="F40" s="34"/>
      <c r="G40" s="34"/>
      <c r="H40" s="34"/>
      <c r="I40" s="34"/>
      <c r="J40" s="34"/>
      <c r="K40" s="37" t="e">
        <f aca="true" t="shared" si="16" ref="K40:K67">(F40*E40)/$K$4</f>
        <v>#DIV/0!</v>
      </c>
      <c r="L40" s="37" t="e">
        <f aca="true" t="shared" si="17" ref="L40:L67">(G40*E40)/$L$4</f>
        <v>#DIV/0!</v>
      </c>
      <c r="M40" s="37" t="e">
        <f aca="true" t="shared" si="18" ref="M40:M67">(H40*E40)/$M$4</f>
        <v>#DIV/0!</v>
      </c>
      <c r="N40" s="37" t="e">
        <f aca="true" t="shared" si="19" ref="N40:N67">(I40*E40)/$N$4</f>
        <v>#DIV/0!</v>
      </c>
      <c r="O40" s="84" t="e">
        <f aca="true" t="shared" si="20" ref="O40:O67">(J40*E40)/$O$4</f>
        <v>#DIV/0!</v>
      </c>
      <c r="P40" s="37" t="e">
        <f aca="true" t="shared" si="21" ref="P40:P67">K40*(162/180)</f>
        <v>#DIV/0!</v>
      </c>
      <c r="Q40" s="37" t="e">
        <f aca="true" t="shared" si="22" ref="Q40:Q67">L40*(132/150)</f>
        <v>#DIV/0!</v>
      </c>
      <c r="R40" s="37" t="e">
        <f aca="true" t="shared" si="23" ref="R40:R67">M40*(162/180)</f>
        <v>#DIV/0!</v>
      </c>
      <c r="S40" s="37" t="e">
        <f aca="true" t="shared" si="24" ref="S40:S67">N40*(132/150)</f>
        <v>#DIV/0!</v>
      </c>
      <c r="T40" s="84" t="e">
        <f aca="true" t="shared" si="25" ref="T40:T67">O40*(162/180)</f>
        <v>#DIV/0!</v>
      </c>
      <c r="U40" s="17">
        <f t="shared" si="11"/>
        <v>0</v>
      </c>
      <c r="V40" s="17"/>
      <c r="W40" s="17">
        <f t="shared" si="12"/>
        <v>0</v>
      </c>
      <c r="X40" s="17"/>
      <c r="Y40" s="17">
        <f t="shared" si="13"/>
        <v>0</v>
      </c>
      <c r="Z40" s="17"/>
      <c r="AA40" s="17">
        <f t="shared" si="14"/>
        <v>0</v>
      </c>
      <c r="AB40" s="17"/>
      <c r="AC40" s="17">
        <f t="shared" si="15"/>
        <v>0</v>
      </c>
      <c r="AD40" s="85"/>
      <c r="AE40" s="17">
        <f aca="true" t="shared" si="26" ref="AE40:AE67">U40+W40+Y40+AA40+AC40</f>
        <v>0</v>
      </c>
      <c r="AF40" s="17"/>
    </row>
    <row r="41" spans="1:32" ht="11.25">
      <c r="A41" s="1" t="str">
        <f>'TRB Record'!A35</f>
        <v>replicate 17</v>
      </c>
      <c r="C41" s="1">
        <f>'TRB Record'!C35</f>
        <v>0</v>
      </c>
      <c r="D41" s="1">
        <f>Lignin!E35</f>
        <v>0</v>
      </c>
      <c r="E41" s="80">
        <f>Lignin!U35</f>
        <v>87</v>
      </c>
      <c r="F41" s="34"/>
      <c r="G41" s="34"/>
      <c r="H41" s="34"/>
      <c r="I41" s="34"/>
      <c r="J41" s="34"/>
      <c r="K41" s="37" t="e">
        <f t="shared" si="16"/>
        <v>#DIV/0!</v>
      </c>
      <c r="L41" s="37" t="e">
        <f t="shared" si="17"/>
        <v>#DIV/0!</v>
      </c>
      <c r="M41" s="37" t="e">
        <f t="shared" si="18"/>
        <v>#DIV/0!</v>
      </c>
      <c r="N41" s="37" t="e">
        <f t="shared" si="19"/>
        <v>#DIV/0!</v>
      </c>
      <c r="O41" s="84" t="e">
        <f t="shared" si="20"/>
        <v>#DIV/0!</v>
      </c>
      <c r="P41" s="37" t="e">
        <f t="shared" si="21"/>
        <v>#DIV/0!</v>
      </c>
      <c r="Q41" s="37" t="e">
        <f t="shared" si="22"/>
        <v>#DIV/0!</v>
      </c>
      <c r="R41" s="37" t="e">
        <f t="shared" si="23"/>
        <v>#DIV/0!</v>
      </c>
      <c r="S41" s="37" t="e">
        <f t="shared" si="24"/>
        <v>#DIV/0!</v>
      </c>
      <c r="T41" s="84" t="e">
        <f t="shared" si="25"/>
        <v>#DIV/0!</v>
      </c>
      <c r="U41" s="17">
        <f t="shared" si="11"/>
        <v>0</v>
      </c>
      <c r="V41" s="17">
        <f>AVERAGE(U40:U41)</f>
        <v>0</v>
      </c>
      <c r="W41" s="17">
        <f t="shared" si="12"/>
        <v>0</v>
      </c>
      <c r="X41" s="17">
        <f>AVERAGE(W40:W41)</f>
        <v>0</v>
      </c>
      <c r="Y41" s="17">
        <f t="shared" si="13"/>
        <v>0</v>
      </c>
      <c r="Z41" s="17">
        <f>AVERAGE(Y40:Y41)</f>
        <v>0</v>
      </c>
      <c r="AA41" s="17">
        <f t="shared" si="14"/>
        <v>0</v>
      </c>
      <c r="AB41" s="17">
        <f>AVERAGE(AA40:AA41)</f>
        <v>0</v>
      </c>
      <c r="AC41" s="17">
        <f t="shared" si="15"/>
        <v>0</v>
      </c>
      <c r="AD41" s="85">
        <f>AVERAGE(AC40:AC41)</f>
        <v>0</v>
      </c>
      <c r="AE41" s="17">
        <f t="shared" si="26"/>
        <v>0</v>
      </c>
      <c r="AF41" s="17">
        <f>AVERAGE(AE40:AE41)</f>
        <v>0</v>
      </c>
    </row>
    <row r="42" spans="1:32" ht="11.25">
      <c r="A42" s="1">
        <f>'TRB Record'!A36</f>
        <v>18</v>
      </c>
      <c r="C42" s="1">
        <f>'TRB Record'!C36</f>
        <v>0</v>
      </c>
      <c r="D42" s="1">
        <f>Lignin!E36</f>
        <v>0</v>
      </c>
      <c r="E42" s="80">
        <f>Lignin!U36</f>
        <v>87</v>
      </c>
      <c r="F42" s="34"/>
      <c r="G42" s="34"/>
      <c r="H42" s="34"/>
      <c r="I42" s="34"/>
      <c r="J42" s="34"/>
      <c r="K42" s="37" t="e">
        <f t="shared" si="16"/>
        <v>#DIV/0!</v>
      </c>
      <c r="L42" s="37" t="e">
        <f t="shared" si="17"/>
        <v>#DIV/0!</v>
      </c>
      <c r="M42" s="37" t="e">
        <f t="shared" si="18"/>
        <v>#DIV/0!</v>
      </c>
      <c r="N42" s="37" t="e">
        <f t="shared" si="19"/>
        <v>#DIV/0!</v>
      </c>
      <c r="O42" s="84" t="e">
        <f t="shared" si="20"/>
        <v>#DIV/0!</v>
      </c>
      <c r="P42" s="37" t="e">
        <f t="shared" si="21"/>
        <v>#DIV/0!</v>
      </c>
      <c r="Q42" s="37" t="e">
        <f t="shared" si="22"/>
        <v>#DIV/0!</v>
      </c>
      <c r="R42" s="37" t="e">
        <f t="shared" si="23"/>
        <v>#DIV/0!</v>
      </c>
      <c r="S42" s="37" t="e">
        <f t="shared" si="24"/>
        <v>#DIV/0!</v>
      </c>
      <c r="T42" s="84" t="e">
        <f t="shared" si="25"/>
        <v>#DIV/0!</v>
      </c>
      <c r="U42" s="17">
        <f t="shared" si="11"/>
        <v>0</v>
      </c>
      <c r="V42" s="17"/>
      <c r="W42" s="17">
        <f t="shared" si="12"/>
        <v>0</v>
      </c>
      <c r="X42" s="17"/>
      <c r="Y42" s="17">
        <f t="shared" si="13"/>
        <v>0</v>
      </c>
      <c r="Z42" s="17"/>
      <c r="AA42" s="17">
        <f t="shared" si="14"/>
        <v>0</v>
      </c>
      <c r="AB42" s="17"/>
      <c r="AC42" s="17">
        <f t="shared" si="15"/>
        <v>0</v>
      </c>
      <c r="AD42" s="85"/>
      <c r="AE42" s="17">
        <f t="shared" si="26"/>
        <v>0</v>
      </c>
      <c r="AF42" s="17"/>
    </row>
    <row r="43" spans="1:32" ht="11.25">
      <c r="A43" s="1" t="str">
        <f>'TRB Record'!A37</f>
        <v>replicate 18</v>
      </c>
      <c r="C43" s="1">
        <f>'TRB Record'!C37</f>
        <v>0</v>
      </c>
      <c r="D43" s="1">
        <f>Lignin!E37</f>
        <v>0</v>
      </c>
      <c r="E43" s="80">
        <f>Lignin!U37</f>
        <v>87</v>
      </c>
      <c r="F43" s="34"/>
      <c r="G43" s="34"/>
      <c r="H43" s="34"/>
      <c r="I43" s="34"/>
      <c r="J43" s="34"/>
      <c r="K43" s="37" t="e">
        <f t="shared" si="16"/>
        <v>#DIV/0!</v>
      </c>
      <c r="L43" s="37" t="e">
        <f t="shared" si="17"/>
        <v>#DIV/0!</v>
      </c>
      <c r="M43" s="37" t="e">
        <f t="shared" si="18"/>
        <v>#DIV/0!</v>
      </c>
      <c r="N43" s="37" t="e">
        <f t="shared" si="19"/>
        <v>#DIV/0!</v>
      </c>
      <c r="O43" s="84" t="e">
        <f t="shared" si="20"/>
        <v>#DIV/0!</v>
      </c>
      <c r="P43" s="37" t="e">
        <f t="shared" si="21"/>
        <v>#DIV/0!</v>
      </c>
      <c r="Q43" s="37" t="e">
        <f t="shared" si="22"/>
        <v>#DIV/0!</v>
      </c>
      <c r="R43" s="37" t="e">
        <f t="shared" si="23"/>
        <v>#DIV/0!</v>
      </c>
      <c r="S43" s="37" t="e">
        <f t="shared" si="24"/>
        <v>#DIV/0!</v>
      </c>
      <c r="T43" s="84" t="e">
        <f t="shared" si="25"/>
        <v>#DIV/0!</v>
      </c>
      <c r="U43" s="17">
        <f t="shared" si="11"/>
        <v>0</v>
      </c>
      <c r="V43" s="17">
        <f>AVERAGE(U42:U43)</f>
        <v>0</v>
      </c>
      <c r="W43" s="17">
        <f t="shared" si="12"/>
        <v>0</v>
      </c>
      <c r="X43" s="17">
        <f>AVERAGE(W42:W43)</f>
        <v>0</v>
      </c>
      <c r="Y43" s="17">
        <f t="shared" si="13"/>
        <v>0</v>
      </c>
      <c r="Z43" s="17">
        <f>AVERAGE(Y42:Y43)</f>
        <v>0</v>
      </c>
      <c r="AA43" s="17">
        <f t="shared" si="14"/>
        <v>0</v>
      </c>
      <c r="AB43" s="17">
        <f>AVERAGE(AA42:AA43)</f>
        <v>0</v>
      </c>
      <c r="AC43" s="17">
        <f t="shared" si="15"/>
        <v>0</v>
      </c>
      <c r="AD43" s="85">
        <f>AVERAGE(AC42:AC43)</f>
        <v>0</v>
      </c>
      <c r="AE43" s="17">
        <f t="shared" si="26"/>
        <v>0</v>
      </c>
      <c r="AF43" s="17">
        <f>AVERAGE(AE42:AE43)</f>
        <v>0</v>
      </c>
    </row>
    <row r="44" spans="1:32" ht="11.25">
      <c r="A44" s="1">
        <f>'TRB Record'!A38</f>
        <v>19</v>
      </c>
      <c r="C44" s="1">
        <f>'TRB Record'!C38</f>
        <v>0</v>
      </c>
      <c r="D44" s="1">
        <f>Lignin!E38</f>
        <v>0</v>
      </c>
      <c r="E44" s="80">
        <f>Lignin!U38</f>
        <v>87</v>
      </c>
      <c r="F44" s="34"/>
      <c r="G44" s="34"/>
      <c r="H44" s="34"/>
      <c r="I44" s="34"/>
      <c r="J44" s="34"/>
      <c r="K44" s="37" t="e">
        <f t="shared" si="16"/>
        <v>#DIV/0!</v>
      </c>
      <c r="L44" s="37" t="e">
        <f t="shared" si="17"/>
        <v>#DIV/0!</v>
      </c>
      <c r="M44" s="37" t="e">
        <f t="shared" si="18"/>
        <v>#DIV/0!</v>
      </c>
      <c r="N44" s="37" t="e">
        <f t="shared" si="19"/>
        <v>#DIV/0!</v>
      </c>
      <c r="O44" s="84" t="e">
        <f t="shared" si="20"/>
        <v>#DIV/0!</v>
      </c>
      <c r="P44" s="37" t="e">
        <f t="shared" si="21"/>
        <v>#DIV/0!</v>
      </c>
      <c r="Q44" s="37" t="e">
        <f t="shared" si="22"/>
        <v>#DIV/0!</v>
      </c>
      <c r="R44" s="37" t="e">
        <f t="shared" si="23"/>
        <v>#DIV/0!</v>
      </c>
      <c r="S44" s="37" t="e">
        <f t="shared" si="24"/>
        <v>#DIV/0!</v>
      </c>
      <c r="T44" s="84" t="e">
        <f t="shared" si="25"/>
        <v>#DIV/0!</v>
      </c>
      <c r="U44" s="17">
        <f t="shared" si="11"/>
        <v>0</v>
      </c>
      <c r="V44" s="17"/>
      <c r="W44" s="17">
        <f t="shared" si="12"/>
        <v>0</v>
      </c>
      <c r="X44" s="17"/>
      <c r="Y44" s="17">
        <f t="shared" si="13"/>
        <v>0</v>
      </c>
      <c r="Z44" s="17"/>
      <c r="AA44" s="17">
        <f t="shared" si="14"/>
        <v>0</v>
      </c>
      <c r="AB44" s="17"/>
      <c r="AC44" s="17">
        <f t="shared" si="15"/>
        <v>0</v>
      </c>
      <c r="AD44" s="85"/>
      <c r="AE44" s="17">
        <f t="shared" si="26"/>
        <v>0</v>
      </c>
      <c r="AF44" s="17"/>
    </row>
    <row r="45" spans="1:32" ht="11.25">
      <c r="A45" s="1" t="str">
        <f>'TRB Record'!A39</f>
        <v>replicate 19</v>
      </c>
      <c r="C45" s="1">
        <f>'TRB Record'!C39</f>
        <v>0</v>
      </c>
      <c r="D45" s="1">
        <f>Lignin!E39</f>
        <v>0</v>
      </c>
      <c r="E45" s="80">
        <f>Lignin!U39</f>
        <v>87</v>
      </c>
      <c r="F45" s="34"/>
      <c r="G45" s="34"/>
      <c r="H45" s="34"/>
      <c r="I45" s="34"/>
      <c r="J45" s="34"/>
      <c r="K45" s="37" t="e">
        <f t="shared" si="16"/>
        <v>#DIV/0!</v>
      </c>
      <c r="L45" s="37" t="e">
        <f t="shared" si="17"/>
        <v>#DIV/0!</v>
      </c>
      <c r="M45" s="37" t="e">
        <f t="shared" si="18"/>
        <v>#DIV/0!</v>
      </c>
      <c r="N45" s="37" t="e">
        <f t="shared" si="19"/>
        <v>#DIV/0!</v>
      </c>
      <c r="O45" s="84" t="e">
        <f t="shared" si="20"/>
        <v>#DIV/0!</v>
      </c>
      <c r="P45" s="37" t="e">
        <f t="shared" si="21"/>
        <v>#DIV/0!</v>
      </c>
      <c r="Q45" s="37" t="e">
        <f t="shared" si="22"/>
        <v>#DIV/0!</v>
      </c>
      <c r="R45" s="37" t="e">
        <f t="shared" si="23"/>
        <v>#DIV/0!</v>
      </c>
      <c r="S45" s="37" t="e">
        <f t="shared" si="24"/>
        <v>#DIV/0!</v>
      </c>
      <c r="T45" s="84" t="e">
        <f t="shared" si="25"/>
        <v>#DIV/0!</v>
      </c>
      <c r="U45" s="17">
        <f t="shared" si="11"/>
        <v>0</v>
      </c>
      <c r="V45" s="17">
        <f>AVERAGE(U44:U45)</f>
        <v>0</v>
      </c>
      <c r="W45" s="17">
        <f t="shared" si="12"/>
        <v>0</v>
      </c>
      <c r="X45" s="17">
        <f>AVERAGE(W44:W45)</f>
        <v>0</v>
      </c>
      <c r="Y45" s="17">
        <f t="shared" si="13"/>
        <v>0</v>
      </c>
      <c r="Z45" s="17">
        <f>AVERAGE(Y44:Y45)</f>
        <v>0</v>
      </c>
      <c r="AA45" s="17">
        <f t="shared" si="14"/>
        <v>0</v>
      </c>
      <c r="AB45" s="17">
        <f>AVERAGE(AA44:AA45)</f>
        <v>0</v>
      </c>
      <c r="AC45" s="17">
        <f t="shared" si="15"/>
        <v>0</v>
      </c>
      <c r="AD45" s="85">
        <f>AVERAGE(AC44:AC45)</f>
        <v>0</v>
      </c>
      <c r="AE45" s="17">
        <f t="shared" si="26"/>
        <v>0</v>
      </c>
      <c r="AF45" s="17">
        <f>AVERAGE(AE44:AE45)</f>
        <v>0</v>
      </c>
    </row>
    <row r="46" spans="1:32" ht="11.25">
      <c r="A46" s="1">
        <f>'TRB Record'!A40</f>
        <v>20</v>
      </c>
      <c r="C46" s="1">
        <f>'TRB Record'!C40</f>
        <v>0</v>
      </c>
      <c r="D46" s="1">
        <f>Lignin!E40</f>
        <v>0</v>
      </c>
      <c r="E46" s="80">
        <f>Lignin!U40</f>
        <v>87</v>
      </c>
      <c r="F46" s="34"/>
      <c r="G46" s="34"/>
      <c r="H46" s="34"/>
      <c r="I46" s="34"/>
      <c r="J46" s="34"/>
      <c r="K46" s="37" t="e">
        <f t="shared" si="16"/>
        <v>#DIV/0!</v>
      </c>
      <c r="L46" s="37" t="e">
        <f t="shared" si="17"/>
        <v>#DIV/0!</v>
      </c>
      <c r="M46" s="37" t="e">
        <f t="shared" si="18"/>
        <v>#DIV/0!</v>
      </c>
      <c r="N46" s="37" t="e">
        <f t="shared" si="19"/>
        <v>#DIV/0!</v>
      </c>
      <c r="O46" s="84" t="e">
        <f t="shared" si="20"/>
        <v>#DIV/0!</v>
      </c>
      <c r="P46" s="37" t="e">
        <f t="shared" si="21"/>
        <v>#DIV/0!</v>
      </c>
      <c r="Q46" s="37" t="e">
        <f t="shared" si="22"/>
        <v>#DIV/0!</v>
      </c>
      <c r="R46" s="37" t="e">
        <f t="shared" si="23"/>
        <v>#DIV/0!</v>
      </c>
      <c r="S46" s="37" t="e">
        <f t="shared" si="24"/>
        <v>#DIV/0!</v>
      </c>
      <c r="T46" s="84" t="e">
        <f t="shared" si="25"/>
        <v>#DIV/0!</v>
      </c>
      <c r="U46" s="17">
        <f t="shared" si="11"/>
        <v>0</v>
      </c>
      <c r="V46" s="17"/>
      <c r="W46" s="17">
        <f t="shared" si="12"/>
        <v>0</v>
      </c>
      <c r="X46" s="17"/>
      <c r="Y46" s="17">
        <f t="shared" si="13"/>
        <v>0</v>
      </c>
      <c r="Z46" s="17"/>
      <c r="AA46" s="17">
        <f t="shared" si="14"/>
        <v>0</v>
      </c>
      <c r="AB46" s="17"/>
      <c r="AC46" s="17">
        <f t="shared" si="15"/>
        <v>0</v>
      </c>
      <c r="AD46" s="85"/>
      <c r="AE46" s="17">
        <f t="shared" si="26"/>
        <v>0</v>
      </c>
      <c r="AF46" s="17"/>
    </row>
    <row r="47" spans="1:32" ht="11.25">
      <c r="A47" s="1" t="str">
        <f>'TRB Record'!A41</f>
        <v>replicate 20</v>
      </c>
      <c r="C47" s="1">
        <f>'TRB Record'!C41</f>
        <v>0</v>
      </c>
      <c r="D47" s="1">
        <f>Lignin!E41</f>
        <v>0</v>
      </c>
      <c r="E47" s="80">
        <f>Lignin!U41</f>
        <v>87</v>
      </c>
      <c r="F47" s="34"/>
      <c r="G47" s="34"/>
      <c r="H47" s="34"/>
      <c r="I47" s="34"/>
      <c r="J47" s="34"/>
      <c r="K47" s="37" t="e">
        <f t="shared" si="16"/>
        <v>#DIV/0!</v>
      </c>
      <c r="L47" s="37" t="e">
        <f t="shared" si="17"/>
        <v>#DIV/0!</v>
      </c>
      <c r="M47" s="37" t="e">
        <f t="shared" si="18"/>
        <v>#DIV/0!</v>
      </c>
      <c r="N47" s="37" t="e">
        <f t="shared" si="19"/>
        <v>#DIV/0!</v>
      </c>
      <c r="O47" s="84" t="e">
        <f t="shared" si="20"/>
        <v>#DIV/0!</v>
      </c>
      <c r="P47" s="37" t="e">
        <f t="shared" si="21"/>
        <v>#DIV/0!</v>
      </c>
      <c r="Q47" s="37" t="e">
        <f t="shared" si="22"/>
        <v>#DIV/0!</v>
      </c>
      <c r="R47" s="37" t="e">
        <f t="shared" si="23"/>
        <v>#DIV/0!</v>
      </c>
      <c r="S47" s="37" t="e">
        <f t="shared" si="24"/>
        <v>#DIV/0!</v>
      </c>
      <c r="T47" s="84" t="e">
        <f t="shared" si="25"/>
        <v>#DIV/0!</v>
      </c>
      <c r="U47" s="17">
        <f t="shared" si="11"/>
        <v>0</v>
      </c>
      <c r="V47" s="17">
        <f>AVERAGE(U46:U47)</f>
        <v>0</v>
      </c>
      <c r="W47" s="17">
        <f t="shared" si="12"/>
        <v>0</v>
      </c>
      <c r="X47" s="17">
        <f>AVERAGE(W46:W47)</f>
        <v>0</v>
      </c>
      <c r="Y47" s="17">
        <f t="shared" si="13"/>
        <v>0</v>
      </c>
      <c r="Z47" s="17">
        <f>AVERAGE(Y46:Y47)</f>
        <v>0</v>
      </c>
      <c r="AA47" s="17">
        <f t="shared" si="14"/>
        <v>0</v>
      </c>
      <c r="AB47" s="17">
        <f>AVERAGE(AA46:AA47)</f>
        <v>0</v>
      </c>
      <c r="AC47" s="17">
        <f t="shared" si="15"/>
        <v>0</v>
      </c>
      <c r="AD47" s="85">
        <f>AVERAGE(AC46:AC47)</f>
        <v>0</v>
      </c>
      <c r="AE47" s="17">
        <f t="shared" si="26"/>
        <v>0</v>
      </c>
      <c r="AF47" s="17">
        <f>AVERAGE(AE46:AE47)</f>
        <v>0</v>
      </c>
    </row>
    <row r="48" spans="1:32" ht="11.25">
      <c r="A48" s="1">
        <f>'TRB Record'!A42</f>
        <v>21</v>
      </c>
      <c r="C48" s="1">
        <f>'TRB Record'!C42</f>
        <v>0</v>
      </c>
      <c r="D48" s="1">
        <f>Lignin!E42</f>
        <v>0</v>
      </c>
      <c r="E48" s="80">
        <f>Lignin!U42</f>
        <v>87</v>
      </c>
      <c r="F48" s="34"/>
      <c r="G48" s="34"/>
      <c r="H48" s="34"/>
      <c r="I48" s="34"/>
      <c r="J48" s="34"/>
      <c r="K48" s="37" t="e">
        <f t="shared" si="16"/>
        <v>#DIV/0!</v>
      </c>
      <c r="L48" s="37" t="e">
        <f t="shared" si="17"/>
        <v>#DIV/0!</v>
      </c>
      <c r="M48" s="37" t="e">
        <f t="shared" si="18"/>
        <v>#DIV/0!</v>
      </c>
      <c r="N48" s="37" t="e">
        <f t="shared" si="19"/>
        <v>#DIV/0!</v>
      </c>
      <c r="O48" s="84" t="e">
        <f t="shared" si="20"/>
        <v>#DIV/0!</v>
      </c>
      <c r="P48" s="37" t="e">
        <f t="shared" si="21"/>
        <v>#DIV/0!</v>
      </c>
      <c r="Q48" s="37" t="e">
        <f t="shared" si="22"/>
        <v>#DIV/0!</v>
      </c>
      <c r="R48" s="37" t="e">
        <f t="shared" si="23"/>
        <v>#DIV/0!</v>
      </c>
      <c r="S48" s="37" t="e">
        <f t="shared" si="24"/>
        <v>#DIV/0!</v>
      </c>
      <c r="T48" s="84" t="e">
        <f t="shared" si="25"/>
        <v>#DIV/0!</v>
      </c>
      <c r="U48" s="17">
        <f t="shared" si="11"/>
        <v>0</v>
      </c>
      <c r="V48" s="17"/>
      <c r="W48" s="17">
        <f t="shared" si="12"/>
        <v>0</v>
      </c>
      <c r="X48" s="17"/>
      <c r="Y48" s="17">
        <f t="shared" si="13"/>
        <v>0</v>
      </c>
      <c r="Z48" s="17"/>
      <c r="AA48" s="17">
        <f t="shared" si="14"/>
        <v>0</v>
      </c>
      <c r="AB48" s="17"/>
      <c r="AC48" s="17">
        <f t="shared" si="15"/>
        <v>0</v>
      </c>
      <c r="AD48" s="85"/>
      <c r="AE48" s="17">
        <f t="shared" si="26"/>
        <v>0</v>
      </c>
      <c r="AF48" s="17"/>
    </row>
    <row r="49" spans="1:32" ht="11.25">
      <c r="A49" s="1" t="str">
        <f>'TRB Record'!A43</f>
        <v>replicate 21</v>
      </c>
      <c r="C49" s="1">
        <f>'TRB Record'!C43</f>
        <v>0</v>
      </c>
      <c r="D49" s="1">
        <f>Lignin!E43</f>
        <v>0</v>
      </c>
      <c r="E49" s="80">
        <f>Lignin!U43</f>
        <v>87</v>
      </c>
      <c r="F49" s="34"/>
      <c r="G49" s="34"/>
      <c r="H49" s="34"/>
      <c r="I49" s="34"/>
      <c r="J49" s="34"/>
      <c r="K49" s="37" t="e">
        <f t="shared" si="16"/>
        <v>#DIV/0!</v>
      </c>
      <c r="L49" s="37" t="e">
        <f t="shared" si="17"/>
        <v>#DIV/0!</v>
      </c>
      <c r="M49" s="37" t="e">
        <f t="shared" si="18"/>
        <v>#DIV/0!</v>
      </c>
      <c r="N49" s="37" t="e">
        <f t="shared" si="19"/>
        <v>#DIV/0!</v>
      </c>
      <c r="O49" s="84" t="e">
        <f t="shared" si="20"/>
        <v>#DIV/0!</v>
      </c>
      <c r="P49" s="37" t="e">
        <f t="shared" si="21"/>
        <v>#DIV/0!</v>
      </c>
      <c r="Q49" s="37" t="e">
        <f t="shared" si="22"/>
        <v>#DIV/0!</v>
      </c>
      <c r="R49" s="37" t="e">
        <f t="shared" si="23"/>
        <v>#DIV/0!</v>
      </c>
      <c r="S49" s="37" t="e">
        <f t="shared" si="24"/>
        <v>#DIV/0!</v>
      </c>
      <c r="T49" s="84" t="e">
        <f t="shared" si="25"/>
        <v>#DIV/0!</v>
      </c>
      <c r="U49" s="17">
        <f t="shared" si="11"/>
        <v>0</v>
      </c>
      <c r="V49" s="17">
        <f>AVERAGE(U48:U49)</f>
        <v>0</v>
      </c>
      <c r="W49" s="17">
        <f t="shared" si="12"/>
        <v>0</v>
      </c>
      <c r="X49" s="17">
        <f>AVERAGE(W48:W49)</f>
        <v>0</v>
      </c>
      <c r="Y49" s="17">
        <f t="shared" si="13"/>
        <v>0</v>
      </c>
      <c r="Z49" s="17">
        <f>AVERAGE(Y48:Y49)</f>
        <v>0</v>
      </c>
      <c r="AA49" s="17">
        <f t="shared" si="14"/>
        <v>0</v>
      </c>
      <c r="AB49" s="17">
        <f>AVERAGE(AA48:AA49)</f>
        <v>0</v>
      </c>
      <c r="AC49" s="17">
        <f t="shared" si="15"/>
        <v>0</v>
      </c>
      <c r="AD49" s="85">
        <f>AVERAGE(AC48:AC49)</f>
        <v>0</v>
      </c>
      <c r="AE49" s="17">
        <f t="shared" si="26"/>
        <v>0</v>
      </c>
      <c r="AF49" s="17">
        <f>AVERAGE(AE48:AE49)</f>
        <v>0</v>
      </c>
    </row>
    <row r="50" spans="1:32" ht="11.25">
      <c r="A50" s="1">
        <f>'TRB Record'!A44</f>
        <v>22</v>
      </c>
      <c r="C50" s="1">
        <f>'TRB Record'!C44</f>
        <v>0</v>
      </c>
      <c r="D50" s="1">
        <f>Lignin!E44</f>
        <v>0</v>
      </c>
      <c r="E50" s="80">
        <f>Lignin!U44</f>
        <v>87</v>
      </c>
      <c r="F50" s="34"/>
      <c r="G50" s="34"/>
      <c r="H50" s="34"/>
      <c r="I50" s="34"/>
      <c r="J50" s="34"/>
      <c r="K50" s="37" t="e">
        <f t="shared" si="16"/>
        <v>#DIV/0!</v>
      </c>
      <c r="L50" s="37" t="e">
        <f t="shared" si="17"/>
        <v>#DIV/0!</v>
      </c>
      <c r="M50" s="37" t="e">
        <f t="shared" si="18"/>
        <v>#DIV/0!</v>
      </c>
      <c r="N50" s="37" t="e">
        <f t="shared" si="19"/>
        <v>#DIV/0!</v>
      </c>
      <c r="O50" s="84" t="e">
        <f t="shared" si="20"/>
        <v>#DIV/0!</v>
      </c>
      <c r="P50" s="37" t="e">
        <f t="shared" si="21"/>
        <v>#DIV/0!</v>
      </c>
      <c r="Q50" s="37" t="e">
        <f t="shared" si="22"/>
        <v>#DIV/0!</v>
      </c>
      <c r="R50" s="37" t="e">
        <f t="shared" si="23"/>
        <v>#DIV/0!</v>
      </c>
      <c r="S50" s="37" t="e">
        <f t="shared" si="24"/>
        <v>#DIV/0!</v>
      </c>
      <c r="T50" s="84" t="e">
        <f t="shared" si="25"/>
        <v>#DIV/0!</v>
      </c>
      <c r="U50" s="17">
        <f t="shared" si="11"/>
        <v>0</v>
      </c>
      <c r="V50" s="17"/>
      <c r="W50" s="17">
        <f t="shared" si="12"/>
        <v>0</v>
      </c>
      <c r="X50" s="17"/>
      <c r="Y50" s="17">
        <f t="shared" si="13"/>
        <v>0</v>
      </c>
      <c r="Z50" s="17"/>
      <c r="AA50" s="17">
        <f t="shared" si="14"/>
        <v>0</v>
      </c>
      <c r="AB50" s="17"/>
      <c r="AC50" s="17">
        <f t="shared" si="15"/>
        <v>0</v>
      </c>
      <c r="AD50" s="85"/>
      <c r="AE50" s="17">
        <f t="shared" si="26"/>
        <v>0</v>
      </c>
      <c r="AF50" s="17"/>
    </row>
    <row r="51" spans="1:32" ht="11.25">
      <c r="A51" s="1" t="str">
        <f>'TRB Record'!A45</f>
        <v>replicate 22</v>
      </c>
      <c r="C51" s="1">
        <f>'TRB Record'!C45</f>
        <v>0</v>
      </c>
      <c r="D51" s="1">
        <f>Lignin!E45</f>
        <v>0</v>
      </c>
      <c r="E51" s="80">
        <f>Lignin!U45</f>
        <v>87</v>
      </c>
      <c r="F51" s="34"/>
      <c r="G51" s="34"/>
      <c r="H51" s="34"/>
      <c r="I51" s="34"/>
      <c r="J51" s="34"/>
      <c r="K51" s="37" t="e">
        <f t="shared" si="16"/>
        <v>#DIV/0!</v>
      </c>
      <c r="L51" s="37" t="e">
        <f t="shared" si="17"/>
        <v>#DIV/0!</v>
      </c>
      <c r="M51" s="37" t="e">
        <f t="shared" si="18"/>
        <v>#DIV/0!</v>
      </c>
      <c r="N51" s="37" t="e">
        <f t="shared" si="19"/>
        <v>#DIV/0!</v>
      </c>
      <c r="O51" s="84" t="e">
        <f t="shared" si="20"/>
        <v>#DIV/0!</v>
      </c>
      <c r="P51" s="37" t="e">
        <f t="shared" si="21"/>
        <v>#DIV/0!</v>
      </c>
      <c r="Q51" s="37" t="e">
        <f t="shared" si="22"/>
        <v>#DIV/0!</v>
      </c>
      <c r="R51" s="37" t="e">
        <f t="shared" si="23"/>
        <v>#DIV/0!</v>
      </c>
      <c r="S51" s="37" t="e">
        <f t="shared" si="24"/>
        <v>#DIV/0!</v>
      </c>
      <c r="T51" s="84" t="e">
        <f t="shared" si="25"/>
        <v>#DIV/0!</v>
      </c>
      <c r="U51" s="17">
        <f t="shared" si="11"/>
        <v>0</v>
      </c>
      <c r="V51" s="17">
        <f>AVERAGE(U50:U51)</f>
        <v>0</v>
      </c>
      <c r="W51" s="17">
        <f t="shared" si="12"/>
        <v>0</v>
      </c>
      <c r="X51" s="17">
        <f>AVERAGE(W50:W51)</f>
        <v>0</v>
      </c>
      <c r="Y51" s="17">
        <f t="shared" si="13"/>
        <v>0</v>
      </c>
      <c r="Z51" s="17">
        <f>AVERAGE(Y50:Y51)</f>
        <v>0</v>
      </c>
      <c r="AA51" s="17">
        <f t="shared" si="14"/>
        <v>0</v>
      </c>
      <c r="AB51" s="17">
        <f>AVERAGE(AA50:AA51)</f>
        <v>0</v>
      </c>
      <c r="AC51" s="17">
        <f t="shared" si="15"/>
        <v>0</v>
      </c>
      <c r="AD51" s="85">
        <f>AVERAGE(AC50:AC51)</f>
        <v>0</v>
      </c>
      <c r="AE51" s="17">
        <f t="shared" si="26"/>
        <v>0</v>
      </c>
      <c r="AF51" s="17">
        <f>AVERAGE(AE50:AE51)</f>
        <v>0</v>
      </c>
    </row>
    <row r="52" spans="1:32" ht="11.25">
      <c r="A52" s="1">
        <f>'TRB Record'!A46</f>
        <v>23</v>
      </c>
      <c r="C52" s="1">
        <f>'TRB Record'!C46</f>
        <v>0</v>
      </c>
      <c r="D52" s="1">
        <f>Lignin!E46</f>
        <v>0</v>
      </c>
      <c r="E52" s="80">
        <f>Lignin!U46</f>
        <v>87</v>
      </c>
      <c r="F52" s="34"/>
      <c r="G52" s="34"/>
      <c r="H52" s="34"/>
      <c r="I52" s="34"/>
      <c r="J52" s="34"/>
      <c r="K52" s="37" t="e">
        <f t="shared" si="16"/>
        <v>#DIV/0!</v>
      </c>
      <c r="L52" s="37" t="e">
        <f t="shared" si="17"/>
        <v>#DIV/0!</v>
      </c>
      <c r="M52" s="37" t="e">
        <f t="shared" si="18"/>
        <v>#DIV/0!</v>
      </c>
      <c r="N52" s="37" t="e">
        <f t="shared" si="19"/>
        <v>#DIV/0!</v>
      </c>
      <c r="O52" s="84" t="e">
        <f t="shared" si="20"/>
        <v>#DIV/0!</v>
      </c>
      <c r="P52" s="37" t="e">
        <f t="shared" si="21"/>
        <v>#DIV/0!</v>
      </c>
      <c r="Q52" s="37" t="e">
        <f t="shared" si="22"/>
        <v>#DIV/0!</v>
      </c>
      <c r="R52" s="37" t="e">
        <f t="shared" si="23"/>
        <v>#DIV/0!</v>
      </c>
      <c r="S52" s="37" t="e">
        <f t="shared" si="24"/>
        <v>#DIV/0!</v>
      </c>
      <c r="T52" s="84" t="e">
        <f t="shared" si="25"/>
        <v>#DIV/0!</v>
      </c>
      <c r="U52" s="17">
        <f t="shared" si="11"/>
        <v>0</v>
      </c>
      <c r="V52" s="17"/>
      <c r="W52" s="17">
        <f t="shared" si="12"/>
        <v>0</v>
      </c>
      <c r="X52" s="17"/>
      <c r="Y52" s="17">
        <f t="shared" si="13"/>
        <v>0</v>
      </c>
      <c r="Z52" s="17"/>
      <c r="AA52" s="17">
        <f t="shared" si="14"/>
        <v>0</v>
      </c>
      <c r="AB52" s="17"/>
      <c r="AC52" s="17">
        <f t="shared" si="15"/>
        <v>0</v>
      </c>
      <c r="AD52" s="85"/>
      <c r="AE52" s="17">
        <f t="shared" si="26"/>
        <v>0</v>
      </c>
      <c r="AF52" s="17"/>
    </row>
    <row r="53" spans="1:32" ht="11.25">
      <c r="A53" s="1" t="str">
        <f>'TRB Record'!A47</f>
        <v>replicate 23</v>
      </c>
      <c r="C53" s="1">
        <f>'TRB Record'!C47</f>
        <v>0</v>
      </c>
      <c r="D53" s="1">
        <f>Lignin!E47</f>
        <v>0</v>
      </c>
      <c r="E53" s="80">
        <f>Lignin!U47</f>
        <v>87</v>
      </c>
      <c r="F53" s="34"/>
      <c r="G53" s="34"/>
      <c r="H53" s="34"/>
      <c r="I53" s="34"/>
      <c r="J53" s="34"/>
      <c r="K53" s="37" t="e">
        <f t="shared" si="16"/>
        <v>#DIV/0!</v>
      </c>
      <c r="L53" s="37" t="e">
        <f t="shared" si="17"/>
        <v>#DIV/0!</v>
      </c>
      <c r="M53" s="37" t="e">
        <f t="shared" si="18"/>
        <v>#DIV/0!</v>
      </c>
      <c r="N53" s="37" t="e">
        <f t="shared" si="19"/>
        <v>#DIV/0!</v>
      </c>
      <c r="O53" s="84" t="e">
        <f t="shared" si="20"/>
        <v>#DIV/0!</v>
      </c>
      <c r="P53" s="37" t="e">
        <f t="shared" si="21"/>
        <v>#DIV/0!</v>
      </c>
      <c r="Q53" s="37" t="e">
        <f t="shared" si="22"/>
        <v>#DIV/0!</v>
      </c>
      <c r="R53" s="37" t="e">
        <f t="shared" si="23"/>
        <v>#DIV/0!</v>
      </c>
      <c r="S53" s="37" t="e">
        <f t="shared" si="24"/>
        <v>#DIV/0!</v>
      </c>
      <c r="T53" s="84" t="e">
        <f t="shared" si="25"/>
        <v>#DIV/0!</v>
      </c>
      <c r="U53" s="17">
        <f t="shared" si="11"/>
        <v>0</v>
      </c>
      <c r="V53" s="17">
        <f>AVERAGE(U52:U53)</f>
        <v>0</v>
      </c>
      <c r="W53" s="17">
        <f t="shared" si="12"/>
        <v>0</v>
      </c>
      <c r="X53" s="17">
        <f>AVERAGE(W52:W53)</f>
        <v>0</v>
      </c>
      <c r="Y53" s="17">
        <f t="shared" si="13"/>
        <v>0</v>
      </c>
      <c r="Z53" s="17">
        <f>AVERAGE(Y52:Y53)</f>
        <v>0</v>
      </c>
      <c r="AA53" s="17">
        <f t="shared" si="14"/>
        <v>0</v>
      </c>
      <c r="AB53" s="17">
        <f>AVERAGE(AA52:AA53)</f>
        <v>0</v>
      </c>
      <c r="AC53" s="17">
        <f t="shared" si="15"/>
        <v>0</v>
      </c>
      <c r="AD53" s="85">
        <f>AVERAGE(AC52:AC53)</f>
        <v>0</v>
      </c>
      <c r="AE53" s="17">
        <f t="shared" si="26"/>
        <v>0</v>
      </c>
      <c r="AF53" s="17">
        <f>AVERAGE(AE52:AE53)</f>
        <v>0</v>
      </c>
    </row>
    <row r="54" spans="1:32" ht="11.25">
      <c r="A54" s="1">
        <f>'TRB Record'!A48</f>
        <v>24</v>
      </c>
      <c r="C54" s="1">
        <f>'TRB Record'!C48</f>
        <v>0</v>
      </c>
      <c r="D54" s="1">
        <f>Lignin!E48</f>
        <v>0</v>
      </c>
      <c r="E54" s="80">
        <f>Lignin!U48</f>
        <v>87</v>
      </c>
      <c r="F54" s="34"/>
      <c r="G54" s="34"/>
      <c r="H54" s="34"/>
      <c r="I54" s="34"/>
      <c r="J54" s="34"/>
      <c r="K54" s="37" t="e">
        <f t="shared" si="16"/>
        <v>#DIV/0!</v>
      </c>
      <c r="L54" s="37" t="e">
        <f t="shared" si="17"/>
        <v>#DIV/0!</v>
      </c>
      <c r="M54" s="37" t="e">
        <f t="shared" si="18"/>
        <v>#DIV/0!</v>
      </c>
      <c r="N54" s="37" t="e">
        <f t="shared" si="19"/>
        <v>#DIV/0!</v>
      </c>
      <c r="O54" s="84" t="e">
        <f t="shared" si="20"/>
        <v>#DIV/0!</v>
      </c>
      <c r="P54" s="37" t="e">
        <f t="shared" si="21"/>
        <v>#DIV/0!</v>
      </c>
      <c r="Q54" s="37" t="e">
        <f t="shared" si="22"/>
        <v>#DIV/0!</v>
      </c>
      <c r="R54" s="37" t="e">
        <f t="shared" si="23"/>
        <v>#DIV/0!</v>
      </c>
      <c r="S54" s="37" t="e">
        <f t="shared" si="24"/>
        <v>#DIV/0!</v>
      </c>
      <c r="T54" s="84" t="e">
        <f t="shared" si="25"/>
        <v>#DIV/0!</v>
      </c>
      <c r="U54" s="17">
        <f t="shared" si="11"/>
        <v>0</v>
      </c>
      <c r="V54" s="17"/>
      <c r="W54" s="17">
        <f t="shared" si="12"/>
        <v>0</v>
      </c>
      <c r="X54" s="17"/>
      <c r="Y54" s="17">
        <f t="shared" si="13"/>
        <v>0</v>
      </c>
      <c r="Z54" s="17"/>
      <c r="AA54" s="17">
        <f t="shared" si="14"/>
        <v>0</v>
      </c>
      <c r="AB54" s="17"/>
      <c r="AC54" s="17">
        <f t="shared" si="15"/>
        <v>0</v>
      </c>
      <c r="AD54" s="85"/>
      <c r="AE54" s="17">
        <f t="shared" si="26"/>
        <v>0</v>
      </c>
      <c r="AF54" s="17"/>
    </row>
    <row r="55" spans="1:32" ht="11.25">
      <c r="A55" s="1" t="str">
        <f>'TRB Record'!A49</f>
        <v>replicate 24</v>
      </c>
      <c r="C55" s="1">
        <f>'TRB Record'!C49</f>
        <v>0</v>
      </c>
      <c r="D55" s="1">
        <f>Lignin!E49</f>
        <v>0</v>
      </c>
      <c r="E55" s="80">
        <f>Lignin!U49</f>
        <v>87</v>
      </c>
      <c r="F55" s="34"/>
      <c r="G55" s="34"/>
      <c r="H55" s="34"/>
      <c r="I55" s="34"/>
      <c r="J55" s="34"/>
      <c r="K55" s="37" t="e">
        <f t="shared" si="16"/>
        <v>#DIV/0!</v>
      </c>
      <c r="L55" s="37" t="e">
        <f t="shared" si="17"/>
        <v>#DIV/0!</v>
      </c>
      <c r="M55" s="37" t="e">
        <f t="shared" si="18"/>
        <v>#DIV/0!</v>
      </c>
      <c r="N55" s="37" t="e">
        <f t="shared" si="19"/>
        <v>#DIV/0!</v>
      </c>
      <c r="O55" s="84" t="e">
        <f t="shared" si="20"/>
        <v>#DIV/0!</v>
      </c>
      <c r="P55" s="37" t="e">
        <f t="shared" si="21"/>
        <v>#DIV/0!</v>
      </c>
      <c r="Q55" s="37" t="e">
        <f t="shared" si="22"/>
        <v>#DIV/0!</v>
      </c>
      <c r="R55" s="37" t="e">
        <f t="shared" si="23"/>
        <v>#DIV/0!</v>
      </c>
      <c r="S55" s="37" t="e">
        <f t="shared" si="24"/>
        <v>#DIV/0!</v>
      </c>
      <c r="T55" s="84" t="e">
        <f t="shared" si="25"/>
        <v>#DIV/0!</v>
      </c>
      <c r="U55" s="17">
        <f t="shared" si="11"/>
        <v>0</v>
      </c>
      <c r="V55" s="17">
        <f>AVERAGE(U54:U55)</f>
        <v>0</v>
      </c>
      <c r="W55" s="17">
        <f t="shared" si="12"/>
        <v>0</v>
      </c>
      <c r="X55" s="17">
        <f>AVERAGE(W54:W55)</f>
        <v>0</v>
      </c>
      <c r="Y55" s="17">
        <f t="shared" si="13"/>
        <v>0</v>
      </c>
      <c r="Z55" s="17">
        <f>AVERAGE(Y54:Y55)</f>
        <v>0</v>
      </c>
      <c r="AA55" s="17">
        <f t="shared" si="14"/>
        <v>0</v>
      </c>
      <c r="AB55" s="17">
        <f>AVERAGE(AA54:AA55)</f>
        <v>0</v>
      </c>
      <c r="AC55" s="17">
        <f t="shared" si="15"/>
        <v>0</v>
      </c>
      <c r="AD55" s="85">
        <f>AVERAGE(AC54:AC55)</f>
        <v>0</v>
      </c>
      <c r="AE55" s="17">
        <f t="shared" si="26"/>
        <v>0</v>
      </c>
      <c r="AF55" s="17">
        <f>AVERAGE(AE54:AE55)</f>
        <v>0</v>
      </c>
    </row>
    <row r="56" spans="1:32" ht="11.25">
      <c r="A56" s="1">
        <f>'TRB Record'!A50</f>
        <v>25</v>
      </c>
      <c r="C56" s="1">
        <f>'TRB Record'!C50</f>
        <v>0</v>
      </c>
      <c r="D56" s="1">
        <f>Lignin!E50</f>
        <v>0</v>
      </c>
      <c r="E56" s="80">
        <f>Lignin!U50</f>
        <v>87</v>
      </c>
      <c r="F56" s="34"/>
      <c r="G56" s="34"/>
      <c r="H56" s="34"/>
      <c r="I56" s="34"/>
      <c r="J56" s="34"/>
      <c r="K56" s="37" t="e">
        <f t="shared" si="16"/>
        <v>#DIV/0!</v>
      </c>
      <c r="L56" s="37" t="e">
        <f t="shared" si="17"/>
        <v>#DIV/0!</v>
      </c>
      <c r="M56" s="37" t="e">
        <f t="shared" si="18"/>
        <v>#DIV/0!</v>
      </c>
      <c r="N56" s="37" t="e">
        <f t="shared" si="19"/>
        <v>#DIV/0!</v>
      </c>
      <c r="O56" s="84" t="e">
        <f t="shared" si="20"/>
        <v>#DIV/0!</v>
      </c>
      <c r="P56" s="37" t="e">
        <f t="shared" si="21"/>
        <v>#DIV/0!</v>
      </c>
      <c r="Q56" s="37" t="e">
        <f t="shared" si="22"/>
        <v>#DIV/0!</v>
      </c>
      <c r="R56" s="37" t="e">
        <f t="shared" si="23"/>
        <v>#DIV/0!</v>
      </c>
      <c r="S56" s="37" t="e">
        <f t="shared" si="24"/>
        <v>#DIV/0!</v>
      </c>
      <c r="T56" s="84" t="e">
        <f t="shared" si="25"/>
        <v>#DIV/0!</v>
      </c>
      <c r="U56" s="17">
        <f t="shared" si="11"/>
        <v>0</v>
      </c>
      <c r="V56" s="17"/>
      <c r="W56" s="17">
        <f t="shared" si="12"/>
        <v>0</v>
      </c>
      <c r="X56" s="17"/>
      <c r="Y56" s="17">
        <f t="shared" si="13"/>
        <v>0</v>
      </c>
      <c r="Z56" s="17"/>
      <c r="AA56" s="17">
        <f t="shared" si="14"/>
        <v>0</v>
      </c>
      <c r="AB56" s="17"/>
      <c r="AC56" s="17">
        <f t="shared" si="15"/>
        <v>0</v>
      </c>
      <c r="AD56" s="85"/>
      <c r="AE56" s="17">
        <f t="shared" si="26"/>
        <v>0</v>
      </c>
      <c r="AF56" s="17"/>
    </row>
    <row r="57" spans="1:32" ht="11.25">
      <c r="A57" s="1" t="str">
        <f>'TRB Record'!A51</f>
        <v>replicate 25</v>
      </c>
      <c r="C57" s="1">
        <f>'TRB Record'!C51</f>
        <v>0</v>
      </c>
      <c r="D57" s="1">
        <f>Lignin!E51</f>
        <v>0</v>
      </c>
      <c r="E57" s="80">
        <f>Lignin!U51</f>
        <v>87</v>
      </c>
      <c r="F57" s="34"/>
      <c r="G57" s="34"/>
      <c r="H57" s="34"/>
      <c r="I57" s="34"/>
      <c r="J57" s="34"/>
      <c r="K57" s="37" t="e">
        <f t="shared" si="16"/>
        <v>#DIV/0!</v>
      </c>
      <c r="L57" s="37" t="e">
        <f t="shared" si="17"/>
        <v>#DIV/0!</v>
      </c>
      <c r="M57" s="37" t="e">
        <f t="shared" si="18"/>
        <v>#DIV/0!</v>
      </c>
      <c r="N57" s="37" t="e">
        <f t="shared" si="19"/>
        <v>#DIV/0!</v>
      </c>
      <c r="O57" s="84" t="e">
        <f t="shared" si="20"/>
        <v>#DIV/0!</v>
      </c>
      <c r="P57" s="37" t="e">
        <f t="shared" si="21"/>
        <v>#DIV/0!</v>
      </c>
      <c r="Q57" s="37" t="e">
        <f t="shared" si="22"/>
        <v>#DIV/0!</v>
      </c>
      <c r="R57" s="37" t="e">
        <f t="shared" si="23"/>
        <v>#DIV/0!</v>
      </c>
      <c r="S57" s="37" t="e">
        <f t="shared" si="24"/>
        <v>#DIV/0!</v>
      </c>
      <c r="T57" s="84" t="e">
        <f t="shared" si="25"/>
        <v>#DIV/0!</v>
      </c>
      <c r="U57" s="17">
        <f t="shared" si="11"/>
        <v>0</v>
      </c>
      <c r="V57" s="17">
        <f>AVERAGE(U56:U57)</f>
        <v>0</v>
      </c>
      <c r="W57" s="17">
        <f t="shared" si="12"/>
        <v>0</v>
      </c>
      <c r="X57" s="17">
        <f>AVERAGE(W56:W57)</f>
        <v>0</v>
      </c>
      <c r="Y57" s="17">
        <f t="shared" si="13"/>
        <v>0</v>
      </c>
      <c r="Z57" s="17">
        <f>AVERAGE(Y56:Y57)</f>
        <v>0</v>
      </c>
      <c r="AA57" s="17">
        <f t="shared" si="14"/>
        <v>0</v>
      </c>
      <c r="AB57" s="17">
        <f>AVERAGE(AA56:AA57)</f>
        <v>0</v>
      </c>
      <c r="AC57" s="17">
        <f t="shared" si="15"/>
        <v>0</v>
      </c>
      <c r="AD57" s="85">
        <f>AVERAGE(AC56:AC57)</f>
        <v>0</v>
      </c>
      <c r="AE57" s="17">
        <f t="shared" si="26"/>
        <v>0</v>
      </c>
      <c r="AF57" s="17">
        <f>AVERAGE(AE56:AE57)</f>
        <v>0</v>
      </c>
    </row>
    <row r="58" spans="1:32" ht="11.25">
      <c r="A58" s="1">
        <f>'TRB Record'!A52</f>
        <v>26</v>
      </c>
      <c r="C58" s="1">
        <f>'TRB Record'!C52</f>
        <v>0</v>
      </c>
      <c r="D58" s="1">
        <f>Lignin!E52</f>
        <v>0</v>
      </c>
      <c r="E58" s="80">
        <f>Lignin!U52</f>
        <v>87</v>
      </c>
      <c r="F58" s="34"/>
      <c r="G58" s="34"/>
      <c r="H58" s="34"/>
      <c r="I58" s="34"/>
      <c r="J58" s="34"/>
      <c r="K58" s="37" t="e">
        <f t="shared" si="16"/>
        <v>#DIV/0!</v>
      </c>
      <c r="L58" s="37" t="e">
        <f t="shared" si="17"/>
        <v>#DIV/0!</v>
      </c>
      <c r="M58" s="37" t="e">
        <f t="shared" si="18"/>
        <v>#DIV/0!</v>
      </c>
      <c r="N58" s="37" t="e">
        <f t="shared" si="19"/>
        <v>#DIV/0!</v>
      </c>
      <c r="O58" s="84" t="e">
        <f t="shared" si="20"/>
        <v>#DIV/0!</v>
      </c>
      <c r="P58" s="37" t="e">
        <f t="shared" si="21"/>
        <v>#DIV/0!</v>
      </c>
      <c r="Q58" s="37" t="e">
        <f t="shared" si="22"/>
        <v>#DIV/0!</v>
      </c>
      <c r="R58" s="37" t="e">
        <f t="shared" si="23"/>
        <v>#DIV/0!</v>
      </c>
      <c r="S58" s="37" t="e">
        <f t="shared" si="24"/>
        <v>#DIV/0!</v>
      </c>
      <c r="T58" s="84" t="e">
        <f t="shared" si="25"/>
        <v>#DIV/0!</v>
      </c>
      <c r="U58" s="17">
        <f t="shared" si="11"/>
        <v>0</v>
      </c>
      <c r="V58" s="17"/>
      <c r="W58" s="17">
        <f t="shared" si="12"/>
        <v>0</v>
      </c>
      <c r="X58" s="17"/>
      <c r="Y58" s="17">
        <f t="shared" si="13"/>
        <v>0</v>
      </c>
      <c r="Z58" s="17"/>
      <c r="AA58" s="17">
        <f t="shared" si="14"/>
        <v>0</v>
      </c>
      <c r="AB58" s="17"/>
      <c r="AC58" s="17">
        <f t="shared" si="15"/>
        <v>0</v>
      </c>
      <c r="AD58" s="85"/>
      <c r="AE58" s="17">
        <f t="shared" si="26"/>
        <v>0</v>
      </c>
      <c r="AF58" s="17"/>
    </row>
    <row r="59" spans="1:32" ht="11.25">
      <c r="A59" s="1" t="str">
        <f>'TRB Record'!A53</f>
        <v>replicate 26</v>
      </c>
      <c r="C59" s="1">
        <f>'TRB Record'!C53</f>
        <v>0</v>
      </c>
      <c r="D59" s="1">
        <f>Lignin!E53</f>
        <v>0</v>
      </c>
      <c r="E59" s="80">
        <f>Lignin!U53</f>
        <v>87</v>
      </c>
      <c r="F59" s="34"/>
      <c r="G59" s="34"/>
      <c r="H59" s="34"/>
      <c r="I59" s="34"/>
      <c r="J59" s="34"/>
      <c r="K59" s="37" t="e">
        <f t="shared" si="16"/>
        <v>#DIV/0!</v>
      </c>
      <c r="L59" s="37" t="e">
        <f t="shared" si="17"/>
        <v>#DIV/0!</v>
      </c>
      <c r="M59" s="37" t="e">
        <f t="shared" si="18"/>
        <v>#DIV/0!</v>
      </c>
      <c r="N59" s="37" t="e">
        <f t="shared" si="19"/>
        <v>#DIV/0!</v>
      </c>
      <c r="O59" s="84" t="e">
        <f t="shared" si="20"/>
        <v>#DIV/0!</v>
      </c>
      <c r="P59" s="37" t="e">
        <f t="shared" si="21"/>
        <v>#DIV/0!</v>
      </c>
      <c r="Q59" s="37" t="e">
        <f t="shared" si="22"/>
        <v>#DIV/0!</v>
      </c>
      <c r="R59" s="37" t="e">
        <f t="shared" si="23"/>
        <v>#DIV/0!</v>
      </c>
      <c r="S59" s="37" t="e">
        <f t="shared" si="24"/>
        <v>#DIV/0!</v>
      </c>
      <c r="T59" s="84" t="e">
        <f t="shared" si="25"/>
        <v>#DIV/0!</v>
      </c>
      <c r="U59" s="17">
        <f t="shared" si="11"/>
        <v>0</v>
      </c>
      <c r="V59" s="17">
        <f>AVERAGE(U58:U59)</f>
        <v>0</v>
      </c>
      <c r="W59" s="17">
        <f t="shared" si="12"/>
        <v>0</v>
      </c>
      <c r="X59" s="17">
        <f>AVERAGE(W58:W59)</f>
        <v>0</v>
      </c>
      <c r="Y59" s="17">
        <f t="shared" si="13"/>
        <v>0</v>
      </c>
      <c r="Z59" s="17">
        <f>AVERAGE(Y58:Y59)</f>
        <v>0</v>
      </c>
      <c r="AA59" s="17">
        <f t="shared" si="14"/>
        <v>0</v>
      </c>
      <c r="AB59" s="17">
        <f>AVERAGE(AA58:AA59)</f>
        <v>0</v>
      </c>
      <c r="AC59" s="17">
        <f t="shared" si="15"/>
        <v>0</v>
      </c>
      <c r="AD59" s="85">
        <f>AVERAGE(AC58:AC59)</f>
        <v>0</v>
      </c>
      <c r="AE59" s="17">
        <f t="shared" si="26"/>
        <v>0</v>
      </c>
      <c r="AF59" s="17">
        <f>AVERAGE(AE58:AE59)</f>
        <v>0</v>
      </c>
    </row>
    <row r="60" spans="1:32" ht="11.25">
      <c r="A60" s="1">
        <f>'TRB Record'!A54</f>
        <v>27</v>
      </c>
      <c r="C60" s="1">
        <f>'TRB Record'!C54</f>
        <v>0</v>
      </c>
      <c r="D60" s="1">
        <f>Lignin!E54</f>
        <v>0</v>
      </c>
      <c r="E60" s="80">
        <f>Lignin!U54</f>
        <v>87</v>
      </c>
      <c r="F60" s="34"/>
      <c r="G60" s="34"/>
      <c r="H60" s="34"/>
      <c r="I60" s="34"/>
      <c r="J60" s="34"/>
      <c r="K60" s="37" t="e">
        <f t="shared" si="16"/>
        <v>#DIV/0!</v>
      </c>
      <c r="L60" s="37" t="e">
        <f t="shared" si="17"/>
        <v>#DIV/0!</v>
      </c>
      <c r="M60" s="37" t="e">
        <f t="shared" si="18"/>
        <v>#DIV/0!</v>
      </c>
      <c r="N60" s="37" t="e">
        <f t="shared" si="19"/>
        <v>#DIV/0!</v>
      </c>
      <c r="O60" s="84" t="e">
        <f t="shared" si="20"/>
        <v>#DIV/0!</v>
      </c>
      <c r="P60" s="37" t="e">
        <f t="shared" si="21"/>
        <v>#DIV/0!</v>
      </c>
      <c r="Q60" s="37" t="e">
        <f t="shared" si="22"/>
        <v>#DIV/0!</v>
      </c>
      <c r="R60" s="37" t="e">
        <f t="shared" si="23"/>
        <v>#DIV/0!</v>
      </c>
      <c r="S60" s="37" t="e">
        <f t="shared" si="24"/>
        <v>#DIV/0!</v>
      </c>
      <c r="T60" s="84" t="e">
        <f t="shared" si="25"/>
        <v>#DIV/0!</v>
      </c>
      <c r="U60" s="17">
        <f t="shared" si="11"/>
        <v>0</v>
      </c>
      <c r="V60" s="17"/>
      <c r="W60" s="17">
        <f t="shared" si="12"/>
        <v>0</v>
      </c>
      <c r="X60" s="17"/>
      <c r="Y60" s="17">
        <f t="shared" si="13"/>
        <v>0</v>
      </c>
      <c r="Z60" s="17"/>
      <c r="AA60" s="17">
        <f t="shared" si="14"/>
        <v>0</v>
      </c>
      <c r="AB60" s="17"/>
      <c r="AC60" s="17">
        <f t="shared" si="15"/>
        <v>0</v>
      </c>
      <c r="AD60" s="85"/>
      <c r="AE60" s="17">
        <f t="shared" si="26"/>
        <v>0</v>
      </c>
      <c r="AF60" s="17"/>
    </row>
    <row r="61" spans="1:32" ht="11.25">
      <c r="A61" s="1" t="str">
        <f>'TRB Record'!A55</f>
        <v>replicate 27</v>
      </c>
      <c r="C61" s="1">
        <f>'TRB Record'!C55</f>
        <v>0</v>
      </c>
      <c r="D61" s="1">
        <f>Lignin!E55</f>
        <v>0</v>
      </c>
      <c r="E61" s="80">
        <f>Lignin!U55</f>
        <v>87</v>
      </c>
      <c r="F61" s="34"/>
      <c r="G61" s="34"/>
      <c r="H61" s="34"/>
      <c r="I61" s="34"/>
      <c r="J61" s="34"/>
      <c r="K61" s="37" t="e">
        <f t="shared" si="16"/>
        <v>#DIV/0!</v>
      </c>
      <c r="L61" s="37" t="e">
        <f t="shared" si="17"/>
        <v>#DIV/0!</v>
      </c>
      <c r="M61" s="37" t="e">
        <f t="shared" si="18"/>
        <v>#DIV/0!</v>
      </c>
      <c r="N61" s="37" t="e">
        <f t="shared" si="19"/>
        <v>#DIV/0!</v>
      </c>
      <c r="O61" s="84" t="e">
        <f t="shared" si="20"/>
        <v>#DIV/0!</v>
      </c>
      <c r="P61" s="37" t="e">
        <f t="shared" si="21"/>
        <v>#DIV/0!</v>
      </c>
      <c r="Q61" s="37" t="e">
        <f t="shared" si="22"/>
        <v>#DIV/0!</v>
      </c>
      <c r="R61" s="37" t="e">
        <f t="shared" si="23"/>
        <v>#DIV/0!</v>
      </c>
      <c r="S61" s="37" t="e">
        <f t="shared" si="24"/>
        <v>#DIV/0!</v>
      </c>
      <c r="T61" s="84" t="e">
        <f t="shared" si="25"/>
        <v>#DIV/0!</v>
      </c>
      <c r="U61" s="17">
        <f t="shared" si="11"/>
        <v>0</v>
      </c>
      <c r="V61" s="17">
        <f>AVERAGE(U60:U61)</f>
        <v>0</v>
      </c>
      <c r="W61" s="17">
        <f t="shared" si="12"/>
        <v>0</v>
      </c>
      <c r="X61" s="17">
        <f>AVERAGE(W60:W61)</f>
        <v>0</v>
      </c>
      <c r="Y61" s="17">
        <f t="shared" si="13"/>
        <v>0</v>
      </c>
      <c r="Z61" s="17">
        <f>AVERAGE(Y60:Y61)</f>
        <v>0</v>
      </c>
      <c r="AA61" s="17">
        <f t="shared" si="14"/>
        <v>0</v>
      </c>
      <c r="AB61" s="17">
        <f>AVERAGE(AA60:AA61)</f>
        <v>0</v>
      </c>
      <c r="AC61" s="17">
        <f t="shared" si="15"/>
        <v>0</v>
      </c>
      <c r="AD61" s="85">
        <f>AVERAGE(AC60:AC61)</f>
        <v>0</v>
      </c>
      <c r="AE61" s="17">
        <f t="shared" si="26"/>
        <v>0</v>
      </c>
      <c r="AF61" s="17">
        <f>AVERAGE(AE60:AE61)</f>
        <v>0</v>
      </c>
    </row>
    <row r="62" spans="1:32" ht="11.25">
      <c r="A62" s="1">
        <f>'TRB Record'!A56</f>
        <v>28</v>
      </c>
      <c r="C62" s="1">
        <f>'TRB Record'!C56</f>
        <v>0</v>
      </c>
      <c r="D62" s="1">
        <f>Lignin!E56</f>
        <v>0</v>
      </c>
      <c r="E62" s="80">
        <f>Lignin!U56</f>
        <v>87</v>
      </c>
      <c r="F62" s="34"/>
      <c r="G62" s="34"/>
      <c r="H62" s="34"/>
      <c r="I62" s="34"/>
      <c r="J62" s="34"/>
      <c r="K62" s="37" t="e">
        <f t="shared" si="16"/>
        <v>#DIV/0!</v>
      </c>
      <c r="L62" s="37" t="e">
        <f t="shared" si="17"/>
        <v>#DIV/0!</v>
      </c>
      <c r="M62" s="37" t="e">
        <f t="shared" si="18"/>
        <v>#DIV/0!</v>
      </c>
      <c r="N62" s="37" t="e">
        <f t="shared" si="19"/>
        <v>#DIV/0!</v>
      </c>
      <c r="O62" s="84" t="e">
        <f t="shared" si="20"/>
        <v>#DIV/0!</v>
      </c>
      <c r="P62" s="37" t="e">
        <f t="shared" si="21"/>
        <v>#DIV/0!</v>
      </c>
      <c r="Q62" s="37" t="e">
        <f t="shared" si="22"/>
        <v>#DIV/0!</v>
      </c>
      <c r="R62" s="37" t="e">
        <f t="shared" si="23"/>
        <v>#DIV/0!</v>
      </c>
      <c r="S62" s="37" t="e">
        <f t="shared" si="24"/>
        <v>#DIV/0!</v>
      </c>
      <c r="T62" s="84" t="e">
        <f t="shared" si="25"/>
        <v>#DIV/0!</v>
      </c>
      <c r="U62" s="17">
        <f t="shared" si="11"/>
        <v>0</v>
      </c>
      <c r="V62" s="17"/>
      <c r="W62" s="17">
        <f t="shared" si="12"/>
        <v>0</v>
      </c>
      <c r="X62" s="17"/>
      <c r="Y62" s="17">
        <f t="shared" si="13"/>
        <v>0</v>
      </c>
      <c r="Z62" s="17"/>
      <c r="AA62" s="17">
        <f t="shared" si="14"/>
        <v>0</v>
      </c>
      <c r="AB62" s="17"/>
      <c r="AC62" s="17">
        <f t="shared" si="15"/>
        <v>0</v>
      </c>
      <c r="AD62" s="85"/>
      <c r="AE62" s="17">
        <f t="shared" si="26"/>
        <v>0</v>
      </c>
      <c r="AF62" s="17"/>
    </row>
    <row r="63" spans="1:32" ht="11.25">
      <c r="A63" s="1" t="str">
        <f>'TRB Record'!A57</f>
        <v>replicate 28</v>
      </c>
      <c r="C63" s="1">
        <f>'TRB Record'!C57</f>
        <v>0</v>
      </c>
      <c r="D63" s="1">
        <f>Lignin!E57</f>
        <v>0</v>
      </c>
      <c r="E63" s="80">
        <f>Lignin!U57</f>
        <v>87</v>
      </c>
      <c r="F63" s="34"/>
      <c r="G63" s="34"/>
      <c r="H63" s="34"/>
      <c r="I63" s="34"/>
      <c r="J63" s="34"/>
      <c r="K63" s="37" t="e">
        <f t="shared" si="16"/>
        <v>#DIV/0!</v>
      </c>
      <c r="L63" s="37" t="e">
        <f t="shared" si="17"/>
        <v>#DIV/0!</v>
      </c>
      <c r="M63" s="37" t="e">
        <f t="shared" si="18"/>
        <v>#DIV/0!</v>
      </c>
      <c r="N63" s="37" t="e">
        <f t="shared" si="19"/>
        <v>#DIV/0!</v>
      </c>
      <c r="O63" s="84" t="e">
        <f t="shared" si="20"/>
        <v>#DIV/0!</v>
      </c>
      <c r="P63" s="37" t="e">
        <f t="shared" si="21"/>
        <v>#DIV/0!</v>
      </c>
      <c r="Q63" s="37" t="e">
        <f t="shared" si="22"/>
        <v>#DIV/0!</v>
      </c>
      <c r="R63" s="37" t="e">
        <f t="shared" si="23"/>
        <v>#DIV/0!</v>
      </c>
      <c r="S63" s="37" t="e">
        <f t="shared" si="24"/>
        <v>#DIV/0!</v>
      </c>
      <c r="T63" s="84" t="e">
        <f t="shared" si="25"/>
        <v>#DIV/0!</v>
      </c>
      <c r="U63" s="17">
        <f t="shared" si="11"/>
        <v>0</v>
      </c>
      <c r="V63" s="17">
        <f>AVERAGE(U62:U63)</f>
        <v>0</v>
      </c>
      <c r="W63" s="17">
        <f t="shared" si="12"/>
        <v>0</v>
      </c>
      <c r="X63" s="17">
        <f>AVERAGE(W62:W63)</f>
        <v>0</v>
      </c>
      <c r="Y63" s="17">
        <f t="shared" si="13"/>
        <v>0</v>
      </c>
      <c r="Z63" s="17">
        <f>AVERAGE(Y62:Y63)</f>
        <v>0</v>
      </c>
      <c r="AA63" s="17">
        <f t="shared" si="14"/>
        <v>0</v>
      </c>
      <c r="AB63" s="17">
        <f>AVERAGE(AA62:AA63)</f>
        <v>0</v>
      </c>
      <c r="AC63" s="17">
        <f t="shared" si="15"/>
        <v>0</v>
      </c>
      <c r="AD63" s="85">
        <f>AVERAGE(AC62:AC63)</f>
        <v>0</v>
      </c>
      <c r="AE63" s="17">
        <f t="shared" si="26"/>
        <v>0</v>
      </c>
      <c r="AF63" s="17">
        <f>AVERAGE(AE62:AE63)</f>
        <v>0</v>
      </c>
    </row>
    <row r="64" spans="1:32" ht="11.25">
      <c r="A64" s="1">
        <f>'TRB Record'!A58</f>
        <v>29</v>
      </c>
      <c r="C64" s="1">
        <f>'TRB Record'!C58</f>
        <v>0</v>
      </c>
      <c r="D64" s="1">
        <f>Lignin!E58</f>
        <v>0</v>
      </c>
      <c r="E64" s="80">
        <f>Lignin!U58</f>
        <v>87</v>
      </c>
      <c r="F64" s="34"/>
      <c r="G64" s="34"/>
      <c r="H64" s="34"/>
      <c r="I64" s="34"/>
      <c r="J64" s="34"/>
      <c r="K64" s="37" t="e">
        <f t="shared" si="16"/>
        <v>#DIV/0!</v>
      </c>
      <c r="L64" s="37" t="e">
        <f t="shared" si="17"/>
        <v>#DIV/0!</v>
      </c>
      <c r="M64" s="37" t="e">
        <f t="shared" si="18"/>
        <v>#DIV/0!</v>
      </c>
      <c r="N64" s="37" t="e">
        <f t="shared" si="19"/>
        <v>#DIV/0!</v>
      </c>
      <c r="O64" s="84" t="e">
        <f t="shared" si="20"/>
        <v>#DIV/0!</v>
      </c>
      <c r="P64" s="37" t="e">
        <f t="shared" si="21"/>
        <v>#DIV/0!</v>
      </c>
      <c r="Q64" s="37" t="e">
        <f t="shared" si="22"/>
        <v>#DIV/0!</v>
      </c>
      <c r="R64" s="37" t="e">
        <f t="shared" si="23"/>
        <v>#DIV/0!</v>
      </c>
      <c r="S64" s="37" t="e">
        <f t="shared" si="24"/>
        <v>#DIV/0!</v>
      </c>
      <c r="T64" s="84" t="e">
        <f t="shared" si="25"/>
        <v>#DIV/0!</v>
      </c>
      <c r="U64" s="17">
        <f t="shared" si="11"/>
        <v>0</v>
      </c>
      <c r="V64" s="17"/>
      <c r="W64" s="17">
        <f t="shared" si="12"/>
        <v>0</v>
      </c>
      <c r="X64" s="17"/>
      <c r="Y64" s="17">
        <f t="shared" si="13"/>
        <v>0</v>
      </c>
      <c r="Z64" s="17"/>
      <c r="AA64" s="17">
        <f t="shared" si="14"/>
        <v>0</v>
      </c>
      <c r="AB64" s="17"/>
      <c r="AC64" s="17">
        <f t="shared" si="15"/>
        <v>0</v>
      </c>
      <c r="AD64" s="85"/>
      <c r="AE64" s="17">
        <f t="shared" si="26"/>
        <v>0</v>
      </c>
      <c r="AF64" s="17"/>
    </row>
    <row r="65" spans="1:32" ht="11.25">
      <c r="A65" s="1" t="str">
        <f>'TRB Record'!A59</f>
        <v>replicate 29</v>
      </c>
      <c r="C65" s="1">
        <f>'TRB Record'!C59</f>
        <v>0</v>
      </c>
      <c r="D65" s="1">
        <f>Lignin!E59</f>
        <v>0</v>
      </c>
      <c r="E65" s="80">
        <f>Lignin!U59</f>
        <v>87</v>
      </c>
      <c r="F65" s="34"/>
      <c r="G65" s="34"/>
      <c r="H65" s="34"/>
      <c r="I65" s="34"/>
      <c r="J65" s="34"/>
      <c r="K65" s="37" t="e">
        <f t="shared" si="16"/>
        <v>#DIV/0!</v>
      </c>
      <c r="L65" s="37" t="e">
        <f t="shared" si="17"/>
        <v>#DIV/0!</v>
      </c>
      <c r="M65" s="37" t="e">
        <f t="shared" si="18"/>
        <v>#DIV/0!</v>
      </c>
      <c r="N65" s="37" t="e">
        <f t="shared" si="19"/>
        <v>#DIV/0!</v>
      </c>
      <c r="O65" s="84" t="e">
        <f t="shared" si="20"/>
        <v>#DIV/0!</v>
      </c>
      <c r="P65" s="37" t="e">
        <f t="shared" si="21"/>
        <v>#DIV/0!</v>
      </c>
      <c r="Q65" s="37" t="e">
        <f t="shared" si="22"/>
        <v>#DIV/0!</v>
      </c>
      <c r="R65" s="37" t="e">
        <f t="shared" si="23"/>
        <v>#DIV/0!</v>
      </c>
      <c r="S65" s="37" t="e">
        <f t="shared" si="24"/>
        <v>#DIV/0!</v>
      </c>
      <c r="T65" s="84" t="e">
        <f t="shared" si="25"/>
        <v>#DIV/0!</v>
      </c>
      <c r="U65" s="17">
        <f t="shared" si="11"/>
        <v>0</v>
      </c>
      <c r="V65" s="17">
        <f>AVERAGE(U64:U65)</f>
        <v>0</v>
      </c>
      <c r="W65" s="17">
        <f t="shared" si="12"/>
        <v>0</v>
      </c>
      <c r="X65" s="17">
        <f>AVERAGE(W64:W65)</f>
        <v>0</v>
      </c>
      <c r="Y65" s="17">
        <f t="shared" si="13"/>
        <v>0</v>
      </c>
      <c r="Z65" s="17">
        <f>AVERAGE(Y64:Y65)</f>
        <v>0</v>
      </c>
      <c r="AA65" s="17">
        <f t="shared" si="14"/>
        <v>0</v>
      </c>
      <c r="AB65" s="17">
        <f>AVERAGE(AA64:AA65)</f>
        <v>0</v>
      </c>
      <c r="AC65" s="17">
        <f t="shared" si="15"/>
        <v>0</v>
      </c>
      <c r="AD65" s="85">
        <f>AVERAGE(AC64:AC65)</f>
        <v>0</v>
      </c>
      <c r="AE65" s="17">
        <f t="shared" si="26"/>
        <v>0</v>
      </c>
      <c r="AF65" s="17">
        <f>AVERAGE(AE64:AE65)</f>
        <v>0</v>
      </c>
    </row>
    <row r="66" spans="1:32" ht="11.25">
      <c r="A66" s="1">
        <f>'TRB Record'!A60</f>
        <v>30</v>
      </c>
      <c r="C66" s="1">
        <f>'TRB Record'!C60</f>
        <v>0</v>
      </c>
      <c r="D66" s="1">
        <f>Lignin!E60</f>
        <v>0</v>
      </c>
      <c r="E66" s="80">
        <f>Lignin!U60</f>
        <v>87</v>
      </c>
      <c r="F66" s="34"/>
      <c r="G66" s="34"/>
      <c r="H66" s="34"/>
      <c r="I66" s="34"/>
      <c r="J66" s="34"/>
      <c r="K66" s="37" t="e">
        <f t="shared" si="16"/>
        <v>#DIV/0!</v>
      </c>
      <c r="L66" s="37" t="e">
        <f t="shared" si="17"/>
        <v>#DIV/0!</v>
      </c>
      <c r="M66" s="37" t="e">
        <f t="shared" si="18"/>
        <v>#DIV/0!</v>
      </c>
      <c r="N66" s="37" t="e">
        <f t="shared" si="19"/>
        <v>#DIV/0!</v>
      </c>
      <c r="O66" s="84" t="e">
        <f t="shared" si="20"/>
        <v>#DIV/0!</v>
      </c>
      <c r="P66" s="37" t="e">
        <f t="shared" si="21"/>
        <v>#DIV/0!</v>
      </c>
      <c r="Q66" s="37" t="e">
        <f t="shared" si="22"/>
        <v>#DIV/0!</v>
      </c>
      <c r="R66" s="37" t="e">
        <f t="shared" si="23"/>
        <v>#DIV/0!</v>
      </c>
      <c r="S66" s="37" t="e">
        <f t="shared" si="24"/>
        <v>#DIV/0!</v>
      </c>
      <c r="T66" s="84" t="e">
        <f t="shared" si="25"/>
        <v>#DIV/0!</v>
      </c>
      <c r="U66" s="17">
        <f t="shared" si="11"/>
        <v>0</v>
      </c>
      <c r="V66" s="17"/>
      <c r="W66" s="17">
        <f t="shared" si="12"/>
        <v>0</v>
      </c>
      <c r="X66" s="17"/>
      <c r="Y66" s="17">
        <f t="shared" si="13"/>
        <v>0</v>
      </c>
      <c r="Z66" s="17"/>
      <c r="AA66" s="17">
        <f t="shared" si="14"/>
        <v>0</v>
      </c>
      <c r="AB66" s="17"/>
      <c r="AC66" s="17">
        <f t="shared" si="15"/>
        <v>0</v>
      </c>
      <c r="AD66" s="85"/>
      <c r="AE66" s="17">
        <f t="shared" si="26"/>
        <v>0</v>
      </c>
      <c r="AF66" s="17"/>
    </row>
    <row r="67" spans="1:32" ht="11.25">
      <c r="A67" s="1" t="str">
        <f>'TRB Record'!A61</f>
        <v>replicate 30</v>
      </c>
      <c r="C67" s="1">
        <f>'TRB Record'!C61</f>
        <v>0</v>
      </c>
      <c r="D67" s="1">
        <f>Lignin!E61</f>
        <v>0</v>
      </c>
      <c r="E67" s="80">
        <f>Lignin!U61</f>
        <v>87</v>
      </c>
      <c r="F67" s="34"/>
      <c r="G67" s="34"/>
      <c r="H67" s="34"/>
      <c r="I67" s="34"/>
      <c r="J67" s="34"/>
      <c r="K67" s="37" t="e">
        <f t="shared" si="16"/>
        <v>#DIV/0!</v>
      </c>
      <c r="L67" s="37" t="e">
        <f t="shared" si="17"/>
        <v>#DIV/0!</v>
      </c>
      <c r="M67" s="37" t="e">
        <f t="shared" si="18"/>
        <v>#DIV/0!</v>
      </c>
      <c r="N67" s="37" t="e">
        <f t="shared" si="19"/>
        <v>#DIV/0!</v>
      </c>
      <c r="O67" s="84" t="e">
        <f t="shared" si="20"/>
        <v>#DIV/0!</v>
      </c>
      <c r="P67" s="37" t="e">
        <f t="shared" si="21"/>
        <v>#DIV/0!</v>
      </c>
      <c r="Q67" s="37" t="e">
        <f t="shared" si="22"/>
        <v>#DIV/0!</v>
      </c>
      <c r="R67" s="37" t="e">
        <f t="shared" si="23"/>
        <v>#DIV/0!</v>
      </c>
      <c r="S67" s="37" t="e">
        <f t="shared" si="24"/>
        <v>#DIV/0!</v>
      </c>
      <c r="T67" s="84" t="e">
        <f t="shared" si="25"/>
        <v>#DIV/0!</v>
      </c>
      <c r="U67" s="17">
        <f t="shared" si="11"/>
        <v>0</v>
      </c>
      <c r="V67" s="17">
        <f>AVERAGE(U66:U67)</f>
        <v>0</v>
      </c>
      <c r="W67" s="17">
        <f t="shared" si="12"/>
        <v>0</v>
      </c>
      <c r="X67" s="17">
        <f>AVERAGE(W66:W67)</f>
        <v>0</v>
      </c>
      <c r="Y67" s="17">
        <f t="shared" si="13"/>
        <v>0</v>
      </c>
      <c r="Z67" s="17">
        <f>AVERAGE(Y66:Y67)</f>
        <v>0</v>
      </c>
      <c r="AA67" s="17">
        <f t="shared" si="14"/>
        <v>0</v>
      </c>
      <c r="AB67" s="17">
        <f>AVERAGE(AA66:AA67)</f>
        <v>0</v>
      </c>
      <c r="AC67" s="17">
        <f t="shared" si="15"/>
        <v>0</v>
      </c>
      <c r="AD67" s="85">
        <f>AVERAGE(AC66:AC67)</f>
        <v>0</v>
      </c>
      <c r="AE67" s="17">
        <f t="shared" si="26"/>
        <v>0</v>
      </c>
      <c r="AF67" s="17">
        <f>AVERAGE(AE66:AE67)</f>
        <v>0</v>
      </c>
    </row>
  </sheetData>
  <sheetProtection sheet="1" objects="1" scenarios="1"/>
  <mergeCells count="5">
    <mergeCell ref="F6:J6"/>
    <mergeCell ref="E2:E4"/>
    <mergeCell ref="U1:AD1"/>
    <mergeCell ref="K1:O1"/>
    <mergeCell ref="P1:T1"/>
  </mergeCells>
  <printOptions gridLines="1"/>
  <pageMargins left="0.75" right="0.75" top="1" bottom="1" header="0.5" footer="0.5"/>
  <pageSetup fitToHeight="1" fitToWidth="1" orientation="landscape" paperSize="9" scale="69"/>
  <headerFooter alignWithMargins="0">
    <oddHeader>&amp;C&amp;A</oddHeader>
    <oddFooter>&amp;CPage &amp;P of &amp;N</oddFooter>
  </headerFooter>
  <colBreaks count="3" manualBreakCount="3">
    <brk id="10" max="65535" man="1"/>
    <brk id="15" max="65535" man="1"/>
    <brk id="20" max="65535" man="1"/>
  </colBreaks>
</worksheet>
</file>

<file path=xl/worksheets/sheet11.xml><?xml version="1.0" encoding="utf-8"?>
<worksheet xmlns="http://schemas.openxmlformats.org/spreadsheetml/2006/main" xmlns:r="http://schemas.openxmlformats.org/officeDocument/2006/relationships">
  <dimension ref="A1:M63"/>
  <sheetViews>
    <sheetView workbookViewId="0" topLeftCell="A1">
      <selection activeCell="F2" sqref="F2:G2"/>
    </sheetView>
  </sheetViews>
  <sheetFormatPr defaultColWidth="9.00390625" defaultRowHeight="12"/>
  <cols>
    <col min="1" max="1" width="10.875" style="5" customWidth="1"/>
    <col min="2" max="2" width="14.00390625" style="2" customWidth="1"/>
    <col min="3" max="3" width="15.375" style="5" bestFit="1" customWidth="1"/>
    <col min="4" max="4" width="9.00390625" style="35" customWidth="1"/>
    <col min="5" max="7" width="11.75390625" style="2" customWidth="1"/>
    <col min="8" max="13" width="9.00390625" style="5" customWidth="1"/>
    <col min="14" max="16384" width="10.875" style="5" customWidth="1"/>
  </cols>
  <sheetData>
    <row r="1" spans="2:11" ht="12">
      <c r="B1" s="42"/>
      <c r="C1" s="35"/>
      <c r="E1" s="42"/>
      <c r="F1" s="141" t="s">
        <v>108</v>
      </c>
      <c r="G1" s="142"/>
      <c r="H1" s="143" t="s">
        <v>138</v>
      </c>
      <c r="I1" s="144"/>
      <c r="J1" s="144"/>
      <c r="K1" s="144"/>
    </row>
    <row r="2" spans="2:11" ht="12">
      <c r="B2" s="42"/>
      <c r="C2" s="35"/>
      <c r="D2" s="147" t="s">
        <v>184</v>
      </c>
      <c r="E2" s="148"/>
      <c r="F2" s="145"/>
      <c r="G2" s="146"/>
      <c r="H2" s="88"/>
      <c r="I2" s="55"/>
      <c r="J2" s="55"/>
      <c r="K2" s="55"/>
    </row>
    <row r="3" spans="1:13" s="9" customFormat="1" ht="103.5">
      <c r="A3" s="9" t="s">
        <v>0</v>
      </c>
      <c r="B3" s="62" t="s">
        <v>105</v>
      </c>
      <c r="C3" s="9" t="s">
        <v>46</v>
      </c>
      <c r="D3" s="23" t="s">
        <v>106</v>
      </c>
      <c r="E3" s="62" t="s">
        <v>107</v>
      </c>
      <c r="F3" s="62" t="s">
        <v>139</v>
      </c>
      <c r="G3" s="62" t="s">
        <v>111</v>
      </c>
      <c r="H3" s="9" t="s">
        <v>140</v>
      </c>
      <c r="I3" s="9" t="s">
        <v>141</v>
      </c>
      <c r="J3" s="9" t="s">
        <v>142</v>
      </c>
      <c r="K3" s="9" t="s">
        <v>143</v>
      </c>
      <c r="L3" s="9" t="s">
        <v>144</v>
      </c>
      <c r="M3" s="9" t="s">
        <v>137</v>
      </c>
    </row>
    <row r="4" spans="1:13" ht="11.25">
      <c r="A4" s="5">
        <f>'TRB Record'!A2</f>
        <v>1</v>
      </c>
      <c r="C4" s="5">
        <f>'TRB Record'!C2</f>
        <v>0</v>
      </c>
      <c r="D4" s="35">
        <f>' Extractives'!F3*1000</f>
        <v>0</v>
      </c>
      <c r="E4" s="34">
        <v>250</v>
      </c>
      <c r="F4" s="36"/>
      <c r="G4" s="36"/>
      <c r="H4" s="28">
        <f>IF(D4=0,0,(F4*E4/D4)*100)</f>
        <v>0</v>
      </c>
      <c r="I4" s="28"/>
      <c r="J4" s="28">
        <f>IF(D4=0,0,(G4*1.9*E4/D4)*100)</f>
        <v>0</v>
      </c>
      <c r="K4" s="28"/>
      <c r="L4" s="28">
        <f aca="true" t="shared" si="0" ref="L4:L35">H4+J4</f>
        <v>0</v>
      </c>
      <c r="M4" s="28"/>
    </row>
    <row r="5" spans="1:13" ht="11.25">
      <c r="A5" s="5" t="str">
        <f>'TRB Record'!A3</f>
        <v>replicate 1</v>
      </c>
      <c r="C5" s="5">
        <f>'TRB Record'!C3</f>
        <v>0</v>
      </c>
      <c r="D5" s="35">
        <f>' Extractives'!F4*1000</f>
        <v>0</v>
      </c>
      <c r="E5" s="34">
        <v>250</v>
      </c>
      <c r="F5" s="36"/>
      <c r="G5" s="36"/>
      <c r="H5" s="28">
        <f aca="true" t="shared" si="1" ref="H5:H63">IF(D5=0,0,(F5*E5/D5)*100)</f>
        <v>0</v>
      </c>
      <c r="I5" s="28">
        <f>AVERAGE(H4:H5)</f>
        <v>0</v>
      </c>
      <c r="J5" s="28">
        <f aca="true" t="shared" si="2" ref="J5:J63">IF(D5=0,0,(G5*1.9*E5/D5)*100)</f>
        <v>0</v>
      </c>
      <c r="K5" s="28">
        <f>AVERAGE(J4:J5)</f>
        <v>0</v>
      </c>
      <c r="L5" s="28">
        <f t="shared" si="0"/>
        <v>0</v>
      </c>
      <c r="M5" s="28">
        <f>AVERAGE(L4:L5)</f>
        <v>0</v>
      </c>
    </row>
    <row r="6" spans="1:13" ht="11.25">
      <c r="A6" s="5">
        <f>'TRB Record'!A4</f>
        <v>2</v>
      </c>
      <c r="C6" s="5">
        <f>'TRB Record'!C4</f>
        <v>0</v>
      </c>
      <c r="D6" s="35">
        <f>' Extractives'!F5*1000</f>
        <v>0</v>
      </c>
      <c r="E6" s="34">
        <v>250</v>
      </c>
      <c r="F6" s="36"/>
      <c r="G6" s="36"/>
      <c r="H6" s="28">
        <f t="shared" si="1"/>
        <v>0</v>
      </c>
      <c r="I6" s="28"/>
      <c r="J6" s="28">
        <f t="shared" si="2"/>
        <v>0</v>
      </c>
      <c r="K6" s="28"/>
      <c r="L6" s="28">
        <f t="shared" si="0"/>
        <v>0</v>
      </c>
      <c r="M6" s="28"/>
    </row>
    <row r="7" spans="1:13" ht="11.25">
      <c r="A7" s="5" t="str">
        <f>'TRB Record'!A5</f>
        <v>replicate 2</v>
      </c>
      <c r="C7" s="5">
        <f>'TRB Record'!C5</f>
        <v>0</v>
      </c>
      <c r="D7" s="35">
        <f>' Extractives'!F6*1000</f>
        <v>0</v>
      </c>
      <c r="E7" s="34">
        <v>250</v>
      </c>
      <c r="F7" s="36"/>
      <c r="G7" s="36"/>
      <c r="H7" s="28">
        <f t="shared" si="1"/>
        <v>0</v>
      </c>
      <c r="I7" s="28">
        <f>AVERAGE(H6:H7)</f>
        <v>0</v>
      </c>
      <c r="J7" s="28">
        <f t="shared" si="2"/>
        <v>0</v>
      </c>
      <c r="K7" s="28">
        <f>AVERAGE(J6:J7)</f>
        <v>0</v>
      </c>
      <c r="L7" s="28">
        <f t="shared" si="0"/>
        <v>0</v>
      </c>
      <c r="M7" s="28">
        <f>AVERAGE(L6:L7)</f>
        <v>0</v>
      </c>
    </row>
    <row r="8" spans="1:13" ht="11.25">
      <c r="A8" s="5">
        <f>'TRB Record'!A6</f>
        <v>3</v>
      </c>
      <c r="C8" s="5">
        <f>'TRB Record'!C6</f>
        <v>0</v>
      </c>
      <c r="D8" s="35">
        <f>' Extractives'!F7*1000</f>
        <v>0</v>
      </c>
      <c r="E8" s="34">
        <v>250</v>
      </c>
      <c r="F8" s="36"/>
      <c r="G8" s="36"/>
      <c r="H8" s="28">
        <f t="shared" si="1"/>
        <v>0</v>
      </c>
      <c r="I8" s="28"/>
      <c r="J8" s="28">
        <f t="shared" si="2"/>
        <v>0</v>
      </c>
      <c r="K8" s="28"/>
      <c r="L8" s="28">
        <f t="shared" si="0"/>
        <v>0</v>
      </c>
      <c r="M8" s="28"/>
    </row>
    <row r="9" spans="1:13" ht="11.25">
      <c r="A9" s="5" t="str">
        <f>'TRB Record'!A7</f>
        <v>replicate 3</v>
      </c>
      <c r="C9" s="5">
        <f>'TRB Record'!C7</f>
        <v>0</v>
      </c>
      <c r="D9" s="35">
        <f>' Extractives'!F8*1000</f>
        <v>0</v>
      </c>
      <c r="E9" s="34">
        <v>250</v>
      </c>
      <c r="F9" s="36"/>
      <c r="G9" s="36"/>
      <c r="H9" s="28">
        <f t="shared" si="1"/>
        <v>0</v>
      </c>
      <c r="I9" s="28">
        <f>AVERAGE(H8:H9)</f>
        <v>0</v>
      </c>
      <c r="J9" s="28">
        <f t="shared" si="2"/>
        <v>0</v>
      </c>
      <c r="K9" s="28">
        <f>AVERAGE(J8:J9)</f>
        <v>0</v>
      </c>
      <c r="L9" s="28">
        <f t="shared" si="0"/>
        <v>0</v>
      </c>
      <c r="M9" s="28">
        <f>AVERAGE(L8:L9)</f>
        <v>0</v>
      </c>
    </row>
    <row r="10" spans="1:13" ht="11.25">
      <c r="A10" s="5">
        <f>'TRB Record'!A8</f>
        <v>4</v>
      </c>
      <c r="C10" s="5">
        <f>'TRB Record'!C8</f>
        <v>0</v>
      </c>
      <c r="D10" s="35">
        <f>' Extractives'!F9*1000</f>
        <v>0</v>
      </c>
      <c r="E10" s="34">
        <v>250</v>
      </c>
      <c r="F10" s="36"/>
      <c r="G10" s="36"/>
      <c r="H10" s="28">
        <f t="shared" si="1"/>
        <v>0</v>
      </c>
      <c r="I10" s="28"/>
      <c r="J10" s="28">
        <f t="shared" si="2"/>
        <v>0</v>
      </c>
      <c r="K10" s="28"/>
      <c r="L10" s="28">
        <f t="shared" si="0"/>
        <v>0</v>
      </c>
      <c r="M10" s="28"/>
    </row>
    <row r="11" spans="1:13" ht="11.25">
      <c r="A11" s="5" t="str">
        <f>'TRB Record'!A9</f>
        <v>replicate 4</v>
      </c>
      <c r="C11" s="5">
        <f>'TRB Record'!C9</f>
        <v>0</v>
      </c>
      <c r="D11" s="35">
        <f>' Extractives'!F10*1000</f>
        <v>0</v>
      </c>
      <c r="E11" s="34">
        <v>250</v>
      </c>
      <c r="F11" s="36"/>
      <c r="G11" s="36"/>
      <c r="H11" s="28">
        <f t="shared" si="1"/>
        <v>0</v>
      </c>
      <c r="I11" s="28">
        <f>AVERAGE(H10:H11)</f>
        <v>0</v>
      </c>
      <c r="J11" s="28">
        <f t="shared" si="2"/>
        <v>0</v>
      </c>
      <c r="K11" s="28">
        <f>AVERAGE(J10:J11)</f>
        <v>0</v>
      </c>
      <c r="L11" s="28">
        <f t="shared" si="0"/>
        <v>0</v>
      </c>
      <c r="M11" s="28">
        <f>AVERAGE(L10:L11)</f>
        <v>0</v>
      </c>
    </row>
    <row r="12" spans="1:13" ht="11.25">
      <c r="A12" s="5">
        <f>'TRB Record'!A10</f>
        <v>5</v>
      </c>
      <c r="C12" s="5">
        <f>'TRB Record'!C10</f>
        <v>0</v>
      </c>
      <c r="D12" s="35">
        <f>' Extractives'!F11*1000</f>
        <v>0</v>
      </c>
      <c r="E12" s="34">
        <v>250</v>
      </c>
      <c r="F12" s="36"/>
      <c r="G12" s="36"/>
      <c r="H12" s="28">
        <f t="shared" si="1"/>
        <v>0</v>
      </c>
      <c r="I12" s="28"/>
      <c r="J12" s="28">
        <f t="shared" si="2"/>
        <v>0</v>
      </c>
      <c r="K12" s="28"/>
      <c r="L12" s="28">
        <f t="shared" si="0"/>
        <v>0</v>
      </c>
      <c r="M12" s="28"/>
    </row>
    <row r="13" spans="1:13" ht="11.25">
      <c r="A13" s="5" t="str">
        <f>'TRB Record'!A11</f>
        <v>replicate 5</v>
      </c>
      <c r="C13" s="5">
        <f>'TRB Record'!C11</f>
        <v>0</v>
      </c>
      <c r="D13" s="35">
        <f>' Extractives'!F12*1000</f>
        <v>0</v>
      </c>
      <c r="E13" s="34">
        <v>250</v>
      </c>
      <c r="F13" s="36"/>
      <c r="G13" s="36"/>
      <c r="H13" s="28">
        <f t="shared" si="1"/>
        <v>0</v>
      </c>
      <c r="I13" s="28">
        <f>AVERAGE(H12:H13)</f>
        <v>0</v>
      </c>
      <c r="J13" s="28">
        <f t="shared" si="2"/>
        <v>0</v>
      </c>
      <c r="K13" s="28">
        <f>AVERAGE(J12:J13)</f>
        <v>0</v>
      </c>
      <c r="L13" s="28">
        <f t="shared" si="0"/>
        <v>0</v>
      </c>
      <c r="M13" s="28">
        <f>AVERAGE(L12:L13)</f>
        <v>0</v>
      </c>
    </row>
    <row r="14" spans="1:13" ht="11.25">
      <c r="A14" s="5">
        <f>'TRB Record'!A12</f>
        <v>6</v>
      </c>
      <c r="C14" s="5">
        <f>'TRB Record'!C12</f>
        <v>0</v>
      </c>
      <c r="D14" s="35">
        <f>' Extractives'!F13*1000</f>
        <v>0</v>
      </c>
      <c r="E14" s="34">
        <v>250</v>
      </c>
      <c r="F14" s="36"/>
      <c r="G14" s="36"/>
      <c r="H14" s="28">
        <f t="shared" si="1"/>
        <v>0</v>
      </c>
      <c r="I14" s="28"/>
      <c r="J14" s="28">
        <f t="shared" si="2"/>
        <v>0</v>
      </c>
      <c r="K14" s="28"/>
      <c r="L14" s="28">
        <f t="shared" si="0"/>
        <v>0</v>
      </c>
      <c r="M14" s="28"/>
    </row>
    <row r="15" spans="1:13" ht="11.25">
      <c r="A15" s="5" t="str">
        <f>'TRB Record'!A13</f>
        <v>replicate 6</v>
      </c>
      <c r="C15" s="5">
        <f>'TRB Record'!C13</f>
        <v>0</v>
      </c>
      <c r="D15" s="35">
        <f>' Extractives'!F14*1000</f>
        <v>0</v>
      </c>
      <c r="E15" s="34">
        <v>250</v>
      </c>
      <c r="F15" s="36"/>
      <c r="G15" s="36"/>
      <c r="H15" s="28">
        <f t="shared" si="1"/>
        <v>0</v>
      </c>
      <c r="I15" s="28">
        <f>AVERAGE(H14:H15)</f>
        <v>0</v>
      </c>
      <c r="J15" s="28">
        <f t="shared" si="2"/>
        <v>0</v>
      </c>
      <c r="K15" s="28">
        <f>AVERAGE(J14:J15)</f>
        <v>0</v>
      </c>
      <c r="L15" s="28">
        <f t="shared" si="0"/>
        <v>0</v>
      </c>
      <c r="M15" s="28">
        <f>AVERAGE(L14:L15)</f>
        <v>0</v>
      </c>
    </row>
    <row r="16" spans="1:13" ht="11.25">
      <c r="A16" s="5">
        <f>'TRB Record'!A14</f>
        <v>7</v>
      </c>
      <c r="C16" s="5">
        <f>'TRB Record'!C14</f>
        <v>0</v>
      </c>
      <c r="D16" s="35">
        <f>' Extractives'!F15*1000</f>
        <v>0</v>
      </c>
      <c r="E16" s="34">
        <v>250</v>
      </c>
      <c r="F16" s="36"/>
      <c r="G16" s="36"/>
      <c r="H16" s="28">
        <f t="shared" si="1"/>
        <v>0</v>
      </c>
      <c r="I16" s="28"/>
      <c r="J16" s="28">
        <f t="shared" si="2"/>
        <v>0</v>
      </c>
      <c r="K16" s="28"/>
      <c r="L16" s="28">
        <f t="shared" si="0"/>
        <v>0</v>
      </c>
      <c r="M16" s="28"/>
    </row>
    <row r="17" spans="1:13" ht="11.25">
      <c r="A17" s="5" t="str">
        <f>'TRB Record'!A15</f>
        <v>replicate 7</v>
      </c>
      <c r="C17" s="5">
        <f>'TRB Record'!C15</f>
        <v>0</v>
      </c>
      <c r="D17" s="35">
        <f>' Extractives'!F16*1000</f>
        <v>0</v>
      </c>
      <c r="E17" s="34">
        <v>250</v>
      </c>
      <c r="F17" s="36"/>
      <c r="G17" s="36"/>
      <c r="H17" s="28">
        <f t="shared" si="1"/>
        <v>0</v>
      </c>
      <c r="I17" s="28">
        <f>AVERAGE(H16:H17)</f>
        <v>0</v>
      </c>
      <c r="J17" s="28">
        <f t="shared" si="2"/>
        <v>0</v>
      </c>
      <c r="K17" s="28">
        <f>AVERAGE(J16:J17)</f>
        <v>0</v>
      </c>
      <c r="L17" s="28">
        <f t="shared" si="0"/>
        <v>0</v>
      </c>
      <c r="M17" s="28">
        <f>AVERAGE(L16:L17)</f>
        <v>0</v>
      </c>
    </row>
    <row r="18" spans="1:13" ht="11.25">
      <c r="A18" s="5">
        <f>'TRB Record'!A16</f>
        <v>8</v>
      </c>
      <c r="C18" s="5">
        <f>'TRB Record'!C16</f>
        <v>0</v>
      </c>
      <c r="D18" s="35">
        <f>' Extractives'!F17*1000</f>
        <v>0</v>
      </c>
      <c r="E18" s="34">
        <v>250</v>
      </c>
      <c r="F18" s="36"/>
      <c r="G18" s="36"/>
      <c r="H18" s="28">
        <f t="shared" si="1"/>
        <v>0</v>
      </c>
      <c r="I18" s="28"/>
      <c r="J18" s="28">
        <f t="shared" si="2"/>
        <v>0</v>
      </c>
      <c r="K18" s="28"/>
      <c r="L18" s="28">
        <f t="shared" si="0"/>
        <v>0</v>
      </c>
      <c r="M18" s="28"/>
    </row>
    <row r="19" spans="1:13" ht="11.25">
      <c r="A19" s="5" t="str">
        <f>'TRB Record'!A17</f>
        <v>replicate 8</v>
      </c>
      <c r="C19" s="5">
        <f>'TRB Record'!C17</f>
        <v>0</v>
      </c>
      <c r="D19" s="35">
        <f>' Extractives'!F18*1000</f>
        <v>0</v>
      </c>
      <c r="E19" s="34">
        <v>250</v>
      </c>
      <c r="F19" s="36"/>
      <c r="G19" s="36"/>
      <c r="H19" s="28">
        <f t="shared" si="1"/>
        <v>0</v>
      </c>
      <c r="I19" s="28">
        <f>AVERAGE(H18:H19)</f>
        <v>0</v>
      </c>
      <c r="J19" s="28">
        <f t="shared" si="2"/>
        <v>0</v>
      </c>
      <c r="K19" s="28">
        <f>AVERAGE(J18:J19)</f>
        <v>0</v>
      </c>
      <c r="L19" s="28">
        <f t="shared" si="0"/>
        <v>0</v>
      </c>
      <c r="M19" s="28">
        <f>AVERAGE(L18:L19)</f>
        <v>0</v>
      </c>
    </row>
    <row r="20" spans="1:13" ht="11.25">
      <c r="A20" s="5">
        <f>'TRB Record'!A18</f>
        <v>9</v>
      </c>
      <c r="C20" s="5">
        <f>'TRB Record'!C18</f>
        <v>0</v>
      </c>
      <c r="D20" s="35">
        <f>' Extractives'!F19*1000</f>
        <v>0</v>
      </c>
      <c r="E20" s="34">
        <v>250</v>
      </c>
      <c r="F20" s="36"/>
      <c r="G20" s="36"/>
      <c r="H20" s="28">
        <f t="shared" si="1"/>
        <v>0</v>
      </c>
      <c r="I20" s="28"/>
      <c r="J20" s="28">
        <f t="shared" si="2"/>
        <v>0</v>
      </c>
      <c r="K20" s="28"/>
      <c r="L20" s="28">
        <f t="shared" si="0"/>
        <v>0</v>
      </c>
      <c r="M20" s="28"/>
    </row>
    <row r="21" spans="1:13" ht="11.25">
      <c r="A21" s="5" t="str">
        <f>'TRB Record'!A19</f>
        <v>replicate 9</v>
      </c>
      <c r="C21" s="5">
        <f>'TRB Record'!C19</f>
        <v>0</v>
      </c>
      <c r="D21" s="35">
        <f>' Extractives'!F20*1000</f>
        <v>0</v>
      </c>
      <c r="E21" s="34">
        <v>250</v>
      </c>
      <c r="F21" s="36"/>
      <c r="G21" s="36"/>
      <c r="H21" s="28">
        <f t="shared" si="1"/>
        <v>0</v>
      </c>
      <c r="I21" s="28">
        <f>AVERAGE(H20:H21)</f>
        <v>0</v>
      </c>
      <c r="J21" s="28">
        <f t="shared" si="2"/>
        <v>0</v>
      </c>
      <c r="K21" s="28">
        <f>AVERAGE(J20:J21)</f>
        <v>0</v>
      </c>
      <c r="L21" s="28">
        <f t="shared" si="0"/>
        <v>0</v>
      </c>
      <c r="M21" s="28">
        <f>AVERAGE(L20:L21)</f>
        <v>0</v>
      </c>
    </row>
    <row r="22" spans="1:13" ht="11.25">
      <c r="A22" s="5">
        <f>'TRB Record'!A20</f>
        <v>10</v>
      </c>
      <c r="C22" s="5">
        <f>'TRB Record'!C20</f>
        <v>0</v>
      </c>
      <c r="D22" s="35">
        <f>' Extractives'!F21*1000</f>
        <v>0</v>
      </c>
      <c r="E22" s="34">
        <v>250</v>
      </c>
      <c r="F22" s="36"/>
      <c r="G22" s="36"/>
      <c r="H22" s="28">
        <f t="shared" si="1"/>
        <v>0</v>
      </c>
      <c r="I22" s="28"/>
      <c r="J22" s="28">
        <f t="shared" si="2"/>
        <v>0</v>
      </c>
      <c r="K22" s="28"/>
      <c r="L22" s="28">
        <f t="shared" si="0"/>
        <v>0</v>
      </c>
      <c r="M22" s="28"/>
    </row>
    <row r="23" spans="1:13" ht="11.25">
      <c r="A23" s="5" t="str">
        <f>'TRB Record'!A21</f>
        <v>replicate 10</v>
      </c>
      <c r="C23" s="5">
        <f>'TRB Record'!C21</f>
        <v>0</v>
      </c>
      <c r="D23" s="35">
        <f>' Extractives'!F22*1000</f>
        <v>0</v>
      </c>
      <c r="E23" s="34">
        <v>250</v>
      </c>
      <c r="F23" s="36"/>
      <c r="G23" s="36"/>
      <c r="H23" s="28">
        <f t="shared" si="1"/>
        <v>0</v>
      </c>
      <c r="I23" s="28">
        <f>AVERAGE(H22:H23)</f>
        <v>0</v>
      </c>
      <c r="J23" s="28">
        <f t="shared" si="2"/>
        <v>0</v>
      </c>
      <c r="K23" s="28">
        <f>AVERAGE(J22:J23)</f>
        <v>0</v>
      </c>
      <c r="L23" s="28">
        <f t="shared" si="0"/>
        <v>0</v>
      </c>
      <c r="M23" s="28">
        <f>AVERAGE(L22:L23)</f>
        <v>0</v>
      </c>
    </row>
    <row r="24" spans="1:13" ht="11.25">
      <c r="A24" s="5">
        <f>'TRB Record'!A22</f>
        <v>11</v>
      </c>
      <c r="C24" s="5">
        <f>'TRB Record'!C22</f>
        <v>0</v>
      </c>
      <c r="D24" s="35">
        <f>' Extractives'!F23*1000</f>
        <v>0</v>
      </c>
      <c r="E24" s="34">
        <v>250</v>
      </c>
      <c r="F24" s="36"/>
      <c r="G24" s="36"/>
      <c r="H24" s="28">
        <f t="shared" si="1"/>
        <v>0</v>
      </c>
      <c r="I24" s="28"/>
      <c r="J24" s="28">
        <f t="shared" si="2"/>
        <v>0</v>
      </c>
      <c r="K24" s="28"/>
      <c r="L24" s="28">
        <f t="shared" si="0"/>
        <v>0</v>
      </c>
      <c r="M24" s="28"/>
    </row>
    <row r="25" spans="1:13" s="35" customFormat="1" ht="11.25">
      <c r="A25" s="35" t="str">
        <f>'TRB Record'!A23</f>
        <v>replicate 11</v>
      </c>
      <c r="B25" s="2"/>
      <c r="C25" s="5">
        <f>'TRB Record'!C23</f>
        <v>0</v>
      </c>
      <c r="D25" s="35">
        <f>' Extractives'!F24*1000</f>
        <v>0</v>
      </c>
      <c r="E25" s="34">
        <v>250</v>
      </c>
      <c r="F25" s="36"/>
      <c r="G25" s="36"/>
      <c r="H25" s="28">
        <f t="shared" si="1"/>
        <v>0</v>
      </c>
      <c r="I25" s="28">
        <f>AVERAGE(H24:H25)</f>
        <v>0</v>
      </c>
      <c r="J25" s="28">
        <f t="shared" si="2"/>
        <v>0</v>
      </c>
      <c r="K25" s="28">
        <f>AVERAGE(J24:J25)</f>
        <v>0</v>
      </c>
      <c r="L25" s="28">
        <f t="shared" si="0"/>
        <v>0</v>
      </c>
      <c r="M25" s="28">
        <f>AVERAGE(L24:L25)</f>
        <v>0</v>
      </c>
    </row>
    <row r="26" spans="1:13" ht="11.25">
      <c r="A26" s="5">
        <f>'TRB Record'!A24</f>
        <v>12</v>
      </c>
      <c r="C26" s="5">
        <f>'TRB Record'!C24</f>
        <v>0</v>
      </c>
      <c r="D26" s="35">
        <f>' Extractives'!F25*1000</f>
        <v>0</v>
      </c>
      <c r="E26" s="34">
        <v>250</v>
      </c>
      <c r="F26" s="36"/>
      <c r="G26" s="36"/>
      <c r="H26" s="28">
        <f t="shared" si="1"/>
        <v>0</v>
      </c>
      <c r="I26" s="28"/>
      <c r="J26" s="28">
        <f t="shared" si="2"/>
        <v>0</v>
      </c>
      <c r="K26" s="28"/>
      <c r="L26" s="28">
        <f t="shared" si="0"/>
        <v>0</v>
      </c>
      <c r="M26" s="28"/>
    </row>
    <row r="27" spans="1:13" ht="11.25">
      <c r="A27" s="5" t="str">
        <f>'TRB Record'!A25</f>
        <v>replicate 12</v>
      </c>
      <c r="C27" s="5">
        <f>'TRB Record'!C25</f>
        <v>0</v>
      </c>
      <c r="D27" s="35">
        <f>' Extractives'!F26*1000</f>
        <v>0</v>
      </c>
      <c r="E27" s="34">
        <v>250</v>
      </c>
      <c r="F27" s="36"/>
      <c r="G27" s="36"/>
      <c r="H27" s="28">
        <f t="shared" si="1"/>
        <v>0</v>
      </c>
      <c r="I27" s="28">
        <f>AVERAGE(H26:H27)</f>
        <v>0</v>
      </c>
      <c r="J27" s="28">
        <f t="shared" si="2"/>
        <v>0</v>
      </c>
      <c r="K27" s="28">
        <f>AVERAGE(J26:J27)</f>
        <v>0</v>
      </c>
      <c r="L27" s="28">
        <f t="shared" si="0"/>
        <v>0</v>
      </c>
      <c r="M27" s="28">
        <f>AVERAGE(L26:L27)</f>
        <v>0</v>
      </c>
    </row>
    <row r="28" spans="1:13" ht="11.25">
      <c r="A28" s="5">
        <f>'TRB Record'!A26</f>
        <v>13</v>
      </c>
      <c r="C28" s="5">
        <f>'TRB Record'!C26</f>
        <v>0</v>
      </c>
      <c r="D28" s="35">
        <f>' Extractives'!F27*1000</f>
        <v>0</v>
      </c>
      <c r="E28" s="34">
        <v>250</v>
      </c>
      <c r="F28" s="36"/>
      <c r="G28" s="36"/>
      <c r="H28" s="28">
        <f t="shared" si="1"/>
        <v>0</v>
      </c>
      <c r="I28" s="28"/>
      <c r="J28" s="28">
        <f t="shared" si="2"/>
        <v>0</v>
      </c>
      <c r="K28" s="28"/>
      <c r="L28" s="28">
        <f t="shared" si="0"/>
        <v>0</v>
      </c>
      <c r="M28" s="28"/>
    </row>
    <row r="29" spans="1:13" ht="11.25">
      <c r="A29" s="5" t="str">
        <f>'TRB Record'!A27</f>
        <v>replicate 13</v>
      </c>
      <c r="C29" s="5">
        <f>'TRB Record'!C27</f>
        <v>0</v>
      </c>
      <c r="D29" s="35">
        <f>' Extractives'!F28*1000</f>
        <v>0</v>
      </c>
      <c r="E29" s="34">
        <v>250</v>
      </c>
      <c r="F29" s="36"/>
      <c r="G29" s="36"/>
      <c r="H29" s="28">
        <f t="shared" si="1"/>
        <v>0</v>
      </c>
      <c r="I29" s="28">
        <f>AVERAGE(H28:H29)</f>
        <v>0</v>
      </c>
      <c r="J29" s="28">
        <f t="shared" si="2"/>
        <v>0</v>
      </c>
      <c r="K29" s="28">
        <f>AVERAGE(J28:J29)</f>
        <v>0</v>
      </c>
      <c r="L29" s="28">
        <f t="shared" si="0"/>
        <v>0</v>
      </c>
      <c r="M29" s="28">
        <f>AVERAGE(L28:L29)</f>
        <v>0</v>
      </c>
    </row>
    <row r="30" spans="1:13" ht="11.25">
      <c r="A30" s="5">
        <f>'TRB Record'!A28</f>
        <v>14</v>
      </c>
      <c r="C30" s="5">
        <f>'TRB Record'!C28</f>
        <v>0</v>
      </c>
      <c r="D30" s="35">
        <f>' Extractives'!F29*1000</f>
        <v>0</v>
      </c>
      <c r="E30" s="34">
        <v>250</v>
      </c>
      <c r="F30" s="36"/>
      <c r="G30" s="36"/>
      <c r="H30" s="28">
        <f t="shared" si="1"/>
        <v>0</v>
      </c>
      <c r="I30" s="28"/>
      <c r="J30" s="28">
        <f t="shared" si="2"/>
        <v>0</v>
      </c>
      <c r="K30" s="28"/>
      <c r="L30" s="28">
        <f t="shared" si="0"/>
        <v>0</v>
      </c>
      <c r="M30" s="28"/>
    </row>
    <row r="31" spans="1:13" ht="11.25">
      <c r="A31" s="5" t="str">
        <f>'TRB Record'!A29</f>
        <v>replicate 14</v>
      </c>
      <c r="C31" s="5">
        <f>'TRB Record'!C29</f>
        <v>0</v>
      </c>
      <c r="D31" s="35">
        <f>' Extractives'!F30*1000</f>
        <v>0</v>
      </c>
      <c r="E31" s="34">
        <v>250</v>
      </c>
      <c r="F31" s="36"/>
      <c r="G31" s="36"/>
      <c r="H31" s="28">
        <f t="shared" si="1"/>
        <v>0</v>
      </c>
      <c r="I31" s="28">
        <f>AVERAGE(H30:H31)</f>
        <v>0</v>
      </c>
      <c r="J31" s="28">
        <f t="shared" si="2"/>
        <v>0</v>
      </c>
      <c r="K31" s="28">
        <f>AVERAGE(J30:J31)</f>
        <v>0</v>
      </c>
      <c r="L31" s="28">
        <f t="shared" si="0"/>
        <v>0</v>
      </c>
      <c r="M31" s="28">
        <f>AVERAGE(L30:L31)</f>
        <v>0</v>
      </c>
    </row>
    <row r="32" spans="1:13" ht="11.25">
      <c r="A32" s="5">
        <f>'TRB Record'!A30</f>
        <v>15</v>
      </c>
      <c r="C32" s="5">
        <f>'TRB Record'!C30</f>
        <v>0</v>
      </c>
      <c r="D32" s="35">
        <f>' Extractives'!F31*1000</f>
        <v>0</v>
      </c>
      <c r="E32" s="34">
        <v>250</v>
      </c>
      <c r="F32" s="36"/>
      <c r="G32" s="36"/>
      <c r="H32" s="28">
        <f t="shared" si="1"/>
        <v>0</v>
      </c>
      <c r="I32" s="28"/>
      <c r="J32" s="28">
        <f t="shared" si="2"/>
        <v>0</v>
      </c>
      <c r="K32" s="28"/>
      <c r="L32" s="28">
        <f t="shared" si="0"/>
        <v>0</v>
      </c>
      <c r="M32" s="28"/>
    </row>
    <row r="33" spans="1:13" ht="11.25">
      <c r="A33" s="5" t="str">
        <f>'TRB Record'!A31</f>
        <v>replicate 15</v>
      </c>
      <c r="C33" s="5">
        <f>'TRB Record'!C31</f>
        <v>0</v>
      </c>
      <c r="D33" s="35">
        <f>' Extractives'!F32*1000</f>
        <v>0</v>
      </c>
      <c r="E33" s="34">
        <v>250</v>
      </c>
      <c r="F33" s="36"/>
      <c r="G33" s="36"/>
      <c r="H33" s="28">
        <f t="shared" si="1"/>
        <v>0</v>
      </c>
      <c r="I33" s="28">
        <f>AVERAGE(H32:H33)</f>
        <v>0</v>
      </c>
      <c r="J33" s="28">
        <f t="shared" si="2"/>
        <v>0</v>
      </c>
      <c r="K33" s="28">
        <f>AVERAGE(J32:J33)</f>
        <v>0</v>
      </c>
      <c r="L33" s="28">
        <f t="shared" si="0"/>
        <v>0</v>
      </c>
      <c r="M33" s="28">
        <f>AVERAGE(L32:L33)</f>
        <v>0</v>
      </c>
    </row>
    <row r="34" spans="1:13" ht="11.25">
      <c r="A34" s="5">
        <f>'TRB Record'!A32</f>
        <v>16</v>
      </c>
      <c r="C34" s="5">
        <f>'TRB Record'!C32</f>
        <v>0</v>
      </c>
      <c r="D34" s="35">
        <f>' Extractives'!F33*1000</f>
        <v>0</v>
      </c>
      <c r="E34" s="34">
        <v>250</v>
      </c>
      <c r="F34" s="36"/>
      <c r="G34" s="36"/>
      <c r="H34" s="28">
        <f t="shared" si="1"/>
        <v>0</v>
      </c>
      <c r="I34" s="28"/>
      <c r="J34" s="28">
        <f t="shared" si="2"/>
        <v>0</v>
      </c>
      <c r="K34" s="28"/>
      <c r="L34" s="28">
        <f t="shared" si="0"/>
        <v>0</v>
      </c>
      <c r="M34" s="28"/>
    </row>
    <row r="35" spans="1:13" ht="11.25">
      <c r="A35" s="5" t="str">
        <f>'TRB Record'!A33</f>
        <v>replicate 16</v>
      </c>
      <c r="C35" s="5">
        <f>'TRB Record'!C33</f>
        <v>0</v>
      </c>
      <c r="D35" s="35">
        <f>' Extractives'!F34*1000</f>
        <v>0</v>
      </c>
      <c r="E35" s="34">
        <v>250</v>
      </c>
      <c r="F35" s="36"/>
      <c r="G35" s="36"/>
      <c r="H35" s="28">
        <f t="shared" si="1"/>
        <v>0</v>
      </c>
      <c r="I35" s="28">
        <f>AVERAGE(H34:H35)</f>
        <v>0</v>
      </c>
      <c r="J35" s="28">
        <f t="shared" si="2"/>
        <v>0</v>
      </c>
      <c r="K35" s="28">
        <f>AVERAGE(J34:J35)</f>
        <v>0</v>
      </c>
      <c r="L35" s="28">
        <f t="shared" si="0"/>
        <v>0</v>
      </c>
      <c r="M35" s="28">
        <f>AVERAGE(L34:L35)</f>
        <v>0</v>
      </c>
    </row>
    <row r="36" spans="1:13" ht="11.25">
      <c r="A36" s="5">
        <f>'TRB Record'!A34</f>
        <v>17</v>
      </c>
      <c r="C36" s="5">
        <f>'TRB Record'!C34</f>
        <v>0</v>
      </c>
      <c r="D36" s="35">
        <f>' Extractives'!F35*1000</f>
        <v>0</v>
      </c>
      <c r="E36" s="34">
        <v>250</v>
      </c>
      <c r="F36" s="36"/>
      <c r="G36" s="36"/>
      <c r="H36" s="28">
        <f t="shared" si="1"/>
        <v>0</v>
      </c>
      <c r="I36" s="28"/>
      <c r="J36" s="28">
        <f t="shared" si="2"/>
        <v>0</v>
      </c>
      <c r="K36" s="28"/>
      <c r="L36" s="28">
        <f aca="true" t="shared" si="3" ref="L36:L63">H36+J36</f>
        <v>0</v>
      </c>
      <c r="M36" s="28"/>
    </row>
    <row r="37" spans="1:13" ht="11.25">
      <c r="A37" s="5" t="str">
        <f>'TRB Record'!A35</f>
        <v>replicate 17</v>
      </c>
      <c r="C37" s="5">
        <f>'TRB Record'!C35</f>
        <v>0</v>
      </c>
      <c r="D37" s="35">
        <f>' Extractives'!F36*1000</f>
        <v>0</v>
      </c>
      <c r="E37" s="34">
        <v>250</v>
      </c>
      <c r="F37" s="36"/>
      <c r="G37" s="36"/>
      <c r="H37" s="28">
        <f t="shared" si="1"/>
        <v>0</v>
      </c>
      <c r="I37" s="28">
        <f>AVERAGE(H36:H37)</f>
        <v>0</v>
      </c>
      <c r="J37" s="28">
        <f t="shared" si="2"/>
        <v>0</v>
      </c>
      <c r="K37" s="28">
        <f>AVERAGE(J36:J37)</f>
        <v>0</v>
      </c>
      <c r="L37" s="28">
        <f t="shared" si="3"/>
        <v>0</v>
      </c>
      <c r="M37" s="28">
        <f>AVERAGE(L36:L37)</f>
        <v>0</v>
      </c>
    </row>
    <row r="38" spans="1:13" ht="11.25">
      <c r="A38" s="5">
        <f>'TRB Record'!A36</f>
        <v>18</v>
      </c>
      <c r="C38" s="5">
        <f>'TRB Record'!C36</f>
        <v>0</v>
      </c>
      <c r="D38" s="35">
        <f>' Extractives'!F37*1000</f>
        <v>0</v>
      </c>
      <c r="E38" s="34">
        <v>250</v>
      </c>
      <c r="F38" s="36"/>
      <c r="G38" s="36"/>
      <c r="H38" s="28">
        <f t="shared" si="1"/>
        <v>0</v>
      </c>
      <c r="I38" s="28"/>
      <c r="J38" s="28">
        <f t="shared" si="2"/>
        <v>0</v>
      </c>
      <c r="K38" s="28"/>
      <c r="L38" s="28">
        <f t="shared" si="3"/>
        <v>0</v>
      </c>
      <c r="M38" s="28"/>
    </row>
    <row r="39" spans="1:13" ht="11.25">
      <c r="A39" s="5" t="str">
        <f>'TRB Record'!A37</f>
        <v>replicate 18</v>
      </c>
      <c r="C39" s="5">
        <f>'TRB Record'!C37</f>
        <v>0</v>
      </c>
      <c r="D39" s="35">
        <f>' Extractives'!F38*1000</f>
        <v>0</v>
      </c>
      <c r="E39" s="34">
        <v>250</v>
      </c>
      <c r="F39" s="36"/>
      <c r="G39" s="36"/>
      <c r="H39" s="28">
        <f t="shared" si="1"/>
        <v>0</v>
      </c>
      <c r="I39" s="28">
        <f>AVERAGE(H38:H39)</f>
        <v>0</v>
      </c>
      <c r="J39" s="28">
        <f t="shared" si="2"/>
        <v>0</v>
      </c>
      <c r="K39" s="28">
        <f>AVERAGE(J38:J39)</f>
        <v>0</v>
      </c>
      <c r="L39" s="28">
        <f t="shared" si="3"/>
        <v>0</v>
      </c>
      <c r="M39" s="28">
        <f>AVERAGE(L38:L39)</f>
        <v>0</v>
      </c>
    </row>
    <row r="40" spans="1:13" ht="11.25">
      <c r="A40" s="5">
        <f>'TRB Record'!A38</f>
        <v>19</v>
      </c>
      <c r="C40" s="5">
        <f>'TRB Record'!C38</f>
        <v>0</v>
      </c>
      <c r="D40" s="35">
        <f>' Extractives'!F39*1000</f>
        <v>0</v>
      </c>
      <c r="E40" s="34">
        <v>250</v>
      </c>
      <c r="F40" s="36"/>
      <c r="G40" s="36"/>
      <c r="H40" s="28">
        <f t="shared" si="1"/>
        <v>0</v>
      </c>
      <c r="I40" s="28"/>
      <c r="J40" s="28">
        <f t="shared" si="2"/>
        <v>0</v>
      </c>
      <c r="K40" s="28"/>
      <c r="L40" s="28">
        <f t="shared" si="3"/>
        <v>0</v>
      </c>
      <c r="M40" s="28"/>
    </row>
    <row r="41" spans="1:13" ht="11.25">
      <c r="A41" s="5" t="str">
        <f>'TRB Record'!A39</f>
        <v>replicate 19</v>
      </c>
      <c r="C41" s="5">
        <f>'TRB Record'!C39</f>
        <v>0</v>
      </c>
      <c r="D41" s="35">
        <f>' Extractives'!F40*1000</f>
        <v>0</v>
      </c>
      <c r="E41" s="34">
        <v>250</v>
      </c>
      <c r="F41" s="36"/>
      <c r="G41" s="36"/>
      <c r="H41" s="28">
        <f t="shared" si="1"/>
        <v>0</v>
      </c>
      <c r="I41" s="28">
        <f>AVERAGE(H40:H41)</f>
        <v>0</v>
      </c>
      <c r="J41" s="28">
        <f t="shared" si="2"/>
        <v>0</v>
      </c>
      <c r="K41" s="28">
        <f>AVERAGE(J40:J41)</f>
        <v>0</v>
      </c>
      <c r="L41" s="28">
        <f t="shared" si="3"/>
        <v>0</v>
      </c>
      <c r="M41" s="28">
        <f>AVERAGE(L40:L41)</f>
        <v>0</v>
      </c>
    </row>
    <row r="42" spans="1:13" ht="11.25">
      <c r="A42" s="5">
        <f>'TRB Record'!A40</f>
        <v>20</v>
      </c>
      <c r="C42" s="5">
        <f>'TRB Record'!C40</f>
        <v>0</v>
      </c>
      <c r="D42" s="35">
        <f>' Extractives'!F41*1000</f>
        <v>0</v>
      </c>
      <c r="E42" s="34">
        <v>250</v>
      </c>
      <c r="F42" s="36"/>
      <c r="G42" s="36"/>
      <c r="H42" s="28">
        <f t="shared" si="1"/>
        <v>0</v>
      </c>
      <c r="I42" s="28"/>
      <c r="J42" s="28">
        <f t="shared" si="2"/>
        <v>0</v>
      </c>
      <c r="K42" s="28"/>
      <c r="L42" s="28">
        <f t="shared" si="3"/>
        <v>0</v>
      </c>
      <c r="M42" s="28"/>
    </row>
    <row r="43" spans="1:13" ht="11.25">
      <c r="A43" s="5" t="str">
        <f>'TRB Record'!A41</f>
        <v>replicate 20</v>
      </c>
      <c r="C43" s="5">
        <f>'TRB Record'!C41</f>
        <v>0</v>
      </c>
      <c r="D43" s="35">
        <f>' Extractives'!F42*1000</f>
        <v>0</v>
      </c>
      <c r="E43" s="34">
        <v>250</v>
      </c>
      <c r="F43" s="36"/>
      <c r="G43" s="36"/>
      <c r="H43" s="28">
        <f t="shared" si="1"/>
        <v>0</v>
      </c>
      <c r="I43" s="28">
        <f>AVERAGE(H42:H43)</f>
        <v>0</v>
      </c>
      <c r="J43" s="28">
        <f t="shared" si="2"/>
        <v>0</v>
      </c>
      <c r="K43" s="28">
        <f>AVERAGE(J42:J43)</f>
        <v>0</v>
      </c>
      <c r="L43" s="28">
        <f t="shared" si="3"/>
        <v>0</v>
      </c>
      <c r="M43" s="28">
        <f>AVERAGE(L42:L43)</f>
        <v>0</v>
      </c>
    </row>
    <row r="44" spans="1:13" ht="11.25">
      <c r="A44" s="5">
        <f>'TRB Record'!A42</f>
        <v>21</v>
      </c>
      <c r="C44" s="5">
        <f>'TRB Record'!C42</f>
        <v>0</v>
      </c>
      <c r="D44" s="35">
        <f>' Extractives'!F43*1000</f>
        <v>0</v>
      </c>
      <c r="E44" s="34">
        <v>250</v>
      </c>
      <c r="F44" s="36"/>
      <c r="G44" s="36"/>
      <c r="H44" s="28">
        <f t="shared" si="1"/>
        <v>0</v>
      </c>
      <c r="I44" s="28"/>
      <c r="J44" s="28">
        <f t="shared" si="2"/>
        <v>0</v>
      </c>
      <c r="K44" s="28"/>
      <c r="L44" s="28">
        <f t="shared" si="3"/>
        <v>0</v>
      </c>
      <c r="M44" s="28"/>
    </row>
    <row r="45" spans="1:13" ht="11.25">
      <c r="A45" s="5" t="str">
        <f>'TRB Record'!A43</f>
        <v>replicate 21</v>
      </c>
      <c r="C45" s="5">
        <f>'TRB Record'!C43</f>
        <v>0</v>
      </c>
      <c r="D45" s="35">
        <f>' Extractives'!F44*1000</f>
        <v>0</v>
      </c>
      <c r="E45" s="34">
        <v>250</v>
      </c>
      <c r="F45" s="36"/>
      <c r="G45" s="36"/>
      <c r="H45" s="28">
        <f t="shared" si="1"/>
        <v>0</v>
      </c>
      <c r="I45" s="28">
        <f>AVERAGE(H44:H45)</f>
        <v>0</v>
      </c>
      <c r="J45" s="28">
        <f t="shared" si="2"/>
        <v>0</v>
      </c>
      <c r="K45" s="28">
        <f>AVERAGE(J44:J45)</f>
        <v>0</v>
      </c>
      <c r="L45" s="28">
        <f t="shared" si="3"/>
        <v>0</v>
      </c>
      <c r="M45" s="28">
        <f>AVERAGE(L44:L45)</f>
        <v>0</v>
      </c>
    </row>
    <row r="46" spans="1:13" ht="11.25">
      <c r="A46" s="5">
        <f>'TRB Record'!A44</f>
        <v>22</v>
      </c>
      <c r="C46" s="5">
        <f>'TRB Record'!C44</f>
        <v>0</v>
      </c>
      <c r="D46" s="35">
        <f>' Extractives'!F45*1000</f>
        <v>0</v>
      </c>
      <c r="E46" s="34">
        <v>250</v>
      </c>
      <c r="F46" s="36"/>
      <c r="G46" s="36"/>
      <c r="H46" s="28">
        <f t="shared" si="1"/>
        <v>0</v>
      </c>
      <c r="I46" s="28"/>
      <c r="J46" s="28">
        <f t="shared" si="2"/>
        <v>0</v>
      </c>
      <c r="K46" s="28"/>
      <c r="L46" s="28">
        <f t="shared" si="3"/>
        <v>0</v>
      </c>
      <c r="M46" s="28"/>
    </row>
    <row r="47" spans="1:13" ht="11.25">
      <c r="A47" s="5" t="str">
        <f>'TRB Record'!A45</f>
        <v>replicate 22</v>
      </c>
      <c r="C47" s="5">
        <f>'TRB Record'!C45</f>
        <v>0</v>
      </c>
      <c r="D47" s="35">
        <f>' Extractives'!F46*1000</f>
        <v>0</v>
      </c>
      <c r="E47" s="34">
        <v>250</v>
      </c>
      <c r="F47" s="36"/>
      <c r="G47" s="36"/>
      <c r="H47" s="28">
        <f t="shared" si="1"/>
        <v>0</v>
      </c>
      <c r="I47" s="28">
        <f>AVERAGE(H46:H47)</f>
        <v>0</v>
      </c>
      <c r="J47" s="28">
        <f t="shared" si="2"/>
        <v>0</v>
      </c>
      <c r="K47" s="28">
        <f>AVERAGE(J46:J47)</f>
        <v>0</v>
      </c>
      <c r="L47" s="28">
        <f t="shared" si="3"/>
        <v>0</v>
      </c>
      <c r="M47" s="28">
        <f>AVERAGE(L46:L47)</f>
        <v>0</v>
      </c>
    </row>
    <row r="48" spans="1:13" ht="11.25">
      <c r="A48" s="5">
        <f>'TRB Record'!A46</f>
        <v>23</v>
      </c>
      <c r="C48" s="5">
        <f>'TRB Record'!C46</f>
        <v>0</v>
      </c>
      <c r="D48" s="35">
        <f>' Extractives'!F47*1000</f>
        <v>0</v>
      </c>
      <c r="E48" s="34">
        <v>250</v>
      </c>
      <c r="F48" s="36"/>
      <c r="G48" s="36"/>
      <c r="H48" s="28">
        <f t="shared" si="1"/>
        <v>0</v>
      </c>
      <c r="I48" s="28"/>
      <c r="J48" s="28">
        <f t="shared" si="2"/>
        <v>0</v>
      </c>
      <c r="K48" s="28"/>
      <c r="L48" s="28">
        <f t="shared" si="3"/>
        <v>0</v>
      </c>
      <c r="M48" s="28"/>
    </row>
    <row r="49" spans="1:13" ht="11.25">
      <c r="A49" s="5" t="str">
        <f>'TRB Record'!A47</f>
        <v>replicate 23</v>
      </c>
      <c r="C49" s="5">
        <f>'TRB Record'!C47</f>
        <v>0</v>
      </c>
      <c r="D49" s="35">
        <f>' Extractives'!F48*1000</f>
        <v>0</v>
      </c>
      <c r="E49" s="34">
        <v>250</v>
      </c>
      <c r="F49" s="36"/>
      <c r="G49" s="36"/>
      <c r="H49" s="28">
        <f t="shared" si="1"/>
        <v>0</v>
      </c>
      <c r="I49" s="28">
        <f>AVERAGE(H48:H49)</f>
        <v>0</v>
      </c>
      <c r="J49" s="28">
        <f t="shared" si="2"/>
        <v>0</v>
      </c>
      <c r="K49" s="28">
        <f>AVERAGE(J48:J49)</f>
        <v>0</v>
      </c>
      <c r="L49" s="28">
        <f t="shared" si="3"/>
        <v>0</v>
      </c>
      <c r="M49" s="28">
        <f>AVERAGE(L48:L49)</f>
        <v>0</v>
      </c>
    </row>
    <row r="50" spans="1:13" ht="11.25">
      <c r="A50" s="5">
        <f>'TRB Record'!A48</f>
        <v>24</v>
      </c>
      <c r="C50" s="5">
        <f>'TRB Record'!C48</f>
        <v>0</v>
      </c>
      <c r="D50" s="35">
        <f>' Extractives'!F49*1000</f>
        <v>0</v>
      </c>
      <c r="E50" s="34">
        <v>250</v>
      </c>
      <c r="F50" s="36"/>
      <c r="G50" s="36"/>
      <c r="H50" s="28">
        <f t="shared" si="1"/>
        <v>0</v>
      </c>
      <c r="I50" s="28"/>
      <c r="J50" s="28">
        <f t="shared" si="2"/>
        <v>0</v>
      </c>
      <c r="K50" s="28"/>
      <c r="L50" s="28">
        <f t="shared" si="3"/>
        <v>0</v>
      </c>
      <c r="M50" s="28"/>
    </row>
    <row r="51" spans="1:13" ht="11.25">
      <c r="A51" s="5" t="str">
        <f>'TRB Record'!A49</f>
        <v>replicate 24</v>
      </c>
      <c r="C51" s="5">
        <f>'TRB Record'!C49</f>
        <v>0</v>
      </c>
      <c r="D51" s="35">
        <f>' Extractives'!F50*1000</f>
        <v>0</v>
      </c>
      <c r="E51" s="34">
        <v>250</v>
      </c>
      <c r="F51" s="36"/>
      <c r="G51" s="36"/>
      <c r="H51" s="28">
        <f t="shared" si="1"/>
        <v>0</v>
      </c>
      <c r="I51" s="28">
        <f>AVERAGE(H50:H51)</f>
        <v>0</v>
      </c>
      <c r="J51" s="28">
        <f t="shared" si="2"/>
        <v>0</v>
      </c>
      <c r="K51" s="28">
        <f>AVERAGE(J50:J51)</f>
        <v>0</v>
      </c>
      <c r="L51" s="28">
        <f t="shared" si="3"/>
        <v>0</v>
      </c>
      <c r="M51" s="28">
        <f>AVERAGE(L50:L51)</f>
        <v>0</v>
      </c>
    </row>
    <row r="52" spans="1:13" ht="11.25">
      <c r="A52" s="5">
        <f>'TRB Record'!A50</f>
        <v>25</v>
      </c>
      <c r="C52" s="5">
        <f>'TRB Record'!C50</f>
        <v>0</v>
      </c>
      <c r="D52" s="35">
        <f>' Extractives'!F51*1000</f>
        <v>0</v>
      </c>
      <c r="E52" s="34">
        <v>250</v>
      </c>
      <c r="F52" s="36"/>
      <c r="G52" s="36"/>
      <c r="H52" s="28">
        <f t="shared" si="1"/>
        <v>0</v>
      </c>
      <c r="I52" s="28"/>
      <c r="J52" s="28">
        <f t="shared" si="2"/>
        <v>0</v>
      </c>
      <c r="K52" s="28"/>
      <c r="L52" s="28">
        <f t="shared" si="3"/>
        <v>0</v>
      </c>
      <c r="M52" s="28"/>
    </row>
    <row r="53" spans="1:13" ht="11.25">
      <c r="A53" s="5" t="str">
        <f>'TRB Record'!A51</f>
        <v>replicate 25</v>
      </c>
      <c r="C53" s="5">
        <f>'TRB Record'!C51</f>
        <v>0</v>
      </c>
      <c r="D53" s="35">
        <f>' Extractives'!F52*1000</f>
        <v>0</v>
      </c>
      <c r="E53" s="34">
        <v>250</v>
      </c>
      <c r="F53" s="36"/>
      <c r="G53" s="36"/>
      <c r="H53" s="28">
        <f t="shared" si="1"/>
        <v>0</v>
      </c>
      <c r="I53" s="28">
        <f>AVERAGE(H52:H53)</f>
        <v>0</v>
      </c>
      <c r="J53" s="28">
        <f t="shared" si="2"/>
        <v>0</v>
      </c>
      <c r="K53" s="28">
        <f>AVERAGE(J52:J53)</f>
        <v>0</v>
      </c>
      <c r="L53" s="28">
        <f t="shared" si="3"/>
        <v>0</v>
      </c>
      <c r="M53" s="28">
        <f>AVERAGE(L52:L53)</f>
        <v>0</v>
      </c>
    </row>
    <row r="54" spans="1:13" ht="11.25">
      <c r="A54" s="5">
        <f>'TRB Record'!A52</f>
        <v>26</v>
      </c>
      <c r="C54" s="5">
        <f>'TRB Record'!C52</f>
        <v>0</v>
      </c>
      <c r="D54" s="35">
        <f>' Extractives'!F53*1000</f>
        <v>0</v>
      </c>
      <c r="E54" s="34">
        <v>250</v>
      </c>
      <c r="F54" s="36"/>
      <c r="G54" s="36"/>
      <c r="H54" s="28">
        <f t="shared" si="1"/>
        <v>0</v>
      </c>
      <c r="I54" s="28"/>
      <c r="J54" s="28">
        <f t="shared" si="2"/>
        <v>0</v>
      </c>
      <c r="K54" s="28"/>
      <c r="L54" s="28">
        <f t="shared" si="3"/>
        <v>0</v>
      </c>
      <c r="M54" s="28"/>
    </row>
    <row r="55" spans="1:13" ht="11.25">
      <c r="A55" s="5" t="str">
        <f>'TRB Record'!A53</f>
        <v>replicate 26</v>
      </c>
      <c r="C55" s="5">
        <f>'TRB Record'!C53</f>
        <v>0</v>
      </c>
      <c r="D55" s="35">
        <f>' Extractives'!F54*1000</f>
        <v>0</v>
      </c>
      <c r="E55" s="34">
        <v>250</v>
      </c>
      <c r="F55" s="36"/>
      <c r="G55" s="36"/>
      <c r="H55" s="28">
        <f t="shared" si="1"/>
        <v>0</v>
      </c>
      <c r="I55" s="28">
        <f>AVERAGE(H54:H55)</f>
        <v>0</v>
      </c>
      <c r="J55" s="28">
        <f t="shared" si="2"/>
        <v>0</v>
      </c>
      <c r="K55" s="28">
        <f>AVERAGE(J54:J55)</f>
        <v>0</v>
      </c>
      <c r="L55" s="28">
        <f t="shared" si="3"/>
        <v>0</v>
      </c>
      <c r="M55" s="28">
        <f>AVERAGE(L54:L55)</f>
        <v>0</v>
      </c>
    </row>
    <row r="56" spans="1:13" ht="11.25">
      <c r="A56" s="5">
        <f>'TRB Record'!A54</f>
        <v>27</v>
      </c>
      <c r="C56" s="5">
        <f>'TRB Record'!C54</f>
        <v>0</v>
      </c>
      <c r="D56" s="35">
        <f>' Extractives'!F55*1000</f>
        <v>0</v>
      </c>
      <c r="E56" s="34">
        <v>250</v>
      </c>
      <c r="F56" s="36"/>
      <c r="G56" s="36"/>
      <c r="H56" s="28">
        <f t="shared" si="1"/>
        <v>0</v>
      </c>
      <c r="I56" s="28"/>
      <c r="J56" s="28">
        <f t="shared" si="2"/>
        <v>0</v>
      </c>
      <c r="K56" s="28"/>
      <c r="L56" s="28">
        <f t="shared" si="3"/>
        <v>0</v>
      </c>
      <c r="M56" s="28"/>
    </row>
    <row r="57" spans="1:13" ht="11.25">
      <c r="A57" s="5" t="str">
        <f>'TRB Record'!A55</f>
        <v>replicate 27</v>
      </c>
      <c r="C57" s="5">
        <f>'TRB Record'!C55</f>
        <v>0</v>
      </c>
      <c r="D57" s="35">
        <f>' Extractives'!F56*1000</f>
        <v>0</v>
      </c>
      <c r="E57" s="34">
        <v>250</v>
      </c>
      <c r="F57" s="36"/>
      <c r="G57" s="36"/>
      <c r="H57" s="28">
        <f t="shared" si="1"/>
        <v>0</v>
      </c>
      <c r="I57" s="28">
        <f>AVERAGE(H56:H57)</f>
        <v>0</v>
      </c>
      <c r="J57" s="28">
        <f t="shared" si="2"/>
        <v>0</v>
      </c>
      <c r="K57" s="28">
        <f>AVERAGE(J56:J57)</f>
        <v>0</v>
      </c>
      <c r="L57" s="28">
        <f t="shared" si="3"/>
        <v>0</v>
      </c>
      <c r="M57" s="28">
        <f>AVERAGE(L56:L57)</f>
        <v>0</v>
      </c>
    </row>
    <row r="58" spans="1:13" ht="11.25">
      <c r="A58" s="5">
        <f>'TRB Record'!A56</f>
        <v>28</v>
      </c>
      <c r="C58" s="5">
        <f>'TRB Record'!C56</f>
        <v>0</v>
      </c>
      <c r="D58" s="35">
        <f>' Extractives'!F57*1000</f>
        <v>0</v>
      </c>
      <c r="E58" s="34">
        <v>250</v>
      </c>
      <c r="F58" s="36"/>
      <c r="G58" s="36"/>
      <c r="H58" s="28">
        <f t="shared" si="1"/>
        <v>0</v>
      </c>
      <c r="I58" s="28"/>
      <c r="J58" s="28">
        <f t="shared" si="2"/>
        <v>0</v>
      </c>
      <c r="K58" s="28"/>
      <c r="L58" s="28">
        <f t="shared" si="3"/>
        <v>0</v>
      </c>
      <c r="M58" s="28"/>
    </row>
    <row r="59" spans="1:13" ht="11.25">
      <c r="A59" s="5" t="str">
        <f>'TRB Record'!A57</f>
        <v>replicate 28</v>
      </c>
      <c r="C59" s="5">
        <f>'TRB Record'!C57</f>
        <v>0</v>
      </c>
      <c r="D59" s="35">
        <f>' Extractives'!F58*1000</f>
        <v>0</v>
      </c>
      <c r="E59" s="34">
        <v>250</v>
      </c>
      <c r="F59" s="36"/>
      <c r="G59" s="36"/>
      <c r="H59" s="28">
        <f t="shared" si="1"/>
        <v>0</v>
      </c>
      <c r="I59" s="28">
        <f>AVERAGE(H58:H59)</f>
        <v>0</v>
      </c>
      <c r="J59" s="28">
        <f t="shared" si="2"/>
        <v>0</v>
      </c>
      <c r="K59" s="28">
        <f>AVERAGE(J58:J59)</f>
        <v>0</v>
      </c>
      <c r="L59" s="28">
        <f t="shared" si="3"/>
        <v>0</v>
      </c>
      <c r="M59" s="28">
        <f>AVERAGE(L58:L59)</f>
        <v>0</v>
      </c>
    </row>
    <row r="60" spans="1:13" ht="11.25">
      <c r="A60" s="5">
        <f>'TRB Record'!A58</f>
        <v>29</v>
      </c>
      <c r="C60" s="5">
        <f>'TRB Record'!C58</f>
        <v>0</v>
      </c>
      <c r="D60" s="35">
        <f>' Extractives'!F59*1000</f>
        <v>0</v>
      </c>
      <c r="E60" s="34">
        <v>250</v>
      </c>
      <c r="F60" s="36"/>
      <c r="G60" s="36"/>
      <c r="H60" s="28">
        <f t="shared" si="1"/>
        <v>0</v>
      </c>
      <c r="I60" s="28"/>
      <c r="J60" s="28">
        <f t="shared" si="2"/>
        <v>0</v>
      </c>
      <c r="K60" s="28"/>
      <c r="L60" s="28">
        <f t="shared" si="3"/>
        <v>0</v>
      </c>
      <c r="M60" s="28"/>
    </row>
    <row r="61" spans="1:13" ht="11.25">
      <c r="A61" s="5" t="str">
        <f>'TRB Record'!A59</f>
        <v>replicate 29</v>
      </c>
      <c r="C61" s="5">
        <f>'TRB Record'!C59</f>
        <v>0</v>
      </c>
      <c r="D61" s="35">
        <f>' Extractives'!F60*1000</f>
        <v>0</v>
      </c>
      <c r="E61" s="34">
        <v>250</v>
      </c>
      <c r="F61" s="36"/>
      <c r="G61" s="36"/>
      <c r="H61" s="28">
        <f t="shared" si="1"/>
        <v>0</v>
      </c>
      <c r="I61" s="28">
        <f>AVERAGE(H60:H61)</f>
        <v>0</v>
      </c>
      <c r="J61" s="28">
        <f t="shared" si="2"/>
        <v>0</v>
      </c>
      <c r="K61" s="28">
        <f>AVERAGE(J60:J61)</f>
        <v>0</v>
      </c>
      <c r="L61" s="28">
        <f t="shared" si="3"/>
        <v>0</v>
      </c>
      <c r="M61" s="28">
        <f>AVERAGE(L60:L61)</f>
        <v>0</v>
      </c>
    </row>
    <row r="62" spans="1:13" ht="11.25">
      <c r="A62" s="5">
        <f>'TRB Record'!A60</f>
        <v>30</v>
      </c>
      <c r="C62" s="5">
        <f>'TRB Record'!C60</f>
        <v>0</v>
      </c>
      <c r="D62" s="35">
        <f>' Extractives'!F61*1000</f>
        <v>0</v>
      </c>
      <c r="E62" s="34">
        <v>250</v>
      </c>
      <c r="F62" s="36"/>
      <c r="G62" s="36"/>
      <c r="H62" s="28">
        <f t="shared" si="1"/>
        <v>0</v>
      </c>
      <c r="I62" s="28"/>
      <c r="J62" s="28">
        <f t="shared" si="2"/>
        <v>0</v>
      </c>
      <c r="K62" s="28"/>
      <c r="L62" s="28">
        <f t="shared" si="3"/>
        <v>0</v>
      </c>
      <c r="M62" s="28"/>
    </row>
    <row r="63" spans="1:13" ht="11.25">
      <c r="A63" s="5" t="str">
        <f>'TRB Record'!A61</f>
        <v>replicate 30</v>
      </c>
      <c r="C63" s="5">
        <f>'TRB Record'!C61</f>
        <v>0</v>
      </c>
      <c r="D63" s="35">
        <f>' Extractives'!F62*1000</f>
        <v>0</v>
      </c>
      <c r="E63" s="34">
        <v>250</v>
      </c>
      <c r="F63" s="36"/>
      <c r="G63" s="36"/>
      <c r="H63" s="28">
        <f t="shared" si="1"/>
        <v>0</v>
      </c>
      <c r="I63" s="28">
        <f>AVERAGE(H62:H63)</f>
        <v>0</v>
      </c>
      <c r="J63" s="28">
        <f t="shared" si="2"/>
        <v>0</v>
      </c>
      <c r="K63" s="28">
        <f>AVERAGE(J62:J63)</f>
        <v>0</v>
      </c>
      <c r="L63" s="28">
        <f t="shared" si="3"/>
        <v>0</v>
      </c>
      <c r="M63" s="28">
        <f>AVERAGE(L62:L63)</f>
        <v>0</v>
      </c>
    </row>
  </sheetData>
  <sheetProtection sheet="1" objects="1" scenarios="1"/>
  <mergeCells count="4">
    <mergeCell ref="F1:G1"/>
    <mergeCell ref="H1:K1"/>
    <mergeCell ref="F2:G2"/>
    <mergeCell ref="D2:E2"/>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7">
    <pageSetUpPr fitToPage="1"/>
  </sheetPr>
  <dimension ref="A1:K62"/>
  <sheetViews>
    <sheetView workbookViewId="0" topLeftCell="A1">
      <pane xSplit="1" ySplit="2" topLeftCell="B3" activePane="bottomRight" state="frozen"/>
      <selection pane="topLeft" activeCell="A62" sqref="A62:IV213"/>
      <selection pane="topRight" activeCell="A62" sqref="A62:IV213"/>
      <selection pane="bottomLeft" activeCell="A62" sqref="A62:IV213"/>
      <selection pane="bottomRight" activeCell="E6" sqref="E6"/>
    </sheetView>
  </sheetViews>
  <sheetFormatPr defaultColWidth="9.00390625" defaultRowHeight="12"/>
  <cols>
    <col min="1" max="1" width="10.875" style="1" customWidth="1"/>
    <col min="2" max="2" width="16.375" style="6" customWidth="1"/>
    <col min="3" max="3" width="14.125" style="2" bestFit="1" customWidth="1"/>
    <col min="4" max="5" width="8.00390625" style="1" customWidth="1"/>
    <col min="6" max="6" width="8.00390625" style="2" customWidth="1"/>
    <col min="7" max="9" width="8.00390625" style="1" customWidth="1"/>
    <col min="10" max="10" width="15.00390625" style="5" customWidth="1"/>
    <col min="11" max="11" width="14.875" style="5" customWidth="1"/>
    <col min="12" max="16384" width="10.875" style="5" customWidth="1"/>
  </cols>
  <sheetData>
    <row r="1" spans="10:11" ht="12">
      <c r="J1" s="90" t="s">
        <v>184</v>
      </c>
      <c r="K1" s="89"/>
    </row>
    <row r="2" spans="1:9" s="9" customFormat="1" ht="87.75">
      <c r="A2" s="9" t="s">
        <v>0</v>
      </c>
      <c r="B2" s="10" t="s">
        <v>46</v>
      </c>
      <c r="C2" s="62" t="s">
        <v>145</v>
      </c>
      <c r="D2" s="9" t="s">
        <v>88</v>
      </c>
      <c r="E2" s="9" t="s">
        <v>107</v>
      </c>
      <c r="F2" s="62" t="s">
        <v>146</v>
      </c>
      <c r="G2" s="9" t="s">
        <v>147</v>
      </c>
      <c r="H2" s="9" t="s">
        <v>148</v>
      </c>
      <c r="I2" s="9" t="s">
        <v>59</v>
      </c>
    </row>
    <row r="3" spans="1:9" ht="11.25">
      <c r="A3" s="1">
        <f>'TRB Record'!A2</f>
        <v>1</v>
      </c>
      <c r="B3" s="6">
        <f>'TRB Record'!C2</f>
        <v>0</v>
      </c>
      <c r="D3" s="1">
        <f>Lignin!E2</f>
        <v>0</v>
      </c>
      <c r="E3" s="1">
        <f>Lignin!U2</f>
        <v>87</v>
      </c>
      <c r="G3" s="17">
        <f aca="true" t="shared" si="0" ref="G3:G34">F3*E3</f>
        <v>0</v>
      </c>
      <c r="H3" s="17">
        <f>IF(D3=0,0,100*G3/D3)</f>
        <v>0</v>
      </c>
      <c r="I3" s="17"/>
    </row>
    <row r="4" spans="1:9" ht="11.25">
      <c r="A4" s="1" t="str">
        <f>'TRB Record'!A3</f>
        <v>replicate 1</v>
      </c>
      <c r="B4" s="6">
        <f>'TRB Record'!C3</f>
        <v>0</v>
      </c>
      <c r="D4" s="1">
        <f>Lignin!E3</f>
        <v>0</v>
      </c>
      <c r="E4" s="1">
        <f>Lignin!U3</f>
        <v>87</v>
      </c>
      <c r="G4" s="17">
        <f t="shared" si="0"/>
        <v>0</v>
      </c>
      <c r="H4" s="17">
        <f aca="true" t="shared" si="1" ref="H4:H62">IF(D4=0,0,100*G4/D4)</f>
        <v>0</v>
      </c>
      <c r="I4" s="17">
        <f>AVERAGE(H3:H4)</f>
        <v>0</v>
      </c>
    </row>
    <row r="5" spans="1:9" ht="11.25">
      <c r="A5" s="1">
        <f>'TRB Record'!A4</f>
        <v>2</v>
      </c>
      <c r="B5" s="6">
        <f>'TRB Record'!C4</f>
        <v>0</v>
      </c>
      <c r="D5" s="1">
        <f>Lignin!E4</f>
        <v>0</v>
      </c>
      <c r="E5" s="1">
        <f>Lignin!U4</f>
        <v>87</v>
      </c>
      <c r="G5" s="17">
        <f t="shared" si="0"/>
        <v>0</v>
      </c>
      <c r="H5" s="17">
        <f t="shared" si="1"/>
        <v>0</v>
      </c>
      <c r="I5" s="17"/>
    </row>
    <row r="6" spans="1:9" ht="11.25">
      <c r="A6" s="1" t="str">
        <f>'TRB Record'!A5</f>
        <v>replicate 2</v>
      </c>
      <c r="B6" s="6">
        <f>'TRB Record'!C5</f>
        <v>0</v>
      </c>
      <c r="D6" s="1">
        <f>Lignin!E5</f>
        <v>0</v>
      </c>
      <c r="E6" s="1">
        <f>Lignin!U5</f>
        <v>87</v>
      </c>
      <c r="G6" s="17">
        <f t="shared" si="0"/>
        <v>0</v>
      </c>
      <c r="H6" s="17">
        <f t="shared" si="1"/>
        <v>0</v>
      </c>
      <c r="I6" s="17">
        <f>AVERAGE(H5:H6)</f>
        <v>0</v>
      </c>
    </row>
    <row r="7" spans="1:9" ht="11.25">
      <c r="A7" s="1">
        <f>'TRB Record'!A6</f>
        <v>3</v>
      </c>
      <c r="B7" s="6">
        <f>'TRB Record'!C6</f>
        <v>0</v>
      </c>
      <c r="D7" s="1">
        <f>Lignin!E6</f>
        <v>0</v>
      </c>
      <c r="E7" s="1">
        <f>Lignin!U6</f>
        <v>87</v>
      </c>
      <c r="G7" s="17">
        <f t="shared" si="0"/>
        <v>0</v>
      </c>
      <c r="H7" s="17">
        <f t="shared" si="1"/>
        <v>0</v>
      </c>
      <c r="I7" s="17"/>
    </row>
    <row r="8" spans="1:9" ht="11.25">
      <c r="A8" s="1" t="str">
        <f>'TRB Record'!A7</f>
        <v>replicate 3</v>
      </c>
      <c r="B8" s="6">
        <f>'TRB Record'!C7</f>
        <v>0</v>
      </c>
      <c r="D8" s="1">
        <f>Lignin!E7</f>
        <v>0</v>
      </c>
      <c r="E8" s="1">
        <f>Lignin!U7</f>
        <v>87</v>
      </c>
      <c r="G8" s="17">
        <f t="shared" si="0"/>
        <v>0</v>
      </c>
      <c r="H8" s="17">
        <f t="shared" si="1"/>
        <v>0</v>
      </c>
      <c r="I8" s="17">
        <f>AVERAGE(H7:H8)</f>
        <v>0</v>
      </c>
    </row>
    <row r="9" spans="1:9" ht="11.25">
      <c r="A9" s="1">
        <f>'TRB Record'!A8</f>
        <v>4</v>
      </c>
      <c r="B9" s="6">
        <f>'TRB Record'!C8</f>
        <v>0</v>
      </c>
      <c r="D9" s="1">
        <f>Lignin!E8</f>
        <v>0</v>
      </c>
      <c r="E9" s="1">
        <f>Lignin!U8</f>
        <v>87</v>
      </c>
      <c r="G9" s="17">
        <f t="shared" si="0"/>
        <v>0</v>
      </c>
      <c r="H9" s="17">
        <f t="shared" si="1"/>
        <v>0</v>
      </c>
      <c r="I9" s="17"/>
    </row>
    <row r="10" spans="1:9" ht="11.25">
      <c r="A10" s="1" t="str">
        <f>'TRB Record'!A9</f>
        <v>replicate 4</v>
      </c>
      <c r="B10" s="6">
        <f>'TRB Record'!C9</f>
        <v>0</v>
      </c>
      <c r="D10" s="1">
        <f>Lignin!E9</f>
        <v>0</v>
      </c>
      <c r="E10" s="1">
        <f>Lignin!U9</f>
        <v>87</v>
      </c>
      <c r="G10" s="17">
        <f t="shared" si="0"/>
        <v>0</v>
      </c>
      <c r="H10" s="17">
        <f t="shared" si="1"/>
        <v>0</v>
      </c>
      <c r="I10" s="17">
        <f>AVERAGE(H9:H10)</f>
        <v>0</v>
      </c>
    </row>
    <row r="11" spans="1:9" ht="11.25">
      <c r="A11" s="1">
        <f>'TRB Record'!A10</f>
        <v>5</v>
      </c>
      <c r="B11" s="6">
        <f>'TRB Record'!C10</f>
        <v>0</v>
      </c>
      <c r="D11" s="1">
        <f>Lignin!E10</f>
        <v>0</v>
      </c>
      <c r="E11" s="1">
        <f>Lignin!U10</f>
        <v>87</v>
      </c>
      <c r="G11" s="17">
        <f t="shared" si="0"/>
        <v>0</v>
      </c>
      <c r="H11" s="17">
        <f t="shared" si="1"/>
        <v>0</v>
      </c>
      <c r="I11" s="17"/>
    </row>
    <row r="12" spans="1:9" ht="11.25">
      <c r="A12" s="1" t="str">
        <f>'TRB Record'!A11</f>
        <v>replicate 5</v>
      </c>
      <c r="B12" s="6">
        <f>'TRB Record'!C11</f>
        <v>0</v>
      </c>
      <c r="D12" s="1">
        <f>Lignin!E11</f>
        <v>0</v>
      </c>
      <c r="E12" s="1">
        <f>Lignin!U11</f>
        <v>87</v>
      </c>
      <c r="G12" s="17">
        <f t="shared" si="0"/>
        <v>0</v>
      </c>
      <c r="H12" s="17">
        <f t="shared" si="1"/>
        <v>0</v>
      </c>
      <c r="I12" s="17">
        <f>AVERAGE(H11:H12)</f>
        <v>0</v>
      </c>
    </row>
    <row r="13" spans="1:9" ht="11.25">
      <c r="A13" s="1">
        <f>'TRB Record'!A12</f>
        <v>6</v>
      </c>
      <c r="B13" s="6">
        <f>'TRB Record'!C12</f>
        <v>0</v>
      </c>
      <c r="D13" s="1">
        <f>Lignin!E12</f>
        <v>0</v>
      </c>
      <c r="E13" s="1">
        <f>Lignin!U12</f>
        <v>87</v>
      </c>
      <c r="G13" s="17">
        <f t="shared" si="0"/>
        <v>0</v>
      </c>
      <c r="H13" s="17">
        <f t="shared" si="1"/>
        <v>0</v>
      </c>
      <c r="I13" s="17"/>
    </row>
    <row r="14" spans="1:9" ht="11.25">
      <c r="A14" s="1" t="str">
        <f>'TRB Record'!A13</f>
        <v>replicate 6</v>
      </c>
      <c r="B14" s="6">
        <f>'TRB Record'!C13</f>
        <v>0</v>
      </c>
      <c r="D14" s="1">
        <f>Lignin!E13</f>
        <v>0</v>
      </c>
      <c r="E14" s="1">
        <f>Lignin!U13</f>
        <v>87</v>
      </c>
      <c r="G14" s="17">
        <f t="shared" si="0"/>
        <v>0</v>
      </c>
      <c r="H14" s="17">
        <f t="shared" si="1"/>
        <v>0</v>
      </c>
      <c r="I14" s="17">
        <f>AVERAGE(H13:H14)</f>
        <v>0</v>
      </c>
    </row>
    <row r="15" spans="1:9" ht="11.25">
      <c r="A15" s="1">
        <f>'TRB Record'!A14</f>
        <v>7</v>
      </c>
      <c r="B15" s="6">
        <f>'TRB Record'!C14</f>
        <v>0</v>
      </c>
      <c r="D15" s="1">
        <f>Lignin!E14</f>
        <v>0</v>
      </c>
      <c r="E15" s="1">
        <f>Lignin!U14</f>
        <v>87</v>
      </c>
      <c r="G15" s="17">
        <f t="shared" si="0"/>
        <v>0</v>
      </c>
      <c r="H15" s="17">
        <f t="shared" si="1"/>
        <v>0</v>
      </c>
      <c r="I15" s="17"/>
    </row>
    <row r="16" spans="1:9" ht="11.25">
      <c r="A16" s="1" t="str">
        <f>'TRB Record'!A15</f>
        <v>replicate 7</v>
      </c>
      <c r="B16" s="6">
        <f>'TRB Record'!C15</f>
        <v>0</v>
      </c>
      <c r="D16" s="1">
        <f>Lignin!E15</f>
        <v>0</v>
      </c>
      <c r="E16" s="1">
        <f>Lignin!U15</f>
        <v>87</v>
      </c>
      <c r="G16" s="17">
        <f t="shared" si="0"/>
        <v>0</v>
      </c>
      <c r="H16" s="17">
        <f t="shared" si="1"/>
        <v>0</v>
      </c>
      <c r="I16" s="17">
        <f>AVERAGE(H15:H16)</f>
        <v>0</v>
      </c>
    </row>
    <row r="17" spans="1:9" ht="11.25">
      <c r="A17" s="1">
        <f>'TRB Record'!A16</f>
        <v>8</v>
      </c>
      <c r="B17" s="6">
        <f>'TRB Record'!C16</f>
        <v>0</v>
      </c>
      <c r="D17" s="1">
        <f>Lignin!E16</f>
        <v>0</v>
      </c>
      <c r="E17" s="1">
        <f>Lignin!U16</f>
        <v>87</v>
      </c>
      <c r="G17" s="17">
        <f t="shared" si="0"/>
        <v>0</v>
      </c>
      <c r="H17" s="17">
        <f t="shared" si="1"/>
        <v>0</v>
      </c>
      <c r="I17" s="17"/>
    </row>
    <row r="18" spans="1:9" ht="11.25">
      <c r="A18" s="1" t="str">
        <f>'TRB Record'!A17</f>
        <v>replicate 8</v>
      </c>
      <c r="B18" s="6">
        <f>'TRB Record'!C17</f>
        <v>0</v>
      </c>
      <c r="D18" s="1">
        <f>Lignin!E17</f>
        <v>0</v>
      </c>
      <c r="E18" s="1">
        <f>Lignin!U17</f>
        <v>87</v>
      </c>
      <c r="G18" s="17">
        <f t="shared" si="0"/>
        <v>0</v>
      </c>
      <c r="H18" s="17">
        <f t="shared" si="1"/>
        <v>0</v>
      </c>
      <c r="I18" s="17">
        <f>AVERAGE(H17:H18)</f>
        <v>0</v>
      </c>
    </row>
    <row r="19" spans="1:9" ht="11.25">
      <c r="A19" s="1">
        <f>'TRB Record'!A18</f>
        <v>9</v>
      </c>
      <c r="B19" s="6">
        <f>'TRB Record'!C18</f>
        <v>0</v>
      </c>
      <c r="D19" s="1">
        <f>Lignin!E18</f>
        <v>0</v>
      </c>
      <c r="E19" s="1">
        <f>Lignin!U18</f>
        <v>87</v>
      </c>
      <c r="G19" s="17">
        <f t="shared" si="0"/>
        <v>0</v>
      </c>
      <c r="H19" s="17">
        <f t="shared" si="1"/>
        <v>0</v>
      </c>
      <c r="I19" s="17"/>
    </row>
    <row r="20" spans="1:9" ht="11.25">
      <c r="A20" s="1" t="str">
        <f>'TRB Record'!A19</f>
        <v>replicate 9</v>
      </c>
      <c r="B20" s="6">
        <f>'TRB Record'!C19</f>
        <v>0</v>
      </c>
      <c r="D20" s="1">
        <f>Lignin!E19</f>
        <v>0</v>
      </c>
      <c r="E20" s="1">
        <f>Lignin!U19</f>
        <v>87</v>
      </c>
      <c r="G20" s="17">
        <f t="shared" si="0"/>
        <v>0</v>
      </c>
      <c r="H20" s="17">
        <f t="shared" si="1"/>
        <v>0</v>
      </c>
      <c r="I20" s="17">
        <f>AVERAGE(H19:H20)</f>
        <v>0</v>
      </c>
    </row>
    <row r="21" spans="1:9" ht="11.25">
      <c r="A21" s="1">
        <f>'TRB Record'!A20</f>
        <v>10</v>
      </c>
      <c r="B21" s="6">
        <f>'TRB Record'!C20</f>
        <v>0</v>
      </c>
      <c r="D21" s="1">
        <f>Lignin!E20</f>
        <v>0</v>
      </c>
      <c r="E21" s="1">
        <f>Lignin!U20</f>
        <v>87</v>
      </c>
      <c r="G21" s="17">
        <f t="shared" si="0"/>
        <v>0</v>
      </c>
      <c r="H21" s="17">
        <f t="shared" si="1"/>
        <v>0</v>
      </c>
      <c r="I21" s="17"/>
    </row>
    <row r="22" spans="1:9" ht="11.25">
      <c r="A22" s="1" t="str">
        <f>'TRB Record'!A21</f>
        <v>replicate 10</v>
      </c>
      <c r="B22" s="6">
        <f>'TRB Record'!C21</f>
        <v>0</v>
      </c>
      <c r="D22" s="1">
        <f>Lignin!E21</f>
        <v>0</v>
      </c>
      <c r="E22" s="1">
        <f>Lignin!U21</f>
        <v>87</v>
      </c>
      <c r="G22" s="17">
        <f t="shared" si="0"/>
        <v>0</v>
      </c>
      <c r="H22" s="17">
        <f t="shared" si="1"/>
        <v>0</v>
      </c>
      <c r="I22" s="17">
        <f>AVERAGE(H21:H22)</f>
        <v>0</v>
      </c>
    </row>
    <row r="23" spans="1:9" ht="11.25">
      <c r="A23" s="1">
        <f>'TRB Record'!A22</f>
        <v>11</v>
      </c>
      <c r="B23" s="6">
        <f>'TRB Record'!C22</f>
        <v>0</v>
      </c>
      <c r="D23" s="1">
        <f>Lignin!E22</f>
        <v>0</v>
      </c>
      <c r="E23" s="1">
        <f>Lignin!U22</f>
        <v>87</v>
      </c>
      <c r="G23" s="17">
        <f t="shared" si="0"/>
        <v>0</v>
      </c>
      <c r="H23" s="17">
        <f t="shared" si="1"/>
        <v>0</v>
      </c>
      <c r="I23" s="17"/>
    </row>
    <row r="24" spans="1:9" ht="11.25">
      <c r="A24" s="1" t="str">
        <f>'TRB Record'!A23</f>
        <v>replicate 11</v>
      </c>
      <c r="B24" s="6">
        <f>'TRB Record'!C23</f>
        <v>0</v>
      </c>
      <c r="D24" s="1">
        <f>Lignin!E23</f>
        <v>0</v>
      </c>
      <c r="E24" s="1">
        <f>Lignin!U23</f>
        <v>87</v>
      </c>
      <c r="G24" s="17">
        <f t="shared" si="0"/>
        <v>0</v>
      </c>
      <c r="H24" s="17">
        <f t="shared" si="1"/>
        <v>0</v>
      </c>
      <c r="I24" s="17">
        <f>AVERAGE(H23:H24)</f>
        <v>0</v>
      </c>
    </row>
    <row r="25" spans="1:9" ht="11.25">
      <c r="A25" s="1">
        <f>'TRB Record'!A24</f>
        <v>12</v>
      </c>
      <c r="B25" s="6">
        <f>'TRB Record'!C24</f>
        <v>0</v>
      </c>
      <c r="D25" s="1">
        <f>Lignin!E24</f>
        <v>0</v>
      </c>
      <c r="E25" s="1">
        <f>Lignin!U24</f>
        <v>87</v>
      </c>
      <c r="G25" s="17">
        <f t="shared" si="0"/>
        <v>0</v>
      </c>
      <c r="H25" s="17">
        <f t="shared" si="1"/>
        <v>0</v>
      </c>
      <c r="I25" s="17"/>
    </row>
    <row r="26" spans="1:9" ht="11.25">
      <c r="A26" s="1" t="str">
        <f>'TRB Record'!A25</f>
        <v>replicate 12</v>
      </c>
      <c r="B26" s="6">
        <f>'TRB Record'!C25</f>
        <v>0</v>
      </c>
      <c r="D26" s="1">
        <f>Lignin!E25</f>
        <v>0</v>
      </c>
      <c r="E26" s="1">
        <f>Lignin!U25</f>
        <v>87</v>
      </c>
      <c r="G26" s="17">
        <f t="shared" si="0"/>
        <v>0</v>
      </c>
      <c r="H26" s="17">
        <f t="shared" si="1"/>
        <v>0</v>
      </c>
      <c r="I26" s="17">
        <f>AVERAGE(H25:H26)</f>
        <v>0</v>
      </c>
    </row>
    <row r="27" spans="1:9" ht="11.25">
      <c r="A27" s="1">
        <f>'TRB Record'!A26</f>
        <v>13</v>
      </c>
      <c r="B27" s="6">
        <f>'TRB Record'!C26</f>
        <v>0</v>
      </c>
      <c r="D27" s="1">
        <f>Lignin!E26</f>
        <v>0</v>
      </c>
      <c r="E27" s="1">
        <f>Lignin!U26</f>
        <v>87</v>
      </c>
      <c r="G27" s="17">
        <f t="shared" si="0"/>
        <v>0</v>
      </c>
      <c r="H27" s="17">
        <f t="shared" si="1"/>
        <v>0</v>
      </c>
      <c r="I27" s="17"/>
    </row>
    <row r="28" spans="1:9" ht="11.25">
      <c r="A28" s="1" t="str">
        <f>'TRB Record'!A27</f>
        <v>replicate 13</v>
      </c>
      <c r="B28" s="6">
        <f>'TRB Record'!C27</f>
        <v>0</v>
      </c>
      <c r="D28" s="1">
        <f>Lignin!E27</f>
        <v>0</v>
      </c>
      <c r="E28" s="1">
        <f>Lignin!U27</f>
        <v>87</v>
      </c>
      <c r="G28" s="17">
        <f t="shared" si="0"/>
        <v>0</v>
      </c>
      <c r="H28" s="17">
        <f t="shared" si="1"/>
        <v>0</v>
      </c>
      <c r="I28" s="17">
        <f>AVERAGE(H27:H28)</f>
        <v>0</v>
      </c>
    </row>
    <row r="29" spans="1:9" ht="11.25">
      <c r="A29" s="1">
        <f>'TRB Record'!A28</f>
        <v>14</v>
      </c>
      <c r="B29" s="6">
        <f>'TRB Record'!C28</f>
        <v>0</v>
      </c>
      <c r="D29" s="1">
        <f>Lignin!E28</f>
        <v>0</v>
      </c>
      <c r="E29" s="1">
        <f>Lignin!U28</f>
        <v>87</v>
      </c>
      <c r="G29" s="17">
        <f t="shared" si="0"/>
        <v>0</v>
      </c>
      <c r="H29" s="17">
        <f t="shared" si="1"/>
        <v>0</v>
      </c>
      <c r="I29" s="17"/>
    </row>
    <row r="30" spans="1:9" ht="11.25">
      <c r="A30" s="1" t="str">
        <f>'TRB Record'!A29</f>
        <v>replicate 14</v>
      </c>
      <c r="B30" s="6">
        <f>'TRB Record'!C29</f>
        <v>0</v>
      </c>
      <c r="D30" s="1">
        <f>Lignin!E29</f>
        <v>0</v>
      </c>
      <c r="E30" s="1">
        <f>Lignin!U29</f>
        <v>87</v>
      </c>
      <c r="G30" s="17">
        <f t="shared" si="0"/>
        <v>0</v>
      </c>
      <c r="H30" s="17">
        <f t="shared" si="1"/>
        <v>0</v>
      </c>
      <c r="I30" s="17">
        <f>AVERAGE(H29:H30)</f>
        <v>0</v>
      </c>
    </row>
    <row r="31" spans="1:9" ht="11.25">
      <c r="A31" s="1">
        <f>'TRB Record'!A30</f>
        <v>15</v>
      </c>
      <c r="B31" s="6">
        <f>'TRB Record'!C30</f>
        <v>0</v>
      </c>
      <c r="D31" s="1">
        <f>Lignin!E30</f>
        <v>0</v>
      </c>
      <c r="E31" s="1">
        <f>Lignin!U30</f>
        <v>87</v>
      </c>
      <c r="G31" s="17">
        <f t="shared" si="0"/>
        <v>0</v>
      </c>
      <c r="H31" s="17">
        <f t="shared" si="1"/>
        <v>0</v>
      </c>
      <c r="I31" s="17"/>
    </row>
    <row r="32" spans="1:9" ht="11.25">
      <c r="A32" s="1" t="str">
        <f>'TRB Record'!A31</f>
        <v>replicate 15</v>
      </c>
      <c r="B32" s="6">
        <f>'TRB Record'!C31</f>
        <v>0</v>
      </c>
      <c r="D32" s="1">
        <f>Lignin!E31</f>
        <v>0</v>
      </c>
      <c r="E32" s="1">
        <f>Lignin!U31</f>
        <v>87</v>
      </c>
      <c r="G32" s="17">
        <f t="shared" si="0"/>
        <v>0</v>
      </c>
      <c r="H32" s="17">
        <f t="shared" si="1"/>
        <v>0</v>
      </c>
      <c r="I32" s="17">
        <f>AVERAGE(H31:H32)</f>
        <v>0</v>
      </c>
    </row>
    <row r="33" spans="1:9" ht="11.25">
      <c r="A33" s="1">
        <f>'TRB Record'!A32</f>
        <v>16</v>
      </c>
      <c r="B33" s="6">
        <f>'TRB Record'!C32</f>
        <v>0</v>
      </c>
      <c r="D33" s="1">
        <f>Lignin!E32</f>
        <v>0</v>
      </c>
      <c r="E33" s="1">
        <f>Lignin!U32</f>
        <v>87</v>
      </c>
      <c r="G33" s="17">
        <f t="shared" si="0"/>
        <v>0</v>
      </c>
      <c r="H33" s="17">
        <f t="shared" si="1"/>
        <v>0</v>
      </c>
      <c r="I33" s="17"/>
    </row>
    <row r="34" spans="1:9" ht="11.25">
      <c r="A34" s="1" t="str">
        <f>'TRB Record'!A33</f>
        <v>replicate 16</v>
      </c>
      <c r="B34" s="6">
        <f>'TRB Record'!C33</f>
        <v>0</v>
      </c>
      <c r="D34" s="1">
        <f>Lignin!E33</f>
        <v>0</v>
      </c>
      <c r="E34" s="1">
        <f>Lignin!U33</f>
        <v>87</v>
      </c>
      <c r="G34" s="17">
        <f t="shared" si="0"/>
        <v>0</v>
      </c>
      <c r="H34" s="17">
        <f t="shared" si="1"/>
        <v>0</v>
      </c>
      <c r="I34" s="17">
        <f>AVERAGE(H33:H34)</f>
        <v>0</v>
      </c>
    </row>
    <row r="35" spans="1:9" ht="11.25">
      <c r="A35" s="1">
        <f>'TRB Record'!A34</f>
        <v>17</v>
      </c>
      <c r="B35" s="6">
        <f>'TRB Record'!C34</f>
        <v>0</v>
      </c>
      <c r="D35" s="1">
        <f>Lignin!E34</f>
        <v>0</v>
      </c>
      <c r="E35" s="1">
        <f>Lignin!U34</f>
        <v>87</v>
      </c>
      <c r="G35" s="17">
        <f aca="true" t="shared" si="2" ref="G35:G62">F35*E35</f>
        <v>0</v>
      </c>
      <c r="H35" s="17">
        <f t="shared" si="1"/>
        <v>0</v>
      </c>
      <c r="I35" s="17"/>
    </row>
    <row r="36" spans="1:9" ht="11.25">
      <c r="A36" s="1" t="str">
        <f>'TRB Record'!A35</f>
        <v>replicate 17</v>
      </c>
      <c r="B36" s="6">
        <f>'TRB Record'!C35</f>
        <v>0</v>
      </c>
      <c r="D36" s="1">
        <f>Lignin!E35</f>
        <v>0</v>
      </c>
      <c r="E36" s="1">
        <f>Lignin!U35</f>
        <v>87</v>
      </c>
      <c r="G36" s="17">
        <f t="shared" si="2"/>
        <v>0</v>
      </c>
      <c r="H36" s="17">
        <f t="shared" si="1"/>
        <v>0</v>
      </c>
      <c r="I36" s="17">
        <f>AVERAGE(H35:H36)</f>
        <v>0</v>
      </c>
    </row>
    <row r="37" spans="1:9" ht="11.25">
      <c r="A37" s="1">
        <f>'TRB Record'!A36</f>
        <v>18</v>
      </c>
      <c r="B37" s="6">
        <f>'TRB Record'!C36</f>
        <v>0</v>
      </c>
      <c r="D37" s="1">
        <f>Lignin!E36</f>
        <v>0</v>
      </c>
      <c r="E37" s="1">
        <f>Lignin!U36</f>
        <v>87</v>
      </c>
      <c r="G37" s="17">
        <f t="shared" si="2"/>
        <v>0</v>
      </c>
      <c r="H37" s="17">
        <f t="shared" si="1"/>
        <v>0</v>
      </c>
      <c r="I37" s="17"/>
    </row>
    <row r="38" spans="1:9" ht="11.25">
      <c r="A38" s="1" t="str">
        <f>'TRB Record'!A37</f>
        <v>replicate 18</v>
      </c>
      <c r="B38" s="6">
        <f>'TRB Record'!C37</f>
        <v>0</v>
      </c>
      <c r="D38" s="1">
        <f>Lignin!E37</f>
        <v>0</v>
      </c>
      <c r="E38" s="1">
        <f>Lignin!U37</f>
        <v>87</v>
      </c>
      <c r="G38" s="17">
        <f t="shared" si="2"/>
        <v>0</v>
      </c>
      <c r="H38" s="17">
        <f t="shared" si="1"/>
        <v>0</v>
      </c>
      <c r="I38" s="17">
        <f>AVERAGE(H37:H38)</f>
        <v>0</v>
      </c>
    </row>
    <row r="39" spans="1:9" ht="11.25">
      <c r="A39" s="1">
        <f>'TRB Record'!A38</f>
        <v>19</v>
      </c>
      <c r="B39" s="6">
        <f>'TRB Record'!C38</f>
        <v>0</v>
      </c>
      <c r="D39" s="1">
        <f>Lignin!E38</f>
        <v>0</v>
      </c>
      <c r="E39" s="1">
        <f>Lignin!U38</f>
        <v>87</v>
      </c>
      <c r="G39" s="17">
        <f t="shared" si="2"/>
        <v>0</v>
      </c>
      <c r="H39" s="17">
        <f t="shared" si="1"/>
        <v>0</v>
      </c>
      <c r="I39" s="17"/>
    </row>
    <row r="40" spans="1:9" ht="11.25">
      <c r="A40" s="1" t="str">
        <f>'TRB Record'!A39</f>
        <v>replicate 19</v>
      </c>
      <c r="B40" s="6">
        <f>'TRB Record'!C39</f>
        <v>0</v>
      </c>
      <c r="D40" s="1">
        <f>Lignin!E39</f>
        <v>0</v>
      </c>
      <c r="E40" s="1">
        <f>Lignin!U39</f>
        <v>87</v>
      </c>
      <c r="G40" s="17">
        <f t="shared" si="2"/>
        <v>0</v>
      </c>
      <c r="H40" s="17">
        <f t="shared" si="1"/>
        <v>0</v>
      </c>
      <c r="I40" s="17">
        <f>AVERAGE(H39:H40)</f>
        <v>0</v>
      </c>
    </row>
    <row r="41" spans="1:9" ht="11.25">
      <c r="A41" s="1">
        <f>'TRB Record'!A40</f>
        <v>20</v>
      </c>
      <c r="B41" s="6">
        <f>'TRB Record'!C40</f>
        <v>0</v>
      </c>
      <c r="D41" s="1">
        <f>Lignin!E40</f>
        <v>0</v>
      </c>
      <c r="E41" s="1">
        <f>Lignin!U40</f>
        <v>87</v>
      </c>
      <c r="G41" s="17">
        <f t="shared" si="2"/>
        <v>0</v>
      </c>
      <c r="H41" s="17">
        <f t="shared" si="1"/>
        <v>0</v>
      </c>
      <c r="I41" s="17"/>
    </row>
    <row r="42" spans="1:9" ht="11.25">
      <c r="A42" s="1" t="str">
        <f>'TRB Record'!A41</f>
        <v>replicate 20</v>
      </c>
      <c r="B42" s="6">
        <f>'TRB Record'!C41</f>
        <v>0</v>
      </c>
      <c r="D42" s="1">
        <f>Lignin!E41</f>
        <v>0</v>
      </c>
      <c r="E42" s="1">
        <f>Lignin!U41</f>
        <v>87</v>
      </c>
      <c r="G42" s="17">
        <f t="shared" si="2"/>
        <v>0</v>
      </c>
      <c r="H42" s="17">
        <f t="shared" si="1"/>
        <v>0</v>
      </c>
      <c r="I42" s="17">
        <f>AVERAGE(H41:H42)</f>
        <v>0</v>
      </c>
    </row>
    <row r="43" spans="1:9" ht="11.25">
      <c r="A43" s="1">
        <f>'TRB Record'!A42</f>
        <v>21</v>
      </c>
      <c r="B43" s="6">
        <f>'TRB Record'!C42</f>
        <v>0</v>
      </c>
      <c r="D43" s="1">
        <f>Lignin!E42</f>
        <v>0</v>
      </c>
      <c r="E43" s="1">
        <f>Lignin!U42</f>
        <v>87</v>
      </c>
      <c r="G43" s="17">
        <f t="shared" si="2"/>
        <v>0</v>
      </c>
      <c r="H43" s="17">
        <f t="shared" si="1"/>
        <v>0</v>
      </c>
      <c r="I43" s="17"/>
    </row>
    <row r="44" spans="1:9" ht="11.25">
      <c r="A44" s="1" t="str">
        <f>'TRB Record'!A43</f>
        <v>replicate 21</v>
      </c>
      <c r="B44" s="6">
        <f>'TRB Record'!C43</f>
        <v>0</v>
      </c>
      <c r="D44" s="1">
        <f>Lignin!E43</f>
        <v>0</v>
      </c>
      <c r="E44" s="1">
        <f>Lignin!U43</f>
        <v>87</v>
      </c>
      <c r="G44" s="17">
        <f t="shared" si="2"/>
        <v>0</v>
      </c>
      <c r="H44" s="17">
        <f t="shared" si="1"/>
        <v>0</v>
      </c>
      <c r="I44" s="17">
        <f>AVERAGE(H43:H44)</f>
        <v>0</v>
      </c>
    </row>
    <row r="45" spans="1:9" ht="11.25">
      <c r="A45" s="1">
        <f>'TRB Record'!A44</f>
        <v>22</v>
      </c>
      <c r="B45" s="6">
        <f>'TRB Record'!C44</f>
        <v>0</v>
      </c>
      <c r="D45" s="1">
        <f>Lignin!E44</f>
        <v>0</v>
      </c>
      <c r="E45" s="1">
        <f>Lignin!U44</f>
        <v>87</v>
      </c>
      <c r="G45" s="17">
        <f t="shared" si="2"/>
        <v>0</v>
      </c>
      <c r="H45" s="17">
        <f t="shared" si="1"/>
        <v>0</v>
      </c>
      <c r="I45" s="17"/>
    </row>
    <row r="46" spans="1:9" ht="11.25">
      <c r="A46" s="1" t="str">
        <f>'TRB Record'!A45</f>
        <v>replicate 22</v>
      </c>
      <c r="B46" s="6">
        <f>'TRB Record'!C45</f>
        <v>0</v>
      </c>
      <c r="D46" s="1">
        <f>Lignin!E45</f>
        <v>0</v>
      </c>
      <c r="E46" s="1">
        <f>Lignin!U45</f>
        <v>87</v>
      </c>
      <c r="G46" s="17">
        <f t="shared" si="2"/>
        <v>0</v>
      </c>
      <c r="H46" s="17">
        <f t="shared" si="1"/>
        <v>0</v>
      </c>
      <c r="I46" s="17">
        <f>AVERAGE(H45:H46)</f>
        <v>0</v>
      </c>
    </row>
    <row r="47" spans="1:9" ht="11.25">
      <c r="A47" s="1">
        <f>'TRB Record'!A46</f>
        <v>23</v>
      </c>
      <c r="B47" s="6">
        <f>'TRB Record'!C46</f>
        <v>0</v>
      </c>
      <c r="D47" s="1">
        <f>Lignin!E46</f>
        <v>0</v>
      </c>
      <c r="E47" s="1">
        <f>Lignin!U46</f>
        <v>87</v>
      </c>
      <c r="G47" s="17">
        <f t="shared" si="2"/>
        <v>0</v>
      </c>
      <c r="H47" s="17">
        <f t="shared" si="1"/>
        <v>0</v>
      </c>
      <c r="I47" s="17"/>
    </row>
    <row r="48" spans="1:9" ht="11.25">
      <c r="A48" s="1" t="str">
        <f>'TRB Record'!A47</f>
        <v>replicate 23</v>
      </c>
      <c r="B48" s="6">
        <f>'TRB Record'!C47</f>
        <v>0</v>
      </c>
      <c r="D48" s="1">
        <f>Lignin!E47</f>
        <v>0</v>
      </c>
      <c r="E48" s="1">
        <f>Lignin!U47</f>
        <v>87</v>
      </c>
      <c r="G48" s="17">
        <f t="shared" si="2"/>
        <v>0</v>
      </c>
      <c r="H48" s="17">
        <f t="shared" si="1"/>
        <v>0</v>
      </c>
      <c r="I48" s="17">
        <f>AVERAGE(H47:H48)</f>
        <v>0</v>
      </c>
    </row>
    <row r="49" spans="1:9" ht="11.25">
      <c r="A49" s="1">
        <f>'TRB Record'!A48</f>
        <v>24</v>
      </c>
      <c r="B49" s="6">
        <f>'TRB Record'!C48</f>
        <v>0</v>
      </c>
      <c r="D49" s="1">
        <f>Lignin!E48</f>
        <v>0</v>
      </c>
      <c r="E49" s="1">
        <f>Lignin!U48</f>
        <v>87</v>
      </c>
      <c r="G49" s="17">
        <f t="shared" si="2"/>
        <v>0</v>
      </c>
      <c r="H49" s="17">
        <f t="shared" si="1"/>
        <v>0</v>
      </c>
      <c r="I49" s="17"/>
    </row>
    <row r="50" spans="1:9" ht="11.25">
      <c r="A50" s="1" t="str">
        <f>'TRB Record'!A49</f>
        <v>replicate 24</v>
      </c>
      <c r="B50" s="6">
        <f>'TRB Record'!C49</f>
        <v>0</v>
      </c>
      <c r="D50" s="1">
        <f>Lignin!E49</f>
        <v>0</v>
      </c>
      <c r="E50" s="1">
        <f>Lignin!U49</f>
        <v>87</v>
      </c>
      <c r="G50" s="17">
        <f t="shared" si="2"/>
        <v>0</v>
      </c>
      <c r="H50" s="17">
        <f t="shared" si="1"/>
        <v>0</v>
      </c>
      <c r="I50" s="17">
        <f>AVERAGE(H49:H50)</f>
        <v>0</v>
      </c>
    </row>
    <row r="51" spans="1:9" ht="11.25">
      <c r="A51" s="1">
        <f>'TRB Record'!A50</f>
        <v>25</v>
      </c>
      <c r="B51" s="6">
        <f>'TRB Record'!C50</f>
        <v>0</v>
      </c>
      <c r="D51" s="1">
        <f>Lignin!E50</f>
        <v>0</v>
      </c>
      <c r="E51" s="1">
        <f>Lignin!U50</f>
        <v>87</v>
      </c>
      <c r="G51" s="17">
        <f t="shared" si="2"/>
        <v>0</v>
      </c>
      <c r="H51" s="17">
        <f t="shared" si="1"/>
        <v>0</v>
      </c>
      <c r="I51" s="17"/>
    </row>
    <row r="52" spans="1:9" ht="11.25">
      <c r="A52" s="1" t="str">
        <f>'TRB Record'!A51</f>
        <v>replicate 25</v>
      </c>
      <c r="B52" s="6">
        <f>'TRB Record'!C51</f>
        <v>0</v>
      </c>
      <c r="D52" s="1">
        <f>Lignin!E51</f>
        <v>0</v>
      </c>
      <c r="E52" s="1">
        <f>Lignin!U51</f>
        <v>87</v>
      </c>
      <c r="G52" s="17">
        <f t="shared" si="2"/>
        <v>0</v>
      </c>
      <c r="H52" s="17">
        <f t="shared" si="1"/>
        <v>0</v>
      </c>
      <c r="I52" s="17">
        <f>AVERAGE(H51:H52)</f>
        <v>0</v>
      </c>
    </row>
    <row r="53" spans="1:9" ht="11.25">
      <c r="A53" s="1">
        <f>'TRB Record'!A52</f>
        <v>26</v>
      </c>
      <c r="B53" s="6">
        <f>'TRB Record'!C52</f>
        <v>0</v>
      </c>
      <c r="D53" s="1">
        <f>Lignin!E52</f>
        <v>0</v>
      </c>
      <c r="E53" s="1">
        <f>Lignin!U52</f>
        <v>87</v>
      </c>
      <c r="G53" s="17">
        <f t="shared" si="2"/>
        <v>0</v>
      </c>
      <c r="H53" s="17">
        <f t="shared" si="1"/>
        <v>0</v>
      </c>
      <c r="I53" s="17"/>
    </row>
    <row r="54" spans="1:9" ht="11.25">
      <c r="A54" s="1" t="str">
        <f>'TRB Record'!A53</f>
        <v>replicate 26</v>
      </c>
      <c r="B54" s="6">
        <f>'TRB Record'!C53</f>
        <v>0</v>
      </c>
      <c r="D54" s="1">
        <f>Lignin!E53</f>
        <v>0</v>
      </c>
      <c r="E54" s="1">
        <f>Lignin!U53</f>
        <v>87</v>
      </c>
      <c r="G54" s="17">
        <f t="shared" si="2"/>
        <v>0</v>
      </c>
      <c r="H54" s="17">
        <f t="shared" si="1"/>
        <v>0</v>
      </c>
      <c r="I54" s="17">
        <f>AVERAGE(H53:H54)</f>
        <v>0</v>
      </c>
    </row>
    <row r="55" spans="1:9" ht="11.25">
      <c r="A55" s="1">
        <f>'TRB Record'!A54</f>
        <v>27</v>
      </c>
      <c r="B55" s="6">
        <f>'TRB Record'!C54</f>
        <v>0</v>
      </c>
      <c r="D55" s="1">
        <f>Lignin!E54</f>
        <v>0</v>
      </c>
      <c r="E55" s="1">
        <f>Lignin!U54</f>
        <v>87</v>
      </c>
      <c r="G55" s="17">
        <f t="shared" si="2"/>
        <v>0</v>
      </c>
      <c r="H55" s="17">
        <f t="shared" si="1"/>
        <v>0</v>
      </c>
      <c r="I55" s="17"/>
    </row>
    <row r="56" spans="1:9" ht="11.25">
      <c r="A56" s="1" t="str">
        <f>'TRB Record'!A55</f>
        <v>replicate 27</v>
      </c>
      <c r="B56" s="6">
        <f>'TRB Record'!C55</f>
        <v>0</v>
      </c>
      <c r="D56" s="1">
        <f>Lignin!E55</f>
        <v>0</v>
      </c>
      <c r="E56" s="1">
        <f>Lignin!U55</f>
        <v>87</v>
      </c>
      <c r="G56" s="17">
        <f t="shared" si="2"/>
        <v>0</v>
      </c>
      <c r="H56" s="17">
        <f t="shared" si="1"/>
        <v>0</v>
      </c>
      <c r="I56" s="17">
        <f>AVERAGE(H55:H56)</f>
        <v>0</v>
      </c>
    </row>
    <row r="57" spans="1:9" ht="11.25">
      <c r="A57" s="1">
        <f>'TRB Record'!A56</f>
        <v>28</v>
      </c>
      <c r="B57" s="6">
        <f>'TRB Record'!C56</f>
        <v>0</v>
      </c>
      <c r="D57" s="1">
        <f>Lignin!E56</f>
        <v>0</v>
      </c>
      <c r="E57" s="1">
        <f>Lignin!U56</f>
        <v>87</v>
      </c>
      <c r="G57" s="17">
        <f t="shared" si="2"/>
        <v>0</v>
      </c>
      <c r="H57" s="17">
        <f t="shared" si="1"/>
        <v>0</v>
      </c>
      <c r="I57" s="17"/>
    </row>
    <row r="58" spans="1:9" ht="11.25">
      <c r="A58" s="1" t="str">
        <f>'TRB Record'!A57</f>
        <v>replicate 28</v>
      </c>
      <c r="B58" s="6">
        <f>'TRB Record'!C57</f>
        <v>0</v>
      </c>
      <c r="D58" s="1">
        <f>Lignin!E57</f>
        <v>0</v>
      </c>
      <c r="E58" s="1">
        <f>Lignin!U57</f>
        <v>87</v>
      </c>
      <c r="G58" s="17">
        <f t="shared" si="2"/>
        <v>0</v>
      </c>
      <c r="H58" s="17">
        <f t="shared" si="1"/>
        <v>0</v>
      </c>
      <c r="I58" s="17">
        <f>AVERAGE(H57:H58)</f>
        <v>0</v>
      </c>
    </row>
    <row r="59" spans="1:9" ht="11.25">
      <c r="A59" s="1">
        <f>'TRB Record'!A58</f>
        <v>29</v>
      </c>
      <c r="B59" s="6">
        <f>'TRB Record'!C58</f>
        <v>0</v>
      </c>
      <c r="D59" s="1">
        <f>Lignin!E58</f>
        <v>0</v>
      </c>
      <c r="E59" s="1">
        <f>Lignin!U58</f>
        <v>87</v>
      </c>
      <c r="G59" s="17">
        <f t="shared" si="2"/>
        <v>0</v>
      </c>
      <c r="H59" s="17">
        <f t="shared" si="1"/>
        <v>0</v>
      </c>
      <c r="I59" s="17"/>
    </row>
    <row r="60" spans="1:9" ht="11.25">
      <c r="A60" s="1" t="str">
        <f>'TRB Record'!A59</f>
        <v>replicate 29</v>
      </c>
      <c r="B60" s="6">
        <f>'TRB Record'!C59</f>
        <v>0</v>
      </c>
      <c r="D60" s="1">
        <f>Lignin!E59</f>
        <v>0</v>
      </c>
      <c r="E60" s="1">
        <f>Lignin!U59</f>
        <v>87</v>
      </c>
      <c r="G60" s="17">
        <f t="shared" si="2"/>
        <v>0</v>
      </c>
      <c r="H60" s="17">
        <f t="shared" si="1"/>
        <v>0</v>
      </c>
      <c r="I60" s="17">
        <f>AVERAGE(H59:H60)</f>
        <v>0</v>
      </c>
    </row>
    <row r="61" spans="1:9" ht="11.25">
      <c r="A61" s="1">
        <f>'TRB Record'!A60</f>
        <v>30</v>
      </c>
      <c r="B61" s="6">
        <f>'TRB Record'!C60</f>
        <v>0</v>
      </c>
      <c r="D61" s="1">
        <f>Lignin!E60</f>
        <v>0</v>
      </c>
      <c r="E61" s="1">
        <f>Lignin!U60</f>
        <v>87</v>
      </c>
      <c r="G61" s="17">
        <f t="shared" si="2"/>
        <v>0</v>
      </c>
      <c r="H61" s="17">
        <f t="shared" si="1"/>
        <v>0</v>
      </c>
      <c r="I61" s="17"/>
    </row>
    <row r="62" spans="1:9" ht="11.25">
      <c r="A62" s="1" t="str">
        <f>'TRB Record'!A61</f>
        <v>replicate 30</v>
      </c>
      <c r="B62" s="6">
        <f>'TRB Record'!C61</f>
        <v>0</v>
      </c>
      <c r="D62" s="1">
        <f>Lignin!E61</f>
        <v>0</v>
      </c>
      <c r="E62" s="1">
        <f>Lignin!U61</f>
        <v>87</v>
      </c>
      <c r="G62" s="17">
        <f t="shared" si="2"/>
        <v>0</v>
      </c>
      <c r="H62" s="17">
        <f t="shared" si="1"/>
        <v>0</v>
      </c>
      <c r="I62" s="17">
        <f>AVERAGE(H61:H62)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3.xml><?xml version="1.0" encoding="utf-8"?>
<worksheet xmlns="http://schemas.openxmlformats.org/spreadsheetml/2006/main" xmlns:r="http://schemas.openxmlformats.org/officeDocument/2006/relationships">
  <sheetPr codeName="Sheet8">
    <pageSetUpPr fitToPage="1"/>
  </sheetPr>
  <dimension ref="A1:L62"/>
  <sheetViews>
    <sheetView workbookViewId="0" topLeftCell="A1">
      <selection activeCell="L1" sqref="L1"/>
    </sheetView>
  </sheetViews>
  <sheetFormatPr defaultColWidth="9.00390625" defaultRowHeight="12"/>
  <cols>
    <col min="1" max="1" width="10.875" style="1" customWidth="1"/>
    <col min="2" max="2" width="16.375" style="6" customWidth="1"/>
    <col min="3" max="3" width="10.875" style="2" customWidth="1"/>
    <col min="4" max="4" width="15.875" style="1" bestFit="1" customWidth="1"/>
    <col min="5" max="5" width="10.125" style="1" bestFit="1" customWidth="1"/>
    <col min="6" max="6" width="16.25390625" style="2" bestFit="1" customWidth="1"/>
    <col min="7" max="7" width="13.375" style="1" bestFit="1" customWidth="1"/>
    <col min="8" max="8" width="7.375" style="1" bestFit="1" customWidth="1"/>
    <col min="9" max="10" width="10.875" style="1" customWidth="1"/>
    <col min="11" max="12" width="14.875" style="5" customWidth="1"/>
    <col min="13" max="16384" width="10.875" style="5" customWidth="1"/>
  </cols>
  <sheetData>
    <row r="1" spans="11:12" ht="12">
      <c r="K1" s="90" t="s">
        <v>184</v>
      </c>
      <c r="L1" s="2"/>
    </row>
    <row r="2" spans="1:10" s="1" customFormat="1" ht="11.25">
      <c r="A2" s="1" t="s">
        <v>0</v>
      </c>
      <c r="B2" s="6" t="s">
        <v>46</v>
      </c>
      <c r="C2" s="54" t="s">
        <v>12</v>
      </c>
      <c r="D2" s="1" t="s">
        <v>88</v>
      </c>
      <c r="E2" s="1" t="s">
        <v>107</v>
      </c>
      <c r="F2" s="54" t="s">
        <v>149</v>
      </c>
      <c r="G2" s="1" t="s">
        <v>150</v>
      </c>
      <c r="H2" s="1" t="s">
        <v>151</v>
      </c>
      <c r="I2" s="1" t="s">
        <v>152</v>
      </c>
      <c r="J2" s="1" t="s">
        <v>59</v>
      </c>
    </row>
    <row r="3" spans="1:10" ht="11.25">
      <c r="A3" s="1">
        <f>'TRB Record'!A2</f>
        <v>1</v>
      </c>
      <c r="B3" s="6">
        <f>'TRB Record'!C2</f>
        <v>0</v>
      </c>
      <c r="D3" s="1">
        <f>Lignin!E2</f>
        <v>0</v>
      </c>
      <c r="E3" s="1">
        <f>Lignin!U2</f>
        <v>87</v>
      </c>
      <c r="G3" s="17">
        <f aca="true" t="shared" si="0" ref="G3:G34">F3*E3</f>
        <v>0</v>
      </c>
      <c r="H3" s="37">
        <f>43/60</f>
        <v>0.7166666666666667</v>
      </c>
      <c r="I3" s="17">
        <f>IF(D3=0,0,100*(H3*G3/D3))</f>
        <v>0</v>
      </c>
      <c r="J3" s="17"/>
    </row>
    <row r="4" spans="1:10" ht="11.25">
      <c r="A4" s="1" t="str">
        <f>'TRB Record'!A3</f>
        <v>replicate 1</v>
      </c>
      <c r="B4" s="6">
        <f>'TRB Record'!C3</f>
        <v>0</v>
      </c>
      <c r="D4" s="1">
        <f>Lignin!E3</f>
        <v>0</v>
      </c>
      <c r="E4" s="1">
        <f>Lignin!U3</f>
        <v>87</v>
      </c>
      <c r="G4" s="17">
        <f t="shared" si="0"/>
        <v>0</v>
      </c>
      <c r="H4" s="37">
        <f aca="true" t="shared" si="1" ref="H4:H62">43/60</f>
        <v>0.7166666666666667</v>
      </c>
      <c r="I4" s="17">
        <f aca="true" t="shared" si="2" ref="I4:I62">IF(D4=0,0,100*(H4*G4/D4))</f>
        <v>0</v>
      </c>
      <c r="J4" s="17">
        <f>AVERAGE(I3,I4)</f>
        <v>0</v>
      </c>
    </row>
    <row r="5" spans="1:10" ht="11.25">
      <c r="A5" s="1">
        <f>'TRB Record'!A4</f>
        <v>2</v>
      </c>
      <c r="B5" s="6">
        <f>'TRB Record'!C4</f>
        <v>0</v>
      </c>
      <c r="D5" s="1">
        <f>Lignin!E4</f>
        <v>0</v>
      </c>
      <c r="E5" s="1">
        <f>Lignin!U4</f>
        <v>87</v>
      </c>
      <c r="G5" s="17">
        <f t="shared" si="0"/>
        <v>0</v>
      </c>
      <c r="H5" s="37">
        <f t="shared" si="1"/>
        <v>0.7166666666666667</v>
      </c>
      <c r="I5" s="17">
        <f t="shared" si="2"/>
        <v>0</v>
      </c>
      <c r="J5" s="17"/>
    </row>
    <row r="6" spans="1:10" ht="11.25">
      <c r="A6" s="1" t="str">
        <f>'TRB Record'!A5</f>
        <v>replicate 2</v>
      </c>
      <c r="B6" s="6">
        <f>'TRB Record'!C5</f>
        <v>0</v>
      </c>
      <c r="D6" s="1">
        <f>Lignin!E5</f>
        <v>0</v>
      </c>
      <c r="E6" s="1">
        <f>Lignin!U5</f>
        <v>87</v>
      </c>
      <c r="G6" s="17">
        <f t="shared" si="0"/>
        <v>0</v>
      </c>
      <c r="H6" s="37">
        <f t="shared" si="1"/>
        <v>0.7166666666666667</v>
      </c>
      <c r="I6" s="17">
        <f t="shared" si="2"/>
        <v>0</v>
      </c>
      <c r="J6" s="17">
        <f>AVERAGE(I5,I6)</f>
        <v>0</v>
      </c>
    </row>
    <row r="7" spans="1:10" ht="11.25">
      <c r="A7" s="1">
        <f>'TRB Record'!A6</f>
        <v>3</v>
      </c>
      <c r="B7" s="6">
        <f>'TRB Record'!C6</f>
        <v>0</v>
      </c>
      <c r="D7" s="1">
        <f>Lignin!E6</f>
        <v>0</v>
      </c>
      <c r="E7" s="1">
        <f>Lignin!U6</f>
        <v>87</v>
      </c>
      <c r="G7" s="17">
        <f t="shared" si="0"/>
        <v>0</v>
      </c>
      <c r="H7" s="37">
        <f t="shared" si="1"/>
        <v>0.7166666666666667</v>
      </c>
      <c r="I7" s="17">
        <f t="shared" si="2"/>
        <v>0</v>
      </c>
      <c r="J7" s="17"/>
    </row>
    <row r="8" spans="1:10" ht="11.25">
      <c r="A8" s="1" t="str">
        <f>'TRB Record'!A7</f>
        <v>replicate 3</v>
      </c>
      <c r="B8" s="6">
        <f>'TRB Record'!C7</f>
        <v>0</v>
      </c>
      <c r="D8" s="1">
        <f>Lignin!E7</f>
        <v>0</v>
      </c>
      <c r="E8" s="1">
        <f>Lignin!U7</f>
        <v>87</v>
      </c>
      <c r="G8" s="17">
        <f t="shared" si="0"/>
        <v>0</v>
      </c>
      <c r="H8" s="37">
        <f t="shared" si="1"/>
        <v>0.7166666666666667</v>
      </c>
      <c r="I8" s="17">
        <f t="shared" si="2"/>
        <v>0</v>
      </c>
      <c r="J8" s="17">
        <f>AVERAGE(I7,I8)</f>
        <v>0</v>
      </c>
    </row>
    <row r="9" spans="1:10" ht="11.25">
      <c r="A9" s="1">
        <f>'TRB Record'!A8</f>
        <v>4</v>
      </c>
      <c r="B9" s="6">
        <f>'TRB Record'!C8</f>
        <v>0</v>
      </c>
      <c r="D9" s="1">
        <f>Lignin!E8</f>
        <v>0</v>
      </c>
      <c r="E9" s="1">
        <f>Lignin!U8</f>
        <v>87</v>
      </c>
      <c r="G9" s="17">
        <f t="shared" si="0"/>
        <v>0</v>
      </c>
      <c r="H9" s="37">
        <f t="shared" si="1"/>
        <v>0.7166666666666667</v>
      </c>
      <c r="I9" s="17">
        <f t="shared" si="2"/>
        <v>0</v>
      </c>
      <c r="J9" s="17"/>
    </row>
    <row r="10" spans="1:10" ht="11.25">
      <c r="A10" s="1" t="str">
        <f>'TRB Record'!A9</f>
        <v>replicate 4</v>
      </c>
      <c r="B10" s="6">
        <f>'TRB Record'!C9</f>
        <v>0</v>
      </c>
      <c r="D10" s="1">
        <f>Lignin!E9</f>
        <v>0</v>
      </c>
      <c r="E10" s="1">
        <f>Lignin!U9</f>
        <v>87</v>
      </c>
      <c r="G10" s="17">
        <f t="shared" si="0"/>
        <v>0</v>
      </c>
      <c r="H10" s="37">
        <f t="shared" si="1"/>
        <v>0.7166666666666667</v>
      </c>
      <c r="I10" s="17">
        <f t="shared" si="2"/>
        <v>0</v>
      </c>
      <c r="J10" s="17">
        <f>AVERAGE(I9,I10)</f>
        <v>0</v>
      </c>
    </row>
    <row r="11" spans="1:10" ht="11.25">
      <c r="A11" s="1">
        <f>'TRB Record'!A10</f>
        <v>5</v>
      </c>
      <c r="B11" s="6">
        <f>'TRB Record'!C10</f>
        <v>0</v>
      </c>
      <c r="D11" s="1">
        <f>Lignin!E10</f>
        <v>0</v>
      </c>
      <c r="E11" s="1">
        <f>Lignin!U10</f>
        <v>87</v>
      </c>
      <c r="G11" s="17">
        <f t="shared" si="0"/>
        <v>0</v>
      </c>
      <c r="H11" s="37">
        <f t="shared" si="1"/>
        <v>0.7166666666666667</v>
      </c>
      <c r="I11" s="17">
        <f t="shared" si="2"/>
        <v>0</v>
      </c>
      <c r="J11" s="17"/>
    </row>
    <row r="12" spans="1:10" ht="11.25">
      <c r="A12" s="1" t="str">
        <f>'TRB Record'!A11</f>
        <v>replicate 5</v>
      </c>
      <c r="B12" s="6">
        <f>'TRB Record'!C11</f>
        <v>0</v>
      </c>
      <c r="D12" s="1">
        <f>Lignin!E11</f>
        <v>0</v>
      </c>
      <c r="E12" s="1">
        <f>Lignin!U11</f>
        <v>87</v>
      </c>
      <c r="G12" s="17">
        <f t="shared" si="0"/>
        <v>0</v>
      </c>
      <c r="H12" s="37">
        <f t="shared" si="1"/>
        <v>0.7166666666666667</v>
      </c>
      <c r="I12" s="17">
        <f t="shared" si="2"/>
        <v>0</v>
      </c>
      <c r="J12" s="17">
        <f>AVERAGE(I11,I12)</f>
        <v>0</v>
      </c>
    </row>
    <row r="13" spans="1:10" ht="11.25">
      <c r="A13" s="1">
        <f>'TRB Record'!A12</f>
        <v>6</v>
      </c>
      <c r="B13" s="6">
        <f>'TRB Record'!C12</f>
        <v>0</v>
      </c>
      <c r="D13" s="1">
        <f>Lignin!E12</f>
        <v>0</v>
      </c>
      <c r="E13" s="1">
        <f>Lignin!U12</f>
        <v>87</v>
      </c>
      <c r="G13" s="17">
        <f t="shared" si="0"/>
        <v>0</v>
      </c>
      <c r="H13" s="37">
        <f t="shared" si="1"/>
        <v>0.7166666666666667</v>
      </c>
      <c r="I13" s="17">
        <f t="shared" si="2"/>
        <v>0</v>
      </c>
      <c r="J13" s="17"/>
    </row>
    <row r="14" spans="1:10" ht="11.25">
      <c r="A14" s="1" t="str">
        <f>'TRB Record'!A13</f>
        <v>replicate 6</v>
      </c>
      <c r="B14" s="6">
        <f>'TRB Record'!C13</f>
        <v>0</v>
      </c>
      <c r="D14" s="1">
        <f>Lignin!E13</f>
        <v>0</v>
      </c>
      <c r="E14" s="1">
        <f>Lignin!U13</f>
        <v>87</v>
      </c>
      <c r="G14" s="17">
        <f t="shared" si="0"/>
        <v>0</v>
      </c>
      <c r="H14" s="37">
        <f t="shared" si="1"/>
        <v>0.7166666666666667</v>
      </c>
      <c r="I14" s="17">
        <f t="shared" si="2"/>
        <v>0</v>
      </c>
      <c r="J14" s="17">
        <f>AVERAGE(I13,I14)</f>
        <v>0</v>
      </c>
    </row>
    <row r="15" spans="1:10" ht="11.25">
      <c r="A15" s="1">
        <f>'TRB Record'!A14</f>
        <v>7</v>
      </c>
      <c r="B15" s="6">
        <f>'TRB Record'!C14</f>
        <v>0</v>
      </c>
      <c r="D15" s="1">
        <f>Lignin!E14</f>
        <v>0</v>
      </c>
      <c r="E15" s="1">
        <f>Lignin!U14</f>
        <v>87</v>
      </c>
      <c r="G15" s="17">
        <f t="shared" si="0"/>
        <v>0</v>
      </c>
      <c r="H15" s="37">
        <f t="shared" si="1"/>
        <v>0.7166666666666667</v>
      </c>
      <c r="I15" s="17">
        <f t="shared" si="2"/>
        <v>0</v>
      </c>
      <c r="J15" s="17"/>
    </row>
    <row r="16" spans="1:10" ht="11.25">
      <c r="A16" s="1" t="str">
        <f>'TRB Record'!A15</f>
        <v>replicate 7</v>
      </c>
      <c r="B16" s="6">
        <f>'TRB Record'!C15</f>
        <v>0</v>
      </c>
      <c r="D16" s="1">
        <f>Lignin!E15</f>
        <v>0</v>
      </c>
      <c r="E16" s="1">
        <f>Lignin!U15</f>
        <v>87</v>
      </c>
      <c r="G16" s="17">
        <f t="shared" si="0"/>
        <v>0</v>
      </c>
      <c r="H16" s="37">
        <f t="shared" si="1"/>
        <v>0.7166666666666667</v>
      </c>
      <c r="I16" s="17">
        <f t="shared" si="2"/>
        <v>0</v>
      </c>
      <c r="J16" s="17">
        <f>AVERAGE(I15,I16)</f>
        <v>0</v>
      </c>
    </row>
    <row r="17" spans="1:10" ht="11.25">
      <c r="A17" s="1">
        <f>'TRB Record'!A16</f>
        <v>8</v>
      </c>
      <c r="B17" s="6">
        <f>'TRB Record'!C16</f>
        <v>0</v>
      </c>
      <c r="D17" s="1">
        <f>Lignin!E16</f>
        <v>0</v>
      </c>
      <c r="E17" s="1">
        <f>Lignin!U16</f>
        <v>87</v>
      </c>
      <c r="G17" s="17">
        <f t="shared" si="0"/>
        <v>0</v>
      </c>
      <c r="H17" s="37">
        <f t="shared" si="1"/>
        <v>0.7166666666666667</v>
      </c>
      <c r="I17" s="17">
        <f t="shared" si="2"/>
        <v>0</v>
      </c>
      <c r="J17" s="17"/>
    </row>
    <row r="18" spans="1:10" ht="11.25">
      <c r="A18" s="1" t="str">
        <f>'TRB Record'!A17</f>
        <v>replicate 8</v>
      </c>
      <c r="B18" s="6">
        <f>'TRB Record'!C17</f>
        <v>0</v>
      </c>
      <c r="D18" s="1">
        <f>Lignin!E17</f>
        <v>0</v>
      </c>
      <c r="E18" s="1">
        <f>Lignin!U17</f>
        <v>87</v>
      </c>
      <c r="G18" s="17">
        <f t="shared" si="0"/>
        <v>0</v>
      </c>
      <c r="H18" s="37">
        <f t="shared" si="1"/>
        <v>0.7166666666666667</v>
      </c>
      <c r="I18" s="17">
        <f t="shared" si="2"/>
        <v>0</v>
      </c>
      <c r="J18" s="17">
        <f>AVERAGE(I17,I18)</f>
        <v>0</v>
      </c>
    </row>
    <row r="19" spans="1:10" ht="11.25">
      <c r="A19" s="1">
        <f>'TRB Record'!A18</f>
        <v>9</v>
      </c>
      <c r="B19" s="6">
        <f>'TRB Record'!C18</f>
        <v>0</v>
      </c>
      <c r="D19" s="1">
        <f>Lignin!E18</f>
        <v>0</v>
      </c>
      <c r="E19" s="1">
        <f>Lignin!U18</f>
        <v>87</v>
      </c>
      <c r="G19" s="17">
        <f t="shared" si="0"/>
        <v>0</v>
      </c>
      <c r="H19" s="37">
        <f t="shared" si="1"/>
        <v>0.7166666666666667</v>
      </c>
      <c r="I19" s="17">
        <f t="shared" si="2"/>
        <v>0</v>
      </c>
      <c r="J19" s="17"/>
    </row>
    <row r="20" spans="1:10" ht="11.25">
      <c r="A20" s="1" t="str">
        <f>'TRB Record'!A19</f>
        <v>replicate 9</v>
      </c>
      <c r="B20" s="6">
        <f>'TRB Record'!C19</f>
        <v>0</v>
      </c>
      <c r="D20" s="1">
        <f>Lignin!E19</f>
        <v>0</v>
      </c>
      <c r="E20" s="1">
        <f>Lignin!U19</f>
        <v>87</v>
      </c>
      <c r="G20" s="17">
        <f t="shared" si="0"/>
        <v>0</v>
      </c>
      <c r="H20" s="37">
        <f t="shared" si="1"/>
        <v>0.7166666666666667</v>
      </c>
      <c r="I20" s="17">
        <f t="shared" si="2"/>
        <v>0</v>
      </c>
      <c r="J20" s="17">
        <f>AVERAGE(I19,I20)</f>
        <v>0</v>
      </c>
    </row>
    <row r="21" spans="1:10" ht="11.25">
      <c r="A21" s="1">
        <f>'TRB Record'!A20</f>
        <v>10</v>
      </c>
      <c r="B21" s="6">
        <f>'TRB Record'!C20</f>
        <v>0</v>
      </c>
      <c r="D21" s="1">
        <f>Lignin!E20</f>
        <v>0</v>
      </c>
      <c r="E21" s="1">
        <f>Lignin!U20</f>
        <v>87</v>
      </c>
      <c r="G21" s="17">
        <f t="shared" si="0"/>
        <v>0</v>
      </c>
      <c r="H21" s="37">
        <f t="shared" si="1"/>
        <v>0.7166666666666667</v>
      </c>
      <c r="I21" s="17">
        <f t="shared" si="2"/>
        <v>0</v>
      </c>
      <c r="J21" s="17"/>
    </row>
    <row r="22" spans="1:10" ht="11.25">
      <c r="A22" s="1" t="str">
        <f>'TRB Record'!A21</f>
        <v>replicate 10</v>
      </c>
      <c r="B22" s="6">
        <f>'TRB Record'!C21</f>
        <v>0</v>
      </c>
      <c r="D22" s="1">
        <f>Lignin!E21</f>
        <v>0</v>
      </c>
      <c r="E22" s="1">
        <f>Lignin!U21</f>
        <v>87</v>
      </c>
      <c r="G22" s="17">
        <f t="shared" si="0"/>
        <v>0</v>
      </c>
      <c r="H22" s="37">
        <f t="shared" si="1"/>
        <v>0.7166666666666667</v>
      </c>
      <c r="I22" s="17">
        <f t="shared" si="2"/>
        <v>0</v>
      </c>
      <c r="J22" s="17">
        <f>AVERAGE(I21,I22)</f>
        <v>0</v>
      </c>
    </row>
    <row r="23" spans="1:10" ht="11.25">
      <c r="A23" s="1">
        <f>'TRB Record'!A22</f>
        <v>11</v>
      </c>
      <c r="B23" s="6">
        <f>'TRB Record'!C22</f>
        <v>0</v>
      </c>
      <c r="D23" s="1">
        <f>Lignin!E22</f>
        <v>0</v>
      </c>
      <c r="E23" s="1">
        <f>Lignin!U22</f>
        <v>87</v>
      </c>
      <c r="G23" s="17">
        <f t="shared" si="0"/>
        <v>0</v>
      </c>
      <c r="H23" s="37">
        <f t="shared" si="1"/>
        <v>0.7166666666666667</v>
      </c>
      <c r="I23" s="17">
        <f t="shared" si="2"/>
        <v>0</v>
      </c>
      <c r="J23" s="17"/>
    </row>
    <row r="24" spans="1:10" ht="11.25">
      <c r="A24" s="1" t="str">
        <f>'TRB Record'!A23</f>
        <v>replicate 11</v>
      </c>
      <c r="B24" s="6">
        <f>'TRB Record'!C23</f>
        <v>0</v>
      </c>
      <c r="D24" s="1">
        <f>Lignin!E23</f>
        <v>0</v>
      </c>
      <c r="E24" s="1">
        <f>Lignin!U23</f>
        <v>87</v>
      </c>
      <c r="G24" s="17">
        <f t="shared" si="0"/>
        <v>0</v>
      </c>
      <c r="H24" s="37">
        <f t="shared" si="1"/>
        <v>0.7166666666666667</v>
      </c>
      <c r="I24" s="17">
        <f t="shared" si="2"/>
        <v>0</v>
      </c>
      <c r="J24" s="17">
        <f>AVERAGE(I23,I24)</f>
        <v>0</v>
      </c>
    </row>
    <row r="25" spans="1:10" ht="11.25">
      <c r="A25" s="1">
        <f>'TRB Record'!A24</f>
        <v>12</v>
      </c>
      <c r="B25" s="6">
        <f>'TRB Record'!C24</f>
        <v>0</v>
      </c>
      <c r="D25" s="1">
        <f>Lignin!E24</f>
        <v>0</v>
      </c>
      <c r="E25" s="1">
        <f>Lignin!U24</f>
        <v>87</v>
      </c>
      <c r="G25" s="17">
        <f t="shared" si="0"/>
        <v>0</v>
      </c>
      <c r="H25" s="37">
        <f t="shared" si="1"/>
        <v>0.7166666666666667</v>
      </c>
      <c r="I25" s="17">
        <f t="shared" si="2"/>
        <v>0</v>
      </c>
      <c r="J25" s="17"/>
    </row>
    <row r="26" spans="1:10" ht="11.25">
      <c r="A26" s="1" t="str">
        <f>'TRB Record'!A25</f>
        <v>replicate 12</v>
      </c>
      <c r="B26" s="6">
        <f>'TRB Record'!C25</f>
        <v>0</v>
      </c>
      <c r="D26" s="1">
        <f>Lignin!E25</f>
        <v>0</v>
      </c>
      <c r="E26" s="1">
        <f>Lignin!U25</f>
        <v>87</v>
      </c>
      <c r="G26" s="17">
        <f t="shared" si="0"/>
        <v>0</v>
      </c>
      <c r="H26" s="37">
        <f t="shared" si="1"/>
        <v>0.7166666666666667</v>
      </c>
      <c r="I26" s="17">
        <f t="shared" si="2"/>
        <v>0</v>
      </c>
      <c r="J26" s="17">
        <f>AVERAGE(I25,I26)</f>
        <v>0</v>
      </c>
    </row>
    <row r="27" spans="1:10" ht="11.25">
      <c r="A27" s="1">
        <f>'TRB Record'!A26</f>
        <v>13</v>
      </c>
      <c r="B27" s="6">
        <f>'TRB Record'!C26</f>
        <v>0</v>
      </c>
      <c r="D27" s="1">
        <f>Lignin!E26</f>
        <v>0</v>
      </c>
      <c r="E27" s="1">
        <f>Lignin!U26</f>
        <v>87</v>
      </c>
      <c r="G27" s="17">
        <f t="shared" si="0"/>
        <v>0</v>
      </c>
      <c r="H27" s="37">
        <f t="shared" si="1"/>
        <v>0.7166666666666667</v>
      </c>
      <c r="I27" s="17">
        <f t="shared" si="2"/>
        <v>0</v>
      </c>
      <c r="J27" s="17"/>
    </row>
    <row r="28" spans="1:10" ht="11.25">
      <c r="A28" s="1" t="str">
        <f>'TRB Record'!A27</f>
        <v>replicate 13</v>
      </c>
      <c r="B28" s="6">
        <f>'TRB Record'!C27</f>
        <v>0</v>
      </c>
      <c r="D28" s="1">
        <f>Lignin!E27</f>
        <v>0</v>
      </c>
      <c r="E28" s="1">
        <f>Lignin!U27</f>
        <v>87</v>
      </c>
      <c r="G28" s="17">
        <f t="shared" si="0"/>
        <v>0</v>
      </c>
      <c r="H28" s="37">
        <f t="shared" si="1"/>
        <v>0.7166666666666667</v>
      </c>
      <c r="I28" s="17">
        <f t="shared" si="2"/>
        <v>0</v>
      </c>
      <c r="J28" s="17">
        <f>AVERAGE(I27,I28)</f>
        <v>0</v>
      </c>
    </row>
    <row r="29" spans="1:10" ht="11.25">
      <c r="A29" s="1">
        <f>'TRB Record'!A28</f>
        <v>14</v>
      </c>
      <c r="B29" s="6">
        <f>'TRB Record'!C28</f>
        <v>0</v>
      </c>
      <c r="D29" s="1">
        <f>Lignin!E28</f>
        <v>0</v>
      </c>
      <c r="E29" s="1">
        <f>Lignin!U28</f>
        <v>87</v>
      </c>
      <c r="G29" s="17">
        <f t="shared" si="0"/>
        <v>0</v>
      </c>
      <c r="H29" s="37">
        <f t="shared" si="1"/>
        <v>0.7166666666666667</v>
      </c>
      <c r="I29" s="17">
        <f t="shared" si="2"/>
        <v>0</v>
      </c>
      <c r="J29" s="17"/>
    </row>
    <row r="30" spans="1:10" ht="11.25">
      <c r="A30" s="1" t="str">
        <f>'TRB Record'!A29</f>
        <v>replicate 14</v>
      </c>
      <c r="B30" s="6">
        <f>'TRB Record'!C29</f>
        <v>0</v>
      </c>
      <c r="D30" s="1">
        <f>Lignin!E29</f>
        <v>0</v>
      </c>
      <c r="E30" s="1">
        <f>Lignin!U29</f>
        <v>87</v>
      </c>
      <c r="G30" s="17">
        <f t="shared" si="0"/>
        <v>0</v>
      </c>
      <c r="H30" s="37">
        <f t="shared" si="1"/>
        <v>0.7166666666666667</v>
      </c>
      <c r="I30" s="17">
        <f t="shared" si="2"/>
        <v>0</v>
      </c>
      <c r="J30" s="17">
        <f>AVERAGE(I29,I30)</f>
        <v>0</v>
      </c>
    </row>
    <row r="31" spans="1:10" ht="11.25">
      <c r="A31" s="1">
        <f>'TRB Record'!A30</f>
        <v>15</v>
      </c>
      <c r="B31" s="6">
        <f>'TRB Record'!C30</f>
        <v>0</v>
      </c>
      <c r="D31" s="1">
        <f>Lignin!E30</f>
        <v>0</v>
      </c>
      <c r="E31" s="1">
        <f>Lignin!U30</f>
        <v>87</v>
      </c>
      <c r="G31" s="17">
        <f t="shared" si="0"/>
        <v>0</v>
      </c>
      <c r="H31" s="37">
        <f t="shared" si="1"/>
        <v>0.7166666666666667</v>
      </c>
      <c r="I31" s="17">
        <f t="shared" si="2"/>
        <v>0</v>
      </c>
      <c r="J31" s="17"/>
    </row>
    <row r="32" spans="1:10" ht="11.25">
      <c r="A32" s="1" t="str">
        <f>'TRB Record'!A31</f>
        <v>replicate 15</v>
      </c>
      <c r="B32" s="6">
        <f>'TRB Record'!C31</f>
        <v>0</v>
      </c>
      <c r="D32" s="1">
        <f>Lignin!E31</f>
        <v>0</v>
      </c>
      <c r="E32" s="1">
        <f>Lignin!U31</f>
        <v>87</v>
      </c>
      <c r="G32" s="17">
        <f t="shared" si="0"/>
        <v>0</v>
      </c>
      <c r="H32" s="37">
        <f t="shared" si="1"/>
        <v>0.7166666666666667</v>
      </c>
      <c r="I32" s="17">
        <f t="shared" si="2"/>
        <v>0</v>
      </c>
      <c r="J32" s="17">
        <f>AVERAGE(I31,I32)</f>
        <v>0</v>
      </c>
    </row>
    <row r="33" spans="1:10" ht="11.25">
      <c r="A33" s="1">
        <f>'TRB Record'!A32</f>
        <v>16</v>
      </c>
      <c r="B33" s="6">
        <f>'TRB Record'!C32</f>
        <v>0</v>
      </c>
      <c r="D33" s="1">
        <f>Lignin!E32</f>
        <v>0</v>
      </c>
      <c r="E33" s="1">
        <f>Lignin!U32</f>
        <v>87</v>
      </c>
      <c r="G33" s="17">
        <f t="shared" si="0"/>
        <v>0</v>
      </c>
      <c r="H33" s="37">
        <f t="shared" si="1"/>
        <v>0.7166666666666667</v>
      </c>
      <c r="I33" s="17">
        <f t="shared" si="2"/>
        <v>0</v>
      </c>
      <c r="J33" s="17"/>
    </row>
    <row r="34" spans="1:10" ht="11.25">
      <c r="A34" s="1" t="str">
        <f>'TRB Record'!A33</f>
        <v>replicate 16</v>
      </c>
      <c r="B34" s="6">
        <f>'TRB Record'!C33</f>
        <v>0</v>
      </c>
      <c r="D34" s="1">
        <f>Lignin!E33</f>
        <v>0</v>
      </c>
      <c r="E34" s="1">
        <f>Lignin!U33</f>
        <v>87</v>
      </c>
      <c r="G34" s="17">
        <f t="shared" si="0"/>
        <v>0</v>
      </c>
      <c r="H34" s="37">
        <f t="shared" si="1"/>
        <v>0.7166666666666667</v>
      </c>
      <c r="I34" s="17">
        <f t="shared" si="2"/>
        <v>0</v>
      </c>
      <c r="J34" s="17">
        <f>AVERAGE(I33,I34)</f>
        <v>0</v>
      </c>
    </row>
    <row r="35" spans="1:10" ht="11.25">
      <c r="A35" s="1">
        <f>'TRB Record'!A34</f>
        <v>17</v>
      </c>
      <c r="B35" s="6">
        <f>'TRB Record'!C34</f>
        <v>0</v>
      </c>
      <c r="D35" s="1">
        <f>Lignin!E34</f>
        <v>0</v>
      </c>
      <c r="E35" s="1">
        <f>Lignin!U34</f>
        <v>87</v>
      </c>
      <c r="G35" s="17">
        <f aca="true" t="shared" si="3" ref="G35:G62">F35*E35</f>
        <v>0</v>
      </c>
      <c r="H35" s="37">
        <f t="shared" si="1"/>
        <v>0.7166666666666667</v>
      </c>
      <c r="I35" s="17">
        <f t="shared" si="2"/>
        <v>0</v>
      </c>
      <c r="J35" s="17"/>
    </row>
    <row r="36" spans="1:10" ht="11.25">
      <c r="A36" s="1" t="str">
        <f>'TRB Record'!A35</f>
        <v>replicate 17</v>
      </c>
      <c r="B36" s="6">
        <f>'TRB Record'!C35</f>
        <v>0</v>
      </c>
      <c r="D36" s="1">
        <f>Lignin!E35</f>
        <v>0</v>
      </c>
      <c r="E36" s="1">
        <f>Lignin!U35</f>
        <v>87</v>
      </c>
      <c r="G36" s="17">
        <f t="shared" si="3"/>
        <v>0</v>
      </c>
      <c r="H36" s="37">
        <f t="shared" si="1"/>
        <v>0.7166666666666667</v>
      </c>
      <c r="I36" s="17">
        <f t="shared" si="2"/>
        <v>0</v>
      </c>
      <c r="J36" s="17">
        <f>AVERAGE(I35,I36)</f>
        <v>0</v>
      </c>
    </row>
    <row r="37" spans="1:10" ht="11.25">
      <c r="A37" s="1">
        <f>'TRB Record'!A36</f>
        <v>18</v>
      </c>
      <c r="B37" s="6">
        <f>'TRB Record'!C36</f>
        <v>0</v>
      </c>
      <c r="D37" s="1">
        <f>Lignin!E36</f>
        <v>0</v>
      </c>
      <c r="E37" s="1">
        <f>Lignin!U36</f>
        <v>87</v>
      </c>
      <c r="G37" s="17">
        <f t="shared" si="3"/>
        <v>0</v>
      </c>
      <c r="H37" s="37">
        <f t="shared" si="1"/>
        <v>0.7166666666666667</v>
      </c>
      <c r="I37" s="17">
        <f t="shared" si="2"/>
        <v>0</v>
      </c>
      <c r="J37" s="17"/>
    </row>
    <row r="38" spans="1:10" ht="11.25">
      <c r="A38" s="1" t="str">
        <f>'TRB Record'!A37</f>
        <v>replicate 18</v>
      </c>
      <c r="B38" s="6">
        <f>'TRB Record'!C37</f>
        <v>0</v>
      </c>
      <c r="D38" s="1">
        <f>Lignin!E37</f>
        <v>0</v>
      </c>
      <c r="E38" s="1">
        <f>Lignin!U37</f>
        <v>87</v>
      </c>
      <c r="G38" s="17">
        <f t="shared" si="3"/>
        <v>0</v>
      </c>
      <c r="H38" s="37">
        <f t="shared" si="1"/>
        <v>0.7166666666666667</v>
      </c>
      <c r="I38" s="17">
        <f t="shared" si="2"/>
        <v>0</v>
      </c>
      <c r="J38" s="17">
        <f>AVERAGE(I37,I38)</f>
        <v>0</v>
      </c>
    </row>
    <row r="39" spans="1:10" ht="11.25">
      <c r="A39" s="1">
        <f>'TRB Record'!A38</f>
        <v>19</v>
      </c>
      <c r="B39" s="6">
        <f>'TRB Record'!C38</f>
        <v>0</v>
      </c>
      <c r="D39" s="1">
        <f>Lignin!E38</f>
        <v>0</v>
      </c>
      <c r="E39" s="1">
        <f>Lignin!U38</f>
        <v>87</v>
      </c>
      <c r="G39" s="17">
        <f t="shared" si="3"/>
        <v>0</v>
      </c>
      <c r="H39" s="37">
        <f t="shared" si="1"/>
        <v>0.7166666666666667</v>
      </c>
      <c r="I39" s="17">
        <f t="shared" si="2"/>
        <v>0</v>
      </c>
      <c r="J39" s="17"/>
    </row>
    <row r="40" spans="1:10" ht="11.25">
      <c r="A40" s="1" t="str">
        <f>'TRB Record'!A39</f>
        <v>replicate 19</v>
      </c>
      <c r="B40" s="6">
        <f>'TRB Record'!C39</f>
        <v>0</v>
      </c>
      <c r="D40" s="1">
        <f>Lignin!E39</f>
        <v>0</v>
      </c>
      <c r="E40" s="1">
        <f>Lignin!U39</f>
        <v>87</v>
      </c>
      <c r="G40" s="17">
        <f t="shared" si="3"/>
        <v>0</v>
      </c>
      <c r="H40" s="37">
        <f t="shared" si="1"/>
        <v>0.7166666666666667</v>
      </c>
      <c r="I40" s="17">
        <f t="shared" si="2"/>
        <v>0</v>
      </c>
      <c r="J40" s="17">
        <f>AVERAGE(I39,I40)</f>
        <v>0</v>
      </c>
    </row>
    <row r="41" spans="1:10" ht="11.25">
      <c r="A41" s="1">
        <f>'TRB Record'!A40</f>
        <v>20</v>
      </c>
      <c r="B41" s="6">
        <f>'TRB Record'!C40</f>
        <v>0</v>
      </c>
      <c r="D41" s="1">
        <f>Lignin!E40</f>
        <v>0</v>
      </c>
      <c r="E41" s="1">
        <f>Lignin!U40</f>
        <v>87</v>
      </c>
      <c r="G41" s="17">
        <f t="shared" si="3"/>
        <v>0</v>
      </c>
      <c r="H41" s="37">
        <f t="shared" si="1"/>
        <v>0.7166666666666667</v>
      </c>
      <c r="I41" s="17">
        <f t="shared" si="2"/>
        <v>0</v>
      </c>
      <c r="J41" s="17"/>
    </row>
    <row r="42" spans="1:10" ht="11.25">
      <c r="A42" s="1" t="str">
        <f>'TRB Record'!A41</f>
        <v>replicate 20</v>
      </c>
      <c r="B42" s="6">
        <f>'TRB Record'!C41</f>
        <v>0</v>
      </c>
      <c r="D42" s="1">
        <f>Lignin!E41</f>
        <v>0</v>
      </c>
      <c r="E42" s="1">
        <f>Lignin!U41</f>
        <v>87</v>
      </c>
      <c r="G42" s="17">
        <f t="shared" si="3"/>
        <v>0</v>
      </c>
      <c r="H42" s="37">
        <f t="shared" si="1"/>
        <v>0.7166666666666667</v>
      </c>
      <c r="I42" s="17">
        <f t="shared" si="2"/>
        <v>0</v>
      </c>
      <c r="J42" s="17">
        <f>AVERAGE(I41,I42)</f>
        <v>0</v>
      </c>
    </row>
    <row r="43" spans="1:10" ht="11.25">
      <c r="A43" s="1">
        <f>'TRB Record'!A42</f>
        <v>21</v>
      </c>
      <c r="B43" s="6">
        <f>'TRB Record'!C42</f>
        <v>0</v>
      </c>
      <c r="D43" s="1">
        <f>Lignin!E42</f>
        <v>0</v>
      </c>
      <c r="E43" s="1">
        <f>Lignin!U42</f>
        <v>87</v>
      </c>
      <c r="G43" s="17">
        <f t="shared" si="3"/>
        <v>0</v>
      </c>
      <c r="H43" s="37">
        <f t="shared" si="1"/>
        <v>0.7166666666666667</v>
      </c>
      <c r="I43" s="17">
        <f t="shared" si="2"/>
        <v>0</v>
      </c>
      <c r="J43" s="17"/>
    </row>
    <row r="44" spans="1:10" ht="11.25">
      <c r="A44" s="1" t="str">
        <f>'TRB Record'!A43</f>
        <v>replicate 21</v>
      </c>
      <c r="B44" s="6">
        <f>'TRB Record'!C43</f>
        <v>0</v>
      </c>
      <c r="D44" s="1">
        <f>Lignin!E43</f>
        <v>0</v>
      </c>
      <c r="E44" s="1">
        <f>Lignin!U43</f>
        <v>87</v>
      </c>
      <c r="G44" s="17">
        <f t="shared" si="3"/>
        <v>0</v>
      </c>
      <c r="H44" s="37">
        <f t="shared" si="1"/>
        <v>0.7166666666666667</v>
      </c>
      <c r="I44" s="17">
        <f t="shared" si="2"/>
        <v>0</v>
      </c>
      <c r="J44" s="17">
        <f>AVERAGE(I43,I44)</f>
        <v>0</v>
      </c>
    </row>
    <row r="45" spans="1:10" ht="11.25">
      <c r="A45" s="1">
        <f>'TRB Record'!A44</f>
        <v>22</v>
      </c>
      <c r="B45" s="6">
        <f>'TRB Record'!C44</f>
        <v>0</v>
      </c>
      <c r="D45" s="1">
        <f>Lignin!E44</f>
        <v>0</v>
      </c>
      <c r="E45" s="1">
        <f>Lignin!U44</f>
        <v>87</v>
      </c>
      <c r="G45" s="17">
        <f t="shared" si="3"/>
        <v>0</v>
      </c>
      <c r="H45" s="37">
        <f t="shared" si="1"/>
        <v>0.7166666666666667</v>
      </c>
      <c r="I45" s="17">
        <f t="shared" si="2"/>
        <v>0</v>
      </c>
      <c r="J45" s="17"/>
    </row>
    <row r="46" spans="1:10" ht="11.25">
      <c r="A46" s="1" t="str">
        <f>'TRB Record'!A45</f>
        <v>replicate 22</v>
      </c>
      <c r="B46" s="6">
        <f>'TRB Record'!C45</f>
        <v>0</v>
      </c>
      <c r="D46" s="1">
        <f>Lignin!E45</f>
        <v>0</v>
      </c>
      <c r="E46" s="1">
        <f>Lignin!U45</f>
        <v>87</v>
      </c>
      <c r="G46" s="17">
        <f t="shared" si="3"/>
        <v>0</v>
      </c>
      <c r="H46" s="37">
        <f t="shared" si="1"/>
        <v>0.7166666666666667</v>
      </c>
      <c r="I46" s="17">
        <f t="shared" si="2"/>
        <v>0</v>
      </c>
      <c r="J46" s="17">
        <f>AVERAGE(I45,I46)</f>
        <v>0</v>
      </c>
    </row>
    <row r="47" spans="1:10" ht="11.25">
      <c r="A47" s="1">
        <f>'TRB Record'!A46</f>
        <v>23</v>
      </c>
      <c r="B47" s="6">
        <f>'TRB Record'!C46</f>
        <v>0</v>
      </c>
      <c r="D47" s="1">
        <f>Lignin!E46</f>
        <v>0</v>
      </c>
      <c r="E47" s="1">
        <f>Lignin!U46</f>
        <v>87</v>
      </c>
      <c r="G47" s="17">
        <f t="shared" si="3"/>
        <v>0</v>
      </c>
      <c r="H47" s="37">
        <f t="shared" si="1"/>
        <v>0.7166666666666667</v>
      </c>
      <c r="I47" s="17">
        <f t="shared" si="2"/>
        <v>0</v>
      </c>
      <c r="J47" s="17"/>
    </row>
    <row r="48" spans="1:10" ht="11.25">
      <c r="A48" s="1" t="str">
        <f>'TRB Record'!A47</f>
        <v>replicate 23</v>
      </c>
      <c r="B48" s="6">
        <f>'TRB Record'!C47</f>
        <v>0</v>
      </c>
      <c r="D48" s="1">
        <f>Lignin!E47</f>
        <v>0</v>
      </c>
      <c r="E48" s="1">
        <f>Lignin!U47</f>
        <v>87</v>
      </c>
      <c r="G48" s="17">
        <f t="shared" si="3"/>
        <v>0</v>
      </c>
      <c r="H48" s="37">
        <f t="shared" si="1"/>
        <v>0.7166666666666667</v>
      </c>
      <c r="I48" s="17">
        <f t="shared" si="2"/>
        <v>0</v>
      </c>
      <c r="J48" s="17">
        <f>AVERAGE(I47,I48)</f>
        <v>0</v>
      </c>
    </row>
    <row r="49" spans="1:10" ht="11.25">
      <c r="A49" s="1">
        <f>'TRB Record'!A48</f>
        <v>24</v>
      </c>
      <c r="B49" s="6">
        <f>'TRB Record'!C48</f>
        <v>0</v>
      </c>
      <c r="D49" s="1">
        <f>Lignin!E48</f>
        <v>0</v>
      </c>
      <c r="E49" s="1">
        <f>Lignin!U48</f>
        <v>87</v>
      </c>
      <c r="G49" s="17">
        <f t="shared" si="3"/>
        <v>0</v>
      </c>
      <c r="H49" s="37">
        <f t="shared" si="1"/>
        <v>0.7166666666666667</v>
      </c>
      <c r="I49" s="17">
        <f t="shared" si="2"/>
        <v>0</v>
      </c>
      <c r="J49" s="17"/>
    </row>
    <row r="50" spans="1:10" ht="11.25">
      <c r="A50" s="1" t="str">
        <f>'TRB Record'!A49</f>
        <v>replicate 24</v>
      </c>
      <c r="B50" s="6">
        <f>'TRB Record'!C49</f>
        <v>0</v>
      </c>
      <c r="D50" s="1">
        <f>Lignin!E49</f>
        <v>0</v>
      </c>
      <c r="E50" s="1">
        <f>Lignin!U49</f>
        <v>87</v>
      </c>
      <c r="G50" s="17">
        <f t="shared" si="3"/>
        <v>0</v>
      </c>
      <c r="H50" s="37">
        <f t="shared" si="1"/>
        <v>0.7166666666666667</v>
      </c>
      <c r="I50" s="17">
        <f t="shared" si="2"/>
        <v>0</v>
      </c>
      <c r="J50" s="17">
        <f>AVERAGE(I49,I50)</f>
        <v>0</v>
      </c>
    </row>
    <row r="51" spans="1:10" ht="11.25">
      <c r="A51" s="1">
        <f>'TRB Record'!A50</f>
        <v>25</v>
      </c>
      <c r="B51" s="6">
        <f>'TRB Record'!C50</f>
        <v>0</v>
      </c>
      <c r="D51" s="1">
        <f>Lignin!E50</f>
        <v>0</v>
      </c>
      <c r="E51" s="1">
        <f>Lignin!U50</f>
        <v>87</v>
      </c>
      <c r="G51" s="17">
        <f t="shared" si="3"/>
        <v>0</v>
      </c>
      <c r="H51" s="37">
        <f t="shared" si="1"/>
        <v>0.7166666666666667</v>
      </c>
      <c r="I51" s="17">
        <f t="shared" si="2"/>
        <v>0</v>
      </c>
      <c r="J51" s="17"/>
    </row>
    <row r="52" spans="1:10" ht="11.25">
      <c r="A52" s="1" t="str">
        <f>'TRB Record'!A51</f>
        <v>replicate 25</v>
      </c>
      <c r="B52" s="6">
        <f>'TRB Record'!C51</f>
        <v>0</v>
      </c>
      <c r="D52" s="1">
        <f>Lignin!E51</f>
        <v>0</v>
      </c>
      <c r="E52" s="1">
        <f>Lignin!U51</f>
        <v>87</v>
      </c>
      <c r="G52" s="17">
        <f t="shared" si="3"/>
        <v>0</v>
      </c>
      <c r="H52" s="37">
        <f t="shared" si="1"/>
        <v>0.7166666666666667</v>
      </c>
      <c r="I52" s="17">
        <f t="shared" si="2"/>
        <v>0</v>
      </c>
      <c r="J52" s="17">
        <f>AVERAGE(I51,I52)</f>
        <v>0</v>
      </c>
    </row>
    <row r="53" spans="1:10" ht="11.25">
      <c r="A53" s="1">
        <f>'TRB Record'!A52</f>
        <v>26</v>
      </c>
      <c r="B53" s="6">
        <f>'TRB Record'!C52</f>
        <v>0</v>
      </c>
      <c r="D53" s="1">
        <f>Lignin!E52</f>
        <v>0</v>
      </c>
      <c r="E53" s="1">
        <f>Lignin!U52</f>
        <v>87</v>
      </c>
      <c r="G53" s="17">
        <f t="shared" si="3"/>
        <v>0</v>
      </c>
      <c r="H53" s="37">
        <f t="shared" si="1"/>
        <v>0.7166666666666667</v>
      </c>
      <c r="I53" s="17">
        <f t="shared" si="2"/>
        <v>0</v>
      </c>
      <c r="J53" s="17"/>
    </row>
    <row r="54" spans="1:10" ht="11.25">
      <c r="A54" s="1" t="str">
        <f>'TRB Record'!A53</f>
        <v>replicate 26</v>
      </c>
      <c r="B54" s="6">
        <f>'TRB Record'!C53</f>
        <v>0</v>
      </c>
      <c r="D54" s="1">
        <f>Lignin!E53</f>
        <v>0</v>
      </c>
      <c r="E54" s="1">
        <f>Lignin!U53</f>
        <v>87</v>
      </c>
      <c r="G54" s="17">
        <f t="shared" si="3"/>
        <v>0</v>
      </c>
      <c r="H54" s="37">
        <f t="shared" si="1"/>
        <v>0.7166666666666667</v>
      </c>
      <c r="I54" s="17">
        <f t="shared" si="2"/>
        <v>0</v>
      </c>
      <c r="J54" s="17">
        <f>AVERAGE(I53,I54)</f>
        <v>0</v>
      </c>
    </row>
    <row r="55" spans="1:10" ht="11.25">
      <c r="A55" s="1">
        <f>'TRB Record'!A54</f>
        <v>27</v>
      </c>
      <c r="B55" s="6">
        <f>'TRB Record'!C54</f>
        <v>0</v>
      </c>
      <c r="D55" s="1">
        <f>Lignin!E54</f>
        <v>0</v>
      </c>
      <c r="E55" s="1">
        <f>Lignin!U54</f>
        <v>87</v>
      </c>
      <c r="G55" s="17">
        <f t="shared" si="3"/>
        <v>0</v>
      </c>
      <c r="H55" s="37">
        <f t="shared" si="1"/>
        <v>0.7166666666666667</v>
      </c>
      <c r="I55" s="17">
        <f t="shared" si="2"/>
        <v>0</v>
      </c>
      <c r="J55" s="17"/>
    </row>
    <row r="56" spans="1:10" ht="11.25">
      <c r="A56" s="1" t="str">
        <f>'TRB Record'!A55</f>
        <v>replicate 27</v>
      </c>
      <c r="B56" s="6">
        <f>'TRB Record'!C55</f>
        <v>0</v>
      </c>
      <c r="D56" s="1">
        <f>Lignin!E55</f>
        <v>0</v>
      </c>
      <c r="E56" s="1">
        <f>Lignin!U55</f>
        <v>87</v>
      </c>
      <c r="G56" s="17">
        <f t="shared" si="3"/>
        <v>0</v>
      </c>
      <c r="H56" s="37">
        <f t="shared" si="1"/>
        <v>0.7166666666666667</v>
      </c>
      <c r="I56" s="17">
        <f t="shared" si="2"/>
        <v>0</v>
      </c>
      <c r="J56" s="17">
        <f>AVERAGE(I55,I56)</f>
        <v>0</v>
      </c>
    </row>
    <row r="57" spans="1:10" ht="11.25">
      <c r="A57" s="1">
        <f>'TRB Record'!A56</f>
        <v>28</v>
      </c>
      <c r="B57" s="6">
        <f>'TRB Record'!C56</f>
        <v>0</v>
      </c>
      <c r="D57" s="1">
        <f>Lignin!E56</f>
        <v>0</v>
      </c>
      <c r="E57" s="1">
        <f>Lignin!U56</f>
        <v>87</v>
      </c>
      <c r="G57" s="17">
        <f t="shared" si="3"/>
        <v>0</v>
      </c>
      <c r="H57" s="37">
        <f t="shared" si="1"/>
        <v>0.7166666666666667</v>
      </c>
      <c r="I57" s="17">
        <f t="shared" si="2"/>
        <v>0</v>
      </c>
      <c r="J57" s="17"/>
    </row>
    <row r="58" spans="1:10" ht="11.25">
      <c r="A58" s="1" t="str">
        <f>'TRB Record'!A57</f>
        <v>replicate 28</v>
      </c>
      <c r="B58" s="6">
        <f>'TRB Record'!C57</f>
        <v>0</v>
      </c>
      <c r="D58" s="1">
        <f>Lignin!E57</f>
        <v>0</v>
      </c>
      <c r="E58" s="1">
        <f>Lignin!U57</f>
        <v>87</v>
      </c>
      <c r="G58" s="17">
        <f t="shared" si="3"/>
        <v>0</v>
      </c>
      <c r="H58" s="37">
        <f t="shared" si="1"/>
        <v>0.7166666666666667</v>
      </c>
      <c r="I58" s="17">
        <f t="shared" si="2"/>
        <v>0</v>
      </c>
      <c r="J58" s="17">
        <f>AVERAGE(I57,I58)</f>
        <v>0</v>
      </c>
    </row>
    <row r="59" spans="1:10" ht="11.25">
      <c r="A59" s="1">
        <f>'TRB Record'!A58</f>
        <v>29</v>
      </c>
      <c r="B59" s="6">
        <f>'TRB Record'!C58</f>
        <v>0</v>
      </c>
      <c r="D59" s="1">
        <f>Lignin!E58</f>
        <v>0</v>
      </c>
      <c r="E59" s="1">
        <f>Lignin!U58</f>
        <v>87</v>
      </c>
      <c r="G59" s="17">
        <f t="shared" si="3"/>
        <v>0</v>
      </c>
      <c r="H59" s="37">
        <f t="shared" si="1"/>
        <v>0.7166666666666667</v>
      </c>
      <c r="I59" s="17">
        <f t="shared" si="2"/>
        <v>0</v>
      </c>
      <c r="J59" s="17"/>
    </row>
    <row r="60" spans="1:10" ht="11.25">
      <c r="A60" s="1" t="str">
        <f>'TRB Record'!A59</f>
        <v>replicate 29</v>
      </c>
      <c r="B60" s="6">
        <f>'TRB Record'!C59</f>
        <v>0</v>
      </c>
      <c r="D60" s="1">
        <f>Lignin!E59</f>
        <v>0</v>
      </c>
      <c r="E60" s="1">
        <f>Lignin!U59</f>
        <v>87</v>
      </c>
      <c r="G60" s="17">
        <f t="shared" si="3"/>
        <v>0</v>
      </c>
      <c r="H60" s="37">
        <f t="shared" si="1"/>
        <v>0.7166666666666667</v>
      </c>
      <c r="I60" s="17">
        <f t="shared" si="2"/>
        <v>0</v>
      </c>
      <c r="J60" s="17">
        <f>AVERAGE(I59,I60)</f>
        <v>0</v>
      </c>
    </row>
    <row r="61" spans="1:10" ht="11.25">
      <c r="A61" s="1">
        <f>'TRB Record'!A60</f>
        <v>30</v>
      </c>
      <c r="B61" s="6">
        <f>'TRB Record'!C60</f>
        <v>0</v>
      </c>
      <c r="D61" s="1">
        <f>Lignin!E60</f>
        <v>0</v>
      </c>
      <c r="E61" s="1">
        <f>Lignin!U60</f>
        <v>87</v>
      </c>
      <c r="G61" s="17">
        <f t="shared" si="3"/>
        <v>0</v>
      </c>
      <c r="H61" s="37">
        <f t="shared" si="1"/>
        <v>0.7166666666666667</v>
      </c>
      <c r="I61" s="17">
        <f t="shared" si="2"/>
        <v>0</v>
      </c>
      <c r="J61" s="17"/>
    </row>
    <row r="62" spans="1:10" ht="11.25">
      <c r="A62" s="1" t="str">
        <f>'TRB Record'!A61</f>
        <v>replicate 30</v>
      </c>
      <c r="B62" s="6">
        <f>'TRB Record'!C61</f>
        <v>0</v>
      </c>
      <c r="D62" s="1">
        <f>Lignin!E61</f>
        <v>0</v>
      </c>
      <c r="E62" s="1">
        <f>Lignin!U61</f>
        <v>87</v>
      </c>
      <c r="G62" s="17">
        <f t="shared" si="3"/>
        <v>0</v>
      </c>
      <c r="H62" s="37">
        <f t="shared" si="1"/>
        <v>0.7166666666666667</v>
      </c>
      <c r="I62" s="17">
        <f t="shared" si="2"/>
        <v>0</v>
      </c>
      <c r="J62" s="17">
        <f>AVERAGE(I61,I62)</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S61"/>
  <sheetViews>
    <sheetView workbookViewId="0" topLeftCell="A1">
      <selection activeCell="B2" sqref="B2"/>
    </sheetView>
  </sheetViews>
  <sheetFormatPr defaultColWidth="9.00390625" defaultRowHeight="12"/>
  <cols>
    <col min="1" max="1" width="10.875" style="1" customWidth="1"/>
    <col min="2" max="2" width="16.375" style="6" customWidth="1"/>
    <col min="3" max="3" width="6.875" style="0" customWidth="1"/>
    <col min="4" max="5" width="6.875" style="5" customWidth="1"/>
    <col min="6" max="7" width="6.875" style="0" customWidth="1"/>
    <col min="8" max="8" width="6.875" style="38" customWidth="1"/>
    <col min="9" max="9" width="6.875" style="3" customWidth="1"/>
    <col min="10" max="17" width="6.875" style="0" customWidth="1"/>
    <col min="18" max="16384" width="11.375" style="0" customWidth="1"/>
  </cols>
  <sheetData>
    <row r="1" spans="1:19" s="11" customFormat="1" ht="83.25">
      <c r="A1" s="9" t="s">
        <v>0</v>
      </c>
      <c r="B1" s="10" t="s">
        <v>46</v>
      </c>
      <c r="C1" s="9" t="s">
        <v>58</v>
      </c>
      <c r="D1" s="9" t="s">
        <v>190</v>
      </c>
      <c r="E1" s="9" t="s">
        <v>191</v>
      </c>
      <c r="F1" s="9" t="s">
        <v>155</v>
      </c>
      <c r="G1" s="9" t="s">
        <v>156</v>
      </c>
      <c r="H1" s="45" t="s">
        <v>157</v>
      </c>
      <c r="I1" s="46" t="s">
        <v>158</v>
      </c>
      <c r="J1" s="9" t="s">
        <v>159</v>
      </c>
      <c r="K1" s="9" t="s">
        <v>160</v>
      </c>
      <c r="L1" s="9" t="s">
        <v>176</v>
      </c>
      <c r="M1" s="9" t="s">
        <v>161</v>
      </c>
      <c r="N1" s="9" t="s">
        <v>162</v>
      </c>
      <c r="O1" s="9" t="s">
        <v>163</v>
      </c>
      <c r="P1" s="9" t="s">
        <v>164</v>
      </c>
      <c r="Q1" s="9" t="s">
        <v>165</v>
      </c>
      <c r="R1" s="9"/>
      <c r="S1" s="9"/>
    </row>
    <row r="2" spans="1:17" ht="11.25">
      <c r="A2" s="22">
        <f>'TRB Record'!A2</f>
        <v>1</v>
      </c>
      <c r="B2" s="6">
        <f>'TRB Record'!C2</f>
        <v>0</v>
      </c>
      <c r="C2" s="28">
        <f>Ash!J2</f>
        <v>0</v>
      </c>
      <c r="D2" s="28">
        <f>Protein!F3</f>
        <v>0</v>
      </c>
      <c r="E2" s="28">
        <f>Protein!K3</f>
        <v>0</v>
      </c>
      <c r="F2" s="28">
        <f>' Extractives'!L3</f>
        <v>0</v>
      </c>
      <c r="G2" s="28">
        <f>' Extractives'!R3</f>
        <v>0</v>
      </c>
      <c r="H2" s="28">
        <f>'Non-structural sugars'!L4</f>
        <v>0</v>
      </c>
      <c r="I2" s="28">
        <f>'Structural Inorganics'!J2</f>
        <v>0</v>
      </c>
      <c r="J2" s="28">
        <f>Lignin!W2</f>
        <v>0</v>
      </c>
      <c r="K2" s="28">
        <f>'Structural Sugars'!U8</f>
        <v>0</v>
      </c>
      <c r="L2" s="28">
        <f>'Structural Sugars'!W8</f>
        <v>0</v>
      </c>
      <c r="M2" s="28">
        <f>'Structural Sugars'!Y8</f>
        <v>0</v>
      </c>
      <c r="N2" s="28">
        <f>'Structural Sugars'!AA8</f>
        <v>0</v>
      </c>
      <c r="O2" s="28">
        <f>'Structural Sugars'!AC8</f>
        <v>0</v>
      </c>
      <c r="P2" s="28">
        <f>'Uronic Acid'!H3</f>
        <v>0</v>
      </c>
      <c r="Q2" s="28">
        <f>Acetate!I3</f>
        <v>0</v>
      </c>
    </row>
    <row r="3" spans="1:17" ht="11.25">
      <c r="A3" s="22" t="str">
        <f>'TRB Record'!A3</f>
        <v>replicate 1</v>
      </c>
      <c r="B3" s="6">
        <f>'TRB Record'!C3</f>
        <v>0</v>
      </c>
      <c r="C3" s="28">
        <f>Ash!J3</f>
        <v>0</v>
      </c>
      <c r="D3" s="28">
        <f>Protein!F4</f>
        <v>0</v>
      </c>
      <c r="E3" s="28">
        <f>Protein!K4</f>
        <v>0</v>
      </c>
      <c r="F3" s="28">
        <f>' Extractives'!L4</f>
        <v>0</v>
      </c>
      <c r="G3" s="28">
        <f>' Extractives'!R4</f>
        <v>0</v>
      </c>
      <c r="H3" s="28">
        <f>'Non-structural sugars'!L5</f>
        <v>0</v>
      </c>
      <c r="I3" s="28">
        <f>'Structural Inorganics'!J3</f>
        <v>0</v>
      </c>
      <c r="J3" s="28">
        <f>Lignin!W3</f>
        <v>0</v>
      </c>
      <c r="K3" s="28">
        <f>'Structural Sugars'!U9</f>
        <v>0</v>
      </c>
      <c r="L3" s="28">
        <f>'Structural Sugars'!W9</f>
        <v>0</v>
      </c>
      <c r="M3" s="28">
        <f>'Structural Sugars'!Y9</f>
        <v>0</v>
      </c>
      <c r="N3" s="28">
        <f>'Structural Sugars'!AA9</f>
        <v>0</v>
      </c>
      <c r="O3" s="28">
        <f>'Structural Sugars'!AC9</f>
        <v>0</v>
      </c>
      <c r="P3" s="28">
        <f>'Uronic Acid'!H4</f>
        <v>0</v>
      </c>
      <c r="Q3" s="28">
        <f>Acetate!I4</f>
        <v>0</v>
      </c>
    </row>
    <row r="4" spans="1:17" ht="11.25">
      <c r="A4" s="22">
        <f>'TRB Record'!A4</f>
        <v>2</v>
      </c>
      <c r="B4" s="6">
        <f>'TRB Record'!C4</f>
        <v>0</v>
      </c>
      <c r="C4" s="28">
        <f>Ash!J4</f>
        <v>0</v>
      </c>
      <c r="D4" s="28">
        <f>Protein!F5</f>
        <v>0</v>
      </c>
      <c r="E4" s="28">
        <f>Protein!K5</f>
        <v>0</v>
      </c>
      <c r="F4" s="28">
        <f>' Extractives'!L5</f>
        <v>0</v>
      </c>
      <c r="G4" s="28">
        <f>' Extractives'!R5</f>
        <v>0</v>
      </c>
      <c r="H4" s="28">
        <f>'Non-structural sugars'!L6</f>
        <v>0</v>
      </c>
      <c r="I4" s="28">
        <f>'Structural Inorganics'!J4</f>
        <v>0</v>
      </c>
      <c r="J4" s="28">
        <f>Lignin!W4</f>
        <v>0</v>
      </c>
      <c r="K4" s="28">
        <f>'Structural Sugars'!U10</f>
        <v>0</v>
      </c>
      <c r="L4" s="28">
        <f>'Structural Sugars'!W10</f>
        <v>0</v>
      </c>
      <c r="M4" s="28">
        <f>'Structural Sugars'!Y10</f>
        <v>0</v>
      </c>
      <c r="N4" s="28">
        <f>'Structural Sugars'!AA10</f>
        <v>0</v>
      </c>
      <c r="O4" s="28">
        <f>'Structural Sugars'!AC10</f>
        <v>0</v>
      </c>
      <c r="P4" s="28">
        <f>'Uronic Acid'!H5</f>
        <v>0</v>
      </c>
      <c r="Q4" s="28">
        <f>Acetate!I5</f>
        <v>0</v>
      </c>
    </row>
    <row r="5" spans="1:17" ht="11.25">
      <c r="A5" s="22" t="str">
        <f>'TRB Record'!A5</f>
        <v>replicate 2</v>
      </c>
      <c r="B5" s="6">
        <f>'TRB Record'!C5</f>
        <v>0</v>
      </c>
      <c r="C5" s="28">
        <f>Ash!J5</f>
        <v>0</v>
      </c>
      <c r="D5" s="28">
        <f>Protein!F6</f>
        <v>0</v>
      </c>
      <c r="E5" s="28">
        <f>Protein!K6</f>
        <v>0</v>
      </c>
      <c r="F5" s="28">
        <f>' Extractives'!L6</f>
        <v>0</v>
      </c>
      <c r="G5" s="28">
        <f>' Extractives'!R6</f>
        <v>0</v>
      </c>
      <c r="H5" s="28">
        <f>'Non-structural sugars'!L7</f>
        <v>0</v>
      </c>
      <c r="I5" s="28">
        <f>'Structural Inorganics'!J5</f>
        <v>0</v>
      </c>
      <c r="J5" s="28">
        <f>Lignin!W5</f>
        <v>0</v>
      </c>
      <c r="K5" s="28">
        <f>'Structural Sugars'!U11</f>
        <v>0</v>
      </c>
      <c r="L5" s="28">
        <f>'Structural Sugars'!W11</f>
        <v>0</v>
      </c>
      <c r="M5" s="28">
        <f>'Structural Sugars'!Y11</f>
        <v>0</v>
      </c>
      <c r="N5" s="28">
        <f>'Structural Sugars'!AA11</f>
        <v>0</v>
      </c>
      <c r="O5" s="28">
        <f>'Structural Sugars'!AC11</f>
        <v>0</v>
      </c>
      <c r="P5" s="28">
        <f>'Uronic Acid'!H6</f>
        <v>0</v>
      </c>
      <c r="Q5" s="28">
        <f>Acetate!I6</f>
        <v>0</v>
      </c>
    </row>
    <row r="6" spans="1:17" ht="11.25">
      <c r="A6" s="22">
        <f>'TRB Record'!A6</f>
        <v>3</v>
      </c>
      <c r="B6" s="6">
        <f>'TRB Record'!C6</f>
        <v>0</v>
      </c>
      <c r="C6" s="28">
        <f>Ash!J6</f>
        <v>0</v>
      </c>
      <c r="D6" s="28">
        <f>Protein!F7</f>
        <v>0</v>
      </c>
      <c r="E6" s="28">
        <f>Protein!K7</f>
        <v>0</v>
      </c>
      <c r="F6" s="28">
        <f>' Extractives'!L7</f>
        <v>0</v>
      </c>
      <c r="G6" s="28">
        <f>' Extractives'!R7</f>
        <v>0</v>
      </c>
      <c r="H6" s="28">
        <f>'Non-structural sugars'!L8</f>
        <v>0</v>
      </c>
      <c r="I6" s="28">
        <f>'Structural Inorganics'!J6</f>
        <v>0</v>
      </c>
      <c r="J6" s="28">
        <f>Lignin!W6</f>
        <v>0</v>
      </c>
      <c r="K6" s="28">
        <f>'Structural Sugars'!U12</f>
        <v>0</v>
      </c>
      <c r="L6" s="28">
        <f>'Structural Sugars'!W12</f>
        <v>0</v>
      </c>
      <c r="M6" s="28">
        <f>'Structural Sugars'!Y12</f>
        <v>0</v>
      </c>
      <c r="N6" s="28">
        <f>'Structural Sugars'!AA12</f>
        <v>0</v>
      </c>
      <c r="O6" s="28">
        <f>'Structural Sugars'!AC12</f>
        <v>0</v>
      </c>
      <c r="P6" s="28">
        <f>'Uronic Acid'!H7</f>
        <v>0</v>
      </c>
      <c r="Q6" s="28">
        <f>Acetate!I7</f>
        <v>0</v>
      </c>
    </row>
    <row r="7" spans="1:17" ht="11.25">
      <c r="A7" s="22" t="str">
        <f>'TRB Record'!A7</f>
        <v>replicate 3</v>
      </c>
      <c r="B7" s="6">
        <f>'TRB Record'!C7</f>
        <v>0</v>
      </c>
      <c r="C7" s="28">
        <f>Ash!J7</f>
        <v>0</v>
      </c>
      <c r="D7" s="28">
        <f>Protein!F8</f>
        <v>0</v>
      </c>
      <c r="E7" s="28">
        <f>Protein!K8</f>
        <v>0</v>
      </c>
      <c r="F7" s="28">
        <f>' Extractives'!L8</f>
        <v>0</v>
      </c>
      <c r="G7" s="28">
        <f>' Extractives'!R8</f>
        <v>0</v>
      </c>
      <c r="H7" s="28">
        <f>'Non-structural sugars'!L9</f>
        <v>0</v>
      </c>
      <c r="I7" s="28">
        <f>'Structural Inorganics'!J7</f>
        <v>0</v>
      </c>
      <c r="J7" s="28">
        <f>Lignin!W7</f>
        <v>0</v>
      </c>
      <c r="K7" s="28">
        <f>'Structural Sugars'!U13</f>
        <v>0</v>
      </c>
      <c r="L7" s="28">
        <f>'Structural Sugars'!W13</f>
        <v>0</v>
      </c>
      <c r="M7" s="28">
        <f>'Structural Sugars'!Y13</f>
        <v>0</v>
      </c>
      <c r="N7" s="28">
        <f>'Structural Sugars'!AA13</f>
        <v>0</v>
      </c>
      <c r="O7" s="28">
        <f>'Structural Sugars'!AC13</f>
        <v>0</v>
      </c>
      <c r="P7" s="28">
        <f>'Uronic Acid'!H8</f>
        <v>0</v>
      </c>
      <c r="Q7" s="28">
        <f>Acetate!I8</f>
        <v>0</v>
      </c>
    </row>
    <row r="8" spans="1:17" ht="11.25">
      <c r="A8" s="22">
        <f>'TRB Record'!A8</f>
        <v>4</v>
      </c>
      <c r="B8" s="6">
        <f>'TRB Record'!C8</f>
        <v>0</v>
      </c>
      <c r="C8" s="28">
        <f>Ash!J8</f>
        <v>0</v>
      </c>
      <c r="D8" s="28">
        <f>Protein!F9</f>
        <v>0</v>
      </c>
      <c r="E8" s="28">
        <f>Protein!K9</f>
        <v>0</v>
      </c>
      <c r="F8" s="28">
        <f>' Extractives'!L9</f>
        <v>0</v>
      </c>
      <c r="G8" s="28">
        <f>' Extractives'!R9</f>
        <v>0</v>
      </c>
      <c r="H8" s="28">
        <f>'Non-structural sugars'!L10</f>
        <v>0</v>
      </c>
      <c r="I8" s="28">
        <f>'Structural Inorganics'!J8</f>
        <v>0</v>
      </c>
      <c r="J8" s="28">
        <f>Lignin!W8</f>
        <v>0</v>
      </c>
      <c r="K8" s="28">
        <f>'Structural Sugars'!U14</f>
        <v>0</v>
      </c>
      <c r="L8" s="28">
        <f>'Structural Sugars'!W14</f>
        <v>0</v>
      </c>
      <c r="M8" s="28">
        <f>'Structural Sugars'!Y14</f>
        <v>0</v>
      </c>
      <c r="N8" s="28">
        <f>'Structural Sugars'!AA14</f>
        <v>0</v>
      </c>
      <c r="O8" s="28">
        <f>'Structural Sugars'!AC14</f>
        <v>0</v>
      </c>
      <c r="P8" s="28">
        <f>'Uronic Acid'!H9</f>
        <v>0</v>
      </c>
      <c r="Q8" s="28">
        <f>Acetate!I9</f>
        <v>0</v>
      </c>
    </row>
    <row r="9" spans="1:17" ht="11.25">
      <c r="A9" s="22" t="str">
        <f>'TRB Record'!A9</f>
        <v>replicate 4</v>
      </c>
      <c r="B9" s="6">
        <f>'TRB Record'!C9</f>
        <v>0</v>
      </c>
      <c r="C9" s="28">
        <f>Ash!J9</f>
        <v>0</v>
      </c>
      <c r="D9" s="28">
        <f>Protein!F10</f>
        <v>0</v>
      </c>
      <c r="E9" s="28">
        <f>Protein!K10</f>
        <v>0</v>
      </c>
      <c r="F9" s="28">
        <f>' Extractives'!L10</f>
        <v>0</v>
      </c>
      <c r="G9" s="28">
        <f>' Extractives'!R10</f>
        <v>0</v>
      </c>
      <c r="H9" s="28">
        <f>'Non-structural sugars'!L11</f>
        <v>0</v>
      </c>
      <c r="I9" s="28">
        <f>'Structural Inorganics'!J9</f>
        <v>0</v>
      </c>
      <c r="J9" s="28">
        <f>Lignin!W9</f>
        <v>0</v>
      </c>
      <c r="K9" s="28">
        <f>'Structural Sugars'!U15</f>
        <v>0</v>
      </c>
      <c r="L9" s="28">
        <f>'Structural Sugars'!W15</f>
        <v>0</v>
      </c>
      <c r="M9" s="28">
        <f>'Structural Sugars'!Y15</f>
        <v>0</v>
      </c>
      <c r="N9" s="28">
        <f>'Structural Sugars'!AA15</f>
        <v>0</v>
      </c>
      <c r="O9" s="28">
        <f>'Structural Sugars'!AC15</f>
        <v>0</v>
      </c>
      <c r="P9" s="28">
        <f>'Uronic Acid'!H10</f>
        <v>0</v>
      </c>
      <c r="Q9" s="28">
        <f>Acetate!I10</f>
        <v>0</v>
      </c>
    </row>
    <row r="10" spans="1:17" ht="11.25">
      <c r="A10" s="22">
        <f>'TRB Record'!A10</f>
        <v>5</v>
      </c>
      <c r="B10" s="6">
        <f>'TRB Record'!C10</f>
        <v>0</v>
      </c>
      <c r="C10" s="28">
        <f>Ash!J10</f>
        <v>0</v>
      </c>
      <c r="D10" s="28">
        <f>Protein!F11</f>
        <v>0</v>
      </c>
      <c r="E10" s="28">
        <f>Protein!K11</f>
        <v>0</v>
      </c>
      <c r="F10" s="28">
        <f>' Extractives'!L11</f>
        <v>0</v>
      </c>
      <c r="G10" s="28">
        <f>' Extractives'!R11</f>
        <v>0</v>
      </c>
      <c r="H10" s="28">
        <f>'Non-structural sugars'!L12</f>
        <v>0</v>
      </c>
      <c r="I10" s="28">
        <f>'Structural Inorganics'!J10</f>
        <v>0</v>
      </c>
      <c r="J10" s="28">
        <f>Lignin!W10</f>
        <v>0</v>
      </c>
      <c r="K10" s="28">
        <f>'Structural Sugars'!U16</f>
        <v>0</v>
      </c>
      <c r="L10" s="28">
        <f>'Structural Sugars'!W16</f>
        <v>0</v>
      </c>
      <c r="M10" s="28">
        <f>'Structural Sugars'!Y16</f>
        <v>0</v>
      </c>
      <c r="N10" s="28">
        <f>'Structural Sugars'!AA16</f>
        <v>0</v>
      </c>
      <c r="O10" s="28">
        <f>'Structural Sugars'!AC16</f>
        <v>0</v>
      </c>
      <c r="P10" s="28">
        <f>'Uronic Acid'!H11</f>
        <v>0</v>
      </c>
      <c r="Q10" s="28">
        <f>Acetate!I11</f>
        <v>0</v>
      </c>
    </row>
    <row r="11" spans="1:17" ht="11.25">
      <c r="A11" s="22" t="str">
        <f>'TRB Record'!A11</f>
        <v>replicate 5</v>
      </c>
      <c r="B11" s="6">
        <f>'TRB Record'!C11</f>
        <v>0</v>
      </c>
      <c r="C11" s="28">
        <f>Ash!J11</f>
        <v>0</v>
      </c>
      <c r="D11" s="28">
        <f>Protein!F12</f>
        <v>0</v>
      </c>
      <c r="E11" s="28">
        <f>Protein!K12</f>
        <v>0</v>
      </c>
      <c r="F11" s="28">
        <f>' Extractives'!L12</f>
        <v>0</v>
      </c>
      <c r="G11" s="28">
        <f>' Extractives'!R12</f>
        <v>0</v>
      </c>
      <c r="H11" s="28">
        <f>'Non-structural sugars'!L13</f>
        <v>0</v>
      </c>
      <c r="I11" s="28">
        <f>'Structural Inorganics'!J11</f>
        <v>0</v>
      </c>
      <c r="J11" s="28">
        <f>Lignin!W11</f>
        <v>0</v>
      </c>
      <c r="K11" s="28">
        <f>'Structural Sugars'!U17</f>
        <v>0</v>
      </c>
      <c r="L11" s="28">
        <f>'Structural Sugars'!W17</f>
        <v>0</v>
      </c>
      <c r="M11" s="28">
        <f>'Structural Sugars'!Y17</f>
        <v>0</v>
      </c>
      <c r="N11" s="28">
        <f>'Structural Sugars'!AA17</f>
        <v>0</v>
      </c>
      <c r="O11" s="28">
        <f>'Structural Sugars'!AC17</f>
        <v>0</v>
      </c>
      <c r="P11" s="28">
        <f>'Uronic Acid'!H12</f>
        <v>0</v>
      </c>
      <c r="Q11" s="28">
        <f>Acetate!I12</f>
        <v>0</v>
      </c>
    </row>
    <row r="12" spans="1:17" ht="11.25">
      <c r="A12" s="22">
        <f>'TRB Record'!A12</f>
        <v>6</v>
      </c>
      <c r="B12" s="6">
        <f>'TRB Record'!C12</f>
        <v>0</v>
      </c>
      <c r="C12" s="28">
        <f>Ash!J12</f>
        <v>0</v>
      </c>
      <c r="D12" s="28">
        <f>Protein!F13</f>
        <v>0</v>
      </c>
      <c r="E12" s="28">
        <f>Protein!K13</f>
        <v>0</v>
      </c>
      <c r="F12" s="28">
        <f>' Extractives'!L13</f>
        <v>0</v>
      </c>
      <c r="G12" s="28">
        <f>' Extractives'!R13</f>
        <v>0</v>
      </c>
      <c r="H12" s="28">
        <f>'Non-structural sugars'!L14</f>
        <v>0</v>
      </c>
      <c r="I12" s="28">
        <f>'Structural Inorganics'!J12</f>
        <v>0</v>
      </c>
      <c r="J12" s="28">
        <f>Lignin!W12</f>
        <v>0</v>
      </c>
      <c r="K12" s="28">
        <f>'Structural Sugars'!U18</f>
        <v>0</v>
      </c>
      <c r="L12" s="28">
        <f>'Structural Sugars'!W18</f>
        <v>0</v>
      </c>
      <c r="M12" s="28">
        <f>'Structural Sugars'!Y18</f>
        <v>0</v>
      </c>
      <c r="N12" s="28">
        <f>'Structural Sugars'!AA18</f>
        <v>0</v>
      </c>
      <c r="O12" s="28">
        <f>'Structural Sugars'!AC18</f>
        <v>0</v>
      </c>
      <c r="P12" s="28">
        <f>'Uronic Acid'!H13</f>
        <v>0</v>
      </c>
      <c r="Q12" s="28">
        <f>Acetate!I13</f>
        <v>0</v>
      </c>
    </row>
    <row r="13" spans="1:17" ht="11.25">
      <c r="A13" s="22" t="str">
        <f>'TRB Record'!A13</f>
        <v>replicate 6</v>
      </c>
      <c r="B13" s="6">
        <f>'TRB Record'!C13</f>
        <v>0</v>
      </c>
      <c r="C13" s="28">
        <f>Ash!J13</f>
        <v>0</v>
      </c>
      <c r="D13" s="28">
        <f>Protein!F14</f>
        <v>0</v>
      </c>
      <c r="E13" s="28">
        <f>Protein!K14</f>
        <v>0</v>
      </c>
      <c r="F13" s="28">
        <f>' Extractives'!L14</f>
        <v>0</v>
      </c>
      <c r="G13" s="28">
        <f>' Extractives'!R14</f>
        <v>0</v>
      </c>
      <c r="H13" s="28">
        <f>'Non-structural sugars'!L15</f>
        <v>0</v>
      </c>
      <c r="I13" s="28">
        <f>'Structural Inorganics'!J13</f>
        <v>0</v>
      </c>
      <c r="J13" s="28">
        <f>Lignin!W13</f>
        <v>0</v>
      </c>
      <c r="K13" s="28">
        <f>'Structural Sugars'!U19</f>
        <v>0</v>
      </c>
      <c r="L13" s="28">
        <f>'Structural Sugars'!W19</f>
        <v>0</v>
      </c>
      <c r="M13" s="28">
        <f>'Structural Sugars'!Y19</f>
        <v>0</v>
      </c>
      <c r="N13" s="28">
        <f>'Structural Sugars'!AA19</f>
        <v>0</v>
      </c>
      <c r="O13" s="28">
        <f>'Structural Sugars'!AC19</f>
        <v>0</v>
      </c>
      <c r="P13" s="28">
        <f>'Uronic Acid'!H14</f>
        <v>0</v>
      </c>
      <c r="Q13" s="28">
        <f>Acetate!I14</f>
        <v>0</v>
      </c>
    </row>
    <row r="14" spans="1:17" ht="11.25">
      <c r="A14" s="22">
        <f>'TRB Record'!A14</f>
        <v>7</v>
      </c>
      <c r="B14" s="6">
        <f>'TRB Record'!C14</f>
        <v>0</v>
      </c>
      <c r="C14" s="28">
        <f>Ash!J14</f>
        <v>0</v>
      </c>
      <c r="D14" s="28">
        <f>Protein!F15</f>
        <v>0</v>
      </c>
      <c r="E14" s="28">
        <f>Protein!K15</f>
        <v>0</v>
      </c>
      <c r="F14" s="28">
        <f>' Extractives'!L15</f>
        <v>0</v>
      </c>
      <c r="G14" s="28">
        <f>' Extractives'!R15</f>
        <v>0</v>
      </c>
      <c r="H14" s="28">
        <f>'Non-structural sugars'!L16</f>
        <v>0</v>
      </c>
      <c r="I14" s="28">
        <f>'Structural Inorganics'!J14</f>
        <v>0</v>
      </c>
      <c r="J14" s="28">
        <f>Lignin!W14</f>
        <v>0</v>
      </c>
      <c r="K14" s="28">
        <f>'Structural Sugars'!U20</f>
        <v>0</v>
      </c>
      <c r="L14" s="28">
        <f>'Structural Sugars'!W20</f>
        <v>0</v>
      </c>
      <c r="M14" s="28">
        <f>'Structural Sugars'!Y20</f>
        <v>0</v>
      </c>
      <c r="N14" s="28">
        <f>'Structural Sugars'!AA20</f>
        <v>0</v>
      </c>
      <c r="O14" s="28">
        <f>'Structural Sugars'!AC20</f>
        <v>0</v>
      </c>
      <c r="P14" s="28">
        <f>'Uronic Acid'!H15</f>
        <v>0</v>
      </c>
      <c r="Q14" s="28">
        <f>Acetate!I15</f>
        <v>0</v>
      </c>
    </row>
    <row r="15" spans="1:17" ht="11.25">
      <c r="A15" s="22" t="str">
        <f>'TRB Record'!A15</f>
        <v>replicate 7</v>
      </c>
      <c r="B15" s="6">
        <f>'TRB Record'!C15</f>
        <v>0</v>
      </c>
      <c r="C15" s="28">
        <f>Ash!J15</f>
        <v>0</v>
      </c>
      <c r="D15" s="28">
        <f>Protein!F16</f>
        <v>0</v>
      </c>
      <c r="E15" s="28">
        <f>Protein!K16</f>
        <v>0</v>
      </c>
      <c r="F15" s="28">
        <f>' Extractives'!L16</f>
        <v>0</v>
      </c>
      <c r="G15" s="28">
        <f>' Extractives'!R16</f>
        <v>0</v>
      </c>
      <c r="H15" s="28">
        <f>'Non-structural sugars'!L17</f>
        <v>0</v>
      </c>
      <c r="I15" s="28">
        <f>'Structural Inorganics'!J15</f>
        <v>0</v>
      </c>
      <c r="J15" s="28">
        <f>Lignin!W15</f>
        <v>0</v>
      </c>
      <c r="K15" s="28">
        <f>'Structural Sugars'!U21</f>
        <v>0</v>
      </c>
      <c r="L15" s="28">
        <f>'Structural Sugars'!W21</f>
        <v>0</v>
      </c>
      <c r="M15" s="28">
        <f>'Structural Sugars'!Y21</f>
        <v>0</v>
      </c>
      <c r="N15" s="28">
        <f>'Structural Sugars'!AA21</f>
        <v>0</v>
      </c>
      <c r="O15" s="28">
        <f>'Structural Sugars'!AC21</f>
        <v>0</v>
      </c>
      <c r="P15" s="28">
        <f>'Uronic Acid'!H16</f>
        <v>0</v>
      </c>
      <c r="Q15" s="28">
        <f>Acetate!I16</f>
        <v>0</v>
      </c>
    </row>
    <row r="16" spans="1:17" ht="11.25">
      <c r="A16" s="22">
        <f>'TRB Record'!A16</f>
        <v>8</v>
      </c>
      <c r="B16" s="6">
        <f>'TRB Record'!C16</f>
        <v>0</v>
      </c>
      <c r="C16" s="28">
        <f>Ash!J16</f>
        <v>0</v>
      </c>
      <c r="D16" s="28">
        <f>Protein!F17</f>
        <v>0</v>
      </c>
      <c r="E16" s="28">
        <f>Protein!K17</f>
        <v>0</v>
      </c>
      <c r="F16" s="28">
        <f>' Extractives'!L17</f>
        <v>0</v>
      </c>
      <c r="G16" s="28">
        <f>' Extractives'!R17</f>
        <v>0</v>
      </c>
      <c r="H16" s="28">
        <f>'Non-structural sugars'!L18</f>
        <v>0</v>
      </c>
      <c r="I16" s="28">
        <f>'Structural Inorganics'!J16</f>
        <v>0</v>
      </c>
      <c r="J16" s="28">
        <f>Lignin!W16</f>
        <v>0</v>
      </c>
      <c r="K16" s="28">
        <f>'Structural Sugars'!U22</f>
        <v>0</v>
      </c>
      <c r="L16" s="28">
        <f>'Structural Sugars'!W22</f>
        <v>0</v>
      </c>
      <c r="M16" s="28">
        <f>'Structural Sugars'!Y22</f>
        <v>0</v>
      </c>
      <c r="N16" s="28">
        <f>'Structural Sugars'!AA22</f>
        <v>0</v>
      </c>
      <c r="O16" s="28">
        <f>'Structural Sugars'!AC22</f>
        <v>0</v>
      </c>
      <c r="P16" s="28">
        <f>'Uronic Acid'!H17</f>
        <v>0</v>
      </c>
      <c r="Q16" s="28">
        <f>Acetate!I17</f>
        <v>0</v>
      </c>
    </row>
    <row r="17" spans="1:17" ht="11.25">
      <c r="A17" s="22" t="str">
        <f>'TRB Record'!A17</f>
        <v>replicate 8</v>
      </c>
      <c r="B17" s="6">
        <f>'TRB Record'!C17</f>
        <v>0</v>
      </c>
      <c r="C17" s="28">
        <f>Ash!J17</f>
        <v>0</v>
      </c>
      <c r="D17" s="28">
        <f>Protein!F18</f>
        <v>0</v>
      </c>
      <c r="E17" s="28">
        <f>Protein!K18</f>
        <v>0</v>
      </c>
      <c r="F17" s="28">
        <f>' Extractives'!L18</f>
        <v>0</v>
      </c>
      <c r="G17" s="28">
        <f>' Extractives'!R18</f>
        <v>0</v>
      </c>
      <c r="H17" s="28">
        <f>'Non-structural sugars'!L19</f>
        <v>0</v>
      </c>
      <c r="I17" s="28">
        <f>'Structural Inorganics'!J17</f>
        <v>0</v>
      </c>
      <c r="J17" s="28">
        <f>Lignin!W17</f>
        <v>0</v>
      </c>
      <c r="K17" s="28">
        <f>'Structural Sugars'!U23</f>
        <v>0</v>
      </c>
      <c r="L17" s="28">
        <f>'Structural Sugars'!W23</f>
        <v>0</v>
      </c>
      <c r="M17" s="28">
        <f>'Structural Sugars'!Y23</f>
        <v>0</v>
      </c>
      <c r="N17" s="28">
        <f>'Structural Sugars'!AA23</f>
        <v>0</v>
      </c>
      <c r="O17" s="28">
        <f>'Structural Sugars'!AC23</f>
        <v>0</v>
      </c>
      <c r="P17" s="28">
        <f>'Uronic Acid'!H18</f>
        <v>0</v>
      </c>
      <c r="Q17" s="28">
        <f>Acetate!I18</f>
        <v>0</v>
      </c>
    </row>
    <row r="18" spans="1:17" ht="11.25">
      <c r="A18" s="22">
        <f>'TRB Record'!A18</f>
        <v>9</v>
      </c>
      <c r="B18" s="6">
        <f>'TRB Record'!C18</f>
        <v>0</v>
      </c>
      <c r="C18" s="28">
        <f>Ash!J18</f>
        <v>0</v>
      </c>
      <c r="D18" s="28">
        <f>Protein!F19</f>
        <v>0</v>
      </c>
      <c r="E18" s="28">
        <f>Protein!K19</f>
        <v>0</v>
      </c>
      <c r="F18" s="28">
        <f>' Extractives'!L19</f>
        <v>0</v>
      </c>
      <c r="G18" s="28">
        <f>' Extractives'!R19</f>
        <v>0</v>
      </c>
      <c r="H18" s="28">
        <f>'Non-structural sugars'!L20</f>
        <v>0</v>
      </c>
      <c r="I18" s="28">
        <f>'Structural Inorganics'!J18</f>
        <v>0</v>
      </c>
      <c r="J18" s="28">
        <f>Lignin!W18</f>
        <v>0</v>
      </c>
      <c r="K18" s="28">
        <f>'Structural Sugars'!U24</f>
        <v>0</v>
      </c>
      <c r="L18" s="28">
        <f>'Structural Sugars'!W24</f>
        <v>0</v>
      </c>
      <c r="M18" s="28">
        <f>'Structural Sugars'!Y24</f>
        <v>0</v>
      </c>
      <c r="N18" s="28">
        <f>'Structural Sugars'!AA24</f>
        <v>0</v>
      </c>
      <c r="O18" s="28">
        <f>'Structural Sugars'!AC24</f>
        <v>0</v>
      </c>
      <c r="P18" s="28">
        <f>'Uronic Acid'!H19</f>
        <v>0</v>
      </c>
      <c r="Q18" s="28">
        <f>Acetate!I19</f>
        <v>0</v>
      </c>
    </row>
    <row r="19" spans="1:17" ht="11.25">
      <c r="A19" s="22" t="str">
        <f>'TRB Record'!A19</f>
        <v>replicate 9</v>
      </c>
      <c r="B19" s="6">
        <f>'TRB Record'!C19</f>
        <v>0</v>
      </c>
      <c r="C19" s="28">
        <f>Ash!J19</f>
        <v>0</v>
      </c>
      <c r="D19" s="28">
        <f>Protein!F20</f>
        <v>0</v>
      </c>
      <c r="E19" s="28">
        <f>Protein!K20</f>
        <v>0</v>
      </c>
      <c r="F19" s="28">
        <f>' Extractives'!L20</f>
        <v>0</v>
      </c>
      <c r="G19" s="28">
        <f>' Extractives'!R20</f>
        <v>0</v>
      </c>
      <c r="H19" s="28">
        <f>'Non-structural sugars'!L21</f>
        <v>0</v>
      </c>
      <c r="I19" s="28">
        <f>'Structural Inorganics'!J19</f>
        <v>0</v>
      </c>
      <c r="J19" s="28">
        <f>Lignin!W19</f>
        <v>0</v>
      </c>
      <c r="K19" s="28">
        <f>'Structural Sugars'!U25</f>
        <v>0</v>
      </c>
      <c r="L19" s="28">
        <f>'Structural Sugars'!W25</f>
        <v>0</v>
      </c>
      <c r="M19" s="28">
        <f>'Structural Sugars'!Y25</f>
        <v>0</v>
      </c>
      <c r="N19" s="28">
        <f>'Structural Sugars'!AA25</f>
        <v>0</v>
      </c>
      <c r="O19" s="28">
        <f>'Structural Sugars'!AC25</f>
        <v>0</v>
      </c>
      <c r="P19" s="28">
        <f>'Uronic Acid'!H20</f>
        <v>0</v>
      </c>
      <c r="Q19" s="28">
        <f>Acetate!I20</f>
        <v>0</v>
      </c>
    </row>
    <row r="20" spans="1:17" ht="11.25">
      <c r="A20" s="22">
        <f>'TRB Record'!A20</f>
        <v>10</v>
      </c>
      <c r="B20" s="6">
        <f>'TRB Record'!C20</f>
        <v>0</v>
      </c>
      <c r="C20" s="28">
        <f>Ash!J20</f>
        <v>0</v>
      </c>
      <c r="D20" s="28">
        <f>Protein!F21</f>
        <v>0</v>
      </c>
      <c r="E20" s="28">
        <f>Protein!K21</f>
        <v>0</v>
      </c>
      <c r="F20" s="28">
        <f>' Extractives'!L21</f>
        <v>0</v>
      </c>
      <c r="G20" s="28">
        <f>' Extractives'!R21</f>
        <v>0</v>
      </c>
      <c r="H20" s="28">
        <f>'Non-structural sugars'!L22</f>
        <v>0</v>
      </c>
      <c r="I20" s="28">
        <f>'Structural Inorganics'!J20</f>
        <v>0</v>
      </c>
      <c r="J20" s="28">
        <f>Lignin!W20</f>
        <v>0</v>
      </c>
      <c r="K20" s="28">
        <f>'Structural Sugars'!U26</f>
        <v>0</v>
      </c>
      <c r="L20" s="28">
        <f>'Structural Sugars'!W26</f>
        <v>0</v>
      </c>
      <c r="M20" s="28">
        <f>'Structural Sugars'!Y26</f>
        <v>0</v>
      </c>
      <c r="N20" s="28">
        <f>'Structural Sugars'!AA26</f>
        <v>0</v>
      </c>
      <c r="O20" s="28">
        <f>'Structural Sugars'!AC26</f>
        <v>0</v>
      </c>
      <c r="P20" s="28">
        <f>'Uronic Acid'!H21</f>
        <v>0</v>
      </c>
      <c r="Q20" s="28">
        <f>Acetate!I21</f>
        <v>0</v>
      </c>
    </row>
    <row r="21" spans="1:17" ht="11.25">
      <c r="A21" s="22" t="str">
        <f>'TRB Record'!A21</f>
        <v>replicate 10</v>
      </c>
      <c r="B21" s="6">
        <f>'TRB Record'!C21</f>
        <v>0</v>
      </c>
      <c r="C21" s="28">
        <f>Ash!J21</f>
        <v>0</v>
      </c>
      <c r="D21" s="28">
        <f>Protein!F22</f>
        <v>0</v>
      </c>
      <c r="E21" s="28">
        <f>Protein!K22</f>
        <v>0</v>
      </c>
      <c r="F21" s="28">
        <f>' Extractives'!L22</f>
        <v>0</v>
      </c>
      <c r="G21" s="28">
        <f>' Extractives'!R22</f>
        <v>0</v>
      </c>
      <c r="H21" s="28">
        <f>'Non-structural sugars'!L23</f>
        <v>0</v>
      </c>
      <c r="I21" s="28">
        <f>'Structural Inorganics'!J21</f>
        <v>0</v>
      </c>
      <c r="J21" s="28">
        <f>Lignin!W21</f>
        <v>0</v>
      </c>
      <c r="K21" s="28">
        <f>'Structural Sugars'!U27</f>
        <v>0</v>
      </c>
      <c r="L21" s="28">
        <f>'Structural Sugars'!W27</f>
        <v>0</v>
      </c>
      <c r="M21" s="28">
        <f>'Structural Sugars'!Y27</f>
        <v>0</v>
      </c>
      <c r="N21" s="28">
        <f>'Structural Sugars'!AA27</f>
        <v>0</v>
      </c>
      <c r="O21" s="28">
        <f>'Structural Sugars'!AC27</f>
        <v>0</v>
      </c>
      <c r="P21" s="28">
        <f>'Uronic Acid'!H22</f>
        <v>0</v>
      </c>
      <c r="Q21" s="28">
        <f>Acetate!I22</f>
        <v>0</v>
      </c>
    </row>
    <row r="22" spans="1:17" ht="11.25">
      <c r="A22" s="22">
        <f>'TRB Record'!A22</f>
        <v>11</v>
      </c>
      <c r="B22" s="6">
        <f>'TRB Record'!C22</f>
        <v>0</v>
      </c>
      <c r="C22" s="28">
        <f>Ash!J22</f>
        <v>0</v>
      </c>
      <c r="D22" s="28">
        <f>Protein!F23</f>
        <v>0</v>
      </c>
      <c r="E22" s="28">
        <f>Protein!K23</f>
        <v>0</v>
      </c>
      <c r="F22" s="28">
        <f>' Extractives'!L23</f>
        <v>0</v>
      </c>
      <c r="G22" s="28">
        <f>' Extractives'!R23</f>
        <v>0</v>
      </c>
      <c r="H22" s="28">
        <f>'Non-structural sugars'!L24</f>
        <v>0</v>
      </c>
      <c r="I22" s="28">
        <f>'Structural Inorganics'!J22</f>
        <v>0</v>
      </c>
      <c r="J22" s="28">
        <f>Lignin!W22</f>
        <v>0</v>
      </c>
      <c r="K22" s="28">
        <f>'Structural Sugars'!U28</f>
        <v>0</v>
      </c>
      <c r="L22" s="28">
        <f>'Structural Sugars'!W28</f>
        <v>0</v>
      </c>
      <c r="M22" s="28">
        <f>'Structural Sugars'!Y28</f>
        <v>0</v>
      </c>
      <c r="N22" s="28">
        <f>'Structural Sugars'!AA28</f>
        <v>0</v>
      </c>
      <c r="O22" s="28">
        <f>'Structural Sugars'!AC28</f>
        <v>0</v>
      </c>
      <c r="P22" s="28">
        <f>'Uronic Acid'!H23</f>
        <v>0</v>
      </c>
      <c r="Q22" s="28">
        <f>Acetate!I23</f>
        <v>0</v>
      </c>
    </row>
    <row r="23" spans="1:17" ht="11.25">
      <c r="A23" s="22" t="str">
        <f>'TRB Record'!A23</f>
        <v>replicate 11</v>
      </c>
      <c r="B23" s="6">
        <f>'TRB Record'!C23</f>
        <v>0</v>
      </c>
      <c r="C23" s="28">
        <f>Ash!J23</f>
        <v>0</v>
      </c>
      <c r="D23" s="28">
        <f>Protein!F24</f>
        <v>0</v>
      </c>
      <c r="E23" s="28">
        <f>Protein!K24</f>
        <v>0</v>
      </c>
      <c r="F23" s="28">
        <f>' Extractives'!L24</f>
        <v>0</v>
      </c>
      <c r="G23" s="28">
        <f>' Extractives'!R24</f>
        <v>0</v>
      </c>
      <c r="H23" s="28">
        <f>'Non-structural sugars'!L25</f>
        <v>0</v>
      </c>
      <c r="I23" s="28">
        <f>'Structural Inorganics'!J23</f>
        <v>0</v>
      </c>
      <c r="J23" s="28">
        <f>Lignin!W23</f>
        <v>0</v>
      </c>
      <c r="K23" s="28">
        <f>'Structural Sugars'!U29</f>
        <v>0</v>
      </c>
      <c r="L23" s="28">
        <f>'Structural Sugars'!W29</f>
        <v>0</v>
      </c>
      <c r="M23" s="28">
        <f>'Structural Sugars'!Y29</f>
        <v>0</v>
      </c>
      <c r="N23" s="28">
        <f>'Structural Sugars'!AA29</f>
        <v>0</v>
      </c>
      <c r="O23" s="28">
        <f>'Structural Sugars'!AC29</f>
        <v>0</v>
      </c>
      <c r="P23" s="28">
        <f>'Uronic Acid'!H24</f>
        <v>0</v>
      </c>
      <c r="Q23" s="28">
        <f>Acetate!I24</f>
        <v>0</v>
      </c>
    </row>
    <row r="24" spans="1:17" ht="11.25">
      <c r="A24" s="22">
        <f>'TRB Record'!A24</f>
        <v>12</v>
      </c>
      <c r="B24" s="6">
        <f>'TRB Record'!C24</f>
        <v>0</v>
      </c>
      <c r="C24" s="28">
        <f>Ash!J24</f>
        <v>0</v>
      </c>
      <c r="D24" s="28">
        <f>Protein!F25</f>
        <v>0</v>
      </c>
      <c r="E24" s="28">
        <f>Protein!K25</f>
        <v>0</v>
      </c>
      <c r="F24" s="28">
        <f>' Extractives'!L25</f>
        <v>0</v>
      </c>
      <c r="G24" s="28">
        <f>' Extractives'!R25</f>
        <v>0</v>
      </c>
      <c r="H24" s="28">
        <f>'Non-structural sugars'!L26</f>
        <v>0</v>
      </c>
      <c r="I24" s="28">
        <f>'Structural Inorganics'!J24</f>
        <v>0</v>
      </c>
      <c r="J24" s="28">
        <f>Lignin!W24</f>
        <v>0</v>
      </c>
      <c r="K24" s="28">
        <f>'Structural Sugars'!U30</f>
        <v>0</v>
      </c>
      <c r="L24" s="28">
        <f>'Structural Sugars'!W30</f>
        <v>0</v>
      </c>
      <c r="M24" s="28">
        <f>'Structural Sugars'!Y30</f>
        <v>0</v>
      </c>
      <c r="N24" s="28">
        <f>'Structural Sugars'!AA30</f>
        <v>0</v>
      </c>
      <c r="O24" s="28">
        <f>'Structural Sugars'!AC30</f>
        <v>0</v>
      </c>
      <c r="P24" s="28">
        <f>'Uronic Acid'!H25</f>
        <v>0</v>
      </c>
      <c r="Q24" s="28">
        <f>Acetate!I25</f>
        <v>0</v>
      </c>
    </row>
    <row r="25" spans="1:17" ht="11.25">
      <c r="A25" s="22" t="str">
        <f>'TRB Record'!A25</f>
        <v>replicate 12</v>
      </c>
      <c r="B25" s="6">
        <f>'TRB Record'!C25</f>
        <v>0</v>
      </c>
      <c r="C25" s="28">
        <f>Ash!J25</f>
        <v>0</v>
      </c>
      <c r="D25" s="28">
        <f>Protein!F26</f>
        <v>0</v>
      </c>
      <c r="E25" s="28">
        <f>Protein!K26</f>
        <v>0</v>
      </c>
      <c r="F25" s="28">
        <f>' Extractives'!L26</f>
        <v>0</v>
      </c>
      <c r="G25" s="28">
        <f>' Extractives'!R26</f>
        <v>0</v>
      </c>
      <c r="H25" s="28">
        <f>'Non-structural sugars'!L27</f>
        <v>0</v>
      </c>
      <c r="I25" s="28">
        <f>'Structural Inorganics'!J25</f>
        <v>0</v>
      </c>
      <c r="J25" s="28">
        <f>Lignin!W25</f>
        <v>0</v>
      </c>
      <c r="K25" s="28">
        <f>'Structural Sugars'!U31</f>
        <v>0</v>
      </c>
      <c r="L25" s="28">
        <f>'Structural Sugars'!W31</f>
        <v>0</v>
      </c>
      <c r="M25" s="28">
        <f>'Structural Sugars'!Y31</f>
        <v>0</v>
      </c>
      <c r="N25" s="28">
        <f>'Structural Sugars'!AA31</f>
        <v>0</v>
      </c>
      <c r="O25" s="28">
        <f>'Structural Sugars'!AC31</f>
        <v>0</v>
      </c>
      <c r="P25" s="28">
        <f>'Uronic Acid'!H26</f>
        <v>0</v>
      </c>
      <c r="Q25" s="28">
        <f>Acetate!I26</f>
        <v>0</v>
      </c>
    </row>
    <row r="26" spans="1:17" ht="11.25">
      <c r="A26" s="22">
        <f>'TRB Record'!A26</f>
        <v>13</v>
      </c>
      <c r="B26" s="6">
        <f>'TRB Record'!C26</f>
        <v>0</v>
      </c>
      <c r="C26" s="28">
        <f>Ash!J26</f>
        <v>0</v>
      </c>
      <c r="D26" s="28">
        <f>Protein!F27</f>
        <v>0</v>
      </c>
      <c r="E26" s="28">
        <f>Protein!K27</f>
        <v>0</v>
      </c>
      <c r="F26" s="28">
        <f>' Extractives'!L27</f>
        <v>0</v>
      </c>
      <c r="G26" s="28">
        <f>' Extractives'!R27</f>
        <v>0</v>
      </c>
      <c r="H26" s="28">
        <f>'Non-structural sugars'!L28</f>
        <v>0</v>
      </c>
      <c r="I26" s="28">
        <f>'Structural Inorganics'!J26</f>
        <v>0</v>
      </c>
      <c r="J26" s="28">
        <f>Lignin!W26</f>
        <v>0</v>
      </c>
      <c r="K26" s="28">
        <f>'Structural Sugars'!U32</f>
        <v>0</v>
      </c>
      <c r="L26" s="28">
        <f>'Structural Sugars'!W32</f>
        <v>0</v>
      </c>
      <c r="M26" s="28">
        <f>'Structural Sugars'!Y32</f>
        <v>0</v>
      </c>
      <c r="N26" s="28">
        <f>'Structural Sugars'!AA32</f>
        <v>0</v>
      </c>
      <c r="O26" s="28">
        <f>'Structural Sugars'!AC32</f>
        <v>0</v>
      </c>
      <c r="P26" s="28">
        <f>'Uronic Acid'!H27</f>
        <v>0</v>
      </c>
      <c r="Q26" s="28">
        <f>Acetate!I27</f>
        <v>0</v>
      </c>
    </row>
    <row r="27" spans="1:17" ht="11.25">
      <c r="A27" s="22" t="str">
        <f>'TRB Record'!A27</f>
        <v>replicate 13</v>
      </c>
      <c r="B27" s="6">
        <f>'TRB Record'!C27</f>
        <v>0</v>
      </c>
      <c r="C27" s="28">
        <f>Ash!J27</f>
        <v>0</v>
      </c>
      <c r="D27" s="28">
        <f>Protein!F28</f>
        <v>0</v>
      </c>
      <c r="E27" s="28">
        <f>Protein!K28</f>
        <v>0</v>
      </c>
      <c r="F27" s="28">
        <f>' Extractives'!L28</f>
        <v>0</v>
      </c>
      <c r="G27" s="28">
        <f>' Extractives'!R28</f>
        <v>0</v>
      </c>
      <c r="H27" s="28">
        <f>'Non-structural sugars'!L29</f>
        <v>0</v>
      </c>
      <c r="I27" s="28">
        <f>'Structural Inorganics'!J27</f>
        <v>0</v>
      </c>
      <c r="J27" s="28">
        <f>Lignin!W27</f>
        <v>0</v>
      </c>
      <c r="K27" s="28">
        <f>'Structural Sugars'!U33</f>
        <v>0</v>
      </c>
      <c r="L27" s="28">
        <f>'Structural Sugars'!W33</f>
        <v>0</v>
      </c>
      <c r="M27" s="28">
        <f>'Structural Sugars'!Y33</f>
        <v>0</v>
      </c>
      <c r="N27" s="28">
        <f>'Structural Sugars'!AA33</f>
        <v>0</v>
      </c>
      <c r="O27" s="28">
        <f>'Structural Sugars'!AC33</f>
        <v>0</v>
      </c>
      <c r="P27" s="28">
        <f>'Uronic Acid'!H28</f>
        <v>0</v>
      </c>
      <c r="Q27" s="28">
        <f>Acetate!I28</f>
        <v>0</v>
      </c>
    </row>
    <row r="28" spans="1:17" ht="11.25">
      <c r="A28" s="22">
        <f>'TRB Record'!A28</f>
        <v>14</v>
      </c>
      <c r="B28" s="6">
        <f>'TRB Record'!C28</f>
        <v>0</v>
      </c>
      <c r="C28" s="28">
        <f>Ash!J28</f>
        <v>0</v>
      </c>
      <c r="D28" s="28">
        <f>Protein!F29</f>
        <v>0</v>
      </c>
      <c r="E28" s="28">
        <f>Protein!K29</f>
        <v>0</v>
      </c>
      <c r="F28" s="28">
        <f>' Extractives'!L29</f>
        <v>0</v>
      </c>
      <c r="G28" s="28">
        <f>' Extractives'!R29</f>
        <v>0</v>
      </c>
      <c r="H28" s="28">
        <f>'Non-structural sugars'!L30</f>
        <v>0</v>
      </c>
      <c r="I28" s="28">
        <f>'Structural Inorganics'!J28</f>
        <v>0</v>
      </c>
      <c r="J28" s="28">
        <f>Lignin!W28</f>
        <v>0</v>
      </c>
      <c r="K28" s="28">
        <f>'Structural Sugars'!U34</f>
        <v>0</v>
      </c>
      <c r="L28" s="28">
        <f>'Structural Sugars'!W34</f>
        <v>0</v>
      </c>
      <c r="M28" s="28">
        <f>'Structural Sugars'!Y34</f>
        <v>0</v>
      </c>
      <c r="N28" s="28">
        <f>'Structural Sugars'!AA34</f>
        <v>0</v>
      </c>
      <c r="O28" s="28">
        <f>'Structural Sugars'!AC34</f>
        <v>0</v>
      </c>
      <c r="P28" s="28">
        <f>'Uronic Acid'!H29</f>
        <v>0</v>
      </c>
      <c r="Q28" s="28">
        <f>Acetate!I29</f>
        <v>0</v>
      </c>
    </row>
    <row r="29" spans="1:17" ht="11.25">
      <c r="A29" s="22" t="str">
        <f>'TRB Record'!A29</f>
        <v>replicate 14</v>
      </c>
      <c r="B29" s="6">
        <f>'TRB Record'!C29</f>
        <v>0</v>
      </c>
      <c r="C29" s="28">
        <f>Ash!J29</f>
        <v>0</v>
      </c>
      <c r="D29" s="28">
        <f>Protein!F30</f>
        <v>0</v>
      </c>
      <c r="E29" s="28">
        <f>Protein!K30</f>
        <v>0</v>
      </c>
      <c r="F29" s="28">
        <f>' Extractives'!L30</f>
        <v>0</v>
      </c>
      <c r="G29" s="28">
        <f>' Extractives'!R30</f>
        <v>0</v>
      </c>
      <c r="H29" s="28">
        <f>'Non-structural sugars'!L31</f>
        <v>0</v>
      </c>
      <c r="I29" s="28">
        <f>'Structural Inorganics'!J29</f>
        <v>0</v>
      </c>
      <c r="J29" s="28">
        <f>Lignin!W29</f>
        <v>0</v>
      </c>
      <c r="K29" s="28">
        <f>'Structural Sugars'!U35</f>
        <v>0</v>
      </c>
      <c r="L29" s="28">
        <f>'Structural Sugars'!W35</f>
        <v>0</v>
      </c>
      <c r="M29" s="28">
        <f>'Structural Sugars'!Y35</f>
        <v>0</v>
      </c>
      <c r="N29" s="28">
        <f>'Structural Sugars'!AA35</f>
        <v>0</v>
      </c>
      <c r="O29" s="28">
        <f>'Structural Sugars'!AC35</f>
        <v>0</v>
      </c>
      <c r="P29" s="28">
        <f>'Uronic Acid'!H30</f>
        <v>0</v>
      </c>
      <c r="Q29" s="28">
        <f>Acetate!I30</f>
        <v>0</v>
      </c>
    </row>
    <row r="30" spans="1:17" ht="11.25">
      <c r="A30" s="22">
        <f>'TRB Record'!A30</f>
        <v>15</v>
      </c>
      <c r="B30" s="6">
        <f>'TRB Record'!C30</f>
        <v>0</v>
      </c>
      <c r="C30" s="28">
        <f>Ash!J30</f>
        <v>0</v>
      </c>
      <c r="D30" s="28">
        <f>Protein!F31</f>
        <v>0</v>
      </c>
      <c r="E30" s="28">
        <f>Protein!K31</f>
        <v>0</v>
      </c>
      <c r="F30" s="28">
        <f>' Extractives'!L31</f>
        <v>0</v>
      </c>
      <c r="G30" s="28">
        <f>' Extractives'!R31</f>
        <v>0</v>
      </c>
      <c r="H30" s="28">
        <f>'Non-structural sugars'!L32</f>
        <v>0</v>
      </c>
      <c r="I30" s="28">
        <f>'Structural Inorganics'!J30</f>
        <v>0</v>
      </c>
      <c r="J30" s="28">
        <f>Lignin!W30</f>
        <v>0</v>
      </c>
      <c r="K30" s="28">
        <f>'Structural Sugars'!U36</f>
        <v>0</v>
      </c>
      <c r="L30" s="28">
        <f>'Structural Sugars'!W36</f>
        <v>0</v>
      </c>
      <c r="M30" s="28">
        <f>'Structural Sugars'!Y36</f>
        <v>0</v>
      </c>
      <c r="N30" s="28">
        <f>'Structural Sugars'!AA36</f>
        <v>0</v>
      </c>
      <c r="O30" s="28">
        <f>'Structural Sugars'!AC36</f>
        <v>0</v>
      </c>
      <c r="P30" s="28">
        <f>'Uronic Acid'!H31</f>
        <v>0</v>
      </c>
      <c r="Q30" s="28">
        <f>Acetate!I31</f>
        <v>0</v>
      </c>
    </row>
    <row r="31" spans="1:17" ht="11.25">
      <c r="A31" s="22" t="str">
        <f>'TRB Record'!A31</f>
        <v>replicate 15</v>
      </c>
      <c r="B31" s="6">
        <f>'TRB Record'!C31</f>
        <v>0</v>
      </c>
      <c r="C31" s="28">
        <f>Ash!J31</f>
        <v>0</v>
      </c>
      <c r="D31" s="28">
        <f>Protein!F32</f>
        <v>0</v>
      </c>
      <c r="E31" s="28">
        <f>Protein!K32</f>
        <v>0</v>
      </c>
      <c r="F31" s="28">
        <f>' Extractives'!L32</f>
        <v>0</v>
      </c>
      <c r="G31" s="28">
        <f>' Extractives'!R32</f>
        <v>0</v>
      </c>
      <c r="H31" s="28">
        <f>'Non-structural sugars'!L33</f>
        <v>0</v>
      </c>
      <c r="I31" s="28">
        <f>'Structural Inorganics'!J31</f>
        <v>0</v>
      </c>
      <c r="J31" s="28">
        <f>Lignin!W31</f>
        <v>0</v>
      </c>
      <c r="K31" s="28">
        <f>'Structural Sugars'!U37</f>
        <v>0</v>
      </c>
      <c r="L31" s="28">
        <f>'Structural Sugars'!W37</f>
        <v>0</v>
      </c>
      <c r="M31" s="28">
        <f>'Structural Sugars'!Y37</f>
        <v>0</v>
      </c>
      <c r="N31" s="28">
        <f>'Structural Sugars'!AA37</f>
        <v>0</v>
      </c>
      <c r="O31" s="28">
        <f>'Structural Sugars'!AC37</f>
        <v>0</v>
      </c>
      <c r="P31" s="28">
        <f>'Uronic Acid'!H32</f>
        <v>0</v>
      </c>
      <c r="Q31" s="28">
        <f>Acetate!I32</f>
        <v>0</v>
      </c>
    </row>
    <row r="32" spans="1:17" ht="11.25">
      <c r="A32" s="22">
        <f>'TRB Record'!A32</f>
        <v>16</v>
      </c>
      <c r="B32" s="6">
        <f>'TRB Record'!C32</f>
        <v>0</v>
      </c>
      <c r="C32" s="28">
        <f>Ash!J32</f>
        <v>0</v>
      </c>
      <c r="D32" s="28">
        <f>Protein!F33</f>
        <v>0</v>
      </c>
      <c r="E32" s="28">
        <f>Protein!K33</f>
        <v>0</v>
      </c>
      <c r="F32" s="28">
        <f>' Extractives'!L33</f>
        <v>0</v>
      </c>
      <c r="G32" s="28">
        <f>' Extractives'!R33</f>
        <v>0</v>
      </c>
      <c r="H32" s="28">
        <f>'Non-structural sugars'!L34</f>
        <v>0</v>
      </c>
      <c r="I32" s="28">
        <f>'Structural Inorganics'!J32</f>
        <v>0</v>
      </c>
      <c r="J32" s="28">
        <f>Lignin!W32</f>
        <v>0</v>
      </c>
      <c r="K32" s="28">
        <f>'Structural Sugars'!U38</f>
        <v>0</v>
      </c>
      <c r="L32" s="28">
        <f>'Structural Sugars'!W38</f>
        <v>0</v>
      </c>
      <c r="M32" s="28">
        <f>'Structural Sugars'!Y38</f>
        <v>0</v>
      </c>
      <c r="N32" s="28">
        <f>'Structural Sugars'!AA38</f>
        <v>0</v>
      </c>
      <c r="O32" s="28">
        <f>'Structural Sugars'!AC38</f>
        <v>0</v>
      </c>
      <c r="P32" s="28">
        <f>'Uronic Acid'!H33</f>
        <v>0</v>
      </c>
      <c r="Q32" s="28">
        <f>Acetate!I33</f>
        <v>0</v>
      </c>
    </row>
    <row r="33" spans="1:17" ht="11.25">
      <c r="A33" s="22" t="str">
        <f>'TRB Record'!A33</f>
        <v>replicate 16</v>
      </c>
      <c r="B33" s="6">
        <f>'TRB Record'!C33</f>
        <v>0</v>
      </c>
      <c r="C33" s="28">
        <f>Ash!J33</f>
        <v>0</v>
      </c>
      <c r="D33" s="28">
        <f>Protein!F34</f>
        <v>0</v>
      </c>
      <c r="E33" s="28">
        <f>Protein!K34</f>
        <v>0</v>
      </c>
      <c r="F33" s="28">
        <f>' Extractives'!L34</f>
        <v>0</v>
      </c>
      <c r="G33" s="28">
        <f>' Extractives'!R34</f>
        <v>0</v>
      </c>
      <c r="H33" s="28">
        <f>'Non-structural sugars'!L35</f>
        <v>0</v>
      </c>
      <c r="I33" s="28">
        <f>'Structural Inorganics'!J33</f>
        <v>0</v>
      </c>
      <c r="J33" s="28">
        <f>Lignin!W33</f>
        <v>0</v>
      </c>
      <c r="K33" s="28">
        <f>'Structural Sugars'!U39</f>
        <v>0</v>
      </c>
      <c r="L33" s="28">
        <f>'Structural Sugars'!W39</f>
        <v>0</v>
      </c>
      <c r="M33" s="28">
        <f>'Structural Sugars'!Y39</f>
        <v>0</v>
      </c>
      <c r="N33" s="28">
        <f>'Structural Sugars'!AA39</f>
        <v>0</v>
      </c>
      <c r="O33" s="28">
        <f>'Structural Sugars'!AC39</f>
        <v>0</v>
      </c>
      <c r="P33" s="28">
        <f>'Uronic Acid'!H34</f>
        <v>0</v>
      </c>
      <c r="Q33" s="28">
        <f>Acetate!I34</f>
        <v>0</v>
      </c>
    </row>
    <row r="34" spans="1:17" ht="11.25">
      <c r="A34" s="22">
        <f>'TRB Record'!A34</f>
        <v>17</v>
      </c>
      <c r="B34" s="6">
        <f>'TRB Record'!C34</f>
        <v>0</v>
      </c>
      <c r="C34" s="28">
        <f>Ash!J34</f>
        <v>0</v>
      </c>
      <c r="D34" s="28">
        <f>Protein!F35</f>
        <v>0</v>
      </c>
      <c r="E34" s="28">
        <f>Protein!K35</f>
        <v>0</v>
      </c>
      <c r="F34" s="28">
        <f>' Extractives'!L35</f>
        <v>0</v>
      </c>
      <c r="G34" s="28">
        <f>' Extractives'!R35</f>
        <v>0</v>
      </c>
      <c r="H34" s="28">
        <f>'Non-structural sugars'!L36</f>
        <v>0</v>
      </c>
      <c r="I34" s="28">
        <f>'Structural Inorganics'!J34</f>
        <v>0</v>
      </c>
      <c r="J34" s="28">
        <f>Lignin!W34</f>
        <v>0</v>
      </c>
      <c r="K34" s="28">
        <f>'Structural Sugars'!U40</f>
        <v>0</v>
      </c>
      <c r="L34" s="28">
        <f>'Structural Sugars'!W40</f>
        <v>0</v>
      </c>
      <c r="M34" s="28">
        <f>'Structural Sugars'!Y40</f>
        <v>0</v>
      </c>
      <c r="N34" s="28">
        <f>'Structural Sugars'!AA40</f>
        <v>0</v>
      </c>
      <c r="O34" s="28">
        <f>'Structural Sugars'!AC40</f>
        <v>0</v>
      </c>
      <c r="P34" s="28">
        <f>'Uronic Acid'!H35</f>
        <v>0</v>
      </c>
      <c r="Q34" s="28">
        <f>Acetate!I35</f>
        <v>0</v>
      </c>
    </row>
    <row r="35" spans="1:17" ht="11.25">
      <c r="A35" s="22" t="str">
        <f>'TRB Record'!A35</f>
        <v>replicate 17</v>
      </c>
      <c r="B35" s="6">
        <f>'TRB Record'!C35</f>
        <v>0</v>
      </c>
      <c r="C35" s="28">
        <f>Ash!J35</f>
        <v>0</v>
      </c>
      <c r="D35" s="28">
        <f>Protein!F36</f>
        <v>0</v>
      </c>
      <c r="E35" s="28">
        <f>Protein!K36</f>
        <v>0</v>
      </c>
      <c r="F35" s="28">
        <f>' Extractives'!L36</f>
        <v>0</v>
      </c>
      <c r="G35" s="28">
        <f>' Extractives'!R36</f>
        <v>0</v>
      </c>
      <c r="H35" s="28">
        <f>'Non-structural sugars'!L37</f>
        <v>0</v>
      </c>
      <c r="I35" s="28">
        <f>'Structural Inorganics'!J35</f>
        <v>0</v>
      </c>
      <c r="J35" s="28">
        <f>Lignin!W35</f>
        <v>0</v>
      </c>
      <c r="K35" s="28">
        <f>'Structural Sugars'!U41</f>
        <v>0</v>
      </c>
      <c r="L35" s="28">
        <f>'Structural Sugars'!W41</f>
        <v>0</v>
      </c>
      <c r="M35" s="28">
        <f>'Structural Sugars'!Y41</f>
        <v>0</v>
      </c>
      <c r="N35" s="28">
        <f>'Structural Sugars'!AA41</f>
        <v>0</v>
      </c>
      <c r="O35" s="28">
        <f>'Structural Sugars'!AC41</f>
        <v>0</v>
      </c>
      <c r="P35" s="28">
        <f>'Uronic Acid'!H36</f>
        <v>0</v>
      </c>
      <c r="Q35" s="28">
        <f>Acetate!I36</f>
        <v>0</v>
      </c>
    </row>
    <row r="36" spans="1:17" ht="11.25">
      <c r="A36" s="22">
        <f>'TRB Record'!A36</f>
        <v>18</v>
      </c>
      <c r="B36" s="6">
        <f>'TRB Record'!C36</f>
        <v>0</v>
      </c>
      <c r="C36" s="28">
        <f>Ash!J36</f>
        <v>0</v>
      </c>
      <c r="D36" s="28">
        <f>Protein!F37</f>
        <v>0</v>
      </c>
      <c r="E36" s="28">
        <f>Protein!K37</f>
        <v>0</v>
      </c>
      <c r="F36" s="28">
        <f>' Extractives'!L37</f>
        <v>0</v>
      </c>
      <c r="G36" s="28">
        <f>' Extractives'!R37</f>
        <v>0</v>
      </c>
      <c r="H36" s="28">
        <f>'Non-structural sugars'!L38</f>
        <v>0</v>
      </c>
      <c r="I36" s="28">
        <f>'Structural Inorganics'!J36</f>
        <v>0</v>
      </c>
      <c r="J36" s="28">
        <f>Lignin!W36</f>
        <v>0</v>
      </c>
      <c r="K36" s="28">
        <f>'Structural Sugars'!U42</f>
        <v>0</v>
      </c>
      <c r="L36" s="28">
        <f>'Structural Sugars'!W42</f>
        <v>0</v>
      </c>
      <c r="M36" s="28">
        <f>'Structural Sugars'!Y42</f>
        <v>0</v>
      </c>
      <c r="N36" s="28">
        <f>'Structural Sugars'!AA42</f>
        <v>0</v>
      </c>
      <c r="O36" s="28">
        <f>'Structural Sugars'!AC42</f>
        <v>0</v>
      </c>
      <c r="P36" s="28">
        <f>'Uronic Acid'!H37</f>
        <v>0</v>
      </c>
      <c r="Q36" s="28">
        <f>Acetate!I37</f>
        <v>0</v>
      </c>
    </row>
    <row r="37" spans="1:17" ht="11.25">
      <c r="A37" s="22" t="str">
        <f>'TRB Record'!A37</f>
        <v>replicate 18</v>
      </c>
      <c r="B37" s="6">
        <f>'TRB Record'!C37</f>
        <v>0</v>
      </c>
      <c r="C37" s="28">
        <f>Ash!J37</f>
        <v>0</v>
      </c>
      <c r="D37" s="28">
        <f>Protein!F38</f>
        <v>0</v>
      </c>
      <c r="E37" s="28">
        <f>Protein!K38</f>
        <v>0</v>
      </c>
      <c r="F37" s="28">
        <f>' Extractives'!L38</f>
        <v>0</v>
      </c>
      <c r="G37" s="28">
        <f>' Extractives'!R38</f>
        <v>0</v>
      </c>
      <c r="H37" s="28">
        <f>'Non-structural sugars'!L39</f>
        <v>0</v>
      </c>
      <c r="I37" s="28">
        <f>'Structural Inorganics'!J37</f>
        <v>0</v>
      </c>
      <c r="J37" s="28">
        <f>Lignin!W37</f>
        <v>0</v>
      </c>
      <c r="K37" s="28">
        <f>'Structural Sugars'!U43</f>
        <v>0</v>
      </c>
      <c r="L37" s="28">
        <f>'Structural Sugars'!W43</f>
        <v>0</v>
      </c>
      <c r="M37" s="28">
        <f>'Structural Sugars'!Y43</f>
        <v>0</v>
      </c>
      <c r="N37" s="28">
        <f>'Structural Sugars'!AA43</f>
        <v>0</v>
      </c>
      <c r="O37" s="28">
        <f>'Structural Sugars'!AC43</f>
        <v>0</v>
      </c>
      <c r="P37" s="28">
        <f>'Uronic Acid'!H38</f>
        <v>0</v>
      </c>
      <c r="Q37" s="28">
        <f>Acetate!I38</f>
        <v>0</v>
      </c>
    </row>
    <row r="38" spans="1:17" ht="11.25">
      <c r="A38" s="22">
        <f>'TRB Record'!A38</f>
        <v>19</v>
      </c>
      <c r="B38" s="6">
        <f>'TRB Record'!C38</f>
        <v>0</v>
      </c>
      <c r="C38" s="28">
        <f>Ash!J38</f>
        <v>0</v>
      </c>
      <c r="D38" s="28">
        <f>Protein!F39</f>
        <v>0</v>
      </c>
      <c r="E38" s="28">
        <f>Protein!K39</f>
        <v>0</v>
      </c>
      <c r="F38" s="28">
        <f>' Extractives'!L39</f>
        <v>0</v>
      </c>
      <c r="G38" s="28">
        <f>' Extractives'!R39</f>
        <v>0</v>
      </c>
      <c r="H38" s="28">
        <f>'Non-structural sugars'!L40</f>
        <v>0</v>
      </c>
      <c r="I38" s="28">
        <f>'Structural Inorganics'!J38</f>
        <v>0</v>
      </c>
      <c r="J38" s="28">
        <f>Lignin!W38</f>
        <v>0</v>
      </c>
      <c r="K38" s="28">
        <f>'Structural Sugars'!U44</f>
        <v>0</v>
      </c>
      <c r="L38" s="28">
        <f>'Structural Sugars'!W44</f>
        <v>0</v>
      </c>
      <c r="M38" s="28">
        <f>'Structural Sugars'!Y44</f>
        <v>0</v>
      </c>
      <c r="N38" s="28">
        <f>'Structural Sugars'!AA44</f>
        <v>0</v>
      </c>
      <c r="O38" s="28">
        <f>'Structural Sugars'!AC44</f>
        <v>0</v>
      </c>
      <c r="P38" s="28">
        <f>'Uronic Acid'!H39</f>
        <v>0</v>
      </c>
      <c r="Q38" s="28">
        <f>Acetate!I39</f>
        <v>0</v>
      </c>
    </row>
    <row r="39" spans="1:17" ht="11.25">
      <c r="A39" s="22" t="str">
        <f>'TRB Record'!A39</f>
        <v>replicate 19</v>
      </c>
      <c r="B39" s="6">
        <f>'TRB Record'!C39</f>
        <v>0</v>
      </c>
      <c r="C39" s="28">
        <f>Ash!J39</f>
        <v>0</v>
      </c>
      <c r="D39" s="28">
        <f>Protein!F40</f>
        <v>0</v>
      </c>
      <c r="E39" s="28">
        <f>Protein!K40</f>
        <v>0</v>
      </c>
      <c r="F39" s="28">
        <f>' Extractives'!L40</f>
        <v>0</v>
      </c>
      <c r="G39" s="28">
        <f>' Extractives'!R40</f>
        <v>0</v>
      </c>
      <c r="H39" s="28">
        <f>'Non-structural sugars'!L41</f>
        <v>0</v>
      </c>
      <c r="I39" s="28">
        <f>'Structural Inorganics'!J39</f>
        <v>0</v>
      </c>
      <c r="J39" s="28">
        <f>Lignin!W39</f>
        <v>0</v>
      </c>
      <c r="K39" s="28">
        <f>'Structural Sugars'!U45</f>
        <v>0</v>
      </c>
      <c r="L39" s="28">
        <f>'Structural Sugars'!W45</f>
        <v>0</v>
      </c>
      <c r="M39" s="28">
        <f>'Structural Sugars'!Y45</f>
        <v>0</v>
      </c>
      <c r="N39" s="28">
        <f>'Structural Sugars'!AA45</f>
        <v>0</v>
      </c>
      <c r="O39" s="28">
        <f>'Structural Sugars'!AC45</f>
        <v>0</v>
      </c>
      <c r="P39" s="28">
        <f>'Uronic Acid'!H40</f>
        <v>0</v>
      </c>
      <c r="Q39" s="28">
        <f>Acetate!I40</f>
        <v>0</v>
      </c>
    </row>
    <row r="40" spans="1:17" ht="11.25">
      <c r="A40" s="22">
        <f>'TRB Record'!A40</f>
        <v>20</v>
      </c>
      <c r="B40" s="6">
        <f>'TRB Record'!C40</f>
        <v>0</v>
      </c>
      <c r="C40" s="28">
        <f>Ash!J40</f>
        <v>0</v>
      </c>
      <c r="D40" s="28">
        <f>Protein!F41</f>
        <v>0</v>
      </c>
      <c r="E40" s="28">
        <f>Protein!K41</f>
        <v>0</v>
      </c>
      <c r="F40" s="28">
        <f>' Extractives'!L41</f>
        <v>0</v>
      </c>
      <c r="G40" s="28">
        <f>' Extractives'!R41</f>
        <v>0</v>
      </c>
      <c r="H40" s="28">
        <f>'Non-structural sugars'!L42</f>
        <v>0</v>
      </c>
      <c r="I40" s="28">
        <f>'Structural Inorganics'!J40</f>
        <v>0</v>
      </c>
      <c r="J40" s="28">
        <f>Lignin!W40</f>
        <v>0</v>
      </c>
      <c r="K40" s="28">
        <f>'Structural Sugars'!U46</f>
        <v>0</v>
      </c>
      <c r="L40" s="28">
        <f>'Structural Sugars'!W46</f>
        <v>0</v>
      </c>
      <c r="M40" s="28">
        <f>'Structural Sugars'!Y46</f>
        <v>0</v>
      </c>
      <c r="N40" s="28">
        <f>'Structural Sugars'!AA46</f>
        <v>0</v>
      </c>
      <c r="O40" s="28">
        <f>'Structural Sugars'!AC46</f>
        <v>0</v>
      </c>
      <c r="P40" s="28">
        <f>'Uronic Acid'!H41</f>
        <v>0</v>
      </c>
      <c r="Q40" s="28">
        <f>Acetate!I41</f>
        <v>0</v>
      </c>
    </row>
    <row r="41" spans="1:17" ht="11.25">
      <c r="A41" s="22" t="str">
        <f>'TRB Record'!A41</f>
        <v>replicate 20</v>
      </c>
      <c r="B41" s="6">
        <f>'TRB Record'!C41</f>
        <v>0</v>
      </c>
      <c r="C41" s="28">
        <f>Ash!J41</f>
        <v>0</v>
      </c>
      <c r="D41" s="28">
        <f>Protein!F42</f>
        <v>0</v>
      </c>
      <c r="E41" s="28">
        <f>Protein!K42</f>
        <v>0</v>
      </c>
      <c r="F41" s="28">
        <f>' Extractives'!L42</f>
        <v>0</v>
      </c>
      <c r="G41" s="28">
        <f>' Extractives'!R42</f>
        <v>0</v>
      </c>
      <c r="H41" s="28">
        <f>'Non-structural sugars'!L43</f>
        <v>0</v>
      </c>
      <c r="I41" s="28">
        <f>'Structural Inorganics'!J41</f>
        <v>0</v>
      </c>
      <c r="J41" s="28">
        <f>Lignin!W41</f>
        <v>0</v>
      </c>
      <c r="K41" s="28">
        <f>'Structural Sugars'!U47</f>
        <v>0</v>
      </c>
      <c r="L41" s="28">
        <f>'Structural Sugars'!W47</f>
        <v>0</v>
      </c>
      <c r="M41" s="28">
        <f>'Structural Sugars'!Y47</f>
        <v>0</v>
      </c>
      <c r="N41" s="28">
        <f>'Structural Sugars'!AA47</f>
        <v>0</v>
      </c>
      <c r="O41" s="28">
        <f>'Structural Sugars'!AC47</f>
        <v>0</v>
      </c>
      <c r="P41" s="28">
        <f>'Uronic Acid'!H42</f>
        <v>0</v>
      </c>
      <c r="Q41" s="28">
        <f>Acetate!I42</f>
        <v>0</v>
      </c>
    </row>
    <row r="42" spans="1:17" ht="11.25">
      <c r="A42" s="22">
        <f>'TRB Record'!A42</f>
        <v>21</v>
      </c>
      <c r="B42" s="6">
        <f>'TRB Record'!C42</f>
        <v>0</v>
      </c>
      <c r="C42" s="28">
        <f>Ash!J42</f>
        <v>0</v>
      </c>
      <c r="D42" s="28">
        <f>Protein!F43</f>
        <v>0</v>
      </c>
      <c r="E42" s="28">
        <f>Protein!K43</f>
        <v>0</v>
      </c>
      <c r="F42" s="28">
        <f>' Extractives'!L43</f>
        <v>0</v>
      </c>
      <c r="G42" s="28">
        <f>' Extractives'!R43</f>
        <v>0</v>
      </c>
      <c r="H42" s="28">
        <f>'Non-structural sugars'!L44</f>
        <v>0</v>
      </c>
      <c r="I42" s="28">
        <f>'Structural Inorganics'!J42</f>
        <v>0</v>
      </c>
      <c r="J42" s="28">
        <f>Lignin!W42</f>
        <v>0</v>
      </c>
      <c r="K42" s="28">
        <f>'Structural Sugars'!U48</f>
        <v>0</v>
      </c>
      <c r="L42" s="28">
        <f>'Structural Sugars'!W48</f>
        <v>0</v>
      </c>
      <c r="M42" s="28">
        <f>'Structural Sugars'!Y48</f>
        <v>0</v>
      </c>
      <c r="N42" s="28">
        <f>'Structural Sugars'!AA48</f>
        <v>0</v>
      </c>
      <c r="O42" s="28">
        <f>'Structural Sugars'!AC48</f>
        <v>0</v>
      </c>
      <c r="P42" s="28">
        <f>'Uronic Acid'!H43</f>
        <v>0</v>
      </c>
      <c r="Q42" s="28">
        <f>Acetate!I43</f>
        <v>0</v>
      </c>
    </row>
    <row r="43" spans="1:17" ht="11.25">
      <c r="A43" s="22" t="str">
        <f>'TRB Record'!A43</f>
        <v>replicate 21</v>
      </c>
      <c r="B43" s="6">
        <f>'TRB Record'!C43</f>
        <v>0</v>
      </c>
      <c r="C43" s="28">
        <f>Ash!J43</f>
        <v>0</v>
      </c>
      <c r="D43" s="28">
        <f>Protein!F44</f>
        <v>0</v>
      </c>
      <c r="E43" s="28">
        <f>Protein!K44</f>
        <v>0</v>
      </c>
      <c r="F43" s="28">
        <f>' Extractives'!L44</f>
        <v>0</v>
      </c>
      <c r="G43" s="28">
        <f>' Extractives'!R44</f>
        <v>0</v>
      </c>
      <c r="H43" s="28">
        <f>'Non-structural sugars'!L45</f>
        <v>0</v>
      </c>
      <c r="I43" s="28">
        <f>'Structural Inorganics'!J43</f>
        <v>0</v>
      </c>
      <c r="J43" s="28">
        <f>Lignin!W43</f>
        <v>0</v>
      </c>
      <c r="K43" s="28">
        <f>'Structural Sugars'!U49</f>
        <v>0</v>
      </c>
      <c r="L43" s="28">
        <f>'Structural Sugars'!W49</f>
        <v>0</v>
      </c>
      <c r="M43" s="28">
        <f>'Structural Sugars'!Y49</f>
        <v>0</v>
      </c>
      <c r="N43" s="28">
        <f>'Structural Sugars'!AA49</f>
        <v>0</v>
      </c>
      <c r="O43" s="28">
        <f>'Structural Sugars'!AC49</f>
        <v>0</v>
      </c>
      <c r="P43" s="28">
        <f>'Uronic Acid'!H44</f>
        <v>0</v>
      </c>
      <c r="Q43" s="28">
        <f>Acetate!I44</f>
        <v>0</v>
      </c>
    </row>
    <row r="44" spans="1:17" ht="11.25">
      <c r="A44" s="22">
        <f>'TRB Record'!A44</f>
        <v>22</v>
      </c>
      <c r="B44" s="6">
        <f>'TRB Record'!C44</f>
        <v>0</v>
      </c>
      <c r="C44" s="28">
        <f>Ash!J44</f>
        <v>0</v>
      </c>
      <c r="D44" s="28">
        <f>Protein!F45</f>
        <v>0</v>
      </c>
      <c r="E44" s="28">
        <f>Protein!K45</f>
        <v>0</v>
      </c>
      <c r="F44" s="28">
        <f>' Extractives'!L45</f>
        <v>0</v>
      </c>
      <c r="G44" s="28">
        <f>' Extractives'!R45</f>
        <v>0</v>
      </c>
      <c r="H44" s="28">
        <f>'Non-structural sugars'!L46</f>
        <v>0</v>
      </c>
      <c r="I44" s="28">
        <f>'Structural Inorganics'!J44</f>
        <v>0</v>
      </c>
      <c r="J44" s="28">
        <f>Lignin!W44</f>
        <v>0</v>
      </c>
      <c r="K44" s="28">
        <f>'Structural Sugars'!U50</f>
        <v>0</v>
      </c>
      <c r="L44" s="28">
        <f>'Structural Sugars'!W50</f>
        <v>0</v>
      </c>
      <c r="M44" s="28">
        <f>'Structural Sugars'!Y50</f>
        <v>0</v>
      </c>
      <c r="N44" s="28">
        <f>'Structural Sugars'!AA50</f>
        <v>0</v>
      </c>
      <c r="O44" s="28">
        <f>'Structural Sugars'!AC50</f>
        <v>0</v>
      </c>
      <c r="P44" s="28">
        <f>'Uronic Acid'!H45</f>
        <v>0</v>
      </c>
      <c r="Q44" s="28">
        <f>Acetate!I45</f>
        <v>0</v>
      </c>
    </row>
    <row r="45" spans="1:17" ht="11.25">
      <c r="A45" s="22" t="str">
        <f>'TRB Record'!A45</f>
        <v>replicate 22</v>
      </c>
      <c r="B45" s="6">
        <f>'TRB Record'!C45</f>
        <v>0</v>
      </c>
      <c r="C45" s="28">
        <f>Ash!J45</f>
        <v>0</v>
      </c>
      <c r="D45" s="28">
        <f>Protein!F46</f>
        <v>0</v>
      </c>
      <c r="E45" s="28">
        <f>Protein!K46</f>
        <v>0</v>
      </c>
      <c r="F45" s="28">
        <f>' Extractives'!L46</f>
        <v>0</v>
      </c>
      <c r="G45" s="28">
        <f>' Extractives'!R46</f>
        <v>0</v>
      </c>
      <c r="H45" s="28">
        <f>'Non-structural sugars'!L47</f>
        <v>0</v>
      </c>
      <c r="I45" s="28">
        <f>'Structural Inorganics'!J45</f>
        <v>0</v>
      </c>
      <c r="J45" s="28">
        <f>Lignin!W45</f>
        <v>0</v>
      </c>
      <c r="K45" s="28">
        <f>'Structural Sugars'!U51</f>
        <v>0</v>
      </c>
      <c r="L45" s="28">
        <f>'Structural Sugars'!W51</f>
        <v>0</v>
      </c>
      <c r="M45" s="28">
        <f>'Structural Sugars'!Y51</f>
        <v>0</v>
      </c>
      <c r="N45" s="28">
        <f>'Structural Sugars'!AA51</f>
        <v>0</v>
      </c>
      <c r="O45" s="28">
        <f>'Structural Sugars'!AC51</f>
        <v>0</v>
      </c>
      <c r="P45" s="28">
        <f>'Uronic Acid'!H46</f>
        <v>0</v>
      </c>
      <c r="Q45" s="28">
        <f>Acetate!I46</f>
        <v>0</v>
      </c>
    </row>
    <row r="46" spans="1:17" ht="11.25">
      <c r="A46" s="22">
        <f>'TRB Record'!A46</f>
        <v>23</v>
      </c>
      <c r="B46" s="6">
        <f>'TRB Record'!C46</f>
        <v>0</v>
      </c>
      <c r="C46" s="28">
        <f>Ash!J46</f>
        <v>0</v>
      </c>
      <c r="D46" s="28">
        <f>Protein!F47</f>
        <v>0</v>
      </c>
      <c r="E46" s="28">
        <f>Protein!K47</f>
        <v>0</v>
      </c>
      <c r="F46" s="28">
        <f>' Extractives'!L47</f>
        <v>0</v>
      </c>
      <c r="G46" s="28">
        <f>' Extractives'!R47</f>
        <v>0</v>
      </c>
      <c r="H46" s="28">
        <f>'Non-structural sugars'!L48</f>
        <v>0</v>
      </c>
      <c r="I46" s="28">
        <f>'Structural Inorganics'!J46</f>
        <v>0</v>
      </c>
      <c r="J46" s="28">
        <f>Lignin!W46</f>
        <v>0</v>
      </c>
      <c r="K46" s="28">
        <f>'Structural Sugars'!U52</f>
        <v>0</v>
      </c>
      <c r="L46" s="28">
        <f>'Structural Sugars'!W52</f>
        <v>0</v>
      </c>
      <c r="M46" s="28">
        <f>'Structural Sugars'!Y52</f>
        <v>0</v>
      </c>
      <c r="N46" s="28">
        <f>'Structural Sugars'!AA52</f>
        <v>0</v>
      </c>
      <c r="O46" s="28">
        <f>'Structural Sugars'!AC52</f>
        <v>0</v>
      </c>
      <c r="P46" s="28">
        <f>'Uronic Acid'!H47</f>
        <v>0</v>
      </c>
      <c r="Q46" s="28">
        <f>Acetate!I47</f>
        <v>0</v>
      </c>
    </row>
    <row r="47" spans="1:17" ht="11.25">
      <c r="A47" s="22" t="str">
        <f>'TRB Record'!A47</f>
        <v>replicate 23</v>
      </c>
      <c r="B47" s="6">
        <f>'TRB Record'!C47</f>
        <v>0</v>
      </c>
      <c r="C47" s="28">
        <f>Ash!J47</f>
        <v>0</v>
      </c>
      <c r="D47" s="28">
        <f>Protein!F48</f>
        <v>0</v>
      </c>
      <c r="E47" s="28">
        <f>Protein!K48</f>
        <v>0</v>
      </c>
      <c r="F47" s="28">
        <f>' Extractives'!L48</f>
        <v>0</v>
      </c>
      <c r="G47" s="28">
        <f>' Extractives'!R48</f>
        <v>0</v>
      </c>
      <c r="H47" s="28">
        <f>'Non-structural sugars'!L49</f>
        <v>0</v>
      </c>
      <c r="I47" s="28">
        <f>'Structural Inorganics'!J47</f>
        <v>0</v>
      </c>
      <c r="J47" s="28">
        <f>Lignin!W47</f>
        <v>0</v>
      </c>
      <c r="K47" s="28">
        <f>'Structural Sugars'!U53</f>
        <v>0</v>
      </c>
      <c r="L47" s="28">
        <f>'Structural Sugars'!W53</f>
        <v>0</v>
      </c>
      <c r="M47" s="28">
        <f>'Structural Sugars'!Y53</f>
        <v>0</v>
      </c>
      <c r="N47" s="28">
        <f>'Structural Sugars'!AA53</f>
        <v>0</v>
      </c>
      <c r="O47" s="28">
        <f>'Structural Sugars'!AC53</f>
        <v>0</v>
      </c>
      <c r="P47" s="28">
        <f>'Uronic Acid'!H48</f>
        <v>0</v>
      </c>
      <c r="Q47" s="28">
        <f>Acetate!I48</f>
        <v>0</v>
      </c>
    </row>
    <row r="48" spans="1:17" ht="11.25">
      <c r="A48" s="22">
        <f>'TRB Record'!A48</f>
        <v>24</v>
      </c>
      <c r="B48" s="6">
        <f>'TRB Record'!C48</f>
        <v>0</v>
      </c>
      <c r="C48" s="28">
        <f>Ash!J48</f>
        <v>0</v>
      </c>
      <c r="D48" s="28">
        <f>Protein!F49</f>
        <v>0</v>
      </c>
      <c r="E48" s="28">
        <f>Protein!K49</f>
        <v>0</v>
      </c>
      <c r="F48" s="28">
        <f>' Extractives'!L49</f>
        <v>0</v>
      </c>
      <c r="G48" s="28">
        <f>' Extractives'!R49</f>
        <v>0</v>
      </c>
      <c r="H48" s="28">
        <f>'Non-structural sugars'!L50</f>
        <v>0</v>
      </c>
      <c r="I48" s="28">
        <f>'Structural Inorganics'!J48</f>
        <v>0</v>
      </c>
      <c r="J48" s="28">
        <f>Lignin!W48</f>
        <v>0</v>
      </c>
      <c r="K48" s="28">
        <f>'Structural Sugars'!U54</f>
        <v>0</v>
      </c>
      <c r="L48" s="28">
        <f>'Structural Sugars'!W54</f>
        <v>0</v>
      </c>
      <c r="M48" s="28">
        <f>'Structural Sugars'!Y54</f>
        <v>0</v>
      </c>
      <c r="N48" s="28">
        <f>'Structural Sugars'!AA54</f>
        <v>0</v>
      </c>
      <c r="O48" s="28">
        <f>'Structural Sugars'!AC54</f>
        <v>0</v>
      </c>
      <c r="P48" s="28">
        <f>'Uronic Acid'!H49</f>
        <v>0</v>
      </c>
      <c r="Q48" s="28">
        <f>Acetate!I49</f>
        <v>0</v>
      </c>
    </row>
    <row r="49" spans="1:17" ht="11.25">
      <c r="A49" s="22" t="str">
        <f>'TRB Record'!A49</f>
        <v>replicate 24</v>
      </c>
      <c r="B49" s="6">
        <f>'TRB Record'!C49</f>
        <v>0</v>
      </c>
      <c r="C49" s="28">
        <f>Ash!J49</f>
        <v>0</v>
      </c>
      <c r="D49" s="28">
        <f>Protein!F50</f>
        <v>0</v>
      </c>
      <c r="E49" s="28">
        <f>Protein!K50</f>
        <v>0</v>
      </c>
      <c r="F49" s="28">
        <f>' Extractives'!L50</f>
        <v>0</v>
      </c>
      <c r="G49" s="28">
        <f>' Extractives'!R50</f>
        <v>0</v>
      </c>
      <c r="H49" s="28">
        <f>'Non-structural sugars'!L51</f>
        <v>0</v>
      </c>
      <c r="I49" s="28">
        <f>'Structural Inorganics'!J49</f>
        <v>0</v>
      </c>
      <c r="J49" s="28">
        <f>Lignin!W49</f>
        <v>0</v>
      </c>
      <c r="K49" s="28">
        <f>'Structural Sugars'!U55</f>
        <v>0</v>
      </c>
      <c r="L49" s="28">
        <f>'Structural Sugars'!W55</f>
        <v>0</v>
      </c>
      <c r="M49" s="28">
        <f>'Structural Sugars'!Y55</f>
        <v>0</v>
      </c>
      <c r="N49" s="28">
        <f>'Structural Sugars'!AA55</f>
        <v>0</v>
      </c>
      <c r="O49" s="28">
        <f>'Structural Sugars'!AC55</f>
        <v>0</v>
      </c>
      <c r="P49" s="28">
        <f>'Uronic Acid'!H50</f>
        <v>0</v>
      </c>
      <c r="Q49" s="28">
        <f>Acetate!I50</f>
        <v>0</v>
      </c>
    </row>
    <row r="50" spans="1:17" ht="11.25">
      <c r="A50" s="22">
        <f>'TRB Record'!A50</f>
        <v>25</v>
      </c>
      <c r="B50" s="6">
        <f>'TRB Record'!C50</f>
        <v>0</v>
      </c>
      <c r="C50" s="28">
        <f>Ash!J50</f>
        <v>0</v>
      </c>
      <c r="D50" s="28">
        <f>Protein!F51</f>
        <v>0</v>
      </c>
      <c r="E50" s="28">
        <f>Protein!K51</f>
        <v>0</v>
      </c>
      <c r="F50" s="28">
        <f>' Extractives'!L51</f>
        <v>0</v>
      </c>
      <c r="G50" s="28">
        <f>' Extractives'!R51</f>
        <v>0</v>
      </c>
      <c r="H50" s="28">
        <f>'Non-structural sugars'!L52</f>
        <v>0</v>
      </c>
      <c r="I50" s="28">
        <f>'Structural Inorganics'!J50</f>
        <v>0</v>
      </c>
      <c r="J50" s="28">
        <f>Lignin!W50</f>
        <v>0</v>
      </c>
      <c r="K50" s="28">
        <f>'Structural Sugars'!U56</f>
        <v>0</v>
      </c>
      <c r="L50" s="28">
        <f>'Structural Sugars'!W56</f>
        <v>0</v>
      </c>
      <c r="M50" s="28">
        <f>'Structural Sugars'!Y56</f>
        <v>0</v>
      </c>
      <c r="N50" s="28">
        <f>'Structural Sugars'!AA56</f>
        <v>0</v>
      </c>
      <c r="O50" s="28">
        <f>'Structural Sugars'!AC56</f>
        <v>0</v>
      </c>
      <c r="P50" s="28">
        <f>'Uronic Acid'!H51</f>
        <v>0</v>
      </c>
      <c r="Q50" s="28">
        <f>Acetate!I51</f>
        <v>0</v>
      </c>
    </row>
    <row r="51" spans="1:17" ht="11.25">
      <c r="A51" s="22" t="str">
        <f>'TRB Record'!A51</f>
        <v>replicate 25</v>
      </c>
      <c r="B51" s="6">
        <f>'TRB Record'!C51</f>
        <v>0</v>
      </c>
      <c r="C51" s="28">
        <f>Ash!J51</f>
        <v>0</v>
      </c>
      <c r="D51" s="28">
        <f>Protein!F52</f>
        <v>0</v>
      </c>
      <c r="E51" s="28">
        <f>Protein!K52</f>
        <v>0</v>
      </c>
      <c r="F51" s="28">
        <f>' Extractives'!L52</f>
        <v>0</v>
      </c>
      <c r="G51" s="28">
        <f>' Extractives'!R52</f>
        <v>0</v>
      </c>
      <c r="H51" s="28">
        <f>'Non-structural sugars'!L53</f>
        <v>0</v>
      </c>
      <c r="I51" s="28">
        <f>'Structural Inorganics'!J51</f>
        <v>0</v>
      </c>
      <c r="J51" s="28">
        <f>Lignin!W51</f>
        <v>0</v>
      </c>
      <c r="K51" s="28">
        <f>'Structural Sugars'!U57</f>
        <v>0</v>
      </c>
      <c r="L51" s="28">
        <f>'Structural Sugars'!W57</f>
        <v>0</v>
      </c>
      <c r="M51" s="28">
        <f>'Structural Sugars'!Y57</f>
        <v>0</v>
      </c>
      <c r="N51" s="28">
        <f>'Structural Sugars'!AA57</f>
        <v>0</v>
      </c>
      <c r="O51" s="28">
        <f>'Structural Sugars'!AC57</f>
        <v>0</v>
      </c>
      <c r="P51" s="28">
        <f>'Uronic Acid'!H52</f>
        <v>0</v>
      </c>
      <c r="Q51" s="28">
        <f>Acetate!I52</f>
        <v>0</v>
      </c>
    </row>
    <row r="52" spans="1:17" ht="11.25">
      <c r="A52" s="22">
        <f>'TRB Record'!A52</f>
        <v>26</v>
      </c>
      <c r="B52" s="6">
        <f>'TRB Record'!C52</f>
        <v>0</v>
      </c>
      <c r="C52" s="28">
        <f>Ash!J52</f>
        <v>0</v>
      </c>
      <c r="D52" s="28">
        <f>Protein!F53</f>
        <v>0</v>
      </c>
      <c r="E52" s="28">
        <f>Protein!K53</f>
        <v>0</v>
      </c>
      <c r="F52" s="28">
        <f>' Extractives'!L53</f>
        <v>0</v>
      </c>
      <c r="G52" s="28">
        <f>' Extractives'!R53</f>
        <v>0</v>
      </c>
      <c r="H52" s="28">
        <f>'Non-structural sugars'!L54</f>
        <v>0</v>
      </c>
      <c r="I52" s="28">
        <f>'Structural Inorganics'!J52</f>
        <v>0</v>
      </c>
      <c r="J52" s="28">
        <f>Lignin!W52</f>
        <v>0</v>
      </c>
      <c r="K52" s="28">
        <f>'Structural Sugars'!U58</f>
        <v>0</v>
      </c>
      <c r="L52" s="28">
        <f>'Structural Sugars'!W58</f>
        <v>0</v>
      </c>
      <c r="M52" s="28">
        <f>'Structural Sugars'!Y58</f>
        <v>0</v>
      </c>
      <c r="N52" s="28">
        <f>'Structural Sugars'!AA58</f>
        <v>0</v>
      </c>
      <c r="O52" s="28">
        <f>'Structural Sugars'!AC58</f>
        <v>0</v>
      </c>
      <c r="P52" s="28">
        <f>'Uronic Acid'!H53</f>
        <v>0</v>
      </c>
      <c r="Q52" s="28">
        <f>Acetate!I53</f>
        <v>0</v>
      </c>
    </row>
    <row r="53" spans="1:17" ht="11.25">
      <c r="A53" s="22" t="str">
        <f>'TRB Record'!A53</f>
        <v>replicate 26</v>
      </c>
      <c r="B53" s="6">
        <f>'TRB Record'!C53</f>
        <v>0</v>
      </c>
      <c r="C53" s="28">
        <f>Ash!J53</f>
        <v>0</v>
      </c>
      <c r="D53" s="28">
        <f>Protein!F54</f>
        <v>0</v>
      </c>
      <c r="E53" s="28">
        <f>Protein!K54</f>
        <v>0</v>
      </c>
      <c r="F53" s="28">
        <f>' Extractives'!L54</f>
        <v>0</v>
      </c>
      <c r="G53" s="28">
        <f>' Extractives'!R54</f>
        <v>0</v>
      </c>
      <c r="H53" s="28">
        <f>'Non-structural sugars'!L55</f>
        <v>0</v>
      </c>
      <c r="I53" s="28">
        <f>'Structural Inorganics'!J53</f>
        <v>0</v>
      </c>
      <c r="J53" s="28">
        <f>Lignin!W53</f>
        <v>0</v>
      </c>
      <c r="K53" s="28">
        <f>'Structural Sugars'!U59</f>
        <v>0</v>
      </c>
      <c r="L53" s="28">
        <f>'Structural Sugars'!W59</f>
        <v>0</v>
      </c>
      <c r="M53" s="28">
        <f>'Structural Sugars'!Y59</f>
        <v>0</v>
      </c>
      <c r="N53" s="28">
        <f>'Structural Sugars'!AA59</f>
        <v>0</v>
      </c>
      <c r="O53" s="28">
        <f>'Structural Sugars'!AC59</f>
        <v>0</v>
      </c>
      <c r="P53" s="28">
        <f>'Uronic Acid'!H54</f>
        <v>0</v>
      </c>
      <c r="Q53" s="28">
        <f>Acetate!I54</f>
        <v>0</v>
      </c>
    </row>
    <row r="54" spans="1:17" ht="11.25">
      <c r="A54" s="22">
        <f>'TRB Record'!A54</f>
        <v>27</v>
      </c>
      <c r="B54" s="6">
        <f>'TRB Record'!C54</f>
        <v>0</v>
      </c>
      <c r="C54" s="28">
        <f>Ash!J54</f>
        <v>0</v>
      </c>
      <c r="D54" s="28">
        <f>Protein!F55</f>
        <v>0</v>
      </c>
      <c r="E54" s="28">
        <f>Protein!K55</f>
        <v>0</v>
      </c>
      <c r="F54" s="28">
        <f>' Extractives'!L55</f>
        <v>0</v>
      </c>
      <c r="G54" s="28">
        <f>' Extractives'!R55</f>
        <v>0</v>
      </c>
      <c r="H54" s="28">
        <f>'Non-structural sugars'!L56</f>
        <v>0</v>
      </c>
      <c r="I54" s="28">
        <f>'Structural Inorganics'!J54</f>
        <v>0</v>
      </c>
      <c r="J54" s="28">
        <f>Lignin!W54</f>
        <v>0</v>
      </c>
      <c r="K54" s="28">
        <f>'Structural Sugars'!U60</f>
        <v>0</v>
      </c>
      <c r="L54" s="28">
        <f>'Structural Sugars'!W60</f>
        <v>0</v>
      </c>
      <c r="M54" s="28">
        <f>'Structural Sugars'!Y60</f>
        <v>0</v>
      </c>
      <c r="N54" s="28">
        <f>'Structural Sugars'!AA60</f>
        <v>0</v>
      </c>
      <c r="O54" s="28">
        <f>'Structural Sugars'!AC60</f>
        <v>0</v>
      </c>
      <c r="P54" s="28">
        <f>'Uronic Acid'!H55</f>
        <v>0</v>
      </c>
      <c r="Q54" s="28">
        <f>Acetate!I55</f>
        <v>0</v>
      </c>
    </row>
    <row r="55" spans="1:17" ht="11.25">
      <c r="A55" s="22" t="str">
        <f>'TRB Record'!A55</f>
        <v>replicate 27</v>
      </c>
      <c r="B55" s="6">
        <f>'TRB Record'!C55</f>
        <v>0</v>
      </c>
      <c r="C55" s="28">
        <f>Ash!J55</f>
        <v>0</v>
      </c>
      <c r="D55" s="28">
        <f>Protein!F56</f>
        <v>0</v>
      </c>
      <c r="E55" s="28">
        <f>Protein!K56</f>
        <v>0</v>
      </c>
      <c r="F55" s="28">
        <f>' Extractives'!L56</f>
        <v>0</v>
      </c>
      <c r="G55" s="28">
        <f>' Extractives'!R56</f>
        <v>0</v>
      </c>
      <c r="H55" s="28">
        <f>'Non-structural sugars'!L57</f>
        <v>0</v>
      </c>
      <c r="I55" s="28">
        <f>'Structural Inorganics'!J55</f>
        <v>0</v>
      </c>
      <c r="J55" s="28">
        <f>Lignin!W55</f>
        <v>0</v>
      </c>
      <c r="K55" s="28">
        <f>'Structural Sugars'!U61</f>
        <v>0</v>
      </c>
      <c r="L55" s="28">
        <f>'Structural Sugars'!W61</f>
        <v>0</v>
      </c>
      <c r="M55" s="28">
        <f>'Structural Sugars'!Y61</f>
        <v>0</v>
      </c>
      <c r="N55" s="28">
        <f>'Structural Sugars'!AA61</f>
        <v>0</v>
      </c>
      <c r="O55" s="28">
        <f>'Structural Sugars'!AC61</f>
        <v>0</v>
      </c>
      <c r="P55" s="28">
        <f>'Uronic Acid'!H56</f>
        <v>0</v>
      </c>
      <c r="Q55" s="28">
        <f>Acetate!I56</f>
        <v>0</v>
      </c>
    </row>
    <row r="56" spans="1:17" ht="11.25">
      <c r="A56" s="22">
        <f>'TRB Record'!A56</f>
        <v>28</v>
      </c>
      <c r="B56" s="6">
        <f>'TRB Record'!C56</f>
        <v>0</v>
      </c>
      <c r="C56" s="28">
        <f>Ash!J56</f>
        <v>0</v>
      </c>
      <c r="D56" s="28">
        <f>Protein!F57</f>
        <v>0</v>
      </c>
      <c r="E56" s="28">
        <f>Protein!K57</f>
        <v>0</v>
      </c>
      <c r="F56" s="28">
        <f>' Extractives'!L57</f>
        <v>0</v>
      </c>
      <c r="G56" s="28">
        <f>' Extractives'!R57</f>
        <v>0</v>
      </c>
      <c r="H56" s="28">
        <f>'Non-structural sugars'!L58</f>
        <v>0</v>
      </c>
      <c r="I56" s="28">
        <f>'Structural Inorganics'!J56</f>
        <v>0</v>
      </c>
      <c r="J56" s="28">
        <f>Lignin!W56</f>
        <v>0</v>
      </c>
      <c r="K56" s="28">
        <f>'Structural Sugars'!U62</f>
        <v>0</v>
      </c>
      <c r="L56" s="28">
        <f>'Structural Sugars'!W62</f>
        <v>0</v>
      </c>
      <c r="M56" s="28">
        <f>'Structural Sugars'!Y62</f>
        <v>0</v>
      </c>
      <c r="N56" s="28">
        <f>'Structural Sugars'!AA62</f>
        <v>0</v>
      </c>
      <c r="O56" s="28">
        <f>'Structural Sugars'!AC62</f>
        <v>0</v>
      </c>
      <c r="P56" s="28">
        <f>'Uronic Acid'!H57</f>
        <v>0</v>
      </c>
      <c r="Q56" s="28">
        <f>Acetate!I57</f>
        <v>0</v>
      </c>
    </row>
    <row r="57" spans="1:17" ht="11.25">
      <c r="A57" s="22" t="str">
        <f>'TRB Record'!A57</f>
        <v>replicate 28</v>
      </c>
      <c r="B57" s="6">
        <f>'TRB Record'!C57</f>
        <v>0</v>
      </c>
      <c r="C57" s="28">
        <f>Ash!J57</f>
        <v>0</v>
      </c>
      <c r="D57" s="28">
        <f>Protein!F58</f>
        <v>0</v>
      </c>
      <c r="E57" s="28">
        <f>Protein!K58</f>
        <v>0</v>
      </c>
      <c r="F57" s="28">
        <f>' Extractives'!L58</f>
        <v>0</v>
      </c>
      <c r="G57" s="28">
        <f>' Extractives'!R58</f>
        <v>0</v>
      </c>
      <c r="H57" s="28">
        <f>'Non-structural sugars'!L59</f>
        <v>0</v>
      </c>
      <c r="I57" s="28">
        <f>'Structural Inorganics'!J57</f>
        <v>0</v>
      </c>
      <c r="J57" s="28">
        <f>Lignin!W57</f>
        <v>0</v>
      </c>
      <c r="K57" s="28">
        <f>'Structural Sugars'!U63</f>
        <v>0</v>
      </c>
      <c r="L57" s="28">
        <f>'Structural Sugars'!W63</f>
        <v>0</v>
      </c>
      <c r="M57" s="28">
        <f>'Structural Sugars'!Y63</f>
        <v>0</v>
      </c>
      <c r="N57" s="28">
        <f>'Structural Sugars'!AA63</f>
        <v>0</v>
      </c>
      <c r="O57" s="28">
        <f>'Structural Sugars'!AC63</f>
        <v>0</v>
      </c>
      <c r="P57" s="28">
        <f>'Uronic Acid'!H58</f>
        <v>0</v>
      </c>
      <c r="Q57" s="28">
        <f>Acetate!I58</f>
        <v>0</v>
      </c>
    </row>
    <row r="58" spans="1:17" ht="11.25">
      <c r="A58" s="22">
        <f>'TRB Record'!A58</f>
        <v>29</v>
      </c>
      <c r="B58" s="6">
        <f>'TRB Record'!C58</f>
        <v>0</v>
      </c>
      <c r="C58" s="28">
        <f>Ash!J58</f>
        <v>0</v>
      </c>
      <c r="D58" s="28">
        <f>Protein!F59</f>
        <v>0</v>
      </c>
      <c r="E58" s="28">
        <f>Protein!K59</f>
        <v>0</v>
      </c>
      <c r="F58" s="28">
        <f>' Extractives'!L59</f>
        <v>0</v>
      </c>
      <c r="G58" s="28">
        <f>' Extractives'!R59</f>
        <v>0</v>
      </c>
      <c r="H58" s="28">
        <f>'Non-structural sugars'!L60</f>
        <v>0</v>
      </c>
      <c r="I58" s="28">
        <f>'Structural Inorganics'!J58</f>
        <v>0</v>
      </c>
      <c r="J58" s="28">
        <f>Lignin!W58</f>
        <v>0</v>
      </c>
      <c r="K58" s="28">
        <f>'Structural Sugars'!U64</f>
        <v>0</v>
      </c>
      <c r="L58" s="28">
        <f>'Structural Sugars'!W64</f>
        <v>0</v>
      </c>
      <c r="M58" s="28">
        <f>'Structural Sugars'!Y64</f>
        <v>0</v>
      </c>
      <c r="N58" s="28">
        <f>'Structural Sugars'!AA64</f>
        <v>0</v>
      </c>
      <c r="O58" s="28">
        <f>'Structural Sugars'!AC64</f>
        <v>0</v>
      </c>
      <c r="P58" s="28">
        <f>'Uronic Acid'!H59</f>
        <v>0</v>
      </c>
      <c r="Q58" s="28">
        <f>Acetate!I59</f>
        <v>0</v>
      </c>
    </row>
    <row r="59" spans="1:17" ht="11.25">
      <c r="A59" s="22" t="str">
        <f>'TRB Record'!A59</f>
        <v>replicate 29</v>
      </c>
      <c r="B59" s="6">
        <f>'TRB Record'!C59</f>
        <v>0</v>
      </c>
      <c r="C59" s="28">
        <f>Ash!J59</f>
        <v>0</v>
      </c>
      <c r="D59" s="28">
        <f>Protein!F60</f>
        <v>0</v>
      </c>
      <c r="E59" s="28">
        <f>Protein!K60</f>
        <v>0</v>
      </c>
      <c r="F59" s="28">
        <f>' Extractives'!L60</f>
        <v>0</v>
      </c>
      <c r="G59" s="28">
        <f>' Extractives'!R60</f>
        <v>0</v>
      </c>
      <c r="H59" s="28">
        <f>'Non-structural sugars'!L61</f>
        <v>0</v>
      </c>
      <c r="I59" s="28">
        <f>'Structural Inorganics'!J59</f>
        <v>0</v>
      </c>
      <c r="J59" s="28">
        <f>Lignin!W59</f>
        <v>0</v>
      </c>
      <c r="K59" s="28">
        <f>'Structural Sugars'!U65</f>
        <v>0</v>
      </c>
      <c r="L59" s="28">
        <f>'Structural Sugars'!W65</f>
        <v>0</v>
      </c>
      <c r="M59" s="28">
        <f>'Structural Sugars'!Y65</f>
        <v>0</v>
      </c>
      <c r="N59" s="28">
        <f>'Structural Sugars'!AA65</f>
        <v>0</v>
      </c>
      <c r="O59" s="28">
        <f>'Structural Sugars'!AC65</f>
        <v>0</v>
      </c>
      <c r="P59" s="28">
        <f>'Uronic Acid'!H60</f>
        <v>0</v>
      </c>
      <c r="Q59" s="28">
        <f>Acetate!I60</f>
        <v>0</v>
      </c>
    </row>
    <row r="60" spans="1:17" ht="11.25">
      <c r="A60" s="22">
        <f>'TRB Record'!A60</f>
        <v>30</v>
      </c>
      <c r="B60" s="6">
        <f>'TRB Record'!C60</f>
        <v>0</v>
      </c>
      <c r="C60" s="28">
        <f>Ash!J60</f>
        <v>0</v>
      </c>
      <c r="D60" s="28">
        <f>Protein!F61</f>
        <v>0</v>
      </c>
      <c r="E60" s="28">
        <f>Protein!K61</f>
        <v>0</v>
      </c>
      <c r="F60" s="28">
        <f>' Extractives'!L61</f>
        <v>0</v>
      </c>
      <c r="G60" s="28">
        <f>' Extractives'!R61</f>
        <v>0</v>
      </c>
      <c r="H60" s="28">
        <f>'Non-structural sugars'!L62</f>
        <v>0</v>
      </c>
      <c r="I60" s="28">
        <f>'Structural Inorganics'!J60</f>
        <v>0</v>
      </c>
      <c r="J60" s="28">
        <f>Lignin!W60</f>
        <v>0</v>
      </c>
      <c r="K60" s="28">
        <f>'Structural Sugars'!U66</f>
        <v>0</v>
      </c>
      <c r="L60" s="28">
        <f>'Structural Sugars'!W66</f>
        <v>0</v>
      </c>
      <c r="M60" s="28">
        <f>'Structural Sugars'!Y66</f>
        <v>0</v>
      </c>
      <c r="N60" s="28">
        <f>'Structural Sugars'!AA66</f>
        <v>0</v>
      </c>
      <c r="O60" s="28">
        <f>'Structural Sugars'!AC66</f>
        <v>0</v>
      </c>
      <c r="P60" s="28">
        <f>'Uronic Acid'!H61</f>
        <v>0</v>
      </c>
      <c r="Q60" s="28">
        <f>Acetate!I61</f>
        <v>0</v>
      </c>
    </row>
    <row r="61" spans="1:17" ht="11.25">
      <c r="A61" s="22" t="str">
        <f>'TRB Record'!A61</f>
        <v>replicate 30</v>
      </c>
      <c r="B61" s="6">
        <f>'TRB Record'!C61</f>
        <v>0</v>
      </c>
      <c r="C61" s="28">
        <f>Ash!J61</f>
        <v>0</v>
      </c>
      <c r="D61" s="28">
        <f>Protein!F62</f>
        <v>0</v>
      </c>
      <c r="E61" s="28">
        <f>Protein!K62</f>
        <v>0</v>
      </c>
      <c r="F61" s="28">
        <f>' Extractives'!L62</f>
        <v>0</v>
      </c>
      <c r="G61" s="28">
        <f>' Extractives'!R62</f>
        <v>0</v>
      </c>
      <c r="H61" s="28">
        <f>'Non-structural sugars'!L63</f>
        <v>0</v>
      </c>
      <c r="I61" s="28">
        <f>'Structural Inorganics'!J61</f>
        <v>0</v>
      </c>
      <c r="J61" s="28">
        <f>Lignin!W61</f>
        <v>0</v>
      </c>
      <c r="K61" s="28">
        <f>'Structural Sugars'!U67</f>
        <v>0</v>
      </c>
      <c r="L61" s="28">
        <f>'Structural Sugars'!W67</f>
        <v>0</v>
      </c>
      <c r="M61" s="28">
        <f>'Structural Sugars'!Y67</f>
        <v>0</v>
      </c>
      <c r="N61" s="28">
        <f>'Structural Sugars'!AA67</f>
        <v>0</v>
      </c>
      <c r="O61" s="28">
        <f>'Structural Sugars'!AC67</f>
        <v>0</v>
      </c>
      <c r="P61" s="28">
        <f>'Uronic Acid'!H62</f>
        <v>0</v>
      </c>
      <c r="Q61" s="28">
        <f>Acetate!I62</f>
        <v>0</v>
      </c>
    </row>
  </sheetData>
  <sheetProtection sheet="1" objects="1" scenario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W58"/>
  <sheetViews>
    <sheetView workbookViewId="0" topLeftCell="A1">
      <selection activeCell="E2" sqref="E2"/>
    </sheetView>
  </sheetViews>
  <sheetFormatPr defaultColWidth="10.875" defaultRowHeight="12"/>
  <cols>
    <col min="1" max="1" width="10.875" style="1" customWidth="1"/>
    <col min="2" max="2" width="16.375" style="6" customWidth="1"/>
    <col min="3" max="3" width="7.75390625" style="39" customWidth="1"/>
    <col min="4" max="5" width="7.75390625" style="3" customWidth="1"/>
    <col min="6" max="6" width="7.75390625" style="39" customWidth="1"/>
    <col min="7" max="7" width="7.75390625" style="3" customWidth="1"/>
    <col min="8" max="9" width="7.75390625" style="39" customWidth="1"/>
    <col min="10" max="12" width="7.75390625" style="38" customWidth="1"/>
    <col min="13" max="13" width="7.75390625" style="39" customWidth="1"/>
    <col min="14" max="14" width="7.75390625" style="40" customWidth="1"/>
    <col min="15" max="20" width="7.75390625" style="1" customWidth="1"/>
    <col min="21" max="22" width="7.75390625" style="20" customWidth="1"/>
    <col min="23" max="23" width="7.75390625" style="1" customWidth="1"/>
    <col min="24" max="16384" width="10.875" style="5" customWidth="1"/>
  </cols>
  <sheetData>
    <row r="1" spans="1:23" s="49" customFormat="1" ht="64.5" customHeight="1">
      <c r="A1" s="46" t="s">
        <v>0</v>
      </c>
      <c r="B1" s="47" t="s">
        <v>46</v>
      </c>
      <c r="C1" s="48" t="s">
        <v>58</v>
      </c>
      <c r="D1" s="46" t="s">
        <v>158</v>
      </c>
      <c r="E1" s="46" t="s">
        <v>192</v>
      </c>
      <c r="F1" s="48" t="s">
        <v>154</v>
      </c>
      <c r="G1" s="46" t="s">
        <v>166</v>
      </c>
      <c r="H1" s="48" t="s">
        <v>167</v>
      </c>
      <c r="I1" s="48" t="s">
        <v>168</v>
      </c>
      <c r="J1" s="45" t="s">
        <v>157</v>
      </c>
      <c r="K1" s="45" t="s">
        <v>169</v>
      </c>
      <c r="L1" s="49" t="s">
        <v>170</v>
      </c>
      <c r="M1" s="48" t="s">
        <v>171</v>
      </c>
      <c r="N1" s="50" t="s">
        <v>172</v>
      </c>
      <c r="O1" s="46" t="s">
        <v>159</v>
      </c>
      <c r="P1" s="46" t="s">
        <v>160</v>
      </c>
      <c r="Q1" s="46" t="s">
        <v>176</v>
      </c>
      <c r="R1" s="46" t="s">
        <v>161</v>
      </c>
      <c r="S1" s="46" t="s">
        <v>162</v>
      </c>
      <c r="T1" s="46" t="s">
        <v>163</v>
      </c>
      <c r="U1" s="46" t="s">
        <v>164</v>
      </c>
      <c r="V1" s="46" t="s">
        <v>165</v>
      </c>
      <c r="W1" s="46" t="s">
        <v>173</v>
      </c>
    </row>
    <row r="2" spans="1:23" s="35" customFormat="1" ht="11.25">
      <c r="A2" s="22">
        <v>1</v>
      </c>
      <c r="B2" s="6">
        <f>'TRB Record'!C2</f>
        <v>0</v>
      </c>
      <c r="C2" s="86">
        <f>AVERAGE((INDEX('Duplicate Ext-free MC values'!C$2:C$61,ROW()*2-2,,1),INDEX('Duplicate Ext-free MC values'!C$2:C$61,ROW()*2-3,,1)))</f>
        <v>0</v>
      </c>
      <c r="D2" s="41">
        <f>AVERAGE((INDEX('Duplicate Ext-free MC values'!I$2:I$61,ROW()*2-2,,1),INDEX('Duplicate Ext-free MC values'!I$2:I$61,ROW()*2-3,,1)))</f>
        <v>0</v>
      </c>
      <c r="E2" s="17">
        <f>C2-D2</f>
        <v>0</v>
      </c>
      <c r="F2" s="86">
        <f>AVERAGE((INDEX('Duplicate Ext-free MC values'!D$2:D$61,ROW()*2-2,,1),INDEX('Duplicate Ext-free MC values'!D$2:D$61,ROW()*2-3,,1)))</f>
        <v>0</v>
      </c>
      <c r="G2" s="41">
        <f>(100-N2)*(AVERAGE((INDEX('Duplicate Ext-free MC values'!E$2:E$61,ROW()*2-2,,1),INDEX('Duplicate Ext-free MC values'!E$2:E$61,ROW()*2-3,,1))))/100</f>
        <v>0</v>
      </c>
      <c r="H2" s="86">
        <f>F2-G2</f>
        <v>0</v>
      </c>
      <c r="I2" s="86">
        <f>AVERAGE((INDEX('Duplicate Ext-free MC values'!F$2:F$61,ROW()*2-2,,1),INDEX('Duplicate Ext-free MC values'!F$2:F$61,ROW()*2-3,,1)))</f>
        <v>0</v>
      </c>
      <c r="J2" s="41">
        <f>AVERAGE((INDEX('Duplicate Ext-free MC values'!H$2:H$61,ROW()*2-2,,1),INDEX('Duplicate Ext-free MC values'!H$2:H$61,ROW()*2-3,,1)))</f>
        <v>0</v>
      </c>
      <c r="K2" s="41">
        <f>I2-J2-E2-H2</f>
        <v>0</v>
      </c>
      <c r="L2" s="41">
        <f>AVERAGE((INDEX('Duplicate Ext-free MC values'!G$2:G$61,ROW()*2-2,,1),INDEX('Duplicate Ext-free MC values'!G$2:G$61,ROW()*2-3,,1)))</f>
        <v>0</v>
      </c>
      <c r="M2" s="86">
        <f>L2+I2</f>
        <v>0</v>
      </c>
      <c r="N2" s="87">
        <f>M2</f>
        <v>0</v>
      </c>
      <c r="O2" s="41">
        <f>AVERAGE((INDEX('Duplicate Ext-free MC values'!J$2:J$61,ROW()*2-2,,1),INDEX('Duplicate Ext-free MC values'!J$2:J$61,ROW()*2-3,,1)))</f>
        <v>0</v>
      </c>
      <c r="P2" s="41">
        <f>AVERAGE((INDEX('Duplicate Ext-free MC values'!K$2:K$61,ROW()*2-2,,1),INDEX('Duplicate Ext-free MC values'!K$2:K$61,ROW()*2-3,,1)))</f>
        <v>0</v>
      </c>
      <c r="Q2" s="41">
        <f>AVERAGE((INDEX('Duplicate Ext-free MC values'!L$2:L$61,ROW()*2-2,,1),INDEX('Duplicate Ext-free MC values'!L$2:L$61,ROW()*2-3,,1)))</f>
        <v>0</v>
      </c>
      <c r="R2" s="41">
        <f>AVERAGE((INDEX('Duplicate Ext-free MC values'!M$2:M$61,ROW()*2-2,,1),INDEX('Duplicate Ext-free MC values'!M$2:M$61,ROW()*2-3,,1)))</f>
        <v>0</v>
      </c>
      <c r="S2" s="41">
        <f>AVERAGE((INDEX('Duplicate Ext-free MC values'!N$2:N$61,ROW()*2-2,,1),INDEX('Duplicate Ext-free MC values'!N$2:N$61,ROW()*2-3,,1)))</f>
        <v>0</v>
      </c>
      <c r="T2" s="41">
        <f>AVERAGE((INDEX('Duplicate Ext-free MC values'!O$2:O$61,ROW()*2-2,,1),INDEX('Duplicate Ext-free MC values'!O$2:O$61,ROW()*2-3,,1)))</f>
        <v>0</v>
      </c>
      <c r="U2" s="41">
        <f>AVERAGE((INDEX('Duplicate Ext-free MC values'!P$2:P$61,ROW()*2-2,,1),INDEX('Duplicate Ext-free MC values'!P$2:P$61,ROW()*2-3,,1)))</f>
        <v>0</v>
      </c>
      <c r="V2" s="41">
        <f>AVERAGE((INDEX('Duplicate Ext-free MC values'!Q$2:Q$61,ROW()*2-2,,1),INDEX('Duplicate Ext-free MC values'!Q$2:Q$61,ROW()*2-3,,1)))</f>
        <v>0</v>
      </c>
      <c r="W2" s="80">
        <f>D2++G2+SUM(O2:V2)</f>
        <v>0</v>
      </c>
    </row>
    <row r="3" spans="1:23" s="35" customFormat="1" ht="11.25">
      <c r="A3" s="22">
        <v>2</v>
      </c>
      <c r="B3" s="6">
        <f>'TRB Record'!C4</f>
        <v>0</v>
      </c>
      <c r="C3" s="86">
        <f>AVERAGE((INDEX('Duplicate Ext-free MC values'!C$2:C$61,ROW()*2-2,,1),INDEX('Duplicate Ext-free MC values'!C$2:C$61,ROW()*2-3,,1)))</f>
        <v>0</v>
      </c>
      <c r="D3" s="41">
        <f>AVERAGE((INDEX('Duplicate Ext-free MC values'!I$2:I$61,ROW()*2-2,,1),INDEX('Duplicate Ext-free MC values'!I$2:I$61,ROW()*2-3,,1)))</f>
        <v>0</v>
      </c>
      <c r="E3" s="17">
        <f aca="true" t="shared" si="0" ref="E3:E31">C3-D3</f>
        <v>0</v>
      </c>
      <c r="F3" s="86">
        <f>AVERAGE((INDEX('Duplicate Ext-free MC values'!D$2:D$61,ROW()*2-2,,1),INDEX('Duplicate Ext-free MC values'!D$2:D$61,ROW()*2-3,,1)))</f>
        <v>0</v>
      </c>
      <c r="G3" s="41">
        <f>(100-N3)*(AVERAGE((INDEX('Duplicate Ext-free MC values'!E$2:E$61,ROW()*2-2,,1),INDEX('Duplicate Ext-free MC values'!E$2:E$61,ROW()*2-3,,1))))/100</f>
        <v>0</v>
      </c>
      <c r="H3" s="86">
        <f aca="true" t="shared" si="1" ref="H3:H31">F3-G3</f>
        <v>0</v>
      </c>
      <c r="I3" s="86">
        <f>AVERAGE((INDEX('Duplicate Ext-free MC values'!F$2:F$61,ROW()*2-2,,1),INDEX('Duplicate Ext-free MC values'!F$2:F$61,ROW()*2-3,,1)))</f>
        <v>0</v>
      </c>
      <c r="J3" s="41">
        <f>AVERAGE((INDEX('Duplicate Ext-free MC values'!H$2:H$61,ROW()*2-2,,1),INDEX('Duplicate Ext-free MC values'!H$2:H$61,ROW()*2-3,,1)))</f>
        <v>0</v>
      </c>
      <c r="K3" s="41">
        <f aca="true" t="shared" si="2" ref="K3:K31">I3-J3-E3-H3</f>
        <v>0</v>
      </c>
      <c r="L3" s="41">
        <f>AVERAGE((INDEX('Duplicate Ext-free MC values'!G$2:G$61,ROW()*2-2,,1),INDEX('Duplicate Ext-free MC values'!G$2:G$61,ROW()*2-3,,1)))</f>
        <v>0</v>
      </c>
      <c r="M3" s="86">
        <f aca="true" t="shared" si="3" ref="M3:M31">L3+I3</f>
        <v>0</v>
      </c>
      <c r="N3" s="87">
        <f aca="true" t="shared" si="4" ref="N3:N31">M3</f>
        <v>0</v>
      </c>
      <c r="O3" s="41">
        <f>AVERAGE((INDEX('Duplicate Ext-free MC values'!J$2:J$61,ROW()*2-2,,1),INDEX('Duplicate Ext-free MC values'!J$2:J$61,ROW()*2-3,,1)))</f>
        <v>0</v>
      </c>
      <c r="P3" s="41">
        <f>AVERAGE((INDEX('Duplicate Ext-free MC values'!K$2:K$61,ROW()*2-2,,1),INDEX('Duplicate Ext-free MC values'!K$2:K$61,ROW()*2-3,,1)))</f>
        <v>0</v>
      </c>
      <c r="Q3" s="41">
        <f>AVERAGE((INDEX('Duplicate Ext-free MC values'!L$2:L$61,ROW()*2-2,,1),INDEX('Duplicate Ext-free MC values'!L$2:L$61,ROW()*2-3,,1)))</f>
        <v>0</v>
      </c>
      <c r="R3" s="41">
        <f>AVERAGE((INDEX('Duplicate Ext-free MC values'!M$2:M$61,ROW()*2-2,,1),INDEX('Duplicate Ext-free MC values'!M$2:M$61,ROW()*2-3,,1)))</f>
        <v>0</v>
      </c>
      <c r="S3" s="41">
        <f>AVERAGE((INDEX('Duplicate Ext-free MC values'!N$2:N$61,ROW()*2-2,,1),INDEX('Duplicate Ext-free MC values'!N$2:N$61,ROW()*2-3,,1)))</f>
        <v>0</v>
      </c>
      <c r="T3" s="41">
        <f>AVERAGE((INDEX('Duplicate Ext-free MC values'!O$2:O$61,ROW()*2-2,,1),INDEX('Duplicate Ext-free MC values'!O$2:O$61,ROW()*2-3,,1)))</f>
        <v>0</v>
      </c>
      <c r="U3" s="41">
        <f>AVERAGE((INDEX('Duplicate Ext-free MC values'!P$2:P$61,ROW()*2-2,,1),INDEX('Duplicate Ext-free MC values'!P$2:P$61,ROW()*2-3,,1)))</f>
        <v>0</v>
      </c>
      <c r="V3" s="41">
        <f>AVERAGE((INDEX('Duplicate Ext-free MC values'!Q$2:Q$61,ROW()*2-2,,1),INDEX('Duplicate Ext-free MC values'!Q$2:Q$61,ROW()*2-3,,1)))</f>
        <v>0</v>
      </c>
      <c r="W3" s="80">
        <f aca="true" t="shared" si="5" ref="W3:W31">D3++G3+SUM(O3:V3)</f>
        <v>0</v>
      </c>
    </row>
    <row r="4" spans="1:23" s="35" customFormat="1" ht="11.25">
      <c r="A4" s="22">
        <v>3</v>
      </c>
      <c r="B4" s="6">
        <f>'TRB Record'!C6</f>
        <v>0</v>
      </c>
      <c r="C4" s="86">
        <f>AVERAGE((INDEX('Duplicate Ext-free MC values'!C$2:C$61,ROW()*2-2,,1),INDEX('Duplicate Ext-free MC values'!C$2:C$61,ROW()*2-3,,1)))</f>
        <v>0</v>
      </c>
      <c r="D4" s="41">
        <f>AVERAGE((INDEX('Duplicate Ext-free MC values'!I$2:I$61,ROW()*2-2,,1),INDEX('Duplicate Ext-free MC values'!I$2:I$61,ROW()*2-3,,1)))</f>
        <v>0</v>
      </c>
      <c r="E4" s="17">
        <f t="shared" si="0"/>
        <v>0</v>
      </c>
      <c r="F4" s="86">
        <f>AVERAGE((INDEX('Duplicate Ext-free MC values'!D$2:D$61,ROW()*2-2,,1),INDEX('Duplicate Ext-free MC values'!D$2:D$61,ROW()*2-3,,1)))</f>
        <v>0</v>
      </c>
      <c r="G4" s="41">
        <f>(100-N4)*(AVERAGE((INDEX('Duplicate Ext-free MC values'!E$2:E$61,ROW()*2-2,,1),INDEX('Duplicate Ext-free MC values'!E$2:E$61,ROW()*2-3,,1))))/100</f>
        <v>0</v>
      </c>
      <c r="H4" s="86">
        <f t="shared" si="1"/>
        <v>0</v>
      </c>
      <c r="I4" s="86">
        <f>AVERAGE((INDEX('Duplicate Ext-free MC values'!F$2:F$61,ROW()*2-2,,1),INDEX('Duplicate Ext-free MC values'!F$2:F$61,ROW()*2-3,,1)))</f>
        <v>0</v>
      </c>
      <c r="J4" s="41">
        <f>AVERAGE((INDEX('Duplicate Ext-free MC values'!H$2:H$61,ROW()*2-2,,1),INDEX('Duplicate Ext-free MC values'!H$2:H$61,ROW()*2-3,,1)))</f>
        <v>0</v>
      </c>
      <c r="K4" s="41">
        <f t="shared" si="2"/>
        <v>0</v>
      </c>
      <c r="L4" s="41">
        <f>AVERAGE((INDEX('Duplicate Ext-free MC values'!G$2:G$61,ROW()*2-2,,1),INDEX('Duplicate Ext-free MC values'!G$2:G$61,ROW()*2-3,,1)))</f>
        <v>0</v>
      </c>
      <c r="M4" s="86">
        <f t="shared" si="3"/>
        <v>0</v>
      </c>
      <c r="N4" s="87">
        <f t="shared" si="4"/>
        <v>0</v>
      </c>
      <c r="O4" s="41">
        <f>AVERAGE((INDEX('Duplicate Ext-free MC values'!J$2:J$61,ROW()*2-2,,1),INDEX('Duplicate Ext-free MC values'!J$2:J$61,ROW()*2-3,,1)))</f>
        <v>0</v>
      </c>
      <c r="P4" s="41">
        <f>AVERAGE((INDEX('Duplicate Ext-free MC values'!K$2:K$61,ROW()*2-2,,1),INDEX('Duplicate Ext-free MC values'!K$2:K$61,ROW()*2-3,,1)))</f>
        <v>0</v>
      </c>
      <c r="Q4" s="41">
        <f>AVERAGE((INDEX('Duplicate Ext-free MC values'!L$2:L$61,ROW()*2-2,,1),INDEX('Duplicate Ext-free MC values'!L$2:L$61,ROW()*2-3,,1)))</f>
        <v>0</v>
      </c>
      <c r="R4" s="41">
        <f>AVERAGE((INDEX('Duplicate Ext-free MC values'!M$2:M$61,ROW()*2-2,,1),INDEX('Duplicate Ext-free MC values'!M$2:M$61,ROW()*2-3,,1)))</f>
        <v>0</v>
      </c>
      <c r="S4" s="41">
        <f>AVERAGE((INDEX('Duplicate Ext-free MC values'!N$2:N$61,ROW()*2-2,,1),INDEX('Duplicate Ext-free MC values'!N$2:N$61,ROW()*2-3,,1)))</f>
        <v>0</v>
      </c>
      <c r="T4" s="41">
        <f>AVERAGE((INDEX('Duplicate Ext-free MC values'!O$2:O$61,ROW()*2-2,,1),INDEX('Duplicate Ext-free MC values'!O$2:O$61,ROW()*2-3,,1)))</f>
        <v>0</v>
      </c>
      <c r="U4" s="41">
        <f>AVERAGE((INDEX('Duplicate Ext-free MC values'!P$2:P$61,ROW()*2-2,,1),INDEX('Duplicate Ext-free MC values'!P$2:P$61,ROW()*2-3,,1)))</f>
        <v>0</v>
      </c>
      <c r="V4" s="41">
        <f>AVERAGE((INDEX('Duplicate Ext-free MC values'!Q$2:Q$61,ROW()*2-2,,1),INDEX('Duplicate Ext-free MC values'!Q$2:Q$61,ROW()*2-3,,1)))</f>
        <v>0</v>
      </c>
      <c r="W4" s="80">
        <f t="shared" si="5"/>
        <v>0</v>
      </c>
    </row>
    <row r="5" spans="1:23" ht="11.25">
      <c r="A5" s="22">
        <v>4</v>
      </c>
      <c r="B5" s="6">
        <f>'TRB Record'!C8</f>
        <v>0</v>
      </c>
      <c r="C5" s="86">
        <f>AVERAGE((INDEX('Duplicate Ext-free MC values'!C$2:C$61,ROW()*2-2,,1),INDEX('Duplicate Ext-free MC values'!C$2:C$61,ROW()*2-3,,1)))</f>
        <v>0</v>
      </c>
      <c r="D5" s="41">
        <f>AVERAGE((INDEX('Duplicate Ext-free MC values'!I$2:I$61,ROW()*2-2,,1),INDEX('Duplicate Ext-free MC values'!I$2:I$61,ROW()*2-3,,1)))</f>
        <v>0</v>
      </c>
      <c r="E5" s="17">
        <f t="shared" si="0"/>
        <v>0</v>
      </c>
      <c r="F5" s="86">
        <f>AVERAGE((INDEX('Duplicate Ext-free MC values'!D$2:D$61,ROW()*2-2,,1),INDEX('Duplicate Ext-free MC values'!D$2:D$61,ROW()*2-3,,1)))</f>
        <v>0</v>
      </c>
      <c r="G5" s="41">
        <f>(100-N5)*(AVERAGE((INDEX('Duplicate Ext-free MC values'!E$2:E$61,ROW()*2-2,,1),INDEX('Duplicate Ext-free MC values'!E$2:E$61,ROW()*2-3,,1))))/100</f>
        <v>0</v>
      </c>
      <c r="H5" s="86">
        <f t="shared" si="1"/>
        <v>0</v>
      </c>
      <c r="I5" s="86">
        <f>AVERAGE((INDEX('Duplicate Ext-free MC values'!F$2:F$61,ROW()*2-2,,1),INDEX('Duplicate Ext-free MC values'!F$2:F$61,ROW()*2-3,,1)))</f>
        <v>0</v>
      </c>
      <c r="J5" s="41">
        <f>AVERAGE((INDEX('Duplicate Ext-free MC values'!H$2:H$61,ROW()*2-2,,1),INDEX('Duplicate Ext-free MC values'!H$2:H$61,ROW()*2-3,,1)))</f>
        <v>0</v>
      </c>
      <c r="K5" s="41">
        <f t="shared" si="2"/>
        <v>0</v>
      </c>
      <c r="L5" s="41">
        <f>AVERAGE((INDEX('Duplicate Ext-free MC values'!G$2:G$61,ROW()*2-2,,1),INDEX('Duplicate Ext-free MC values'!G$2:G$61,ROW()*2-3,,1)))</f>
        <v>0</v>
      </c>
      <c r="M5" s="86">
        <f t="shared" si="3"/>
        <v>0</v>
      </c>
      <c r="N5" s="87">
        <f t="shared" si="4"/>
        <v>0</v>
      </c>
      <c r="O5" s="41">
        <f>AVERAGE((INDEX('Duplicate Ext-free MC values'!J$2:J$61,ROW()*2-2,,1),INDEX('Duplicate Ext-free MC values'!J$2:J$61,ROW()*2-3,,1)))</f>
        <v>0</v>
      </c>
      <c r="P5" s="41">
        <f>AVERAGE((INDEX('Duplicate Ext-free MC values'!K$2:K$61,ROW()*2-2,,1),INDEX('Duplicate Ext-free MC values'!K$2:K$61,ROW()*2-3,,1)))</f>
        <v>0</v>
      </c>
      <c r="Q5" s="41">
        <f>AVERAGE((INDEX('Duplicate Ext-free MC values'!L$2:L$61,ROW()*2-2,,1),INDEX('Duplicate Ext-free MC values'!L$2:L$61,ROW()*2-3,,1)))</f>
        <v>0</v>
      </c>
      <c r="R5" s="41">
        <f>AVERAGE((INDEX('Duplicate Ext-free MC values'!M$2:M$61,ROW()*2-2,,1),INDEX('Duplicate Ext-free MC values'!M$2:M$61,ROW()*2-3,,1)))</f>
        <v>0</v>
      </c>
      <c r="S5" s="41">
        <f>AVERAGE((INDEX('Duplicate Ext-free MC values'!N$2:N$61,ROW()*2-2,,1),INDEX('Duplicate Ext-free MC values'!N$2:N$61,ROW()*2-3,,1)))</f>
        <v>0</v>
      </c>
      <c r="T5" s="41">
        <f>AVERAGE((INDEX('Duplicate Ext-free MC values'!O$2:O$61,ROW()*2-2,,1),INDEX('Duplicate Ext-free MC values'!O$2:O$61,ROW()*2-3,,1)))</f>
        <v>0</v>
      </c>
      <c r="U5" s="41">
        <f>AVERAGE((INDEX('Duplicate Ext-free MC values'!P$2:P$61,ROW()*2-2,,1),INDEX('Duplicate Ext-free MC values'!P$2:P$61,ROW()*2-3,,1)))</f>
        <v>0</v>
      </c>
      <c r="V5" s="41">
        <f>AVERAGE((INDEX('Duplicate Ext-free MC values'!Q$2:Q$61,ROW()*2-2,,1),INDEX('Duplicate Ext-free MC values'!Q$2:Q$61,ROW()*2-3,,1)))</f>
        <v>0</v>
      </c>
      <c r="W5" s="80">
        <f t="shared" si="5"/>
        <v>0</v>
      </c>
    </row>
    <row r="6" spans="1:23" ht="11.25">
      <c r="A6" s="22">
        <v>5</v>
      </c>
      <c r="B6" s="6">
        <f>'TRB Record'!C10</f>
        <v>0</v>
      </c>
      <c r="C6" s="86">
        <f>AVERAGE((INDEX('Duplicate Ext-free MC values'!C$2:C$61,ROW()*2-2,,1),INDEX('Duplicate Ext-free MC values'!C$2:C$61,ROW()*2-3,,1)))</f>
        <v>0</v>
      </c>
      <c r="D6" s="41">
        <f>AVERAGE((INDEX('Duplicate Ext-free MC values'!I$2:I$61,ROW()*2-2,,1),INDEX('Duplicate Ext-free MC values'!I$2:I$61,ROW()*2-3,,1)))</f>
        <v>0</v>
      </c>
      <c r="E6" s="17">
        <f t="shared" si="0"/>
        <v>0</v>
      </c>
      <c r="F6" s="86">
        <f>AVERAGE((INDEX('Duplicate Ext-free MC values'!D$2:D$61,ROW()*2-2,,1),INDEX('Duplicate Ext-free MC values'!D$2:D$61,ROW()*2-3,,1)))</f>
        <v>0</v>
      </c>
      <c r="G6" s="41">
        <f>(100-N6)*(AVERAGE((INDEX('Duplicate Ext-free MC values'!E$2:E$61,ROW()*2-2,,1),INDEX('Duplicate Ext-free MC values'!E$2:E$61,ROW()*2-3,,1))))/100</f>
        <v>0</v>
      </c>
      <c r="H6" s="86">
        <f t="shared" si="1"/>
        <v>0</v>
      </c>
      <c r="I6" s="86">
        <f>AVERAGE((INDEX('Duplicate Ext-free MC values'!F$2:F$61,ROW()*2-2,,1),INDEX('Duplicate Ext-free MC values'!F$2:F$61,ROW()*2-3,,1)))</f>
        <v>0</v>
      </c>
      <c r="J6" s="41">
        <f>AVERAGE((INDEX('Duplicate Ext-free MC values'!H$2:H$61,ROW()*2-2,,1),INDEX('Duplicate Ext-free MC values'!H$2:H$61,ROW()*2-3,,1)))</f>
        <v>0</v>
      </c>
      <c r="K6" s="41">
        <f t="shared" si="2"/>
        <v>0</v>
      </c>
      <c r="L6" s="41">
        <f>AVERAGE((INDEX('Duplicate Ext-free MC values'!G$2:G$61,ROW()*2-2,,1),INDEX('Duplicate Ext-free MC values'!G$2:G$61,ROW()*2-3,,1)))</f>
        <v>0</v>
      </c>
      <c r="M6" s="86">
        <f t="shared" si="3"/>
        <v>0</v>
      </c>
      <c r="N6" s="87">
        <f t="shared" si="4"/>
        <v>0</v>
      </c>
      <c r="O6" s="41">
        <f>AVERAGE((INDEX('Duplicate Ext-free MC values'!J$2:J$61,ROW()*2-2,,1),INDEX('Duplicate Ext-free MC values'!J$2:J$61,ROW()*2-3,,1)))</f>
        <v>0</v>
      </c>
      <c r="P6" s="41">
        <f>AVERAGE((INDEX('Duplicate Ext-free MC values'!K$2:K$61,ROW()*2-2,,1),INDEX('Duplicate Ext-free MC values'!K$2:K$61,ROW()*2-3,,1)))</f>
        <v>0</v>
      </c>
      <c r="Q6" s="41">
        <f>AVERAGE((INDEX('Duplicate Ext-free MC values'!L$2:L$61,ROW()*2-2,,1),INDEX('Duplicate Ext-free MC values'!L$2:L$61,ROW()*2-3,,1)))</f>
        <v>0</v>
      </c>
      <c r="R6" s="41">
        <f>AVERAGE((INDEX('Duplicate Ext-free MC values'!M$2:M$61,ROW()*2-2,,1),INDEX('Duplicate Ext-free MC values'!M$2:M$61,ROW()*2-3,,1)))</f>
        <v>0</v>
      </c>
      <c r="S6" s="41">
        <f>AVERAGE((INDEX('Duplicate Ext-free MC values'!N$2:N$61,ROW()*2-2,,1),INDEX('Duplicate Ext-free MC values'!N$2:N$61,ROW()*2-3,,1)))</f>
        <v>0</v>
      </c>
      <c r="T6" s="41">
        <f>AVERAGE((INDEX('Duplicate Ext-free MC values'!O$2:O$61,ROW()*2-2,,1),INDEX('Duplicate Ext-free MC values'!O$2:O$61,ROW()*2-3,,1)))</f>
        <v>0</v>
      </c>
      <c r="U6" s="41">
        <f>AVERAGE((INDEX('Duplicate Ext-free MC values'!P$2:P$61,ROW()*2-2,,1),INDEX('Duplicate Ext-free MC values'!P$2:P$61,ROW()*2-3,,1)))</f>
        <v>0</v>
      </c>
      <c r="V6" s="41">
        <f>AVERAGE((INDEX('Duplicate Ext-free MC values'!Q$2:Q$61,ROW()*2-2,,1),INDEX('Duplicate Ext-free MC values'!Q$2:Q$61,ROW()*2-3,,1)))</f>
        <v>0</v>
      </c>
      <c r="W6" s="80">
        <f t="shared" si="5"/>
        <v>0</v>
      </c>
    </row>
    <row r="7" spans="1:23" ht="11.25">
      <c r="A7" s="22">
        <v>6</v>
      </c>
      <c r="B7" s="6">
        <f>'TRB Record'!C12</f>
        <v>0</v>
      </c>
      <c r="C7" s="86">
        <f>AVERAGE((INDEX('Duplicate Ext-free MC values'!C$2:C$61,ROW()*2-2,,1),INDEX('Duplicate Ext-free MC values'!C$2:C$61,ROW()*2-3,,1)))</f>
        <v>0</v>
      </c>
      <c r="D7" s="41">
        <f>AVERAGE((INDEX('Duplicate Ext-free MC values'!I$2:I$61,ROW()*2-2,,1),INDEX('Duplicate Ext-free MC values'!I$2:I$61,ROW()*2-3,,1)))</f>
        <v>0</v>
      </c>
      <c r="E7" s="17">
        <f t="shared" si="0"/>
        <v>0</v>
      </c>
      <c r="F7" s="86">
        <f>AVERAGE((INDEX('Duplicate Ext-free MC values'!D$2:D$61,ROW()*2-2,,1),INDEX('Duplicate Ext-free MC values'!D$2:D$61,ROW()*2-3,,1)))</f>
        <v>0</v>
      </c>
      <c r="G7" s="41">
        <f>(100-N7)*(AVERAGE((INDEX('Duplicate Ext-free MC values'!E$2:E$61,ROW()*2-2,,1),INDEX('Duplicate Ext-free MC values'!E$2:E$61,ROW()*2-3,,1))))/100</f>
        <v>0</v>
      </c>
      <c r="H7" s="86">
        <f t="shared" si="1"/>
        <v>0</v>
      </c>
      <c r="I7" s="86">
        <f>AVERAGE((INDEX('Duplicate Ext-free MC values'!F$2:F$61,ROW()*2-2,,1),INDEX('Duplicate Ext-free MC values'!F$2:F$61,ROW()*2-3,,1)))</f>
        <v>0</v>
      </c>
      <c r="J7" s="41">
        <f>AVERAGE((INDEX('Duplicate Ext-free MC values'!H$2:H$61,ROW()*2-2,,1),INDEX('Duplicate Ext-free MC values'!H$2:H$61,ROW()*2-3,,1)))</f>
        <v>0</v>
      </c>
      <c r="K7" s="41">
        <f t="shared" si="2"/>
        <v>0</v>
      </c>
      <c r="L7" s="41">
        <f>AVERAGE((INDEX('Duplicate Ext-free MC values'!G$2:G$61,ROW()*2-2,,1),INDEX('Duplicate Ext-free MC values'!G$2:G$61,ROW()*2-3,,1)))</f>
        <v>0</v>
      </c>
      <c r="M7" s="86">
        <f t="shared" si="3"/>
        <v>0</v>
      </c>
      <c r="N7" s="87">
        <f t="shared" si="4"/>
        <v>0</v>
      </c>
      <c r="O7" s="41">
        <f>AVERAGE((INDEX('Duplicate Ext-free MC values'!J$2:J$61,ROW()*2-2,,1),INDEX('Duplicate Ext-free MC values'!J$2:J$61,ROW()*2-3,,1)))</f>
        <v>0</v>
      </c>
      <c r="P7" s="41">
        <f>AVERAGE((INDEX('Duplicate Ext-free MC values'!K$2:K$61,ROW()*2-2,,1),INDEX('Duplicate Ext-free MC values'!K$2:K$61,ROW()*2-3,,1)))</f>
        <v>0</v>
      </c>
      <c r="Q7" s="41">
        <f>AVERAGE((INDEX('Duplicate Ext-free MC values'!L$2:L$61,ROW()*2-2,,1),INDEX('Duplicate Ext-free MC values'!L$2:L$61,ROW()*2-3,,1)))</f>
        <v>0</v>
      </c>
      <c r="R7" s="41">
        <f>AVERAGE((INDEX('Duplicate Ext-free MC values'!M$2:M$61,ROW()*2-2,,1),INDEX('Duplicate Ext-free MC values'!M$2:M$61,ROW()*2-3,,1)))</f>
        <v>0</v>
      </c>
      <c r="S7" s="41">
        <f>AVERAGE((INDEX('Duplicate Ext-free MC values'!N$2:N$61,ROW()*2-2,,1),INDEX('Duplicate Ext-free MC values'!N$2:N$61,ROW()*2-3,,1)))</f>
        <v>0</v>
      </c>
      <c r="T7" s="41">
        <f>AVERAGE((INDEX('Duplicate Ext-free MC values'!O$2:O$61,ROW()*2-2,,1),INDEX('Duplicate Ext-free MC values'!O$2:O$61,ROW()*2-3,,1)))</f>
        <v>0</v>
      </c>
      <c r="U7" s="41">
        <f>AVERAGE((INDEX('Duplicate Ext-free MC values'!P$2:P$61,ROW()*2-2,,1),INDEX('Duplicate Ext-free MC values'!P$2:P$61,ROW()*2-3,,1)))</f>
        <v>0</v>
      </c>
      <c r="V7" s="41">
        <f>AVERAGE((INDEX('Duplicate Ext-free MC values'!Q$2:Q$61,ROW()*2-2,,1),INDEX('Duplicate Ext-free MC values'!Q$2:Q$61,ROW()*2-3,,1)))</f>
        <v>0</v>
      </c>
      <c r="W7" s="80">
        <f t="shared" si="5"/>
        <v>0</v>
      </c>
    </row>
    <row r="8" spans="1:23" ht="11.25">
      <c r="A8" s="22">
        <v>7</v>
      </c>
      <c r="B8" s="6">
        <f>'TRB Record'!C14</f>
        <v>0</v>
      </c>
      <c r="C8" s="86">
        <f>AVERAGE((INDEX('Duplicate Ext-free MC values'!C$2:C$61,ROW()*2-2,,1),INDEX('Duplicate Ext-free MC values'!C$2:C$61,ROW()*2-3,,1)))</f>
        <v>0</v>
      </c>
      <c r="D8" s="41">
        <f>AVERAGE((INDEX('Duplicate Ext-free MC values'!I$2:I$61,ROW()*2-2,,1),INDEX('Duplicate Ext-free MC values'!I$2:I$61,ROW()*2-3,,1)))</f>
        <v>0</v>
      </c>
      <c r="E8" s="17">
        <f t="shared" si="0"/>
        <v>0</v>
      </c>
      <c r="F8" s="86">
        <f>AVERAGE((INDEX('Duplicate Ext-free MC values'!D$2:D$61,ROW()*2-2,,1),INDEX('Duplicate Ext-free MC values'!D$2:D$61,ROW()*2-3,,1)))</f>
        <v>0</v>
      </c>
      <c r="G8" s="41">
        <f>(100-N8)*(AVERAGE((INDEX('Duplicate Ext-free MC values'!E$2:E$61,ROW()*2-2,,1),INDEX('Duplicate Ext-free MC values'!E$2:E$61,ROW()*2-3,,1))))/100</f>
        <v>0</v>
      </c>
      <c r="H8" s="86">
        <f t="shared" si="1"/>
        <v>0</v>
      </c>
      <c r="I8" s="86">
        <f>AVERAGE((INDEX('Duplicate Ext-free MC values'!F$2:F$61,ROW()*2-2,,1),INDEX('Duplicate Ext-free MC values'!F$2:F$61,ROW()*2-3,,1)))</f>
        <v>0</v>
      </c>
      <c r="J8" s="41">
        <f>AVERAGE((INDEX('Duplicate Ext-free MC values'!H$2:H$61,ROW()*2-2,,1),INDEX('Duplicate Ext-free MC values'!H$2:H$61,ROW()*2-3,,1)))</f>
        <v>0</v>
      </c>
      <c r="K8" s="41">
        <f t="shared" si="2"/>
        <v>0</v>
      </c>
      <c r="L8" s="41">
        <f>AVERAGE((INDEX('Duplicate Ext-free MC values'!G$2:G$61,ROW()*2-2,,1),INDEX('Duplicate Ext-free MC values'!G$2:G$61,ROW()*2-3,,1)))</f>
        <v>0</v>
      </c>
      <c r="M8" s="86">
        <f t="shared" si="3"/>
        <v>0</v>
      </c>
      <c r="N8" s="87">
        <f t="shared" si="4"/>
        <v>0</v>
      </c>
      <c r="O8" s="41">
        <f>AVERAGE((INDEX('Duplicate Ext-free MC values'!J$2:J$61,ROW()*2-2,,1),INDEX('Duplicate Ext-free MC values'!J$2:J$61,ROW()*2-3,,1)))</f>
        <v>0</v>
      </c>
      <c r="P8" s="41">
        <f>AVERAGE((INDEX('Duplicate Ext-free MC values'!K$2:K$61,ROW()*2-2,,1),INDEX('Duplicate Ext-free MC values'!K$2:K$61,ROW()*2-3,,1)))</f>
        <v>0</v>
      </c>
      <c r="Q8" s="41">
        <f>AVERAGE((INDEX('Duplicate Ext-free MC values'!L$2:L$61,ROW()*2-2,,1),INDEX('Duplicate Ext-free MC values'!L$2:L$61,ROW()*2-3,,1)))</f>
        <v>0</v>
      </c>
      <c r="R8" s="41">
        <f>AVERAGE((INDEX('Duplicate Ext-free MC values'!M$2:M$61,ROW()*2-2,,1),INDEX('Duplicate Ext-free MC values'!M$2:M$61,ROW()*2-3,,1)))</f>
        <v>0</v>
      </c>
      <c r="S8" s="41">
        <f>AVERAGE((INDEX('Duplicate Ext-free MC values'!N$2:N$61,ROW()*2-2,,1),INDEX('Duplicate Ext-free MC values'!N$2:N$61,ROW()*2-3,,1)))</f>
        <v>0</v>
      </c>
      <c r="T8" s="41">
        <f>AVERAGE((INDEX('Duplicate Ext-free MC values'!O$2:O$61,ROW()*2-2,,1),INDEX('Duplicate Ext-free MC values'!O$2:O$61,ROW()*2-3,,1)))</f>
        <v>0</v>
      </c>
      <c r="U8" s="41">
        <f>AVERAGE((INDEX('Duplicate Ext-free MC values'!P$2:P$61,ROW()*2-2,,1),INDEX('Duplicate Ext-free MC values'!P$2:P$61,ROW()*2-3,,1)))</f>
        <v>0</v>
      </c>
      <c r="V8" s="41">
        <f>AVERAGE((INDEX('Duplicate Ext-free MC values'!Q$2:Q$61,ROW()*2-2,,1),INDEX('Duplicate Ext-free MC values'!Q$2:Q$61,ROW()*2-3,,1)))</f>
        <v>0</v>
      </c>
      <c r="W8" s="80">
        <f t="shared" si="5"/>
        <v>0</v>
      </c>
    </row>
    <row r="9" spans="1:23" ht="11.25">
      <c r="A9" s="22">
        <v>8</v>
      </c>
      <c r="B9" s="6">
        <f>'TRB Record'!C16</f>
        <v>0</v>
      </c>
      <c r="C9" s="86">
        <f>AVERAGE((INDEX('Duplicate Ext-free MC values'!C$2:C$61,ROW()*2-2,,1),INDEX('Duplicate Ext-free MC values'!C$2:C$61,ROW()*2-3,,1)))</f>
        <v>0</v>
      </c>
      <c r="D9" s="41">
        <f>AVERAGE((INDEX('Duplicate Ext-free MC values'!I$2:I$61,ROW()*2-2,,1),INDEX('Duplicate Ext-free MC values'!I$2:I$61,ROW()*2-3,,1)))</f>
        <v>0</v>
      </c>
      <c r="E9" s="17">
        <f t="shared" si="0"/>
        <v>0</v>
      </c>
      <c r="F9" s="86">
        <f>AVERAGE((INDEX('Duplicate Ext-free MC values'!D$2:D$61,ROW()*2-2,,1),INDEX('Duplicate Ext-free MC values'!D$2:D$61,ROW()*2-3,,1)))</f>
        <v>0</v>
      </c>
      <c r="G9" s="41">
        <f>(100-N9)*(AVERAGE((INDEX('Duplicate Ext-free MC values'!E$2:E$61,ROW()*2-2,,1),INDEX('Duplicate Ext-free MC values'!E$2:E$61,ROW()*2-3,,1))))/100</f>
        <v>0</v>
      </c>
      <c r="H9" s="86">
        <f t="shared" si="1"/>
        <v>0</v>
      </c>
      <c r="I9" s="86">
        <f>AVERAGE((INDEX('Duplicate Ext-free MC values'!F$2:F$61,ROW()*2-2,,1),INDEX('Duplicate Ext-free MC values'!F$2:F$61,ROW()*2-3,,1)))</f>
        <v>0</v>
      </c>
      <c r="J9" s="41">
        <f>AVERAGE((INDEX('Duplicate Ext-free MC values'!H$2:H$61,ROW()*2-2,,1),INDEX('Duplicate Ext-free MC values'!H$2:H$61,ROW()*2-3,,1)))</f>
        <v>0</v>
      </c>
      <c r="K9" s="41">
        <f t="shared" si="2"/>
        <v>0</v>
      </c>
      <c r="L9" s="41">
        <f>AVERAGE((INDEX('Duplicate Ext-free MC values'!G$2:G$61,ROW()*2-2,,1),INDEX('Duplicate Ext-free MC values'!G$2:G$61,ROW()*2-3,,1)))</f>
        <v>0</v>
      </c>
      <c r="M9" s="86">
        <f t="shared" si="3"/>
        <v>0</v>
      </c>
      <c r="N9" s="87">
        <f t="shared" si="4"/>
        <v>0</v>
      </c>
      <c r="O9" s="41">
        <f>AVERAGE((INDEX('Duplicate Ext-free MC values'!J$2:J$61,ROW()*2-2,,1),INDEX('Duplicate Ext-free MC values'!J$2:J$61,ROW()*2-3,,1)))</f>
        <v>0</v>
      </c>
      <c r="P9" s="41">
        <f>AVERAGE((INDEX('Duplicate Ext-free MC values'!K$2:K$61,ROW()*2-2,,1),INDEX('Duplicate Ext-free MC values'!K$2:K$61,ROW()*2-3,,1)))</f>
        <v>0</v>
      </c>
      <c r="Q9" s="41">
        <f>AVERAGE((INDEX('Duplicate Ext-free MC values'!L$2:L$61,ROW()*2-2,,1),INDEX('Duplicate Ext-free MC values'!L$2:L$61,ROW()*2-3,,1)))</f>
        <v>0</v>
      </c>
      <c r="R9" s="41">
        <f>AVERAGE((INDEX('Duplicate Ext-free MC values'!M$2:M$61,ROW()*2-2,,1),INDEX('Duplicate Ext-free MC values'!M$2:M$61,ROW()*2-3,,1)))</f>
        <v>0</v>
      </c>
      <c r="S9" s="41">
        <f>AVERAGE((INDEX('Duplicate Ext-free MC values'!N$2:N$61,ROW()*2-2,,1),INDEX('Duplicate Ext-free MC values'!N$2:N$61,ROW()*2-3,,1)))</f>
        <v>0</v>
      </c>
      <c r="T9" s="41">
        <f>AVERAGE((INDEX('Duplicate Ext-free MC values'!O$2:O$61,ROW()*2-2,,1),INDEX('Duplicate Ext-free MC values'!O$2:O$61,ROW()*2-3,,1)))</f>
        <v>0</v>
      </c>
      <c r="U9" s="41">
        <f>AVERAGE((INDEX('Duplicate Ext-free MC values'!P$2:P$61,ROW()*2-2,,1),INDEX('Duplicate Ext-free MC values'!P$2:P$61,ROW()*2-3,,1)))</f>
        <v>0</v>
      </c>
      <c r="V9" s="41">
        <f>AVERAGE((INDEX('Duplicate Ext-free MC values'!Q$2:Q$61,ROW()*2-2,,1),INDEX('Duplicate Ext-free MC values'!Q$2:Q$61,ROW()*2-3,,1)))</f>
        <v>0</v>
      </c>
      <c r="W9" s="80">
        <f t="shared" si="5"/>
        <v>0</v>
      </c>
    </row>
    <row r="10" spans="1:23" ht="11.25">
      <c r="A10" s="22">
        <v>9</v>
      </c>
      <c r="B10" s="6">
        <f>'TRB Record'!C18</f>
        <v>0</v>
      </c>
      <c r="C10" s="86">
        <f>AVERAGE((INDEX('Duplicate Ext-free MC values'!C$2:C$61,ROW()*2-2,,1),INDEX('Duplicate Ext-free MC values'!C$2:C$61,ROW()*2-3,,1)))</f>
        <v>0</v>
      </c>
      <c r="D10" s="41">
        <f>AVERAGE((INDEX('Duplicate Ext-free MC values'!I$2:I$61,ROW()*2-2,,1),INDEX('Duplicate Ext-free MC values'!I$2:I$61,ROW()*2-3,,1)))</f>
        <v>0</v>
      </c>
      <c r="E10" s="17">
        <f t="shared" si="0"/>
        <v>0</v>
      </c>
      <c r="F10" s="86">
        <f>AVERAGE((INDEX('Duplicate Ext-free MC values'!D$2:D$61,ROW()*2-2,,1),INDEX('Duplicate Ext-free MC values'!D$2:D$61,ROW()*2-3,,1)))</f>
        <v>0</v>
      </c>
      <c r="G10" s="41">
        <f>(100-N10)*(AVERAGE((INDEX('Duplicate Ext-free MC values'!E$2:E$61,ROW()*2-2,,1),INDEX('Duplicate Ext-free MC values'!E$2:E$61,ROW()*2-3,,1))))/100</f>
        <v>0</v>
      </c>
      <c r="H10" s="86">
        <f t="shared" si="1"/>
        <v>0</v>
      </c>
      <c r="I10" s="86">
        <f>AVERAGE((INDEX('Duplicate Ext-free MC values'!F$2:F$61,ROW()*2-2,,1),INDEX('Duplicate Ext-free MC values'!F$2:F$61,ROW()*2-3,,1)))</f>
        <v>0</v>
      </c>
      <c r="J10" s="41">
        <f>AVERAGE((INDEX('Duplicate Ext-free MC values'!H$2:H$61,ROW()*2-2,,1),INDEX('Duplicate Ext-free MC values'!H$2:H$61,ROW()*2-3,,1)))</f>
        <v>0</v>
      </c>
      <c r="K10" s="41">
        <f t="shared" si="2"/>
        <v>0</v>
      </c>
      <c r="L10" s="41">
        <f>AVERAGE((INDEX('Duplicate Ext-free MC values'!G$2:G$61,ROW()*2-2,,1),INDEX('Duplicate Ext-free MC values'!G$2:G$61,ROW()*2-3,,1)))</f>
        <v>0</v>
      </c>
      <c r="M10" s="86">
        <f t="shared" si="3"/>
        <v>0</v>
      </c>
      <c r="N10" s="87">
        <f t="shared" si="4"/>
        <v>0</v>
      </c>
      <c r="O10" s="41">
        <f>AVERAGE((INDEX('Duplicate Ext-free MC values'!J$2:J$61,ROW()*2-2,,1),INDEX('Duplicate Ext-free MC values'!J$2:J$61,ROW()*2-3,,1)))</f>
        <v>0</v>
      </c>
      <c r="P10" s="41">
        <f>AVERAGE((INDEX('Duplicate Ext-free MC values'!K$2:K$61,ROW()*2-2,,1),INDEX('Duplicate Ext-free MC values'!K$2:K$61,ROW()*2-3,,1)))</f>
        <v>0</v>
      </c>
      <c r="Q10" s="41">
        <f>AVERAGE((INDEX('Duplicate Ext-free MC values'!L$2:L$61,ROW()*2-2,,1),INDEX('Duplicate Ext-free MC values'!L$2:L$61,ROW()*2-3,,1)))</f>
        <v>0</v>
      </c>
      <c r="R10" s="41">
        <f>AVERAGE((INDEX('Duplicate Ext-free MC values'!M$2:M$61,ROW()*2-2,,1),INDEX('Duplicate Ext-free MC values'!M$2:M$61,ROW()*2-3,,1)))</f>
        <v>0</v>
      </c>
      <c r="S10" s="41">
        <f>AVERAGE((INDEX('Duplicate Ext-free MC values'!N$2:N$61,ROW()*2-2,,1),INDEX('Duplicate Ext-free MC values'!N$2:N$61,ROW()*2-3,,1)))</f>
        <v>0</v>
      </c>
      <c r="T10" s="41">
        <f>AVERAGE((INDEX('Duplicate Ext-free MC values'!O$2:O$61,ROW()*2-2,,1),INDEX('Duplicate Ext-free MC values'!O$2:O$61,ROW()*2-3,,1)))</f>
        <v>0</v>
      </c>
      <c r="U10" s="41">
        <f>AVERAGE((INDEX('Duplicate Ext-free MC values'!P$2:P$61,ROW()*2-2,,1),INDEX('Duplicate Ext-free MC values'!P$2:P$61,ROW()*2-3,,1)))</f>
        <v>0</v>
      </c>
      <c r="V10" s="41">
        <f>AVERAGE((INDEX('Duplicate Ext-free MC values'!Q$2:Q$61,ROW()*2-2,,1),INDEX('Duplicate Ext-free MC values'!Q$2:Q$61,ROW()*2-3,,1)))</f>
        <v>0</v>
      </c>
      <c r="W10" s="80">
        <f t="shared" si="5"/>
        <v>0</v>
      </c>
    </row>
    <row r="11" spans="1:23" ht="11.25">
      <c r="A11" s="22">
        <v>10</v>
      </c>
      <c r="B11" s="6">
        <f>'TRB Record'!C20</f>
        <v>0</v>
      </c>
      <c r="C11" s="86">
        <f>AVERAGE((INDEX('Duplicate Ext-free MC values'!C$2:C$61,ROW()*2-2,,1),INDEX('Duplicate Ext-free MC values'!C$2:C$61,ROW()*2-3,,1)))</f>
        <v>0</v>
      </c>
      <c r="D11" s="41">
        <f>AVERAGE((INDEX('Duplicate Ext-free MC values'!I$2:I$61,ROW()*2-2,,1),INDEX('Duplicate Ext-free MC values'!I$2:I$61,ROW()*2-3,,1)))</f>
        <v>0</v>
      </c>
      <c r="E11" s="17">
        <f t="shared" si="0"/>
        <v>0</v>
      </c>
      <c r="F11" s="86">
        <f>AVERAGE((INDEX('Duplicate Ext-free MC values'!D$2:D$61,ROW()*2-2,,1),INDEX('Duplicate Ext-free MC values'!D$2:D$61,ROW()*2-3,,1)))</f>
        <v>0</v>
      </c>
      <c r="G11" s="41">
        <f>(100-N11)*(AVERAGE((INDEX('Duplicate Ext-free MC values'!E$2:E$61,ROW()*2-2,,1),INDEX('Duplicate Ext-free MC values'!E$2:E$61,ROW()*2-3,,1))))/100</f>
        <v>0</v>
      </c>
      <c r="H11" s="86">
        <f t="shared" si="1"/>
        <v>0</v>
      </c>
      <c r="I11" s="86">
        <f>AVERAGE((INDEX('Duplicate Ext-free MC values'!F$2:F$61,ROW()*2-2,,1),INDEX('Duplicate Ext-free MC values'!F$2:F$61,ROW()*2-3,,1)))</f>
        <v>0</v>
      </c>
      <c r="J11" s="41">
        <f>AVERAGE((INDEX('Duplicate Ext-free MC values'!H$2:H$61,ROW()*2-2,,1),INDEX('Duplicate Ext-free MC values'!H$2:H$61,ROW()*2-3,,1)))</f>
        <v>0</v>
      </c>
      <c r="K11" s="41">
        <f t="shared" si="2"/>
        <v>0</v>
      </c>
      <c r="L11" s="41">
        <f>AVERAGE((INDEX('Duplicate Ext-free MC values'!G$2:G$61,ROW()*2-2,,1),INDEX('Duplicate Ext-free MC values'!G$2:G$61,ROW()*2-3,,1)))</f>
        <v>0</v>
      </c>
      <c r="M11" s="86">
        <f t="shared" si="3"/>
        <v>0</v>
      </c>
      <c r="N11" s="87">
        <f t="shared" si="4"/>
        <v>0</v>
      </c>
      <c r="O11" s="41">
        <f>AVERAGE((INDEX('Duplicate Ext-free MC values'!J$2:J$61,ROW()*2-2,,1),INDEX('Duplicate Ext-free MC values'!J$2:J$61,ROW()*2-3,,1)))</f>
        <v>0</v>
      </c>
      <c r="P11" s="41">
        <f>AVERAGE((INDEX('Duplicate Ext-free MC values'!K$2:K$61,ROW()*2-2,,1),INDEX('Duplicate Ext-free MC values'!K$2:K$61,ROW()*2-3,,1)))</f>
        <v>0</v>
      </c>
      <c r="Q11" s="41">
        <f>AVERAGE((INDEX('Duplicate Ext-free MC values'!L$2:L$61,ROW()*2-2,,1),INDEX('Duplicate Ext-free MC values'!L$2:L$61,ROW()*2-3,,1)))</f>
        <v>0</v>
      </c>
      <c r="R11" s="41">
        <f>AVERAGE((INDEX('Duplicate Ext-free MC values'!M$2:M$61,ROW()*2-2,,1),INDEX('Duplicate Ext-free MC values'!M$2:M$61,ROW()*2-3,,1)))</f>
        <v>0</v>
      </c>
      <c r="S11" s="41">
        <f>AVERAGE((INDEX('Duplicate Ext-free MC values'!N$2:N$61,ROW()*2-2,,1),INDEX('Duplicate Ext-free MC values'!N$2:N$61,ROW()*2-3,,1)))</f>
        <v>0</v>
      </c>
      <c r="T11" s="41">
        <f>AVERAGE((INDEX('Duplicate Ext-free MC values'!O$2:O$61,ROW()*2-2,,1),INDEX('Duplicate Ext-free MC values'!O$2:O$61,ROW()*2-3,,1)))</f>
        <v>0</v>
      </c>
      <c r="U11" s="41">
        <f>AVERAGE((INDEX('Duplicate Ext-free MC values'!P$2:P$61,ROW()*2-2,,1),INDEX('Duplicate Ext-free MC values'!P$2:P$61,ROW()*2-3,,1)))</f>
        <v>0</v>
      </c>
      <c r="V11" s="41">
        <f>AVERAGE((INDEX('Duplicate Ext-free MC values'!Q$2:Q$61,ROW()*2-2,,1),INDEX('Duplicate Ext-free MC values'!Q$2:Q$61,ROW()*2-3,,1)))</f>
        <v>0</v>
      </c>
      <c r="W11" s="80">
        <f t="shared" si="5"/>
        <v>0</v>
      </c>
    </row>
    <row r="12" spans="1:23" ht="11.25">
      <c r="A12" s="22">
        <v>11</v>
      </c>
      <c r="B12" s="6">
        <f>'TRB Record'!C22</f>
        <v>0</v>
      </c>
      <c r="C12" s="86">
        <f>AVERAGE((INDEX('Duplicate Ext-free MC values'!C$2:C$61,ROW()*2-2,,1),INDEX('Duplicate Ext-free MC values'!C$2:C$61,ROW()*2-3,,1)))</f>
        <v>0</v>
      </c>
      <c r="D12" s="41">
        <f>AVERAGE((INDEX('Duplicate Ext-free MC values'!I$2:I$61,ROW()*2-2,,1),INDEX('Duplicate Ext-free MC values'!I$2:I$61,ROW()*2-3,,1)))</f>
        <v>0</v>
      </c>
      <c r="E12" s="17">
        <f t="shared" si="0"/>
        <v>0</v>
      </c>
      <c r="F12" s="86">
        <f>AVERAGE((INDEX('Duplicate Ext-free MC values'!D$2:D$61,ROW()*2-2,,1),INDEX('Duplicate Ext-free MC values'!D$2:D$61,ROW()*2-3,,1)))</f>
        <v>0</v>
      </c>
      <c r="G12" s="41">
        <f>(100-N12)*(AVERAGE((INDEX('Duplicate Ext-free MC values'!E$2:E$61,ROW()*2-2,,1),INDEX('Duplicate Ext-free MC values'!E$2:E$61,ROW()*2-3,,1))))/100</f>
        <v>0</v>
      </c>
      <c r="H12" s="86">
        <f t="shared" si="1"/>
        <v>0</v>
      </c>
      <c r="I12" s="86">
        <f>AVERAGE((INDEX('Duplicate Ext-free MC values'!F$2:F$61,ROW()*2-2,,1),INDEX('Duplicate Ext-free MC values'!F$2:F$61,ROW()*2-3,,1)))</f>
        <v>0</v>
      </c>
      <c r="J12" s="41">
        <f>AVERAGE((INDEX('Duplicate Ext-free MC values'!H$2:H$61,ROW()*2-2,,1),INDEX('Duplicate Ext-free MC values'!H$2:H$61,ROW()*2-3,,1)))</f>
        <v>0</v>
      </c>
      <c r="K12" s="41">
        <f t="shared" si="2"/>
        <v>0</v>
      </c>
      <c r="L12" s="41">
        <f>AVERAGE((INDEX('Duplicate Ext-free MC values'!G$2:G$61,ROW()*2-2,,1),INDEX('Duplicate Ext-free MC values'!G$2:G$61,ROW()*2-3,,1)))</f>
        <v>0</v>
      </c>
      <c r="M12" s="86">
        <f t="shared" si="3"/>
        <v>0</v>
      </c>
      <c r="N12" s="87">
        <f t="shared" si="4"/>
        <v>0</v>
      </c>
      <c r="O12" s="41">
        <f>AVERAGE((INDEX('Duplicate Ext-free MC values'!J$2:J$61,ROW()*2-2,,1),INDEX('Duplicate Ext-free MC values'!J$2:J$61,ROW()*2-3,,1)))</f>
        <v>0</v>
      </c>
      <c r="P12" s="41">
        <f>AVERAGE((INDEX('Duplicate Ext-free MC values'!K$2:K$61,ROW()*2-2,,1),INDEX('Duplicate Ext-free MC values'!K$2:K$61,ROW()*2-3,,1)))</f>
        <v>0</v>
      </c>
      <c r="Q12" s="41">
        <f>AVERAGE((INDEX('Duplicate Ext-free MC values'!L$2:L$61,ROW()*2-2,,1),INDEX('Duplicate Ext-free MC values'!L$2:L$61,ROW()*2-3,,1)))</f>
        <v>0</v>
      </c>
      <c r="R12" s="41">
        <f>AVERAGE((INDEX('Duplicate Ext-free MC values'!M$2:M$61,ROW()*2-2,,1),INDEX('Duplicate Ext-free MC values'!M$2:M$61,ROW()*2-3,,1)))</f>
        <v>0</v>
      </c>
      <c r="S12" s="41">
        <f>AVERAGE((INDEX('Duplicate Ext-free MC values'!N$2:N$61,ROW()*2-2,,1),INDEX('Duplicate Ext-free MC values'!N$2:N$61,ROW()*2-3,,1)))</f>
        <v>0</v>
      </c>
      <c r="T12" s="41">
        <f>AVERAGE((INDEX('Duplicate Ext-free MC values'!O$2:O$61,ROW()*2-2,,1),INDEX('Duplicate Ext-free MC values'!O$2:O$61,ROW()*2-3,,1)))</f>
        <v>0</v>
      </c>
      <c r="U12" s="41">
        <f>AVERAGE((INDEX('Duplicate Ext-free MC values'!P$2:P$61,ROW()*2-2,,1),INDEX('Duplicate Ext-free MC values'!P$2:P$61,ROW()*2-3,,1)))</f>
        <v>0</v>
      </c>
      <c r="V12" s="41">
        <f>AVERAGE((INDEX('Duplicate Ext-free MC values'!Q$2:Q$61,ROW()*2-2,,1),INDEX('Duplicate Ext-free MC values'!Q$2:Q$61,ROW()*2-3,,1)))</f>
        <v>0</v>
      </c>
      <c r="W12" s="80">
        <f t="shared" si="5"/>
        <v>0</v>
      </c>
    </row>
    <row r="13" spans="1:23" ht="11.25">
      <c r="A13" s="22">
        <v>12</v>
      </c>
      <c r="B13" s="6">
        <f>'TRB Record'!C24</f>
        <v>0</v>
      </c>
      <c r="C13" s="86">
        <f>AVERAGE((INDEX('Duplicate Ext-free MC values'!C$2:C$61,ROW()*2-2,,1),INDEX('Duplicate Ext-free MC values'!C$2:C$61,ROW()*2-3,,1)))</f>
        <v>0</v>
      </c>
      <c r="D13" s="41">
        <f>AVERAGE((INDEX('Duplicate Ext-free MC values'!I$2:I$61,ROW()*2-2,,1),INDEX('Duplicate Ext-free MC values'!I$2:I$61,ROW()*2-3,,1)))</f>
        <v>0</v>
      </c>
      <c r="E13" s="17">
        <f t="shared" si="0"/>
        <v>0</v>
      </c>
      <c r="F13" s="86">
        <f>AVERAGE((INDEX('Duplicate Ext-free MC values'!D$2:D$61,ROW()*2-2,,1),INDEX('Duplicate Ext-free MC values'!D$2:D$61,ROW()*2-3,,1)))</f>
        <v>0</v>
      </c>
      <c r="G13" s="41">
        <f>(100-N13)*(AVERAGE((INDEX('Duplicate Ext-free MC values'!E$2:E$61,ROW()*2-2,,1),INDEX('Duplicate Ext-free MC values'!E$2:E$61,ROW()*2-3,,1))))/100</f>
        <v>0</v>
      </c>
      <c r="H13" s="86">
        <f t="shared" si="1"/>
        <v>0</v>
      </c>
      <c r="I13" s="86">
        <f>AVERAGE((INDEX('Duplicate Ext-free MC values'!F$2:F$61,ROW()*2-2,,1),INDEX('Duplicate Ext-free MC values'!F$2:F$61,ROW()*2-3,,1)))</f>
        <v>0</v>
      </c>
      <c r="J13" s="41">
        <f>AVERAGE((INDEX('Duplicate Ext-free MC values'!H$2:H$61,ROW()*2-2,,1),INDEX('Duplicate Ext-free MC values'!H$2:H$61,ROW()*2-3,,1)))</f>
        <v>0</v>
      </c>
      <c r="K13" s="41">
        <f t="shared" si="2"/>
        <v>0</v>
      </c>
      <c r="L13" s="41">
        <f>AVERAGE((INDEX('Duplicate Ext-free MC values'!G$2:G$61,ROW()*2-2,,1),INDEX('Duplicate Ext-free MC values'!G$2:G$61,ROW()*2-3,,1)))</f>
        <v>0</v>
      </c>
      <c r="M13" s="86">
        <f t="shared" si="3"/>
        <v>0</v>
      </c>
      <c r="N13" s="87">
        <f t="shared" si="4"/>
        <v>0</v>
      </c>
      <c r="O13" s="41">
        <f>AVERAGE((INDEX('Duplicate Ext-free MC values'!J$2:J$61,ROW()*2-2,,1),INDEX('Duplicate Ext-free MC values'!J$2:J$61,ROW()*2-3,,1)))</f>
        <v>0</v>
      </c>
      <c r="P13" s="41">
        <f>AVERAGE((INDEX('Duplicate Ext-free MC values'!K$2:K$61,ROW()*2-2,,1),INDEX('Duplicate Ext-free MC values'!K$2:K$61,ROW()*2-3,,1)))</f>
        <v>0</v>
      </c>
      <c r="Q13" s="41">
        <f>AVERAGE((INDEX('Duplicate Ext-free MC values'!L$2:L$61,ROW()*2-2,,1),INDEX('Duplicate Ext-free MC values'!L$2:L$61,ROW()*2-3,,1)))</f>
        <v>0</v>
      </c>
      <c r="R13" s="41">
        <f>AVERAGE((INDEX('Duplicate Ext-free MC values'!M$2:M$61,ROW()*2-2,,1),INDEX('Duplicate Ext-free MC values'!M$2:M$61,ROW()*2-3,,1)))</f>
        <v>0</v>
      </c>
      <c r="S13" s="41">
        <f>AVERAGE((INDEX('Duplicate Ext-free MC values'!N$2:N$61,ROW()*2-2,,1),INDEX('Duplicate Ext-free MC values'!N$2:N$61,ROW()*2-3,,1)))</f>
        <v>0</v>
      </c>
      <c r="T13" s="41">
        <f>AVERAGE((INDEX('Duplicate Ext-free MC values'!O$2:O$61,ROW()*2-2,,1),INDEX('Duplicate Ext-free MC values'!O$2:O$61,ROW()*2-3,,1)))</f>
        <v>0</v>
      </c>
      <c r="U13" s="41">
        <f>AVERAGE((INDEX('Duplicate Ext-free MC values'!P$2:P$61,ROW()*2-2,,1),INDEX('Duplicate Ext-free MC values'!P$2:P$61,ROW()*2-3,,1)))</f>
        <v>0</v>
      </c>
      <c r="V13" s="41">
        <f>AVERAGE((INDEX('Duplicate Ext-free MC values'!Q$2:Q$61,ROW()*2-2,,1),INDEX('Duplicate Ext-free MC values'!Q$2:Q$61,ROW()*2-3,,1)))</f>
        <v>0</v>
      </c>
      <c r="W13" s="80">
        <f t="shared" si="5"/>
        <v>0</v>
      </c>
    </row>
    <row r="14" spans="1:23" ht="11.25">
      <c r="A14" s="22">
        <v>13</v>
      </c>
      <c r="B14" s="6">
        <f>'TRB Record'!C26</f>
        <v>0</v>
      </c>
      <c r="C14" s="86">
        <f>AVERAGE((INDEX('Duplicate Ext-free MC values'!C$2:C$61,ROW()*2-2,,1),INDEX('Duplicate Ext-free MC values'!C$2:C$61,ROW()*2-3,,1)))</f>
        <v>0</v>
      </c>
      <c r="D14" s="41">
        <f>AVERAGE((INDEX('Duplicate Ext-free MC values'!I$2:I$61,ROW()*2-2,,1),INDEX('Duplicate Ext-free MC values'!I$2:I$61,ROW()*2-3,,1)))</f>
        <v>0</v>
      </c>
      <c r="E14" s="17">
        <f t="shared" si="0"/>
        <v>0</v>
      </c>
      <c r="F14" s="86">
        <f>AVERAGE((INDEX('Duplicate Ext-free MC values'!D$2:D$61,ROW()*2-2,,1),INDEX('Duplicate Ext-free MC values'!D$2:D$61,ROW()*2-3,,1)))</f>
        <v>0</v>
      </c>
      <c r="G14" s="41">
        <f>(100-N14)*(AVERAGE((INDEX('Duplicate Ext-free MC values'!E$2:E$61,ROW()*2-2,,1),INDEX('Duplicate Ext-free MC values'!E$2:E$61,ROW()*2-3,,1))))/100</f>
        <v>0</v>
      </c>
      <c r="H14" s="86">
        <f t="shared" si="1"/>
        <v>0</v>
      </c>
      <c r="I14" s="86">
        <f>AVERAGE((INDEX('Duplicate Ext-free MC values'!F$2:F$61,ROW()*2-2,,1),INDEX('Duplicate Ext-free MC values'!F$2:F$61,ROW()*2-3,,1)))</f>
        <v>0</v>
      </c>
      <c r="J14" s="41">
        <f>AVERAGE((INDEX('Duplicate Ext-free MC values'!H$2:H$61,ROW()*2-2,,1),INDEX('Duplicate Ext-free MC values'!H$2:H$61,ROW()*2-3,,1)))</f>
        <v>0</v>
      </c>
      <c r="K14" s="41">
        <f t="shared" si="2"/>
        <v>0</v>
      </c>
      <c r="L14" s="41">
        <f>AVERAGE((INDEX('Duplicate Ext-free MC values'!G$2:G$61,ROW()*2-2,,1),INDEX('Duplicate Ext-free MC values'!G$2:G$61,ROW()*2-3,,1)))</f>
        <v>0</v>
      </c>
      <c r="M14" s="86">
        <f t="shared" si="3"/>
        <v>0</v>
      </c>
      <c r="N14" s="87">
        <f t="shared" si="4"/>
        <v>0</v>
      </c>
      <c r="O14" s="41">
        <f>AVERAGE((INDEX('Duplicate Ext-free MC values'!J$2:J$61,ROW()*2-2,,1),INDEX('Duplicate Ext-free MC values'!J$2:J$61,ROW()*2-3,,1)))</f>
        <v>0</v>
      </c>
      <c r="P14" s="41">
        <f>AVERAGE((INDEX('Duplicate Ext-free MC values'!K$2:K$61,ROW()*2-2,,1),INDEX('Duplicate Ext-free MC values'!K$2:K$61,ROW()*2-3,,1)))</f>
        <v>0</v>
      </c>
      <c r="Q14" s="41">
        <f>AVERAGE((INDEX('Duplicate Ext-free MC values'!L$2:L$61,ROW()*2-2,,1),INDEX('Duplicate Ext-free MC values'!L$2:L$61,ROW()*2-3,,1)))</f>
        <v>0</v>
      </c>
      <c r="R14" s="41">
        <f>AVERAGE((INDEX('Duplicate Ext-free MC values'!M$2:M$61,ROW()*2-2,,1),INDEX('Duplicate Ext-free MC values'!M$2:M$61,ROW()*2-3,,1)))</f>
        <v>0</v>
      </c>
      <c r="S14" s="41">
        <f>AVERAGE((INDEX('Duplicate Ext-free MC values'!N$2:N$61,ROW()*2-2,,1),INDEX('Duplicate Ext-free MC values'!N$2:N$61,ROW()*2-3,,1)))</f>
        <v>0</v>
      </c>
      <c r="T14" s="41">
        <f>AVERAGE((INDEX('Duplicate Ext-free MC values'!O$2:O$61,ROW()*2-2,,1),INDEX('Duplicate Ext-free MC values'!O$2:O$61,ROW()*2-3,,1)))</f>
        <v>0</v>
      </c>
      <c r="U14" s="41">
        <f>AVERAGE((INDEX('Duplicate Ext-free MC values'!P$2:P$61,ROW()*2-2,,1),INDEX('Duplicate Ext-free MC values'!P$2:P$61,ROW()*2-3,,1)))</f>
        <v>0</v>
      </c>
      <c r="V14" s="41">
        <f>AVERAGE((INDEX('Duplicate Ext-free MC values'!Q$2:Q$61,ROW()*2-2,,1),INDEX('Duplicate Ext-free MC values'!Q$2:Q$61,ROW()*2-3,,1)))</f>
        <v>0</v>
      </c>
      <c r="W14" s="80">
        <f t="shared" si="5"/>
        <v>0</v>
      </c>
    </row>
    <row r="15" spans="1:23" ht="11.25">
      <c r="A15" s="22">
        <v>14</v>
      </c>
      <c r="B15" s="6">
        <f>'TRB Record'!C28</f>
        <v>0</v>
      </c>
      <c r="C15" s="86">
        <f>AVERAGE((INDEX('Duplicate Ext-free MC values'!C$2:C$61,ROW()*2-2,,1),INDEX('Duplicate Ext-free MC values'!C$2:C$61,ROW()*2-3,,1)))</f>
        <v>0</v>
      </c>
      <c r="D15" s="41">
        <f>AVERAGE((INDEX('Duplicate Ext-free MC values'!I$2:I$61,ROW()*2-2,,1),INDEX('Duplicate Ext-free MC values'!I$2:I$61,ROW()*2-3,,1)))</f>
        <v>0</v>
      </c>
      <c r="E15" s="17">
        <f t="shared" si="0"/>
        <v>0</v>
      </c>
      <c r="F15" s="86">
        <f>AVERAGE((INDEX('Duplicate Ext-free MC values'!D$2:D$61,ROW()*2-2,,1),INDEX('Duplicate Ext-free MC values'!D$2:D$61,ROW()*2-3,,1)))</f>
        <v>0</v>
      </c>
      <c r="G15" s="41">
        <f>(100-N15)*(AVERAGE((INDEX('Duplicate Ext-free MC values'!E$2:E$61,ROW()*2-2,,1),INDEX('Duplicate Ext-free MC values'!E$2:E$61,ROW()*2-3,,1))))/100</f>
        <v>0</v>
      </c>
      <c r="H15" s="86">
        <f t="shared" si="1"/>
        <v>0</v>
      </c>
      <c r="I15" s="86">
        <f>AVERAGE((INDEX('Duplicate Ext-free MC values'!F$2:F$61,ROW()*2-2,,1),INDEX('Duplicate Ext-free MC values'!F$2:F$61,ROW()*2-3,,1)))</f>
        <v>0</v>
      </c>
      <c r="J15" s="41">
        <f>AVERAGE((INDEX('Duplicate Ext-free MC values'!H$2:H$61,ROW()*2-2,,1),INDEX('Duplicate Ext-free MC values'!H$2:H$61,ROW()*2-3,,1)))</f>
        <v>0</v>
      </c>
      <c r="K15" s="41">
        <f t="shared" si="2"/>
        <v>0</v>
      </c>
      <c r="L15" s="41">
        <f>AVERAGE((INDEX('Duplicate Ext-free MC values'!G$2:G$61,ROW()*2-2,,1),INDEX('Duplicate Ext-free MC values'!G$2:G$61,ROW()*2-3,,1)))</f>
        <v>0</v>
      </c>
      <c r="M15" s="86">
        <f t="shared" si="3"/>
        <v>0</v>
      </c>
      <c r="N15" s="87">
        <f t="shared" si="4"/>
        <v>0</v>
      </c>
      <c r="O15" s="41">
        <f>AVERAGE((INDEX('Duplicate Ext-free MC values'!J$2:J$61,ROW()*2-2,,1),INDEX('Duplicate Ext-free MC values'!J$2:J$61,ROW()*2-3,,1)))</f>
        <v>0</v>
      </c>
      <c r="P15" s="41">
        <f>AVERAGE((INDEX('Duplicate Ext-free MC values'!K$2:K$61,ROW()*2-2,,1),INDEX('Duplicate Ext-free MC values'!K$2:K$61,ROW()*2-3,,1)))</f>
        <v>0</v>
      </c>
      <c r="Q15" s="41">
        <f>AVERAGE((INDEX('Duplicate Ext-free MC values'!L$2:L$61,ROW()*2-2,,1),INDEX('Duplicate Ext-free MC values'!L$2:L$61,ROW()*2-3,,1)))</f>
        <v>0</v>
      </c>
      <c r="R15" s="41">
        <f>AVERAGE((INDEX('Duplicate Ext-free MC values'!M$2:M$61,ROW()*2-2,,1),INDEX('Duplicate Ext-free MC values'!M$2:M$61,ROW()*2-3,,1)))</f>
        <v>0</v>
      </c>
      <c r="S15" s="41">
        <f>AVERAGE((INDEX('Duplicate Ext-free MC values'!N$2:N$61,ROW()*2-2,,1),INDEX('Duplicate Ext-free MC values'!N$2:N$61,ROW()*2-3,,1)))</f>
        <v>0</v>
      </c>
      <c r="T15" s="41">
        <f>AVERAGE((INDEX('Duplicate Ext-free MC values'!O$2:O$61,ROW()*2-2,,1),INDEX('Duplicate Ext-free MC values'!O$2:O$61,ROW()*2-3,,1)))</f>
        <v>0</v>
      </c>
      <c r="U15" s="41">
        <f>AVERAGE((INDEX('Duplicate Ext-free MC values'!P$2:P$61,ROW()*2-2,,1),INDEX('Duplicate Ext-free MC values'!P$2:P$61,ROW()*2-3,,1)))</f>
        <v>0</v>
      </c>
      <c r="V15" s="41">
        <f>AVERAGE((INDEX('Duplicate Ext-free MC values'!Q$2:Q$61,ROW()*2-2,,1),INDEX('Duplicate Ext-free MC values'!Q$2:Q$61,ROW()*2-3,,1)))</f>
        <v>0</v>
      </c>
      <c r="W15" s="80">
        <f t="shared" si="5"/>
        <v>0</v>
      </c>
    </row>
    <row r="16" spans="1:23" ht="11.25">
      <c r="A16" s="22">
        <v>15</v>
      </c>
      <c r="B16" s="6">
        <f>'TRB Record'!C30</f>
        <v>0</v>
      </c>
      <c r="C16" s="86">
        <f>AVERAGE((INDEX('Duplicate Ext-free MC values'!C$2:C$61,ROW()*2-2,,1),INDEX('Duplicate Ext-free MC values'!C$2:C$61,ROW()*2-3,,1)))</f>
        <v>0</v>
      </c>
      <c r="D16" s="41">
        <f>AVERAGE((INDEX('Duplicate Ext-free MC values'!I$2:I$61,ROW()*2-2,,1),INDEX('Duplicate Ext-free MC values'!I$2:I$61,ROW()*2-3,,1)))</f>
        <v>0</v>
      </c>
      <c r="E16" s="17">
        <f t="shared" si="0"/>
        <v>0</v>
      </c>
      <c r="F16" s="86">
        <f>AVERAGE((INDEX('Duplicate Ext-free MC values'!D$2:D$61,ROW()*2-2,,1),INDEX('Duplicate Ext-free MC values'!D$2:D$61,ROW()*2-3,,1)))</f>
        <v>0</v>
      </c>
      <c r="G16" s="41">
        <f>(100-N16)*(AVERAGE((INDEX('Duplicate Ext-free MC values'!E$2:E$61,ROW()*2-2,,1),INDEX('Duplicate Ext-free MC values'!E$2:E$61,ROW()*2-3,,1))))/100</f>
        <v>0</v>
      </c>
      <c r="H16" s="86">
        <f t="shared" si="1"/>
        <v>0</v>
      </c>
      <c r="I16" s="86">
        <f>AVERAGE((INDEX('Duplicate Ext-free MC values'!F$2:F$61,ROW()*2-2,,1),INDEX('Duplicate Ext-free MC values'!F$2:F$61,ROW()*2-3,,1)))</f>
        <v>0</v>
      </c>
      <c r="J16" s="41">
        <f>AVERAGE((INDEX('Duplicate Ext-free MC values'!H$2:H$61,ROW()*2-2,,1),INDEX('Duplicate Ext-free MC values'!H$2:H$61,ROW()*2-3,,1)))</f>
        <v>0</v>
      </c>
      <c r="K16" s="41">
        <f t="shared" si="2"/>
        <v>0</v>
      </c>
      <c r="L16" s="41">
        <f>AVERAGE((INDEX('Duplicate Ext-free MC values'!G$2:G$61,ROW()*2-2,,1),INDEX('Duplicate Ext-free MC values'!G$2:G$61,ROW()*2-3,,1)))</f>
        <v>0</v>
      </c>
      <c r="M16" s="86">
        <f t="shared" si="3"/>
        <v>0</v>
      </c>
      <c r="N16" s="87">
        <f t="shared" si="4"/>
        <v>0</v>
      </c>
      <c r="O16" s="41">
        <f>AVERAGE((INDEX('Duplicate Ext-free MC values'!J$2:J$61,ROW()*2-2,,1),INDEX('Duplicate Ext-free MC values'!J$2:J$61,ROW()*2-3,,1)))</f>
        <v>0</v>
      </c>
      <c r="P16" s="41">
        <f>AVERAGE((INDEX('Duplicate Ext-free MC values'!K$2:K$61,ROW()*2-2,,1),INDEX('Duplicate Ext-free MC values'!K$2:K$61,ROW()*2-3,,1)))</f>
        <v>0</v>
      </c>
      <c r="Q16" s="41">
        <f>AVERAGE((INDEX('Duplicate Ext-free MC values'!L$2:L$61,ROW()*2-2,,1),INDEX('Duplicate Ext-free MC values'!L$2:L$61,ROW()*2-3,,1)))</f>
        <v>0</v>
      </c>
      <c r="R16" s="41">
        <f>AVERAGE((INDEX('Duplicate Ext-free MC values'!M$2:M$61,ROW()*2-2,,1),INDEX('Duplicate Ext-free MC values'!M$2:M$61,ROW()*2-3,,1)))</f>
        <v>0</v>
      </c>
      <c r="S16" s="41">
        <f>AVERAGE((INDEX('Duplicate Ext-free MC values'!N$2:N$61,ROW()*2-2,,1),INDEX('Duplicate Ext-free MC values'!N$2:N$61,ROW()*2-3,,1)))</f>
        <v>0</v>
      </c>
      <c r="T16" s="41">
        <f>AVERAGE((INDEX('Duplicate Ext-free MC values'!O$2:O$61,ROW()*2-2,,1),INDEX('Duplicate Ext-free MC values'!O$2:O$61,ROW()*2-3,,1)))</f>
        <v>0</v>
      </c>
      <c r="U16" s="41">
        <f>AVERAGE((INDEX('Duplicate Ext-free MC values'!P$2:P$61,ROW()*2-2,,1),INDEX('Duplicate Ext-free MC values'!P$2:P$61,ROW()*2-3,,1)))</f>
        <v>0</v>
      </c>
      <c r="V16" s="41">
        <f>AVERAGE((INDEX('Duplicate Ext-free MC values'!Q$2:Q$61,ROW()*2-2,,1),INDEX('Duplicate Ext-free MC values'!Q$2:Q$61,ROW()*2-3,,1)))</f>
        <v>0</v>
      </c>
      <c r="W16" s="80">
        <f t="shared" si="5"/>
        <v>0</v>
      </c>
    </row>
    <row r="17" spans="1:23" ht="11.25">
      <c r="A17" s="22">
        <v>16</v>
      </c>
      <c r="B17" s="6">
        <f>'TRB Record'!C32</f>
        <v>0</v>
      </c>
      <c r="C17" s="86">
        <f>AVERAGE((INDEX('Duplicate Ext-free MC values'!C$2:C$61,ROW()*2-2,,1),INDEX('Duplicate Ext-free MC values'!C$2:C$61,ROW()*2-3,,1)))</f>
        <v>0</v>
      </c>
      <c r="D17" s="41">
        <f>AVERAGE((INDEX('Duplicate Ext-free MC values'!I$2:I$61,ROW()*2-2,,1),INDEX('Duplicate Ext-free MC values'!I$2:I$61,ROW()*2-3,,1)))</f>
        <v>0</v>
      </c>
      <c r="E17" s="17">
        <f t="shared" si="0"/>
        <v>0</v>
      </c>
      <c r="F17" s="86">
        <f>AVERAGE((INDEX('Duplicate Ext-free MC values'!D$2:D$61,ROW()*2-2,,1),INDEX('Duplicate Ext-free MC values'!D$2:D$61,ROW()*2-3,,1)))</f>
        <v>0</v>
      </c>
      <c r="G17" s="41">
        <f>(100-N17)*(AVERAGE((INDEX('Duplicate Ext-free MC values'!E$2:E$61,ROW()*2-2,,1),INDEX('Duplicate Ext-free MC values'!E$2:E$61,ROW()*2-3,,1))))/100</f>
        <v>0</v>
      </c>
      <c r="H17" s="86">
        <f t="shared" si="1"/>
        <v>0</v>
      </c>
      <c r="I17" s="86">
        <f>AVERAGE((INDEX('Duplicate Ext-free MC values'!F$2:F$61,ROW()*2-2,,1),INDEX('Duplicate Ext-free MC values'!F$2:F$61,ROW()*2-3,,1)))</f>
        <v>0</v>
      </c>
      <c r="J17" s="41">
        <f>AVERAGE((INDEX('Duplicate Ext-free MC values'!H$2:H$61,ROW()*2-2,,1),INDEX('Duplicate Ext-free MC values'!H$2:H$61,ROW()*2-3,,1)))</f>
        <v>0</v>
      </c>
      <c r="K17" s="41">
        <f t="shared" si="2"/>
        <v>0</v>
      </c>
      <c r="L17" s="41">
        <f>AVERAGE((INDEX('Duplicate Ext-free MC values'!G$2:G$61,ROW()*2-2,,1),INDEX('Duplicate Ext-free MC values'!G$2:G$61,ROW()*2-3,,1)))</f>
        <v>0</v>
      </c>
      <c r="M17" s="86">
        <f t="shared" si="3"/>
        <v>0</v>
      </c>
      <c r="N17" s="87">
        <f t="shared" si="4"/>
        <v>0</v>
      </c>
      <c r="O17" s="41">
        <f>AVERAGE((INDEX('Duplicate Ext-free MC values'!J$2:J$61,ROW()*2-2,,1),INDEX('Duplicate Ext-free MC values'!J$2:J$61,ROW()*2-3,,1)))</f>
        <v>0</v>
      </c>
      <c r="P17" s="41">
        <f>AVERAGE((INDEX('Duplicate Ext-free MC values'!K$2:K$61,ROW()*2-2,,1),INDEX('Duplicate Ext-free MC values'!K$2:K$61,ROW()*2-3,,1)))</f>
        <v>0</v>
      </c>
      <c r="Q17" s="41">
        <f>AVERAGE((INDEX('Duplicate Ext-free MC values'!L$2:L$61,ROW()*2-2,,1),INDEX('Duplicate Ext-free MC values'!L$2:L$61,ROW()*2-3,,1)))</f>
        <v>0</v>
      </c>
      <c r="R17" s="41">
        <f>AVERAGE((INDEX('Duplicate Ext-free MC values'!M$2:M$61,ROW()*2-2,,1),INDEX('Duplicate Ext-free MC values'!M$2:M$61,ROW()*2-3,,1)))</f>
        <v>0</v>
      </c>
      <c r="S17" s="41">
        <f>AVERAGE((INDEX('Duplicate Ext-free MC values'!N$2:N$61,ROW()*2-2,,1),INDEX('Duplicate Ext-free MC values'!N$2:N$61,ROW()*2-3,,1)))</f>
        <v>0</v>
      </c>
      <c r="T17" s="41">
        <f>AVERAGE((INDEX('Duplicate Ext-free MC values'!O$2:O$61,ROW()*2-2,,1),INDEX('Duplicate Ext-free MC values'!O$2:O$61,ROW()*2-3,,1)))</f>
        <v>0</v>
      </c>
      <c r="U17" s="41">
        <f>AVERAGE((INDEX('Duplicate Ext-free MC values'!P$2:P$61,ROW()*2-2,,1),INDEX('Duplicate Ext-free MC values'!P$2:P$61,ROW()*2-3,,1)))</f>
        <v>0</v>
      </c>
      <c r="V17" s="41">
        <f>AVERAGE((INDEX('Duplicate Ext-free MC values'!Q$2:Q$61,ROW()*2-2,,1),INDEX('Duplicate Ext-free MC values'!Q$2:Q$61,ROW()*2-3,,1)))</f>
        <v>0</v>
      </c>
      <c r="W17" s="80">
        <f t="shared" si="5"/>
        <v>0</v>
      </c>
    </row>
    <row r="18" spans="1:23" ht="11.25">
      <c r="A18" s="22">
        <v>17</v>
      </c>
      <c r="B18" s="6">
        <f>'TRB Record'!C34</f>
        <v>0</v>
      </c>
      <c r="C18" s="86">
        <f>AVERAGE((INDEX('Duplicate Ext-free MC values'!C$2:C$61,ROW()*2-2,,1),INDEX('Duplicate Ext-free MC values'!C$2:C$61,ROW()*2-3,,1)))</f>
        <v>0</v>
      </c>
      <c r="D18" s="41">
        <f>AVERAGE((INDEX('Duplicate Ext-free MC values'!I$2:I$61,ROW()*2-2,,1),INDEX('Duplicate Ext-free MC values'!I$2:I$61,ROW()*2-3,,1)))</f>
        <v>0</v>
      </c>
      <c r="E18" s="17">
        <f t="shared" si="0"/>
        <v>0</v>
      </c>
      <c r="F18" s="86">
        <f>AVERAGE((INDEX('Duplicate Ext-free MC values'!D$2:D$61,ROW()*2-2,,1),INDEX('Duplicate Ext-free MC values'!D$2:D$61,ROW()*2-3,,1)))</f>
        <v>0</v>
      </c>
      <c r="G18" s="41">
        <f>(100-N18)*(AVERAGE((INDEX('Duplicate Ext-free MC values'!E$2:E$61,ROW()*2-2,,1),INDEX('Duplicate Ext-free MC values'!E$2:E$61,ROW()*2-3,,1))))/100</f>
        <v>0</v>
      </c>
      <c r="H18" s="86">
        <f t="shared" si="1"/>
        <v>0</v>
      </c>
      <c r="I18" s="86">
        <f>AVERAGE((INDEX('Duplicate Ext-free MC values'!F$2:F$61,ROW()*2-2,,1),INDEX('Duplicate Ext-free MC values'!F$2:F$61,ROW()*2-3,,1)))</f>
        <v>0</v>
      </c>
      <c r="J18" s="41">
        <f>AVERAGE((INDEX('Duplicate Ext-free MC values'!H$2:H$61,ROW()*2-2,,1),INDEX('Duplicate Ext-free MC values'!H$2:H$61,ROW()*2-3,,1)))</f>
        <v>0</v>
      </c>
      <c r="K18" s="41">
        <f t="shared" si="2"/>
        <v>0</v>
      </c>
      <c r="L18" s="41">
        <f>AVERAGE((INDEX('Duplicate Ext-free MC values'!G$2:G$61,ROW()*2-2,,1),INDEX('Duplicate Ext-free MC values'!G$2:G$61,ROW()*2-3,,1)))</f>
        <v>0</v>
      </c>
      <c r="M18" s="86">
        <f t="shared" si="3"/>
        <v>0</v>
      </c>
      <c r="N18" s="87">
        <f t="shared" si="4"/>
        <v>0</v>
      </c>
      <c r="O18" s="41">
        <f>AVERAGE((INDEX('Duplicate Ext-free MC values'!J$2:J$61,ROW()*2-2,,1),INDEX('Duplicate Ext-free MC values'!J$2:J$61,ROW()*2-3,,1)))</f>
        <v>0</v>
      </c>
      <c r="P18" s="41">
        <f>AVERAGE((INDEX('Duplicate Ext-free MC values'!K$2:K$61,ROW()*2-2,,1),INDEX('Duplicate Ext-free MC values'!K$2:K$61,ROW()*2-3,,1)))</f>
        <v>0</v>
      </c>
      <c r="Q18" s="41">
        <f>AVERAGE((INDEX('Duplicate Ext-free MC values'!L$2:L$61,ROW()*2-2,,1),INDEX('Duplicate Ext-free MC values'!L$2:L$61,ROW()*2-3,,1)))</f>
        <v>0</v>
      </c>
      <c r="R18" s="41">
        <f>AVERAGE((INDEX('Duplicate Ext-free MC values'!M$2:M$61,ROW()*2-2,,1),INDEX('Duplicate Ext-free MC values'!M$2:M$61,ROW()*2-3,,1)))</f>
        <v>0</v>
      </c>
      <c r="S18" s="41">
        <f>AVERAGE((INDEX('Duplicate Ext-free MC values'!N$2:N$61,ROW()*2-2,,1),INDEX('Duplicate Ext-free MC values'!N$2:N$61,ROW()*2-3,,1)))</f>
        <v>0</v>
      </c>
      <c r="T18" s="41">
        <f>AVERAGE((INDEX('Duplicate Ext-free MC values'!O$2:O$61,ROW()*2-2,,1),INDEX('Duplicate Ext-free MC values'!O$2:O$61,ROW()*2-3,,1)))</f>
        <v>0</v>
      </c>
      <c r="U18" s="41">
        <f>AVERAGE((INDEX('Duplicate Ext-free MC values'!P$2:P$61,ROW()*2-2,,1),INDEX('Duplicate Ext-free MC values'!P$2:P$61,ROW()*2-3,,1)))</f>
        <v>0</v>
      </c>
      <c r="V18" s="41">
        <f>AVERAGE((INDEX('Duplicate Ext-free MC values'!Q$2:Q$61,ROW()*2-2,,1),INDEX('Duplicate Ext-free MC values'!Q$2:Q$61,ROW()*2-3,,1)))</f>
        <v>0</v>
      </c>
      <c r="W18" s="80">
        <f t="shared" si="5"/>
        <v>0</v>
      </c>
    </row>
    <row r="19" spans="1:23" ht="11.25">
      <c r="A19" s="22">
        <v>18</v>
      </c>
      <c r="B19" s="6">
        <f>'TRB Record'!C36</f>
        <v>0</v>
      </c>
      <c r="C19" s="86">
        <f>AVERAGE((INDEX('Duplicate Ext-free MC values'!C$2:C$61,ROW()*2-2,,1),INDEX('Duplicate Ext-free MC values'!C$2:C$61,ROW()*2-3,,1)))</f>
        <v>0</v>
      </c>
      <c r="D19" s="41">
        <f>AVERAGE((INDEX('Duplicate Ext-free MC values'!I$2:I$61,ROW()*2-2,,1),INDEX('Duplicate Ext-free MC values'!I$2:I$61,ROW()*2-3,,1)))</f>
        <v>0</v>
      </c>
      <c r="E19" s="17">
        <f t="shared" si="0"/>
        <v>0</v>
      </c>
      <c r="F19" s="86">
        <f>AVERAGE((INDEX('Duplicate Ext-free MC values'!D$2:D$61,ROW()*2-2,,1),INDEX('Duplicate Ext-free MC values'!D$2:D$61,ROW()*2-3,,1)))</f>
        <v>0</v>
      </c>
      <c r="G19" s="41">
        <f>(100-N19)*(AVERAGE((INDEX('Duplicate Ext-free MC values'!E$2:E$61,ROW()*2-2,,1),INDEX('Duplicate Ext-free MC values'!E$2:E$61,ROW()*2-3,,1))))/100</f>
        <v>0</v>
      </c>
      <c r="H19" s="86">
        <f t="shared" si="1"/>
        <v>0</v>
      </c>
      <c r="I19" s="86">
        <f>AVERAGE((INDEX('Duplicate Ext-free MC values'!F$2:F$61,ROW()*2-2,,1),INDEX('Duplicate Ext-free MC values'!F$2:F$61,ROW()*2-3,,1)))</f>
        <v>0</v>
      </c>
      <c r="J19" s="41">
        <f>AVERAGE((INDEX('Duplicate Ext-free MC values'!H$2:H$61,ROW()*2-2,,1),INDEX('Duplicate Ext-free MC values'!H$2:H$61,ROW()*2-3,,1)))</f>
        <v>0</v>
      </c>
      <c r="K19" s="41">
        <f t="shared" si="2"/>
        <v>0</v>
      </c>
      <c r="L19" s="41">
        <f>AVERAGE((INDEX('Duplicate Ext-free MC values'!G$2:G$61,ROW()*2-2,,1),INDEX('Duplicate Ext-free MC values'!G$2:G$61,ROW()*2-3,,1)))</f>
        <v>0</v>
      </c>
      <c r="M19" s="86">
        <f t="shared" si="3"/>
        <v>0</v>
      </c>
      <c r="N19" s="87">
        <f t="shared" si="4"/>
        <v>0</v>
      </c>
      <c r="O19" s="41">
        <f>AVERAGE((INDEX('Duplicate Ext-free MC values'!J$2:J$61,ROW()*2-2,,1),INDEX('Duplicate Ext-free MC values'!J$2:J$61,ROW()*2-3,,1)))</f>
        <v>0</v>
      </c>
      <c r="P19" s="41">
        <f>AVERAGE((INDEX('Duplicate Ext-free MC values'!K$2:K$61,ROW()*2-2,,1),INDEX('Duplicate Ext-free MC values'!K$2:K$61,ROW()*2-3,,1)))</f>
        <v>0</v>
      </c>
      <c r="Q19" s="41">
        <f>AVERAGE((INDEX('Duplicate Ext-free MC values'!L$2:L$61,ROW()*2-2,,1),INDEX('Duplicate Ext-free MC values'!L$2:L$61,ROW()*2-3,,1)))</f>
        <v>0</v>
      </c>
      <c r="R19" s="41">
        <f>AVERAGE((INDEX('Duplicate Ext-free MC values'!M$2:M$61,ROW()*2-2,,1),INDEX('Duplicate Ext-free MC values'!M$2:M$61,ROW()*2-3,,1)))</f>
        <v>0</v>
      </c>
      <c r="S19" s="41">
        <f>AVERAGE((INDEX('Duplicate Ext-free MC values'!N$2:N$61,ROW()*2-2,,1),INDEX('Duplicate Ext-free MC values'!N$2:N$61,ROW()*2-3,,1)))</f>
        <v>0</v>
      </c>
      <c r="T19" s="41">
        <f>AVERAGE((INDEX('Duplicate Ext-free MC values'!O$2:O$61,ROW()*2-2,,1),INDEX('Duplicate Ext-free MC values'!O$2:O$61,ROW()*2-3,,1)))</f>
        <v>0</v>
      </c>
      <c r="U19" s="41">
        <f>AVERAGE((INDEX('Duplicate Ext-free MC values'!P$2:P$61,ROW()*2-2,,1),INDEX('Duplicate Ext-free MC values'!P$2:P$61,ROW()*2-3,,1)))</f>
        <v>0</v>
      </c>
      <c r="V19" s="41">
        <f>AVERAGE((INDEX('Duplicate Ext-free MC values'!Q$2:Q$61,ROW()*2-2,,1),INDEX('Duplicate Ext-free MC values'!Q$2:Q$61,ROW()*2-3,,1)))</f>
        <v>0</v>
      </c>
      <c r="W19" s="80">
        <f t="shared" si="5"/>
        <v>0</v>
      </c>
    </row>
    <row r="20" spans="1:23" ht="11.25">
      <c r="A20" s="22">
        <v>19</v>
      </c>
      <c r="B20" s="6">
        <f>'TRB Record'!C38</f>
        <v>0</v>
      </c>
      <c r="C20" s="86">
        <f>AVERAGE((INDEX('Duplicate Ext-free MC values'!C$2:C$61,ROW()*2-2,,1),INDEX('Duplicate Ext-free MC values'!C$2:C$61,ROW()*2-3,,1)))</f>
        <v>0</v>
      </c>
      <c r="D20" s="41">
        <f>AVERAGE((INDEX('Duplicate Ext-free MC values'!I$2:I$61,ROW()*2-2,,1),INDEX('Duplicate Ext-free MC values'!I$2:I$61,ROW()*2-3,,1)))</f>
        <v>0</v>
      </c>
      <c r="E20" s="17">
        <f t="shared" si="0"/>
        <v>0</v>
      </c>
      <c r="F20" s="86">
        <f>AVERAGE((INDEX('Duplicate Ext-free MC values'!D$2:D$61,ROW()*2-2,,1),INDEX('Duplicate Ext-free MC values'!D$2:D$61,ROW()*2-3,,1)))</f>
        <v>0</v>
      </c>
      <c r="G20" s="41">
        <f>(100-N20)*(AVERAGE((INDEX('Duplicate Ext-free MC values'!E$2:E$61,ROW()*2-2,,1),INDEX('Duplicate Ext-free MC values'!E$2:E$61,ROW()*2-3,,1))))/100</f>
        <v>0</v>
      </c>
      <c r="H20" s="86">
        <f t="shared" si="1"/>
        <v>0</v>
      </c>
      <c r="I20" s="86">
        <f>AVERAGE((INDEX('Duplicate Ext-free MC values'!F$2:F$61,ROW()*2-2,,1),INDEX('Duplicate Ext-free MC values'!F$2:F$61,ROW()*2-3,,1)))</f>
        <v>0</v>
      </c>
      <c r="J20" s="41">
        <f>AVERAGE((INDEX('Duplicate Ext-free MC values'!H$2:H$61,ROW()*2-2,,1),INDEX('Duplicate Ext-free MC values'!H$2:H$61,ROW()*2-3,,1)))</f>
        <v>0</v>
      </c>
      <c r="K20" s="41">
        <f t="shared" si="2"/>
        <v>0</v>
      </c>
      <c r="L20" s="41">
        <f>AVERAGE((INDEX('Duplicate Ext-free MC values'!G$2:G$61,ROW()*2-2,,1),INDEX('Duplicate Ext-free MC values'!G$2:G$61,ROW()*2-3,,1)))</f>
        <v>0</v>
      </c>
      <c r="M20" s="86">
        <f t="shared" si="3"/>
        <v>0</v>
      </c>
      <c r="N20" s="87">
        <f t="shared" si="4"/>
        <v>0</v>
      </c>
      <c r="O20" s="41">
        <f>AVERAGE((INDEX('Duplicate Ext-free MC values'!J$2:J$61,ROW()*2-2,,1),INDEX('Duplicate Ext-free MC values'!J$2:J$61,ROW()*2-3,,1)))</f>
        <v>0</v>
      </c>
      <c r="P20" s="41">
        <f>AVERAGE((INDEX('Duplicate Ext-free MC values'!K$2:K$61,ROW()*2-2,,1),INDEX('Duplicate Ext-free MC values'!K$2:K$61,ROW()*2-3,,1)))</f>
        <v>0</v>
      </c>
      <c r="Q20" s="41">
        <f>AVERAGE((INDEX('Duplicate Ext-free MC values'!L$2:L$61,ROW()*2-2,,1),INDEX('Duplicate Ext-free MC values'!L$2:L$61,ROW()*2-3,,1)))</f>
        <v>0</v>
      </c>
      <c r="R20" s="41">
        <f>AVERAGE((INDEX('Duplicate Ext-free MC values'!M$2:M$61,ROW()*2-2,,1),INDEX('Duplicate Ext-free MC values'!M$2:M$61,ROW()*2-3,,1)))</f>
        <v>0</v>
      </c>
      <c r="S20" s="41">
        <f>AVERAGE((INDEX('Duplicate Ext-free MC values'!N$2:N$61,ROW()*2-2,,1),INDEX('Duplicate Ext-free MC values'!N$2:N$61,ROW()*2-3,,1)))</f>
        <v>0</v>
      </c>
      <c r="T20" s="41">
        <f>AVERAGE((INDEX('Duplicate Ext-free MC values'!O$2:O$61,ROW()*2-2,,1),INDEX('Duplicate Ext-free MC values'!O$2:O$61,ROW()*2-3,,1)))</f>
        <v>0</v>
      </c>
      <c r="U20" s="41">
        <f>AVERAGE((INDEX('Duplicate Ext-free MC values'!P$2:P$61,ROW()*2-2,,1),INDEX('Duplicate Ext-free MC values'!P$2:P$61,ROW()*2-3,,1)))</f>
        <v>0</v>
      </c>
      <c r="V20" s="41">
        <f>AVERAGE((INDEX('Duplicate Ext-free MC values'!Q$2:Q$61,ROW()*2-2,,1),INDEX('Duplicate Ext-free MC values'!Q$2:Q$61,ROW()*2-3,,1)))</f>
        <v>0</v>
      </c>
      <c r="W20" s="80">
        <f t="shared" si="5"/>
        <v>0</v>
      </c>
    </row>
    <row r="21" spans="1:23" ht="11.25">
      <c r="A21" s="22">
        <v>20</v>
      </c>
      <c r="B21" s="6">
        <f>'TRB Record'!C40</f>
        <v>0</v>
      </c>
      <c r="C21" s="86">
        <f>AVERAGE((INDEX('Duplicate Ext-free MC values'!C$2:C$61,ROW()*2-2,,1),INDEX('Duplicate Ext-free MC values'!C$2:C$61,ROW()*2-3,,1)))</f>
        <v>0</v>
      </c>
      <c r="D21" s="41">
        <f>AVERAGE((INDEX('Duplicate Ext-free MC values'!I$2:I$61,ROW()*2-2,,1),INDEX('Duplicate Ext-free MC values'!I$2:I$61,ROW()*2-3,,1)))</f>
        <v>0</v>
      </c>
      <c r="E21" s="17">
        <f t="shared" si="0"/>
        <v>0</v>
      </c>
      <c r="F21" s="86">
        <f>AVERAGE((INDEX('Duplicate Ext-free MC values'!D$2:D$61,ROW()*2-2,,1),INDEX('Duplicate Ext-free MC values'!D$2:D$61,ROW()*2-3,,1)))</f>
        <v>0</v>
      </c>
      <c r="G21" s="41">
        <f>(100-N21)*(AVERAGE((INDEX('Duplicate Ext-free MC values'!E$2:E$61,ROW()*2-2,,1),INDEX('Duplicate Ext-free MC values'!E$2:E$61,ROW()*2-3,,1))))/100</f>
        <v>0</v>
      </c>
      <c r="H21" s="86">
        <f t="shared" si="1"/>
        <v>0</v>
      </c>
      <c r="I21" s="86">
        <f>AVERAGE((INDEX('Duplicate Ext-free MC values'!F$2:F$61,ROW()*2-2,,1),INDEX('Duplicate Ext-free MC values'!F$2:F$61,ROW()*2-3,,1)))</f>
        <v>0</v>
      </c>
      <c r="J21" s="41">
        <f>AVERAGE((INDEX('Duplicate Ext-free MC values'!H$2:H$61,ROW()*2-2,,1),INDEX('Duplicate Ext-free MC values'!H$2:H$61,ROW()*2-3,,1)))</f>
        <v>0</v>
      </c>
      <c r="K21" s="41">
        <f t="shared" si="2"/>
        <v>0</v>
      </c>
      <c r="L21" s="41">
        <f>AVERAGE((INDEX('Duplicate Ext-free MC values'!G$2:G$61,ROW()*2-2,,1),INDEX('Duplicate Ext-free MC values'!G$2:G$61,ROW()*2-3,,1)))</f>
        <v>0</v>
      </c>
      <c r="M21" s="86">
        <f t="shared" si="3"/>
        <v>0</v>
      </c>
      <c r="N21" s="87">
        <f t="shared" si="4"/>
        <v>0</v>
      </c>
      <c r="O21" s="41">
        <f>AVERAGE((INDEX('Duplicate Ext-free MC values'!J$2:J$61,ROW()*2-2,,1),INDEX('Duplicate Ext-free MC values'!J$2:J$61,ROW()*2-3,,1)))</f>
        <v>0</v>
      </c>
      <c r="P21" s="41">
        <f>AVERAGE((INDEX('Duplicate Ext-free MC values'!K$2:K$61,ROW()*2-2,,1),INDEX('Duplicate Ext-free MC values'!K$2:K$61,ROW()*2-3,,1)))</f>
        <v>0</v>
      </c>
      <c r="Q21" s="41">
        <f>AVERAGE((INDEX('Duplicate Ext-free MC values'!L$2:L$61,ROW()*2-2,,1),INDEX('Duplicate Ext-free MC values'!L$2:L$61,ROW()*2-3,,1)))</f>
        <v>0</v>
      </c>
      <c r="R21" s="41">
        <f>AVERAGE((INDEX('Duplicate Ext-free MC values'!M$2:M$61,ROW()*2-2,,1),INDEX('Duplicate Ext-free MC values'!M$2:M$61,ROW()*2-3,,1)))</f>
        <v>0</v>
      </c>
      <c r="S21" s="41">
        <f>AVERAGE((INDEX('Duplicate Ext-free MC values'!N$2:N$61,ROW()*2-2,,1),INDEX('Duplicate Ext-free MC values'!N$2:N$61,ROW()*2-3,,1)))</f>
        <v>0</v>
      </c>
      <c r="T21" s="41">
        <f>AVERAGE((INDEX('Duplicate Ext-free MC values'!O$2:O$61,ROW()*2-2,,1),INDEX('Duplicate Ext-free MC values'!O$2:O$61,ROW()*2-3,,1)))</f>
        <v>0</v>
      </c>
      <c r="U21" s="41">
        <f>AVERAGE((INDEX('Duplicate Ext-free MC values'!P$2:P$61,ROW()*2-2,,1),INDEX('Duplicate Ext-free MC values'!P$2:P$61,ROW()*2-3,,1)))</f>
        <v>0</v>
      </c>
      <c r="V21" s="41">
        <f>AVERAGE((INDEX('Duplicate Ext-free MC values'!Q$2:Q$61,ROW()*2-2,,1),INDEX('Duplicate Ext-free MC values'!Q$2:Q$61,ROW()*2-3,,1)))</f>
        <v>0</v>
      </c>
      <c r="W21" s="80">
        <f t="shared" si="5"/>
        <v>0</v>
      </c>
    </row>
    <row r="22" spans="1:23" ht="11.25">
      <c r="A22" s="22">
        <v>21</v>
      </c>
      <c r="B22" s="6">
        <f>'TRB Record'!C42</f>
        <v>0</v>
      </c>
      <c r="C22" s="86">
        <f>AVERAGE((INDEX('Duplicate Ext-free MC values'!C$2:C$61,ROW()*2-2,,1),INDEX('Duplicate Ext-free MC values'!C$2:C$61,ROW()*2-3,,1)))</f>
        <v>0</v>
      </c>
      <c r="D22" s="41">
        <f>AVERAGE((INDEX('Duplicate Ext-free MC values'!I$2:I$61,ROW()*2-2,,1),INDEX('Duplicate Ext-free MC values'!I$2:I$61,ROW()*2-3,,1)))</f>
        <v>0</v>
      </c>
      <c r="E22" s="17">
        <f t="shared" si="0"/>
        <v>0</v>
      </c>
      <c r="F22" s="86">
        <f>AVERAGE((INDEX('Duplicate Ext-free MC values'!D$2:D$61,ROW()*2-2,,1),INDEX('Duplicate Ext-free MC values'!D$2:D$61,ROW()*2-3,,1)))</f>
        <v>0</v>
      </c>
      <c r="G22" s="41">
        <f>(100-N22)*(AVERAGE((INDEX('Duplicate Ext-free MC values'!E$2:E$61,ROW()*2-2,,1),INDEX('Duplicate Ext-free MC values'!E$2:E$61,ROW()*2-3,,1))))/100</f>
        <v>0</v>
      </c>
      <c r="H22" s="86">
        <f t="shared" si="1"/>
        <v>0</v>
      </c>
      <c r="I22" s="86">
        <f>AVERAGE((INDEX('Duplicate Ext-free MC values'!F$2:F$61,ROW()*2-2,,1),INDEX('Duplicate Ext-free MC values'!F$2:F$61,ROW()*2-3,,1)))</f>
        <v>0</v>
      </c>
      <c r="J22" s="41">
        <f>AVERAGE((INDEX('Duplicate Ext-free MC values'!H$2:H$61,ROW()*2-2,,1),INDEX('Duplicate Ext-free MC values'!H$2:H$61,ROW()*2-3,,1)))</f>
        <v>0</v>
      </c>
      <c r="K22" s="41">
        <f t="shared" si="2"/>
        <v>0</v>
      </c>
      <c r="L22" s="41">
        <f>AVERAGE((INDEX('Duplicate Ext-free MC values'!G$2:G$61,ROW()*2-2,,1),INDEX('Duplicate Ext-free MC values'!G$2:G$61,ROW()*2-3,,1)))</f>
        <v>0</v>
      </c>
      <c r="M22" s="86">
        <f t="shared" si="3"/>
        <v>0</v>
      </c>
      <c r="N22" s="87">
        <f t="shared" si="4"/>
        <v>0</v>
      </c>
      <c r="O22" s="41">
        <f>AVERAGE((INDEX('Duplicate Ext-free MC values'!J$2:J$61,ROW()*2-2,,1),INDEX('Duplicate Ext-free MC values'!J$2:J$61,ROW()*2-3,,1)))</f>
        <v>0</v>
      </c>
      <c r="P22" s="41">
        <f>AVERAGE((INDEX('Duplicate Ext-free MC values'!K$2:K$61,ROW()*2-2,,1),INDEX('Duplicate Ext-free MC values'!K$2:K$61,ROW()*2-3,,1)))</f>
        <v>0</v>
      </c>
      <c r="Q22" s="41">
        <f>AVERAGE((INDEX('Duplicate Ext-free MC values'!L$2:L$61,ROW()*2-2,,1),INDEX('Duplicate Ext-free MC values'!L$2:L$61,ROW()*2-3,,1)))</f>
        <v>0</v>
      </c>
      <c r="R22" s="41">
        <f>AVERAGE((INDEX('Duplicate Ext-free MC values'!M$2:M$61,ROW()*2-2,,1),INDEX('Duplicate Ext-free MC values'!M$2:M$61,ROW()*2-3,,1)))</f>
        <v>0</v>
      </c>
      <c r="S22" s="41">
        <f>AVERAGE((INDEX('Duplicate Ext-free MC values'!N$2:N$61,ROW()*2-2,,1),INDEX('Duplicate Ext-free MC values'!N$2:N$61,ROW()*2-3,,1)))</f>
        <v>0</v>
      </c>
      <c r="T22" s="41">
        <f>AVERAGE((INDEX('Duplicate Ext-free MC values'!O$2:O$61,ROW()*2-2,,1),INDEX('Duplicate Ext-free MC values'!O$2:O$61,ROW()*2-3,,1)))</f>
        <v>0</v>
      </c>
      <c r="U22" s="41">
        <f>AVERAGE((INDEX('Duplicate Ext-free MC values'!P$2:P$61,ROW()*2-2,,1),INDEX('Duplicate Ext-free MC values'!P$2:P$61,ROW()*2-3,,1)))</f>
        <v>0</v>
      </c>
      <c r="V22" s="41">
        <f>AVERAGE((INDEX('Duplicate Ext-free MC values'!Q$2:Q$61,ROW()*2-2,,1),INDEX('Duplicate Ext-free MC values'!Q$2:Q$61,ROW()*2-3,,1)))</f>
        <v>0</v>
      </c>
      <c r="W22" s="80">
        <f t="shared" si="5"/>
        <v>0</v>
      </c>
    </row>
    <row r="23" spans="1:23" ht="11.25">
      <c r="A23" s="22">
        <v>22</v>
      </c>
      <c r="B23" s="6">
        <f>'TRB Record'!C44</f>
        <v>0</v>
      </c>
      <c r="C23" s="86">
        <f>AVERAGE((INDEX('Duplicate Ext-free MC values'!C$2:C$61,ROW()*2-2,,1),INDEX('Duplicate Ext-free MC values'!C$2:C$61,ROW()*2-3,,1)))</f>
        <v>0</v>
      </c>
      <c r="D23" s="41">
        <f>AVERAGE((INDEX('Duplicate Ext-free MC values'!I$2:I$61,ROW()*2-2,,1),INDEX('Duplicate Ext-free MC values'!I$2:I$61,ROW()*2-3,,1)))</f>
        <v>0</v>
      </c>
      <c r="E23" s="17">
        <f t="shared" si="0"/>
        <v>0</v>
      </c>
      <c r="F23" s="86">
        <f>AVERAGE((INDEX('Duplicate Ext-free MC values'!D$2:D$61,ROW()*2-2,,1),INDEX('Duplicate Ext-free MC values'!D$2:D$61,ROW()*2-3,,1)))</f>
        <v>0</v>
      </c>
      <c r="G23" s="41">
        <f>(100-N23)*(AVERAGE((INDEX('Duplicate Ext-free MC values'!E$2:E$61,ROW()*2-2,,1),INDEX('Duplicate Ext-free MC values'!E$2:E$61,ROW()*2-3,,1))))/100</f>
        <v>0</v>
      </c>
      <c r="H23" s="86">
        <f t="shared" si="1"/>
        <v>0</v>
      </c>
      <c r="I23" s="86">
        <f>AVERAGE((INDEX('Duplicate Ext-free MC values'!F$2:F$61,ROW()*2-2,,1),INDEX('Duplicate Ext-free MC values'!F$2:F$61,ROW()*2-3,,1)))</f>
        <v>0</v>
      </c>
      <c r="J23" s="41">
        <f>AVERAGE((INDEX('Duplicate Ext-free MC values'!H$2:H$61,ROW()*2-2,,1),INDEX('Duplicate Ext-free MC values'!H$2:H$61,ROW()*2-3,,1)))</f>
        <v>0</v>
      </c>
      <c r="K23" s="41">
        <f t="shared" si="2"/>
        <v>0</v>
      </c>
      <c r="L23" s="41">
        <f>AVERAGE((INDEX('Duplicate Ext-free MC values'!G$2:G$61,ROW()*2-2,,1),INDEX('Duplicate Ext-free MC values'!G$2:G$61,ROW()*2-3,,1)))</f>
        <v>0</v>
      </c>
      <c r="M23" s="86">
        <f t="shared" si="3"/>
        <v>0</v>
      </c>
      <c r="N23" s="87">
        <f t="shared" si="4"/>
        <v>0</v>
      </c>
      <c r="O23" s="41">
        <f>AVERAGE((INDEX('Duplicate Ext-free MC values'!J$2:J$61,ROW()*2-2,,1),INDEX('Duplicate Ext-free MC values'!J$2:J$61,ROW()*2-3,,1)))</f>
        <v>0</v>
      </c>
      <c r="P23" s="41">
        <f>AVERAGE((INDEX('Duplicate Ext-free MC values'!K$2:K$61,ROW()*2-2,,1),INDEX('Duplicate Ext-free MC values'!K$2:K$61,ROW()*2-3,,1)))</f>
        <v>0</v>
      </c>
      <c r="Q23" s="41">
        <f>AVERAGE((INDEX('Duplicate Ext-free MC values'!L$2:L$61,ROW()*2-2,,1),INDEX('Duplicate Ext-free MC values'!L$2:L$61,ROW()*2-3,,1)))</f>
        <v>0</v>
      </c>
      <c r="R23" s="41">
        <f>AVERAGE((INDEX('Duplicate Ext-free MC values'!M$2:M$61,ROW()*2-2,,1),INDEX('Duplicate Ext-free MC values'!M$2:M$61,ROW()*2-3,,1)))</f>
        <v>0</v>
      </c>
      <c r="S23" s="41">
        <f>AVERAGE((INDEX('Duplicate Ext-free MC values'!N$2:N$61,ROW()*2-2,,1),INDEX('Duplicate Ext-free MC values'!N$2:N$61,ROW()*2-3,,1)))</f>
        <v>0</v>
      </c>
      <c r="T23" s="41">
        <f>AVERAGE((INDEX('Duplicate Ext-free MC values'!O$2:O$61,ROW()*2-2,,1),INDEX('Duplicate Ext-free MC values'!O$2:O$61,ROW()*2-3,,1)))</f>
        <v>0</v>
      </c>
      <c r="U23" s="41">
        <f>AVERAGE((INDEX('Duplicate Ext-free MC values'!P$2:P$61,ROW()*2-2,,1),INDEX('Duplicate Ext-free MC values'!P$2:P$61,ROW()*2-3,,1)))</f>
        <v>0</v>
      </c>
      <c r="V23" s="41">
        <f>AVERAGE((INDEX('Duplicate Ext-free MC values'!Q$2:Q$61,ROW()*2-2,,1),INDEX('Duplicate Ext-free MC values'!Q$2:Q$61,ROW()*2-3,,1)))</f>
        <v>0</v>
      </c>
      <c r="W23" s="80">
        <f t="shared" si="5"/>
        <v>0</v>
      </c>
    </row>
    <row r="24" spans="1:23" ht="11.25">
      <c r="A24" s="22">
        <v>23</v>
      </c>
      <c r="B24" s="6">
        <f>'TRB Record'!C46</f>
        <v>0</v>
      </c>
      <c r="C24" s="86">
        <f>AVERAGE((INDEX('Duplicate Ext-free MC values'!C$2:C$61,ROW()*2-2,,1),INDEX('Duplicate Ext-free MC values'!C$2:C$61,ROW()*2-3,,1)))</f>
        <v>0</v>
      </c>
      <c r="D24" s="41">
        <f>AVERAGE((INDEX('Duplicate Ext-free MC values'!I$2:I$61,ROW()*2-2,,1),INDEX('Duplicate Ext-free MC values'!I$2:I$61,ROW()*2-3,,1)))</f>
        <v>0</v>
      </c>
      <c r="E24" s="17">
        <f t="shared" si="0"/>
        <v>0</v>
      </c>
      <c r="F24" s="86">
        <f>AVERAGE((INDEX('Duplicate Ext-free MC values'!D$2:D$61,ROW()*2-2,,1),INDEX('Duplicate Ext-free MC values'!D$2:D$61,ROW()*2-3,,1)))</f>
        <v>0</v>
      </c>
      <c r="G24" s="41">
        <f>(100-N24)*(AVERAGE((INDEX('Duplicate Ext-free MC values'!E$2:E$61,ROW()*2-2,,1),INDEX('Duplicate Ext-free MC values'!E$2:E$61,ROW()*2-3,,1))))/100</f>
        <v>0</v>
      </c>
      <c r="H24" s="86">
        <f t="shared" si="1"/>
        <v>0</v>
      </c>
      <c r="I24" s="86">
        <f>AVERAGE((INDEX('Duplicate Ext-free MC values'!F$2:F$61,ROW()*2-2,,1),INDEX('Duplicate Ext-free MC values'!F$2:F$61,ROW()*2-3,,1)))</f>
        <v>0</v>
      </c>
      <c r="J24" s="41">
        <f>AVERAGE((INDEX('Duplicate Ext-free MC values'!H$2:H$61,ROW()*2-2,,1),INDEX('Duplicate Ext-free MC values'!H$2:H$61,ROW()*2-3,,1)))</f>
        <v>0</v>
      </c>
      <c r="K24" s="41">
        <f t="shared" si="2"/>
        <v>0</v>
      </c>
      <c r="L24" s="41">
        <f>AVERAGE((INDEX('Duplicate Ext-free MC values'!G$2:G$61,ROW()*2-2,,1),INDEX('Duplicate Ext-free MC values'!G$2:G$61,ROW()*2-3,,1)))</f>
        <v>0</v>
      </c>
      <c r="M24" s="86">
        <f t="shared" si="3"/>
        <v>0</v>
      </c>
      <c r="N24" s="87">
        <f t="shared" si="4"/>
        <v>0</v>
      </c>
      <c r="O24" s="41">
        <f>AVERAGE((INDEX('Duplicate Ext-free MC values'!J$2:J$61,ROW()*2-2,,1),INDEX('Duplicate Ext-free MC values'!J$2:J$61,ROW()*2-3,,1)))</f>
        <v>0</v>
      </c>
      <c r="P24" s="41">
        <f>AVERAGE((INDEX('Duplicate Ext-free MC values'!K$2:K$61,ROW()*2-2,,1),INDEX('Duplicate Ext-free MC values'!K$2:K$61,ROW()*2-3,,1)))</f>
        <v>0</v>
      </c>
      <c r="Q24" s="41">
        <f>AVERAGE((INDEX('Duplicate Ext-free MC values'!L$2:L$61,ROW()*2-2,,1),INDEX('Duplicate Ext-free MC values'!L$2:L$61,ROW()*2-3,,1)))</f>
        <v>0</v>
      </c>
      <c r="R24" s="41">
        <f>AVERAGE((INDEX('Duplicate Ext-free MC values'!M$2:M$61,ROW()*2-2,,1),INDEX('Duplicate Ext-free MC values'!M$2:M$61,ROW()*2-3,,1)))</f>
        <v>0</v>
      </c>
      <c r="S24" s="41">
        <f>AVERAGE((INDEX('Duplicate Ext-free MC values'!N$2:N$61,ROW()*2-2,,1),INDEX('Duplicate Ext-free MC values'!N$2:N$61,ROW()*2-3,,1)))</f>
        <v>0</v>
      </c>
      <c r="T24" s="41">
        <f>AVERAGE((INDEX('Duplicate Ext-free MC values'!O$2:O$61,ROW()*2-2,,1),INDEX('Duplicate Ext-free MC values'!O$2:O$61,ROW()*2-3,,1)))</f>
        <v>0</v>
      </c>
      <c r="U24" s="41">
        <f>AVERAGE((INDEX('Duplicate Ext-free MC values'!P$2:P$61,ROW()*2-2,,1),INDEX('Duplicate Ext-free MC values'!P$2:P$61,ROW()*2-3,,1)))</f>
        <v>0</v>
      </c>
      <c r="V24" s="41">
        <f>AVERAGE((INDEX('Duplicate Ext-free MC values'!Q$2:Q$61,ROW()*2-2,,1),INDEX('Duplicate Ext-free MC values'!Q$2:Q$61,ROW()*2-3,,1)))</f>
        <v>0</v>
      </c>
      <c r="W24" s="80">
        <f t="shared" si="5"/>
        <v>0</v>
      </c>
    </row>
    <row r="25" spans="1:23" ht="11.25">
      <c r="A25" s="22">
        <v>24</v>
      </c>
      <c r="B25" s="6">
        <f>'TRB Record'!C48</f>
        <v>0</v>
      </c>
      <c r="C25" s="86">
        <f>AVERAGE((INDEX('Duplicate Ext-free MC values'!C$2:C$61,ROW()*2-2,,1),INDEX('Duplicate Ext-free MC values'!C$2:C$61,ROW()*2-3,,1)))</f>
        <v>0</v>
      </c>
      <c r="D25" s="41">
        <f>AVERAGE((INDEX('Duplicate Ext-free MC values'!I$2:I$61,ROW()*2-2,,1),INDEX('Duplicate Ext-free MC values'!I$2:I$61,ROW()*2-3,,1)))</f>
        <v>0</v>
      </c>
      <c r="E25" s="17">
        <f t="shared" si="0"/>
        <v>0</v>
      </c>
      <c r="F25" s="86">
        <f>AVERAGE((INDEX('Duplicate Ext-free MC values'!D$2:D$61,ROW()*2-2,,1),INDEX('Duplicate Ext-free MC values'!D$2:D$61,ROW()*2-3,,1)))</f>
        <v>0</v>
      </c>
      <c r="G25" s="41">
        <f>(100-N25)*(AVERAGE((INDEX('Duplicate Ext-free MC values'!E$2:E$61,ROW()*2-2,,1),INDEX('Duplicate Ext-free MC values'!E$2:E$61,ROW()*2-3,,1))))/100</f>
        <v>0</v>
      </c>
      <c r="H25" s="86">
        <f t="shared" si="1"/>
        <v>0</v>
      </c>
      <c r="I25" s="86">
        <f>AVERAGE((INDEX('Duplicate Ext-free MC values'!F$2:F$61,ROW()*2-2,,1),INDEX('Duplicate Ext-free MC values'!F$2:F$61,ROW()*2-3,,1)))</f>
        <v>0</v>
      </c>
      <c r="J25" s="41">
        <f>AVERAGE((INDEX('Duplicate Ext-free MC values'!H$2:H$61,ROW()*2-2,,1),INDEX('Duplicate Ext-free MC values'!H$2:H$61,ROW()*2-3,,1)))</f>
        <v>0</v>
      </c>
      <c r="K25" s="41">
        <f t="shared" si="2"/>
        <v>0</v>
      </c>
      <c r="L25" s="41">
        <f>AVERAGE((INDEX('Duplicate Ext-free MC values'!G$2:G$61,ROW()*2-2,,1),INDEX('Duplicate Ext-free MC values'!G$2:G$61,ROW()*2-3,,1)))</f>
        <v>0</v>
      </c>
      <c r="M25" s="86">
        <f t="shared" si="3"/>
        <v>0</v>
      </c>
      <c r="N25" s="87">
        <f t="shared" si="4"/>
        <v>0</v>
      </c>
      <c r="O25" s="41">
        <f>AVERAGE((INDEX('Duplicate Ext-free MC values'!J$2:J$61,ROW()*2-2,,1),INDEX('Duplicate Ext-free MC values'!J$2:J$61,ROW()*2-3,,1)))</f>
        <v>0</v>
      </c>
      <c r="P25" s="41">
        <f>AVERAGE((INDEX('Duplicate Ext-free MC values'!K$2:K$61,ROW()*2-2,,1),INDEX('Duplicate Ext-free MC values'!K$2:K$61,ROW()*2-3,,1)))</f>
        <v>0</v>
      </c>
      <c r="Q25" s="41">
        <f>AVERAGE((INDEX('Duplicate Ext-free MC values'!L$2:L$61,ROW()*2-2,,1),INDEX('Duplicate Ext-free MC values'!L$2:L$61,ROW()*2-3,,1)))</f>
        <v>0</v>
      </c>
      <c r="R25" s="41">
        <f>AVERAGE((INDEX('Duplicate Ext-free MC values'!M$2:M$61,ROW()*2-2,,1),INDEX('Duplicate Ext-free MC values'!M$2:M$61,ROW()*2-3,,1)))</f>
        <v>0</v>
      </c>
      <c r="S25" s="41">
        <f>AVERAGE((INDEX('Duplicate Ext-free MC values'!N$2:N$61,ROW()*2-2,,1),INDEX('Duplicate Ext-free MC values'!N$2:N$61,ROW()*2-3,,1)))</f>
        <v>0</v>
      </c>
      <c r="T25" s="41">
        <f>AVERAGE((INDEX('Duplicate Ext-free MC values'!O$2:O$61,ROW()*2-2,,1),INDEX('Duplicate Ext-free MC values'!O$2:O$61,ROW()*2-3,,1)))</f>
        <v>0</v>
      </c>
      <c r="U25" s="41">
        <f>AVERAGE((INDEX('Duplicate Ext-free MC values'!P$2:P$61,ROW()*2-2,,1),INDEX('Duplicate Ext-free MC values'!P$2:P$61,ROW()*2-3,,1)))</f>
        <v>0</v>
      </c>
      <c r="V25" s="41">
        <f>AVERAGE((INDEX('Duplicate Ext-free MC values'!Q$2:Q$61,ROW()*2-2,,1),INDEX('Duplicate Ext-free MC values'!Q$2:Q$61,ROW()*2-3,,1)))</f>
        <v>0</v>
      </c>
      <c r="W25" s="80">
        <f t="shared" si="5"/>
        <v>0</v>
      </c>
    </row>
    <row r="26" spans="1:23" s="35" customFormat="1" ht="11.25">
      <c r="A26" s="22">
        <v>25</v>
      </c>
      <c r="B26" s="6">
        <f>'TRB Record'!C50</f>
        <v>0</v>
      </c>
      <c r="C26" s="86">
        <f>AVERAGE((INDEX('Duplicate Ext-free MC values'!C$2:C$61,ROW()*2-2,,1),INDEX('Duplicate Ext-free MC values'!C$2:C$61,ROW()*2-3,,1)))</f>
        <v>0</v>
      </c>
      <c r="D26" s="41">
        <f>AVERAGE((INDEX('Duplicate Ext-free MC values'!I$2:I$61,ROW()*2-2,,1),INDEX('Duplicate Ext-free MC values'!I$2:I$61,ROW()*2-3,,1)))</f>
        <v>0</v>
      </c>
      <c r="E26" s="17">
        <f t="shared" si="0"/>
        <v>0</v>
      </c>
      <c r="F26" s="86">
        <f>AVERAGE((INDEX('Duplicate Ext-free MC values'!D$2:D$61,ROW()*2-2,,1),INDEX('Duplicate Ext-free MC values'!D$2:D$61,ROW()*2-3,,1)))</f>
        <v>0</v>
      </c>
      <c r="G26" s="41">
        <f>(100-N26)*(AVERAGE((INDEX('Duplicate Ext-free MC values'!E$2:E$61,ROW()*2-2,,1),INDEX('Duplicate Ext-free MC values'!E$2:E$61,ROW()*2-3,,1))))/100</f>
        <v>0</v>
      </c>
      <c r="H26" s="86">
        <f t="shared" si="1"/>
        <v>0</v>
      </c>
      <c r="I26" s="86">
        <f>AVERAGE((INDEX('Duplicate Ext-free MC values'!F$2:F$61,ROW()*2-2,,1),INDEX('Duplicate Ext-free MC values'!F$2:F$61,ROW()*2-3,,1)))</f>
        <v>0</v>
      </c>
      <c r="J26" s="41">
        <f>AVERAGE((INDEX('Duplicate Ext-free MC values'!H$2:H$61,ROW()*2-2,,1),INDEX('Duplicate Ext-free MC values'!H$2:H$61,ROW()*2-3,,1)))</f>
        <v>0</v>
      </c>
      <c r="K26" s="41">
        <f t="shared" si="2"/>
        <v>0</v>
      </c>
      <c r="L26" s="41">
        <f>AVERAGE((INDEX('Duplicate Ext-free MC values'!G$2:G$61,ROW()*2-2,,1),INDEX('Duplicate Ext-free MC values'!G$2:G$61,ROW()*2-3,,1)))</f>
        <v>0</v>
      </c>
      <c r="M26" s="86">
        <f t="shared" si="3"/>
        <v>0</v>
      </c>
      <c r="N26" s="87">
        <f t="shared" si="4"/>
        <v>0</v>
      </c>
      <c r="O26" s="41">
        <f>AVERAGE((INDEX('Duplicate Ext-free MC values'!J$2:J$61,ROW()*2-2,,1),INDEX('Duplicate Ext-free MC values'!J$2:J$61,ROW()*2-3,,1)))</f>
        <v>0</v>
      </c>
      <c r="P26" s="41">
        <f>AVERAGE((INDEX('Duplicate Ext-free MC values'!K$2:K$61,ROW()*2-2,,1),INDEX('Duplicate Ext-free MC values'!K$2:K$61,ROW()*2-3,,1)))</f>
        <v>0</v>
      </c>
      <c r="Q26" s="41">
        <f>AVERAGE((INDEX('Duplicate Ext-free MC values'!L$2:L$61,ROW()*2-2,,1),INDEX('Duplicate Ext-free MC values'!L$2:L$61,ROW()*2-3,,1)))</f>
        <v>0</v>
      </c>
      <c r="R26" s="41">
        <f>AVERAGE((INDEX('Duplicate Ext-free MC values'!M$2:M$61,ROW()*2-2,,1),INDEX('Duplicate Ext-free MC values'!M$2:M$61,ROW()*2-3,,1)))</f>
        <v>0</v>
      </c>
      <c r="S26" s="41">
        <f>AVERAGE((INDEX('Duplicate Ext-free MC values'!N$2:N$61,ROW()*2-2,,1),INDEX('Duplicate Ext-free MC values'!N$2:N$61,ROW()*2-3,,1)))</f>
        <v>0</v>
      </c>
      <c r="T26" s="41">
        <f>AVERAGE((INDEX('Duplicate Ext-free MC values'!O$2:O$61,ROW()*2-2,,1),INDEX('Duplicate Ext-free MC values'!O$2:O$61,ROW()*2-3,,1)))</f>
        <v>0</v>
      </c>
      <c r="U26" s="41">
        <f>AVERAGE((INDEX('Duplicate Ext-free MC values'!P$2:P$61,ROW()*2-2,,1),INDEX('Duplicate Ext-free MC values'!P$2:P$61,ROW()*2-3,,1)))</f>
        <v>0</v>
      </c>
      <c r="V26" s="41">
        <f>AVERAGE((INDEX('Duplicate Ext-free MC values'!Q$2:Q$61,ROW()*2-2,,1),INDEX('Duplicate Ext-free MC values'!Q$2:Q$61,ROW()*2-3,,1)))</f>
        <v>0</v>
      </c>
      <c r="W26" s="80">
        <f t="shared" si="5"/>
        <v>0</v>
      </c>
    </row>
    <row r="27" spans="1:23" ht="11.25">
      <c r="A27" s="22">
        <v>26</v>
      </c>
      <c r="B27" s="6">
        <f>'TRB Record'!C52</f>
        <v>0</v>
      </c>
      <c r="C27" s="86">
        <f>AVERAGE((INDEX('Duplicate Ext-free MC values'!C$2:C$61,ROW()*2-2,,1),INDEX('Duplicate Ext-free MC values'!C$2:C$61,ROW()*2-3,,1)))</f>
        <v>0</v>
      </c>
      <c r="D27" s="41">
        <f>AVERAGE((INDEX('Duplicate Ext-free MC values'!I$2:I$61,ROW()*2-2,,1),INDEX('Duplicate Ext-free MC values'!I$2:I$61,ROW()*2-3,,1)))</f>
        <v>0</v>
      </c>
      <c r="E27" s="17">
        <f t="shared" si="0"/>
        <v>0</v>
      </c>
      <c r="F27" s="86">
        <f>AVERAGE((INDEX('Duplicate Ext-free MC values'!D$2:D$61,ROW()*2-2,,1),INDEX('Duplicate Ext-free MC values'!D$2:D$61,ROW()*2-3,,1)))</f>
        <v>0</v>
      </c>
      <c r="G27" s="41">
        <f>(100-N27)*(AVERAGE((INDEX('Duplicate Ext-free MC values'!E$2:E$61,ROW()*2-2,,1),INDEX('Duplicate Ext-free MC values'!E$2:E$61,ROW()*2-3,,1))))/100</f>
        <v>0</v>
      </c>
      <c r="H27" s="86">
        <f t="shared" si="1"/>
        <v>0</v>
      </c>
      <c r="I27" s="86">
        <f>AVERAGE((INDEX('Duplicate Ext-free MC values'!F$2:F$61,ROW()*2-2,,1),INDEX('Duplicate Ext-free MC values'!F$2:F$61,ROW()*2-3,,1)))</f>
        <v>0</v>
      </c>
      <c r="J27" s="41">
        <f>AVERAGE((INDEX('Duplicate Ext-free MC values'!H$2:H$61,ROW()*2-2,,1),INDEX('Duplicate Ext-free MC values'!H$2:H$61,ROW()*2-3,,1)))</f>
        <v>0</v>
      </c>
      <c r="K27" s="41">
        <f t="shared" si="2"/>
        <v>0</v>
      </c>
      <c r="L27" s="41">
        <f>AVERAGE((INDEX('Duplicate Ext-free MC values'!G$2:G$61,ROW()*2-2,,1),INDEX('Duplicate Ext-free MC values'!G$2:G$61,ROW()*2-3,,1)))</f>
        <v>0</v>
      </c>
      <c r="M27" s="86">
        <f t="shared" si="3"/>
        <v>0</v>
      </c>
      <c r="N27" s="87">
        <f t="shared" si="4"/>
        <v>0</v>
      </c>
      <c r="O27" s="41">
        <f>AVERAGE((INDEX('Duplicate Ext-free MC values'!J$2:J$61,ROW()*2-2,,1),INDEX('Duplicate Ext-free MC values'!J$2:J$61,ROW()*2-3,,1)))</f>
        <v>0</v>
      </c>
      <c r="P27" s="41">
        <f>AVERAGE((INDEX('Duplicate Ext-free MC values'!K$2:K$61,ROW()*2-2,,1),INDEX('Duplicate Ext-free MC values'!K$2:K$61,ROW()*2-3,,1)))</f>
        <v>0</v>
      </c>
      <c r="Q27" s="41">
        <f>AVERAGE((INDEX('Duplicate Ext-free MC values'!L$2:L$61,ROW()*2-2,,1),INDEX('Duplicate Ext-free MC values'!L$2:L$61,ROW()*2-3,,1)))</f>
        <v>0</v>
      </c>
      <c r="R27" s="41">
        <f>AVERAGE((INDEX('Duplicate Ext-free MC values'!M$2:M$61,ROW()*2-2,,1),INDEX('Duplicate Ext-free MC values'!M$2:M$61,ROW()*2-3,,1)))</f>
        <v>0</v>
      </c>
      <c r="S27" s="41">
        <f>AVERAGE((INDEX('Duplicate Ext-free MC values'!N$2:N$61,ROW()*2-2,,1),INDEX('Duplicate Ext-free MC values'!N$2:N$61,ROW()*2-3,,1)))</f>
        <v>0</v>
      </c>
      <c r="T27" s="41">
        <f>AVERAGE((INDEX('Duplicate Ext-free MC values'!O$2:O$61,ROW()*2-2,,1),INDEX('Duplicate Ext-free MC values'!O$2:O$61,ROW()*2-3,,1)))</f>
        <v>0</v>
      </c>
      <c r="U27" s="41">
        <f>AVERAGE((INDEX('Duplicate Ext-free MC values'!P$2:P$61,ROW()*2-2,,1),INDEX('Duplicate Ext-free MC values'!P$2:P$61,ROW()*2-3,,1)))</f>
        <v>0</v>
      </c>
      <c r="V27" s="41">
        <f>AVERAGE((INDEX('Duplicate Ext-free MC values'!Q$2:Q$61,ROW()*2-2,,1),INDEX('Duplicate Ext-free MC values'!Q$2:Q$61,ROW()*2-3,,1)))</f>
        <v>0</v>
      </c>
      <c r="W27" s="80">
        <f t="shared" si="5"/>
        <v>0</v>
      </c>
    </row>
    <row r="28" spans="1:23" ht="11.25">
      <c r="A28" s="22">
        <v>27</v>
      </c>
      <c r="B28" s="6">
        <f>'TRB Record'!C54</f>
        <v>0</v>
      </c>
      <c r="C28" s="86">
        <f>AVERAGE((INDEX('Duplicate Ext-free MC values'!C$2:C$61,ROW()*2-2,,1),INDEX('Duplicate Ext-free MC values'!C$2:C$61,ROW()*2-3,,1)))</f>
        <v>0</v>
      </c>
      <c r="D28" s="41">
        <f>AVERAGE((INDEX('Duplicate Ext-free MC values'!I$2:I$61,ROW()*2-2,,1),INDEX('Duplicate Ext-free MC values'!I$2:I$61,ROW()*2-3,,1)))</f>
        <v>0</v>
      </c>
      <c r="E28" s="17">
        <f t="shared" si="0"/>
        <v>0</v>
      </c>
      <c r="F28" s="86">
        <f>AVERAGE((INDEX('Duplicate Ext-free MC values'!D$2:D$61,ROW()*2-2,,1),INDEX('Duplicate Ext-free MC values'!D$2:D$61,ROW()*2-3,,1)))</f>
        <v>0</v>
      </c>
      <c r="G28" s="41">
        <f>(100-N28)*(AVERAGE((INDEX('Duplicate Ext-free MC values'!E$2:E$61,ROW()*2-2,,1),INDEX('Duplicate Ext-free MC values'!E$2:E$61,ROW()*2-3,,1))))/100</f>
        <v>0</v>
      </c>
      <c r="H28" s="86">
        <f t="shared" si="1"/>
        <v>0</v>
      </c>
      <c r="I28" s="86">
        <f>AVERAGE((INDEX('Duplicate Ext-free MC values'!F$2:F$61,ROW()*2-2,,1),INDEX('Duplicate Ext-free MC values'!F$2:F$61,ROW()*2-3,,1)))</f>
        <v>0</v>
      </c>
      <c r="J28" s="41">
        <f>AVERAGE((INDEX('Duplicate Ext-free MC values'!H$2:H$61,ROW()*2-2,,1),INDEX('Duplicate Ext-free MC values'!H$2:H$61,ROW()*2-3,,1)))</f>
        <v>0</v>
      </c>
      <c r="K28" s="41">
        <f t="shared" si="2"/>
        <v>0</v>
      </c>
      <c r="L28" s="41">
        <f>AVERAGE((INDEX('Duplicate Ext-free MC values'!G$2:G$61,ROW()*2-2,,1),INDEX('Duplicate Ext-free MC values'!G$2:G$61,ROW()*2-3,,1)))</f>
        <v>0</v>
      </c>
      <c r="M28" s="86">
        <f t="shared" si="3"/>
        <v>0</v>
      </c>
      <c r="N28" s="87">
        <f t="shared" si="4"/>
        <v>0</v>
      </c>
      <c r="O28" s="41">
        <f>AVERAGE((INDEX('Duplicate Ext-free MC values'!J$2:J$61,ROW()*2-2,,1),INDEX('Duplicate Ext-free MC values'!J$2:J$61,ROW()*2-3,,1)))</f>
        <v>0</v>
      </c>
      <c r="P28" s="41">
        <f>AVERAGE((INDEX('Duplicate Ext-free MC values'!K$2:K$61,ROW()*2-2,,1),INDEX('Duplicate Ext-free MC values'!K$2:K$61,ROW()*2-3,,1)))</f>
        <v>0</v>
      </c>
      <c r="Q28" s="41">
        <f>AVERAGE((INDEX('Duplicate Ext-free MC values'!L$2:L$61,ROW()*2-2,,1),INDEX('Duplicate Ext-free MC values'!L$2:L$61,ROW()*2-3,,1)))</f>
        <v>0</v>
      </c>
      <c r="R28" s="41">
        <f>AVERAGE((INDEX('Duplicate Ext-free MC values'!M$2:M$61,ROW()*2-2,,1),INDEX('Duplicate Ext-free MC values'!M$2:M$61,ROW()*2-3,,1)))</f>
        <v>0</v>
      </c>
      <c r="S28" s="41">
        <f>AVERAGE((INDEX('Duplicate Ext-free MC values'!N$2:N$61,ROW()*2-2,,1),INDEX('Duplicate Ext-free MC values'!N$2:N$61,ROW()*2-3,,1)))</f>
        <v>0</v>
      </c>
      <c r="T28" s="41">
        <f>AVERAGE((INDEX('Duplicate Ext-free MC values'!O$2:O$61,ROW()*2-2,,1),INDEX('Duplicate Ext-free MC values'!O$2:O$61,ROW()*2-3,,1)))</f>
        <v>0</v>
      </c>
      <c r="U28" s="41">
        <f>AVERAGE((INDEX('Duplicate Ext-free MC values'!P$2:P$61,ROW()*2-2,,1),INDEX('Duplicate Ext-free MC values'!P$2:P$61,ROW()*2-3,,1)))</f>
        <v>0</v>
      </c>
      <c r="V28" s="41">
        <f>AVERAGE((INDEX('Duplicate Ext-free MC values'!Q$2:Q$61,ROW()*2-2,,1),INDEX('Duplicate Ext-free MC values'!Q$2:Q$61,ROW()*2-3,,1)))</f>
        <v>0</v>
      </c>
      <c r="W28" s="80">
        <f t="shared" si="5"/>
        <v>0</v>
      </c>
    </row>
    <row r="29" spans="1:23" ht="11.25">
      <c r="A29" s="22">
        <v>28</v>
      </c>
      <c r="B29" s="6">
        <f>'TRB Record'!C56</f>
        <v>0</v>
      </c>
      <c r="C29" s="86">
        <f>AVERAGE((INDEX('Duplicate Ext-free MC values'!C$2:C$61,ROW()*2-2,,1),INDEX('Duplicate Ext-free MC values'!C$2:C$61,ROW()*2-3,,1)))</f>
        <v>0</v>
      </c>
      <c r="D29" s="41">
        <f>AVERAGE((INDEX('Duplicate Ext-free MC values'!I$2:I$61,ROW()*2-2,,1),INDEX('Duplicate Ext-free MC values'!I$2:I$61,ROW()*2-3,,1)))</f>
        <v>0</v>
      </c>
      <c r="E29" s="17">
        <f t="shared" si="0"/>
        <v>0</v>
      </c>
      <c r="F29" s="86">
        <f>AVERAGE((INDEX('Duplicate Ext-free MC values'!D$2:D$61,ROW()*2-2,,1),INDEX('Duplicate Ext-free MC values'!D$2:D$61,ROW()*2-3,,1)))</f>
        <v>0</v>
      </c>
      <c r="G29" s="41">
        <f>(100-N29)*(AVERAGE((INDEX('Duplicate Ext-free MC values'!E$2:E$61,ROW()*2-2,,1),INDEX('Duplicate Ext-free MC values'!E$2:E$61,ROW()*2-3,,1))))/100</f>
        <v>0</v>
      </c>
      <c r="H29" s="86">
        <f t="shared" si="1"/>
        <v>0</v>
      </c>
      <c r="I29" s="86">
        <f>AVERAGE((INDEX('Duplicate Ext-free MC values'!F$2:F$61,ROW()*2-2,,1),INDEX('Duplicate Ext-free MC values'!F$2:F$61,ROW()*2-3,,1)))</f>
        <v>0</v>
      </c>
      <c r="J29" s="41">
        <f>AVERAGE((INDEX('Duplicate Ext-free MC values'!H$2:H$61,ROW()*2-2,,1),INDEX('Duplicate Ext-free MC values'!H$2:H$61,ROW()*2-3,,1)))</f>
        <v>0</v>
      </c>
      <c r="K29" s="41">
        <f t="shared" si="2"/>
        <v>0</v>
      </c>
      <c r="L29" s="41">
        <f>AVERAGE((INDEX('Duplicate Ext-free MC values'!G$2:G$61,ROW()*2-2,,1),INDEX('Duplicate Ext-free MC values'!G$2:G$61,ROW()*2-3,,1)))</f>
        <v>0</v>
      </c>
      <c r="M29" s="86">
        <f t="shared" si="3"/>
        <v>0</v>
      </c>
      <c r="N29" s="87">
        <f t="shared" si="4"/>
        <v>0</v>
      </c>
      <c r="O29" s="41">
        <f>AVERAGE((INDEX('Duplicate Ext-free MC values'!J$2:J$61,ROW()*2-2,,1),INDEX('Duplicate Ext-free MC values'!J$2:J$61,ROW()*2-3,,1)))</f>
        <v>0</v>
      </c>
      <c r="P29" s="41">
        <f>AVERAGE((INDEX('Duplicate Ext-free MC values'!K$2:K$61,ROW()*2-2,,1),INDEX('Duplicate Ext-free MC values'!K$2:K$61,ROW()*2-3,,1)))</f>
        <v>0</v>
      </c>
      <c r="Q29" s="41">
        <f>AVERAGE((INDEX('Duplicate Ext-free MC values'!L$2:L$61,ROW()*2-2,,1),INDEX('Duplicate Ext-free MC values'!L$2:L$61,ROW()*2-3,,1)))</f>
        <v>0</v>
      </c>
      <c r="R29" s="41">
        <f>AVERAGE((INDEX('Duplicate Ext-free MC values'!M$2:M$61,ROW()*2-2,,1),INDEX('Duplicate Ext-free MC values'!M$2:M$61,ROW()*2-3,,1)))</f>
        <v>0</v>
      </c>
      <c r="S29" s="41">
        <f>AVERAGE((INDEX('Duplicate Ext-free MC values'!N$2:N$61,ROW()*2-2,,1),INDEX('Duplicate Ext-free MC values'!N$2:N$61,ROW()*2-3,,1)))</f>
        <v>0</v>
      </c>
      <c r="T29" s="41">
        <f>AVERAGE((INDEX('Duplicate Ext-free MC values'!O$2:O$61,ROW()*2-2,,1),INDEX('Duplicate Ext-free MC values'!O$2:O$61,ROW()*2-3,,1)))</f>
        <v>0</v>
      </c>
      <c r="U29" s="41">
        <f>AVERAGE((INDEX('Duplicate Ext-free MC values'!P$2:P$61,ROW()*2-2,,1),INDEX('Duplicate Ext-free MC values'!P$2:P$61,ROW()*2-3,,1)))</f>
        <v>0</v>
      </c>
      <c r="V29" s="41">
        <f>AVERAGE((INDEX('Duplicate Ext-free MC values'!Q$2:Q$61,ROW()*2-2,,1),INDEX('Duplicate Ext-free MC values'!Q$2:Q$61,ROW()*2-3,,1)))</f>
        <v>0</v>
      </c>
      <c r="W29" s="80">
        <f t="shared" si="5"/>
        <v>0</v>
      </c>
    </row>
    <row r="30" spans="1:23" ht="11.25">
      <c r="A30" s="22">
        <v>29</v>
      </c>
      <c r="B30" s="6">
        <f>'TRB Record'!C58</f>
        <v>0</v>
      </c>
      <c r="C30" s="86">
        <f>AVERAGE((INDEX('Duplicate Ext-free MC values'!C$2:C$61,ROW()*2-2,,1),INDEX('Duplicate Ext-free MC values'!C$2:C$61,ROW()*2-3,,1)))</f>
        <v>0</v>
      </c>
      <c r="D30" s="41">
        <f>AVERAGE((INDEX('Duplicate Ext-free MC values'!I$2:I$61,ROW()*2-2,,1),INDEX('Duplicate Ext-free MC values'!I$2:I$61,ROW()*2-3,,1)))</f>
        <v>0</v>
      </c>
      <c r="E30" s="17">
        <f t="shared" si="0"/>
        <v>0</v>
      </c>
      <c r="F30" s="86">
        <f>AVERAGE((INDEX('Duplicate Ext-free MC values'!D$2:D$61,ROW()*2-2,,1),INDEX('Duplicate Ext-free MC values'!D$2:D$61,ROW()*2-3,,1)))</f>
        <v>0</v>
      </c>
      <c r="G30" s="41">
        <f>(100-N30)*(AVERAGE((INDEX('Duplicate Ext-free MC values'!E$2:E$61,ROW()*2-2,,1),INDEX('Duplicate Ext-free MC values'!E$2:E$61,ROW()*2-3,,1))))/100</f>
        <v>0</v>
      </c>
      <c r="H30" s="86">
        <f t="shared" si="1"/>
        <v>0</v>
      </c>
      <c r="I30" s="86">
        <f>AVERAGE((INDEX('Duplicate Ext-free MC values'!F$2:F$61,ROW()*2-2,,1),INDEX('Duplicate Ext-free MC values'!F$2:F$61,ROW()*2-3,,1)))</f>
        <v>0</v>
      </c>
      <c r="J30" s="41">
        <f>AVERAGE((INDEX('Duplicate Ext-free MC values'!H$2:H$61,ROW()*2-2,,1),INDEX('Duplicate Ext-free MC values'!H$2:H$61,ROW()*2-3,,1)))</f>
        <v>0</v>
      </c>
      <c r="K30" s="41">
        <f t="shared" si="2"/>
        <v>0</v>
      </c>
      <c r="L30" s="41">
        <f>AVERAGE((INDEX('Duplicate Ext-free MC values'!G$2:G$61,ROW()*2-2,,1),INDEX('Duplicate Ext-free MC values'!G$2:G$61,ROW()*2-3,,1)))</f>
        <v>0</v>
      </c>
      <c r="M30" s="86">
        <f t="shared" si="3"/>
        <v>0</v>
      </c>
      <c r="N30" s="87">
        <f t="shared" si="4"/>
        <v>0</v>
      </c>
      <c r="O30" s="41">
        <f>AVERAGE((INDEX('Duplicate Ext-free MC values'!J$2:J$61,ROW()*2-2,,1),INDEX('Duplicate Ext-free MC values'!J$2:J$61,ROW()*2-3,,1)))</f>
        <v>0</v>
      </c>
      <c r="P30" s="41">
        <f>AVERAGE((INDEX('Duplicate Ext-free MC values'!K$2:K$61,ROW()*2-2,,1),INDEX('Duplicate Ext-free MC values'!K$2:K$61,ROW()*2-3,,1)))</f>
        <v>0</v>
      </c>
      <c r="Q30" s="41">
        <f>AVERAGE((INDEX('Duplicate Ext-free MC values'!L$2:L$61,ROW()*2-2,,1),INDEX('Duplicate Ext-free MC values'!L$2:L$61,ROW()*2-3,,1)))</f>
        <v>0</v>
      </c>
      <c r="R30" s="41">
        <f>AVERAGE((INDEX('Duplicate Ext-free MC values'!M$2:M$61,ROW()*2-2,,1),INDEX('Duplicate Ext-free MC values'!M$2:M$61,ROW()*2-3,,1)))</f>
        <v>0</v>
      </c>
      <c r="S30" s="41">
        <f>AVERAGE((INDEX('Duplicate Ext-free MC values'!N$2:N$61,ROW()*2-2,,1),INDEX('Duplicate Ext-free MC values'!N$2:N$61,ROW()*2-3,,1)))</f>
        <v>0</v>
      </c>
      <c r="T30" s="41">
        <f>AVERAGE((INDEX('Duplicate Ext-free MC values'!O$2:O$61,ROW()*2-2,,1),INDEX('Duplicate Ext-free MC values'!O$2:O$61,ROW()*2-3,,1)))</f>
        <v>0</v>
      </c>
      <c r="U30" s="41">
        <f>AVERAGE((INDEX('Duplicate Ext-free MC values'!P$2:P$61,ROW()*2-2,,1),INDEX('Duplicate Ext-free MC values'!P$2:P$61,ROW()*2-3,,1)))</f>
        <v>0</v>
      </c>
      <c r="V30" s="41">
        <f>AVERAGE((INDEX('Duplicate Ext-free MC values'!Q$2:Q$61,ROW()*2-2,,1),INDEX('Duplicate Ext-free MC values'!Q$2:Q$61,ROW()*2-3,,1)))</f>
        <v>0</v>
      </c>
      <c r="W30" s="80">
        <f t="shared" si="5"/>
        <v>0</v>
      </c>
    </row>
    <row r="31" spans="1:23" ht="11.25">
      <c r="A31" s="22">
        <v>30</v>
      </c>
      <c r="B31" s="6">
        <f>'TRB Record'!C60</f>
        <v>0</v>
      </c>
      <c r="C31" s="86">
        <f>AVERAGE((INDEX('Duplicate Ext-free MC values'!C$2:C$61,ROW()*2-2,,1),INDEX('Duplicate Ext-free MC values'!C$2:C$61,ROW()*2-3,,1)))</f>
        <v>0</v>
      </c>
      <c r="D31" s="41">
        <f>AVERAGE((INDEX('Duplicate Ext-free MC values'!I$2:I$61,ROW()*2-2,,1),INDEX('Duplicate Ext-free MC values'!I$2:I$61,ROW()*2-3,,1)))</f>
        <v>0</v>
      </c>
      <c r="E31" s="17">
        <f t="shared" si="0"/>
        <v>0</v>
      </c>
      <c r="F31" s="86">
        <f>AVERAGE((INDEX('Duplicate Ext-free MC values'!D$2:D$61,ROW()*2-2,,1),INDEX('Duplicate Ext-free MC values'!D$2:D$61,ROW()*2-3,,1)))</f>
        <v>0</v>
      </c>
      <c r="G31" s="41">
        <f>(100-N31)*(AVERAGE((INDEX('Duplicate Ext-free MC values'!E$2:E$61,ROW()*2-2,,1),INDEX('Duplicate Ext-free MC values'!E$2:E$61,ROW()*2-3,,1))))/100</f>
        <v>0</v>
      </c>
      <c r="H31" s="86">
        <f t="shared" si="1"/>
        <v>0</v>
      </c>
      <c r="I31" s="86">
        <f>AVERAGE((INDEX('Duplicate Ext-free MC values'!F$2:F$61,ROW()*2-2,,1),INDEX('Duplicate Ext-free MC values'!F$2:F$61,ROW()*2-3,,1)))</f>
        <v>0</v>
      </c>
      <c r="J31" s="41">
        <f>AVERAGE((INDEX('Duplicate Ext-free MC values'!H$2:H$61,ROW()*2-2,,1),INDEX('Duplicate Ext-free MC values'!H$2:H$61,ROW()*2-3,,1)))</f>
        <v>0</v>
      </c>
      <c r="K31" s="41">
        <f t="shared" si="2"/>
        <v>0</v>
      </c>
      <c r="L31" s="41">
        <f>AVERAGE((INDEX('Duplicate Ext-free MC values'!G$2:G$61,ROW()*2-2,,1),INDEX('Duplicate Ext-free MC values'!G$2:G$61,ROW()*2-3,,1)))</f>
        <v>0</v>
      </c>
      <c r="M31" s="86">
        <f t="shared" si="3"/>
        <v>0</v>
      </c>
      <c r="N31" s="87">
        <f t="shared" si="4"/>
        <v>0</v>
      </c>
      <c r="O31" s="41">
        <f>AVERAGE((INDEX('Duplicate Ext-free MC values'!J$2:J$61,ROW()*2-2,,1),INDEX('Duplicate Ext-free MC values'!J$2:J$61,ROW()*2-3,,1)))</f>
        <v>0</v>
      </c>
      <c r="P31" s="41">
        <f>AVERAGE((INDEX('Duplicate Ext-free MC values'!K$2:K$61,ROW()*2-2,,1),INDEX('Duplicate Ext-free MC values'!K$2:K$61,ROW()*2-3,,1)))</f>
        <v>0</v>
      </c>
      <c r="Q31" s="41">
        <f>AVERAGE((INDEX('Duplicate Ext-free MC values'!L$2:L$61,ROW()*2-2,,1),INDEX('Duplicate Ext-free MC values'!L$2:L$61,ROW()*2-3,,1)))</f>
        <v>0</v>
      </c>
      <c r="R31" s="41">
        <f>AVERAGE((INDEX('Duplicate Ext-free MC values'!M$2:M$61,ROW()*2-2,,1),INDEX('Duplicate Ext-free MC values'!M$2:M$61,ROW()*2-3,,1)))</f>
        <v>0</v>
      </c>
      <c r="S31" s="41">
        <f>AVERAGE((INDEX('Duplicate Ext-free MC values'!N$2:N$61,ROW()*2-2,,1),INDEX('Duplicate Ext-free MC values'!N$2:N$61,ROW()*2-3,,1)))</f>
        <v>0</v>
      </c>
      <c r="T31" s="41">
        <f>AVERAGE((INDEX('Duplicate Ext-free MC values'!O$2:O$61,ROW()*2-2,,1),INDEX('Duplicate Ext-free MC values'!O$2:O$61,ROW()*2-3,,1)))</f>
        <v>0</v>
      </c>
      <c r="U31" s="41">
        <f>AVERAGE((INDEX('Duplicate Ext-free MC values'!P$2:P$61,ROW()*2-2,,1),INDEX('Duplicate Ext-free MC values'!P$2:P$61,ROW()*2-3,,1)))</f>
        <v>0</v>
      </c>
      <c r="V31" s="41">
        <f>AVERAGE((INDEX('Duplicate Ext-free MC values'!Q$2:Q$61,ROW()*2-2,,1),INDEX('Duplicate Ext-free MC values'!Q$2:Q$61,ROW()*2-3,,1)))</f>
        <v>0</v>
      </c>
      <c r="W31" s="80">
        <f t="shared" si="5"/>
        <v>0</v>
      </c>
    </row>
    <row r="32" ht="11.25">
      <c r="A32" s="22"/>
    </row>
    <row r="33" ht="11.25">
      <c r="A33" s="22"/>
    </row>
    <row r="34" ht="11.25">
      <c r="A34" s="22"/>
    </row>
    <row r="35" ht="11.25">
      <c r="A35" s="22"/>
    </row>
    <row r="36" ht="11.25">
      <c r="A36" s="22"/>
    </row>
    <row r="37" ht="11.25">
      <c r="A37" s="22"/>
    </row>
    <row r="38" ht="11.25">
      <c r="A38" s="22"/>
    </row>
    <row r="39" ht="11.25">
      <c r="A39" s="22"/>
    </row>
    <row r="40" ht="11.25">
      <c r="A40" s="22"/>
    </row>
    <row r="41" ht="11.25">
      <c r="A41" s="22"/>
    </row>
    <row r="42" ht="11.25">
      <c r="A42" s="22"/>
    </row>
    <row r="43" ht="11.25">
      <c r="A43" s="22"/>
    </row>
    <row r="44" ht="11.25">
      <c r="A44" s="22"/>
    </row>
    <row r="45" ht="11.25">
      <c r="A45" s="22"/>
    </row>
    <row r="46" ht="11.25">
      <c r="A46" s="22"/>
    </row>
    <row r="47" ht="11.25">
      <c r="A47" s="22"/>
    </row>
    <row r="48" ht="11.25">
      <c r="A48" s="22"/>
    </row>
    <row r="49" ht="11.25">
      <c r="A49" s="22"/>
    </row>
    <row r="50" ht="11.25">
      <c r="A50" s="22"/>
    </row>
    <row r="51" ht="11.25">
      <c r="A51" s="22"/>
    </row>
    <row r="52" ht="11.25">
      <c r="A52" s="22"/>
    </row>
    <row r="53" ht="11.25">
      <c r="A53" s="22"/>
    </row>
    <row r="54" ht="11.25">
      <c r="A54" s="22"/>
    </row>
    <row r="55" ht="11.25">
      <c r="A55" s="22"/>
    </row>
    <row r="56" ht="11.25">
      <c r="A56" s="22"/>
    </row>
    <row r="57" ht="11.25">
      <c r="A57" s="22"/>
    </row>
    <row r="58" ht="11.25">
      <c r="A58" s="22"/>
    </row>
  </sheetData>
  <sheetProtection sheet="1" objects="1" scenarios="1"/>
  <printOptions/>
  <pageMargins left="0.75" right="0.75" top="1" bottom="1" header="0.5" footer="0.5"/>
  <pageSetup horizontalDpi="600" verticalDpi="600" orientation="portrait" r:id="rId3"/>
  <legacyDrawing r:id="rId2"/>
</worksheet>
</file>

<file path=xl/worksheets/sheet16.xml><?xml version="1.0" encoding="utf-8"?>
<worksheet xmlns="http://schemas.openxmlformats.org/spreadsheetml/2006/main" xmlns:r="http://schemas.openxmlformats.org/officeDocument/2006/relationships">
  <sheetPr codeName="Sheet9">
    <pageSetUpPr fitToPage="1"/>
  </sheetPr>
  <dimension ref="A1:R33"/>
  <sheetViews>
    <sheetView workbookViewId="0" topLeftCell="A1">
      <pane xSplit="2" ySplit="2" topLeftCell="D3" activePane="bottomRight" state="frozen"/>
      <selection pane="topLeft" activeCell="A62" sqref="A62:IV213"/>
      <selection pane="topRight" activeCell="A62" sqref="A62:IV213"/>
      <selection pane="bottomLeft" activeCell="A62" sqref="A62:IV213"/>
      <selection pane="bottomRight" activeCell="J3" sqref="J3"/>
    </sheetView>
  </sheetViews>
  <sheetFormatPr defaultColWidth="10.875" defaultRowHeight="12"/>
  <cols>
    <col min="1" max="1" width="8.125" style="1" customWidth="1"/>
    <col min="2" max="2" width="16.375" style="6" customWidth="1"/>
    <col min="3" max="3" width="8.00390625" style="3" customWidth="1"/>
    <col min="4" max="8" width="8.00390625" style="1" customWidth="1"/>
    <col min="9" max="9" width="8.75390625" style="1" bestFit="1" customWidth="1"/>
    <col min="10" max="18" width="8.00390625" style="1" customWidth="1"/>
    <col min="19" max="16384" width="10.875" style="1" customWidth="1"/>
  </cols>
  <sheetData>
    <row r="1" ht="12">
      <c r="I1" s="17"/>
    </row>
    <row r="2" spans="1:18" s="46" customFormat="1" ht="88.5" customHeight="1">
      <c r="A2" s="46" t="s">
        <v>0</v>
      </c>
      <c r="B2" s="47" t="s">
        <v>46</v>
      </c>
      <c r="C2" s="46" t="str">
        <f>'Ext-free mass closure'!D1</f>
        <v>%Structural Inorganics</v>
      </c>
      <c r="D2" s="46" t="str">
        <f>'Ext-free mass closure'!E1</f>
        <v>%Non-structural inorganics</v>
      </c>
      <c r="E2" s="46" t="str">
        <f>'Ext-free mass closure'!G1</f>
        <v>%Structural Protein</v>
      </c>
      <c r="F2" s="46" t="str">
        <f>'Ext-free mass closure'!J1</f>
        <v>% Sucrose</v>
      </c>
      <c r="G2" s="46" t="str">
        <f>'Ext-free mass closure'!K1</f>
        <v>%Water Extractable Others</v>
      </c>
      <c r="H2" s="46" t="str">
        <f>'Ext-free mass closure'!L1</f>
        <v>%Ethanol Extractives</v>
      </c>
      <c r="I2" s="46" t="s">
        <v>182</v>
      </c>
      <c r="J2" s="46" t="str">
        <f>'Ext-free mass closure'!O1</f>
        <v>% Lignin</v>
      </c>
      <c r="K2" s="46" t="str">
        <f>'Ext-free mass closure'!P1</f>
        <v>% Glucan</v>
      </c>
      <c r="L2" s="46" t="str">
        <f>'Ext-free mass closure'!Q1</f>
        <v>% Xylan</v>
      </c>
      <c r="M2" s="46" t="str">
        <f>'Ext-free mass closure'!R1</f>
        <v>% Galactan</v>
      </c>
      <c r="N2" s="46" t="str">
        <f>'Ext-free mass closure'!S1</f>
        <v>% Arabinan</v>
      </c>
      <c r="O2" s="46" t="str">
        <f>'Ext-free mass closure'!T1</f>
        <v>% Mannan</v>
      </c>
      <c r="P2" s="46" t="str">
        <f>'Ext-free mass closure'!U1</f>
        <v>Uronic acid</v>
      </c>
      <c r="Q2" s="46" t="str">
        <f>'Ext-free mass closure'!V1</f>
        <v>Acetyl</v>
      </c>
      <c r="R2" s="46" t="str">
        <f>'Ext-free mass closure'!W1</f>
        <v>Total %</v>
      </c>
    </row>
    <row r="3" spans="1:18" s="22" customFormat="1" ht="11.25">
      <c r="A3" s="22">
        <f>'TRB Record'!A2</f>
        <v>1</v>
      </c>
      <c r="B3" s="6">
        <f>'TRB Record'!C2</f>
        <v>0</v>
      </c>
      <c r="C3" s="17">
        <f>'Ext-free mass closure'!D2</f>
        <v>0</v>
      </c>
      <c r="D3" s="17">
        <f>'Ext-free mass closure'!E2</f>
        <v>0</v>
      </c>
      <c r="E3" s="17">
        <f>'Ext-free mass closure'!G2</f>
        <v>0</v>
      </c>
      <c r="F3" s="17">
        <f>'Ext-free mass closure'!J2</f>
        <v>0</v>
      </c>
      <c r="G3" s="17">
        <f>'Ext-free mass closure'!K2</f>
        <v>0</v>
      </c>
      <c r="H3" s="17">
        <f>'Ext-free mass closure'!L2</f>
        <v>0</v>
      </c>
      <c r="I3" s="17" t="str">
        <f>IF(Protein!Q4=0,"No","Yes")</f>
        <v>No</v>
      </c>
      <c r="J3" s="17">
        <f>((100-'Ext-free mass closure'!$N2)*'Ext-free mass closure'!O2)/100</f>
        <v>0</v>
      </c>
      <c r="K3" s="17">
        <f>((100-'Ext-free mass closure'!$N2)*'Ext-free mass closure'!P2)/100</f>
        <v>0</v>
      </c>
      <c r="L3" s="17">
        <f>((100-'Ext-free mass closure'!$N2)*'Ext-free mass closure'!Q2)/100</f>
        <v>0</v>
      </c>
      <c r="M3" s="17">
        <f>((100-'Ext-free mass closure'!$N2)*'Ext-free mass closure'!R2)/100</f>
        <v>0</v>
      </c>
      <c r="N3" s="17">
        <f>((100-'Ext-free mass closure'!$N2)*'Ext-free mass closure'!S2)/100</f>
        <v>0</v>
      </c>
      <c r="O3" s="17">
        <f>((100-'Ext-free mass closure'!$N2)*'Ext-free mass closure'!T2)/100</f>
        <v>0</v>
      </c>
      <c r="P3" s="17">
        <f>((100-'Ext-free mass closure'!$N2)*'Ext-free mass closure'!U2)/100</f>
        <v>0</v>
      </c>
      <c r="Q3" s="17">
        <f>((100-'Ext-free mass closure'!$N2)*'Ext-free mass closure'!V2)/100</f>
        <v>0</v>
      </c>
      <c r="R3" s="17">
        <f>SUM(C3:H3,J3:Q3)</f>
        <v>0</v>
      </c>
    </row>
    <row r="4" spans="1:18" s="22" customFormat="1" ht="11.25">
      <c r="A4" s="22">
        <f>'TRB Record'!A4</f>
        <v>2</v>
      </c>
      <c r="B4" s="6">
        <f>'TRB Record'!C4</f>
        <v>0</v>
      </c>
      <c r="C4" s="17">
        <f>'Ext-free mass closure'!D3</f>
        <v>0</v>
      </c>
      <c r="D4" s="17">
        <f>'Ext-free mass closure'!E3</f>
        <v>0</v>
      </c>
      <c r="E4" s="17">
        <f>'Ext-free mass closure'!G3</f>
        <v>0</v>
      </c>
      <c r="F4" s="17">
        <f>'Ext-free mass closure'!J3</f>
        <v>0</v>
      </c>
      <c r="G4" s="17">
        <f>'Ext-free mass closure'!K3</f>
        <v>0</v>
      </c>
      <c r="H4" s="17">
        <f>'Ext-free mass closure'!L3</f>
        <v>0</v>
      </c>
      <c r="I4" s="17" t="str">
        <f>IF(Protein!Q6=0,"No","Yes")</f>
        <v>No</v>
      </c>
      <c r="J4" s="17">
        <f>((100-'Ext-free mass closure'!$N3)*'Ext-free mass closure'!O3)/100</f>
        <v>0</v>
      </c>
      <c r="K4" s="17">
        <f>((100-'Ext-free mass closure'!$N3)*'Ext-free mass closure'!P3)/100</f>
        <v>0</v>
      </c>
      <c r="L4" s="17">
        <f>((100-'Ext-free mass closure'!$N3)*'Ext-free mass closure'!Q3)/100</f>
        <v>0</v>
      </c>
      <c r="M4" s="17">
        <f>((100-'Ext-free mass closure'!$N3)*'Ext-free mass closure'!R3)/100</f>
        <v>0</v>
      </c>
      <c r="N4" s="17">
        <f>((100-'Ext-free mass closure'!$N3)*'Ext-free mass closure'!S3)/100</f>
        <v>0</v>
      </c>
      <c r="O4" s="17">
        <f>((100-'Ext-free mass closure'!$N3)*'Ext-free mass closure'!T3)/100</f>
        <v>0</v>
      </c>
      <c r="P4" s="17">
        <f>((100-'Ext-free mass closure'!$N3)*'Ext-free mass closure'!U3)/100</f>
        <v>0</v>
      </c>
      <c r="Q4" s="17">
        <f>((100-'Ext-free mass closure'!$N3)*'Ext-free mass closure'!V3)/100</f>
        <v>0</v>
      </c>
      <c r="R4" s="17">
        <f aca="true" t="shared" si="0" ref="R4:R33">SUM(C4:H4,J4:Q4)</f>
        <v>0</v>
      </c>
    </row>
    <row r="5" spans="1:18" s="22" customFormat="1" ht="11.25">
      <c r="A5" s="22">
        <f>'TRB Record'!A6</f>
        <v>3</v>
      </c>
      <c r="B5" s="6">
        <f>'TRB Record'!C6</f>
        <v>0</v>
      </c>
      <c r="C5" s="17">
        <f>'Ext-free mass closure'!D4</f>
        <v>0</v>
      </c>
      <c r="D5" s="17">
        <f>'Ext-free mass closure'!E4</f>
        <v>0</v>
      </c>
      <c r="E5" s="17">
        <f>'Ext-free mass closure'!G4</f>
        <v>0</v>
      </c>
      <c r="F5" s="17">
        <f>'Ext-free mass closure'!J4</f>
        <v>0</v>
      </c>
      <c r="G5" s="17">
        <f>'Ext-free mass closure'!K4</f>
        <v>0</v>
      </c>
      <c r="H5" s="17">
        <f>'Ext-free mass closure'!L4</f>
        <v>0</v>
      </c>
      <c r="I5" s="17" t="str">
        <f>IF(Protein!Q8=0,"No","Yes")</f>
        <v>No</v>
      </c>
      <c r="J5" s="17">
        <f>((100-'Ext-free mass closure'!$N4)*'Ext-free mass closure'!O4)/100</f>
        <v>0</v>
      </c>
      <c r="K5" s="17">
        <f>((100-'Ext-free mass closure'!$N4)*'Ext-free mass closure'!P4)/100</f>
        <v>0</v>
      </c>
      <c r="L5" s="17">
        <f>((100-'Ext-free mass closure'!$N4)*'Ext-free mass closure'!Q4)/100</f>
        <v>0</v>
      </c>
      <c r="M5" s="17">
        <f>((100-'Ext-free mass closure'!$N4)*'Ext-free mass closure'!R4)/100</f>
        <v>0</v>
      </c>
      <c r="N5" s="17">
        <f>((100-'Ext-free mass closure'!$N4)*'Ext-free mass closure'!S4)/100</f>
        <v>0</v>
      </c>
      <c r="O5" s="17">
        <f>((100-'Ext-free mass closure'!$N4)*'Ext-free mass closure'!T4)/100</f>
        <v>0</v>
      </c>
      <c r="P5" s="17">
        <f>((100-'Ext-free mass closure'!$N4)*'Ext-free mass closure'!U4)/100</f>
        <v>0</v>
      </c>
      <c r="Q5" s="17">
        <f>((100-'Ext-free mass closure'!$N4)*'Ext-free mass closure'!V4)/100</f>
        <v>0</v>
      </c>
      <c r="R5" s="17">
        <f t="shared" si="0"/>
        <v>0</v>
      </c>
    </row>
    <row r="6" spans="1:18" ht="11.25">
      <c r="A6" s="1">
        <f>'TRB Record'!A8</f>
        <v>4</v>
      </c>
      <c r="B6" s="6">
        <f>'TRB Record'!C8</f>
        <v>0</v>
      </c>
      <c r="C6" s="17">
        <f>'Ext-free mass closure'!D5</f>
        <v>0</v>
      </c>
      <c r="D6" s="17">
        <f>'Ext-free mass closure'!E5</f>
        <v>0</v>
      </c>
      <c r="E6" s="17">
        <f>'Ext-free mass closure'!G5</f>
        <v>0</v>
      </c>
      <c r="F6" s="17">
        <f>'Ext-free mass closure'!J5</f>
        <v>0</v>
      </c>
      <c r="G6" s="17">
        <f>'Ext-free mass closure'!K5</f>
        <v>0</v>
      </c>
      <c r="H6" s="17">
        <f>'Ext-free mass closure'!L5</f>
        <v>0</v>
      </c>
      <c r="I6" s="17" t="str">
        <f>IF(Protein!Q10=0,"No","Yes")</f>
        <v>No</v>
      </c>
      <c r="J6" s="17">
        <f>((100-'Ext-free mass closure'!$N5)*'Ext-free mass closure'!O5)/100</f>
        <v>0</v>
      </c>
      <c r="K6" s="17">
        <f>((100-'Ext-free mass closure'!$N5)*'Ext-free mass closure'!P5)/100</f>
        <v>0</v>
      </c>
      <c r="L6" s="17">
        <f>((100-'Ext-free mass closure'!$N5)*'Ext-free mass closure'!Q5)/100</f>
        <v>0</v>
      </c>
      <c r="M6" s="17">
        <f>((100-'Ext-free mass closure'!$N5)*'Ext-free mass closure'!R5)/100</f>
        <v>0</v>
      </c>
      <c r="N6" s="17">
        <f>((100-'Ext-free mass closure'!$N5)*'Ext-free mass closure'!S5)/100</f>
        <v>0</v>
      </c>
      <c r="O6" s="17">
        <f>((100-'Ext-free mass closure'!$N5)*'Ext-free mass closure'!T5)/100</f>
        <v>0</v>
      </c>
      <c r="P6" s="17">
        <f>((100-'Ext-free mass closure'!$N5)*'Ext-free mass closure'!U5)/100</f>
        <v>0</v>
      </c>
      <c r="Q6" s="17">
        <f>((100-'Ext-free mass closure'!$N5)*'Ext-free mass closure'!V5)/100</f>
        <v>0</v>
      </c>
      <c r="R6" s="17">
        <f t="shared" si="0"/>
        <v>0</v>
      </c>
    </row>
    <row r="7" spans="1:18" ht="11.25">
      <c r="A7" s="1">
        <f>'TRB Record'!A10</f>
        <v>5</v>
      </c>
      <c r="B7" s="6">
        <f>'TRB Record'!C10</f>
        <v>0</v>
      </c>
      <c r="C7" s="17">
        <f>'Ext-free mass closure'!D6</f>
        <v>0</v>
      </c>
      <c r="D7" s="17">
        <f>'Ext-free mass closure'!E6</f>
        <v>0</v>
      </c>
      <c r="E7" s="17">
        <f>'Ext-free mass closure'!G6</f>
        <v>0</v>
      </c>
      <c r="F7" s="17">
        <f>'Ext-free mass closure'!J6</f>
        <v>0</v>
      </c>
      <c r="G7" s="17">
        <f>'Ext-free mass closure'!K6</f>
        <v>0</v>
      </c>
      <c r="H7" s="17">
        <f>'Ext-free mass closure'!L6</f>
        <v>0</v>
      </c>
      <c r="I7" s="17" t="str">
        <f>IF(Protein!Q12=0,"No","Yes")</f>
        <v>No</v>
      </c>
      <c r="J7" s="17">
        <f>((100-'Ext-free mass closure'!$N6)*'Ext-free mass closure'!O6)/100</f>
        <v>0</v>
      </c>
      <c r="K7" s="17">
        <f>((100-'Ext-free mass closure'!$N6)*'Ext-free mass closure'!P6)/100</f>
        <v>0</v>
      </c>
      <c r="L7" s="17">
        <f>((100-'Ext-free mass closure'!$N6)*'Ext-free mass closure'!Q6)/100</f>
        <v>0</v>
      </c>
      <c r="M7" s="17">
        <f>((100-'Ext-free mass closure'!$N6)*'Ext-free mass closure'!R6)/100</f>
        <v>0</v>
      </c>
      <c r="N7" s="17">
        <f>((100-'Ext-free mass closure'!$N6)*'Ext-free mass closure'!S6)/100</f>
        <v>0</v>
      </c>
      <c r="O7" s="17">
        <f>((100-'Ext-free mass closure'!$N6)*'Ext-free mass closure'!T6)/100</f>
        <v>0</v>
      </c>
      <c r="P7" s="17">
        <f>((100-'Ext-free mass closure'!$N6)*'Ext-free mass closure'!U6)/100</f>
        <v>0</v>
      </c>
      <c r="Q7" s="17">
        <f>((100-'Ext-free mass closure'!$N6)*'Ext-free mass closure'!V6)/100</f>
        <v>0</v>
      </c>
      <c r="R7" s="17">
        <f t="shared" si="0"/>
        <v>0</v>
      </c>
    </row>
    <row r="8" spans="1:18" ht="11.25">
      <c r="A8" s="1">
        <f>'TRB Record'!A12</f>
        <v>6</v>
      </c>
      <c r="B8" s="6">
        <f>'TRB Record'!C12</f>
        <v>0</v>
      </c>
      <c r="C8" s="17">
        <f>'Ext-free mass closure'!D7</f>
        <v>0</v>
      </c>
      <c r="D8" s="17">
        <f>'Ext-free mass closure'!E7</f>
        <v>0</v>
      </c>
      <c r="E8" s="17">
        <f>'Ext-free mass closure'!G7</f>
        <v>0</v>
      </c>
      <c r="F8" s="17">
        <f>'Ext-free mass closure'!J7</f>
        <v>0</v>
      </c>
      <c r="G8" s="17">
        <f>'Ext-free mass closure'!K7</f>
        <v>0</v>
      </c>
      <c r="H8" s="17">
        <f>'Ext-free mass closure'!L7</f>
        <v>0</v>
      </c>
      <c r="I8" s="17" t="str">
        <f>IF(Protein!Q14=0,"No","Yes")</f>
        <v>No</v>
      </c>
      <c r="J8" s="17">
        <f>((100-'Ext-free mass closure'!$N7)*'Ext-free mass closure'!O7)/100</f>
        <v>0</v>
      </c>
      <c r="K8" s="17">
        <f>((100-'Ext-free mass closure'!$N7)*'Ext-free mass closure'!P7)/100</f>
        <v>0</v>
      </c>
      <c r="L8" s="17">
        <f>((100-'Ext-free mass closure'!$N7)*'Ext-free mass closure'!Q7)/100</f>
        <v>0</v>
      </c>
      <c r="M8" s="17">
        <f>((100-'Ext-free mass closure'!$N7)*'Ext-free mass closure'!R7)/100</f>
        <v>0</v>
      </c>
      <c r="N8" s="17">
        <f>((100-'Ext-free mass closure'!$N7)*'Ext-free mass closure'!S7)/100</f>
        <v>0</v>
      </c>
      <c r="O8" s="17">
        <f>((100-'Ext-free mass closure'!$N7)*'Ext-free mass closure'!T7)/100</f>
        <v>0</v>
      </c>
      <c r="P8" s="17">
        <f>((100-'Ext-free mass closure'!$N7)*'Ext-free mass closure'!U7)/100</f>
        <v>0</v>
      </c>
      <c r="Q8" s="17">
        <f>((100-'Ext-free mass closure'!$N7)*'Ext-free mass closure'!V7)/100</f>
        <v>0</v>
      </c>
      <c r="R8" s="17">
        <f t="shared" si="0"/>
        <v>0</v>
      </c>
    </row>
    <row r="9" spans="1:18" ht="11.25">
      <c r="A9" s="1">
        <f>'TRB Record'!A14</f>
        <v>7</v>
      </c>
      <c r="B9" s="6">
        <f>'TRB Record'!C14</f>
        <v>0</v>
      </c>
      <c r="C9" s="17">
        <f>'Ext-free mass closure'!D8</f>
        <v>0</v>
      </c>
      <c r="D9" s="17">
        <f>'Ext-free mass closure'!E8</f>
        <v>0</v>
      </c>
      <c r="E9" s="17">
        <f>'Ext-free mass closure'!G8</f>
        <v>0</v>
      </c>
      <c r="F9" s="17">
        <f>'Ext-free mass closure'!J8</f>
        <v>0</v>
      </c>
      <c r="G9" s="17">
        <f>'Ext-free mass closure'!K8</f>
        <v>0</v>
      </c>
      <c r="H9" s="17">
        <f>'Ext-free mass closure'!L8</f>
        <v>0</v>
      </c>
      <c r="I9" s="17" t="str">
        <f>IF(Protein!Q16=0,"No","Yes")</f>
        <v>No</v>
      </c>
      <c r="J9" s="17">
        <f>((100-'Ext-free mass closure'!$N8)*'Ext-free mass closure'!O8)/100</f>
        <v>0</v>
      </c>
      <c r="K9" s="17">
        <f>((100-'Ext-free mass closure'!$N8)*'Ext-free mass closure'!P8)/100</f>
        <v>0</v>
      </c>
      <c r="L9" s="17">
        <f>((100-'Ext-free mass closure'!$N8)*'Ext-free mass closure'!Q8)/100</f>
        <v>0</v>
      </c>
      <c r="M9" s="17">
        <f>((100-'Ext-free mass closure'!$N8)*'Ext-free mass closure'!R8)/100</f>
        <v>0</v>
      </c>
      <c r="N9" s="17">
        <f>((100-'Ext-free mass closure'!$N8)*'Ext-free mass closure'!S8)/100</f>
        <v>0</v>
      </c>
      <c r="O9" s="17">
        <f>((100-'Ext-free mass closure'!$N8)*'Ext-free mass closure'!T8)/100</f>
        <v>0</v>
      </c>
      <c r="P9" s="17">
        <f>((100-'Ext-free mass closure'!$N8)*'Ext-free mass closure'!U8)/100</f>
        <v>0</v>
      </c>
      <c r="Q9" s="17">
        <f>((100-'Ext-free mass closure'!$N8)*'Ext-free mass closure'!V8)/100</f>
        <v>0</v>
      </c>
      <c r="R9" s="17">
        <f t="shared" si="0"/>
        <v>0</v>
      </c>
    </row>
    <row r="10" spans="1:18" ht="11.25">
      <c r="A10" s="1">
        <f>'TRB Record'!A16</f>
        <v>8</v>
      </c>
      <c r="B10" s="6">
        <f>'TRB Record'!C16</f>
        <v>0</v>
      </c>
      <c r="C10" s="17">
        <f>'Ext-free mass closure'!D9</f>
        <v>0</v>
      </c>
      <c r="D10" s="17">
        <f>'Ext-free mass closure'!E9</f>
        <v>0</v>
      </c>
      <c r="E10" s="17">
        <f>'Ext-free mass closure'!G9</f>
        <v>0</v>
      </c>
      <c r="F10" s="17">
        <f>'Ext-free mass closure'!J9</f>
        <v>0</v>
      </c>
      <c r="G10" s="17">
        <f>'Ext-free mass closure'!K9</f>
        <v>0</v>
      </c>
      <c r="H10" s="17">
        <f>'Ext-free mass closure'!L9</f>
        <v>0</v>
      </c>
      <c r="I10" s="17" t="str">
        <f>IF(Protein!Q18=0,"No","Yes")</f>
        <v>No</v>
      </c>
      <c r="J10" s="17">
        <f>((100-'Ext-free mass closure'!$N9)*'Ext-free mass closure'!O9)/100</f>
        <v>0</v>
      </c>
      <c r="K10" s="17">
        <f>((100-'Ext-free mass closure'!$N9)*'Ext-free mass closure'!P9)/100</f>
        <v>0</v>
      </c>
      <c r="L10" s="17">
        <f>((100-'Ext-free mass closure'!$N9)*'Ext-free mass closure'!Q9)/100</f>
        <v>0</v>
      </c>
      <c r="M10" s="17">
        <f>((100-'Ext-free mass closure'!$N9)*'Ext-free mass closure'!R9)/100</f>
        <v>0</v>
      </c>
      <c r="N10" s="17">
        <f>((100-'Ext-free mass closure'!$N9)*'Ext-free mass closure'!S9)/100</f>
        <v>0</v>
      </c>
      <c r="O10" s="17">
        <f>((100-'Ext-free mass closure'!$N9)*'Ext-free mass closure'!T9)/100</f>
        <v>0</v>
      </c>
      <c r="P10" s="17">
        <f>((100-'Ext-free mass closure'!$N9)*'Ext-free mass closure'!U9)/100</f>
        <v>0</v>
      </c>
      <c r="Q10" s="17">
        <f>((100-'Ext-free mass closure'!$N9)*'Ext-free mass closure'!V9)/100</f>
        <v>0</v>
      </c>
      <c r="R10" s="17">
        <f t="shared" si="0"/>
        <v>0</v>
      </c>
    </row>
    <row r="11" spans="1:18" ht="11.25">
      <c r="A11" s="1">
        <f>'TRB Record'!A18</f>
        <v>9</v>
      </c>
      <c r="B11" s="6">
        <f>'TRB Record'!C18</f>
        <v>0</v>
      </c>
      <c r="C11" s="17">
        <f>'Ext-free mass closure'!D10</f>
        <v>0</v>
      </c>
      <c r="D11" s="17">
        <f>'Ext-free mass closure'!E10</f>
        <v>0</v>
      </c>
      <c r="E11" s="17">
        <f>'Ext-free mass closure'!G10</f>
        <v>0</v>
      </c>
      <c r="F11" s="17">
        <f>'Ext-free mass closure'!J10</f>
        <v>0</v>
      </c>
      <c r="G11" s="17">
        <f>'Ext-free mass closure'!K10</f>
        <v>0</v>
      </c>
      <c r="H11" s="17">
        <f>'Ext-free mass closure'!L10</f>
        <v>0</v>
      </c>
      <c r="I11" s="17" t="str">
        <f>IF(Protein!Q20=0,"No","Yes")</f>
        <v>No</v>
      </c>
      <c r="J11" s="17">
        <f>((100-'Ext-free mass closure'!$N10)*'Ext-free mass closure'!O10)/100</f>
        <v>0</v>
      </c>
      <c r="K11" s="17">
        <f>((100-'Ext-free mass closure'!$N10)*'Ext-free mass closure'!P10)/100</f>
        <v>0</v>
      </c>
      <c r="L11" s="17">
        <f>((100-'Ext-free mass closure'!$N10)*'Ext-free mass closure'!Q10)/100</f>
        <v>0</v>
      </c>
      <c r="M11" s="17">
        <f>((100-'Ext-free mass closure'!$N10)*'Ext-free mass closure'!R10)/100</f>
        <v>0</v>
      </c>
      <c r="N11" s="17">
        <f>((100-'Ext-free mass closure'!$N10)*'Ext-free mass closure'!S10)/100</f>
        <v>0</v>
      </c>
      <c r="O11" s="17">
        <f>((100-'Ext-free mass closure'!$N10)*'Ext-free mass closure'!T10)/100</f>
        <v>0</v>
      </c>
      <c r="P11" s="17">
        <f>((100-'Ext-free mass closure'!$N10)*'Ext-free mass closure'!U10)/100</f>
        <v>0</v>
      </c>
      <c r="Q11" s="17">
        <f>((100-'Ext-free mass closure'!$N10)*'Ext-free mass closure'!V10)/100</f>
        <v>0</v>
      </c>
      <c r="R11" s="17">
        <f t="shared" si="0"/>
        <v>0</v>
      </c>
    </row>
    <row r="12" spans="1:18" ht="11.25">
      <c r="A12" s="1">
        <f>'TRB Record'!A20</f>
        <v>10</v>
      </c>
      <c r="B12" s="6">
        <f>'TRB Record'!C20</f>
        <v>0</v>
      </c>
      <c r="C12" s="17">
        <f>'Ext-free mass closure'!D11</f>
        <v>0</v>
      </c>
      <c r="D12" s="17">
        <f>'Ext-free mass closure'!E11</f>
        <v>0</v>
      </c>
      <c r="E12" s="17">
        <f>'Ext-free mass closure'!G11</f>
        <v>0</v>
      </c>
      <c r="F12" s="17">
        <f>'Ext-free mass closure'!J11</f>
        <v>0</v>
      </c>
      <c r="G12" s="17">
        <f>'Ext-free mass closure'!K11</f>
        <v>0</v>
      </c>
      <c r="H12" s="17">
        <f>'Ext-free mass closure'!L11</f>
        <v>0</v>
      </c>
      <c r="I12" s="17" t="str">
        <f>IF(Protein!Q22=0,"No","Yes")</f>
        <v>No</v>
      </c>
      <c r="J12" s="17">
        <f>((100-'Ext-free mass closure'!$N11)*'Ext-free mass closure'!O11)/100</f>
        <v>0</v>
      </c>
      <c r="K12" s="17">
        <f>((100-'Ext-free mass closure'!$N11)*'Ext-free mass closure'!P11)/100</f>
        <v>0</v>
      </c>
      <c r="L12" s="17">
        <f>((100-'Ext-free mass closure'!$N11)*'Ext-free mass closure'!Q11)/100</f>
        <v>0</v>
      </c>
      <c r="M12" s="17">
        <f>((100-'Ext-free mass closure'!$N11)*'Ext-free mass closure'!R11)/100</f>
        <v>0</v>
      </c>
      <c r="N12" s="17">
        <f>((100-'Ext-free mass closure'!$N11)*'Ext-free mass closure'!S11)/100</f>
        <v>0</v>
      </c>
      <c r="O12" s="17">
        <f>((100-'Ext-free mass closure'!$N11)*'Ext-free mass closure'!T11)/100</f>
        <v>0</v>
      </c>
      <c r="P12" s="17">
        <f>((100-'Ext-free mass closure'!$N11)*'Ext-free mass closure'!U11)/100</f>
        <v>0</v>
      </c>
      <c r="Q12" s="17">
        <f>((100-'Ext-free mass closure'!$N11)*'Ext-free mass closure'!V11)/100</f>
        <v>0</v>
      </c>
      <c r="R12" s="17">
        <f t="shared" si="0"/>
        <v>0</v>
      </c>
    </row>
    <row r="13" spans="1:18" ht="11.25">
      <c r="A13" s="1">
        <f>'TRB Record'!A22</f>
        <v>11</v>
      </c>
      <c r="B13" s="6">
        <f>'TRB Record'!C22</f>
        <v>0</v>
      </c>
      <c r="C13" s="17">
        <f>'Ext-free mass closure'!D12</f>
        <v>0</v>
      </c>
      <c r="D13" s="17">
        <f>'Ext-free mass closure'!E12</f>
        <v>0</v>
      </c>
      <c r="E13" s="17">
        <f>'Ext-free mass closure'!G12</f>
        <v>0</v>
      </c>
      <c r="F13" s="17">
        <f>'Ext-free mass closure'!J12</f>
        <v>0</v>
      </c>
      <c r="G13" s="17">
        <f>'Ext-free mass closure'!K12</f>
        <v>0</v>
      </c>
      <c r="H13" s="17">
        <f>'Ext-free mass closure'!L12</f>
        <v>0</v>
      </c>
      <c r="I13" s="17" t="str">
        <f>IF(Protein!Q24=0,"No","Yes")</f>
        <v>No</v>
      </c>
      <c r="J13" s="17">
        <f>((100-'Ext-free mass closure'!$N12)*'Ext-free mass closure'!O12)/100</f>
        <v>0</v>
      </c>
      <c r="K13" s="17">
        <f>((100-'Ext-free mass closure'!$N12)*'Ext-free mass closure'!P12)/100</f>
        <v>0</v>
      </c>
      <c r="L13" s="17">
        <f>((100-'Ext-free mass closure'!$N12)*'Ext-free mass closure'!Q12)/100</f>
        <v>0</v>
      </c>
      <c r="M13" s="17">
        <f>((100-'Ext-free mass closure'!$N12)*'Ext-free mass closure'!R12)/100</f>
        <v>0</v>
      </c>
      <c r="N13" s="17">
        <f>((100-'Ext-free mass closure'!$N12)*'Ext-free mass closure'!S12)/100</f>
        <v>0</v>
      </c>
      <c r="O13" s="17">
        <f>((100-'Ext-free mass closure'!$N12)*'Ext-free mass closure'!T12)/100</f>
        <v>0</v>
      </c>
      <c r="P13" s="17">
        <f>((100-'Ext-free mass closure'!$N12)*'Ext-free mass closure'!U12)/100</f>
        <v>0</v>
      </c>
      <c r="Q13" s="17">
        <f>((100-'Ext-free mass closure'!$N12)*'Ext-free mass closure'!V12)/100</f>
        <v>0</v>
      </c>
      <c r="R13" s="17">
        <f t="shared" si="0"/>
        <v>0</v>
      </c>
    </row>
    <row r="14" spans="1:18" ht="11.25">
      <c r="A14" s="1">
        <f>'TRB Record'!A24</f>
        <v>12</v>
      </c>
      <c r="B14" s="6">
        <f>'TRB Record'!C24</f>
        <v>0</v>
      </c>
      <c r="C14" s="17">
        <f>'Ext-free mass closure'!D13</f>
        <v>0</v>
      </c>
      <c r="D14" s="17">
        <f>'Ext-free mass closure'!E13</f>
        <v>0</v>
      </c>
      <c r="E14" s="17">
        <f>'Ext-free mass closure'!G13</f>
        <v>0</v>
      </c>
      <c r="F14" s="17">
        <f>'Ext-free mass closure'!J13</f>
        <v>0</v>
      </c>
      <c r="G14" s="17">
        <f>'Ext-free mass closure'!K13</f>
        <v>0</v>
      </c>
      <c r="H14" s="17">
        <f>'Ext-free mass closure'!L13</f>
        <v>0</v>
      </c>
      <c r="I14" s="17" t="str">
        <f>IF(Protein!Q26=0,"No","Yes")</f>
        <v>No</v>
      </c>
      <c r="J14" s="17">
        <f>((100-'Ext-free mass closure'!$N13)*'Ext-free mass closure'!O13)/100</f>
        <v>0</v>
      </c>
      <c r="K14" s="17">
        <f>((100-'Ext-free mass closure'!$N13)*'Ext-free mass closure'!P13)/100</f>
        <v>0</v>
      </c>
      <c r="L14" s="17">
        <f>((100-'Ext-free mass closure'!$N13)*'Ext-free mass closure'!Q13)/100</f>
        <v>0</v>
      </c>
      <c r="M14" s="17">
        <f>((100-'Ext-free mass closure'!$N13)*'Ext-free mass closure'!R13)/100</f>
        <v>0</v>
      </c>
      <c r="N14" s="17">
        <f>((100-'Ext-free mass closure'!$N13)*'Ext-free mass closure'!S13)/100</f>
        <v>0</v>
      </c>
      <c r="O14" s="17">
        <f>((100-'Ext-free mass closure'!$N13)*'Ext-free mass closure'!T13)/100</f>
        <v>0</v>
      </c>
      <c r="P14" s="17">
        <f>((100-'Ext-free mass closure'!$N13)*'Ext-free mass closure'!U13)/100</f>
        <v>0</v>
      </c>
      <c r="Q14" s="17">
        <f>((100-'Ext-free mass closure'!$N13)*'Ext-free mass closure'!V13)/100</f>
        <v>0</v>
      </c>
      <c r="R14" s="17">
        <f t="shared" si="0"/>
        <v>0</v>
      </c>
    </row>
    <row r="15" spans="1:18" ht="11.25">
      <c r="A15" s="1">
        <f>'TRB Record'!A26</f>
        <v>13</v>
      </c>
      <c r="B15" s="6">
        <f>'TRB Record'!C26</f>
        <v>0</v>
      </c>
      <c r="C15" s="17">
        <f>'Ext-free mass closure'!D14</f>
        <v>0</v>
      </c>
      <c r="D15" s="17">
        <f>'Ext-free mass closure'!E14</f>
        <v>0</v>
      </c>
      <c r="E15" s="17">
        <f>'Ext-free mass closure'!G14</f>
        <v>0</v>
      </c>
      <c r="F15" s="17">
        <f>'Ext-free mass closure'!J14</f>
        <v>0</v>
      </c>
      <c r="G15" s="17">
        <f>'Ext-free mass closure'!K14</f>
        <v>0</v>
      </c>
      <c r="H15" s="17">
        <f>'Ext-free mass closure'!L14</f>
        <v>0</v>
      </c>
      <c r="I15" s="17" t="str">
        <f>IF(Protein!Q28=0,"No","Yes")</f>
        <v>No</v>
      </c>
      <c r="J15" s="17">
        <f>((100-'Ext-free mass closure'!$N14)*'Ext-free mass closure'!O14)/100</f>
        <v>0</v>
      </c>
      <c r="K15" s="17">
        <f>((100-'Ext-free mass closure'!$N14)*'Ext-free mass closure'!P14)/100</f>
        <v>0</v>
      </c>
      <c r="L15" s="17">
        <f>((100-'Ext-free mass closure'!$N14)*'Ext-free mass closure'!Q14)/100</f>
        <v>0</v>
      </c>
      <c r="M15" s="17">
        <f>((100-'Ext-free mass closure'!$N14)*'Ext-free mass closure'!R14)/100</f>
        <v>0</v>
      </c>
      <c r="N15" s="17">
        <f>((100-'Ext-free mass closure'!$N14)*'Ext-free mass closure'!S14)/100</f>
        <v>0</v>
      </c>
      <c r="O15" s="17">
        <f>((100-'Ext-free mass closure'!$N14)*'Ext-free mass closure'!T14)/100</f>
        <v>0</v>
      </c>
      <c r="P15" s="17">
        <f>((100-'Ext-free mass closure'!$N14)*'Ext-free mass closure'!U14)/100</f>
        <v>0</v>
      </c>
      <c r="Q15" s="17">
        <f>((100-'Ext-free mass closure'!$N14)*'Ext-free mass closure'!V14)/100</f>
        <v>0</v>
      </c>
      <c r="R15" s="17">
        <f t="shared" si="0"/>
        <v>0</v>
      </c>
    </row>
    <row r="16" spans="1:18" ht="11.25">
      <c r="A16" s="1">
        <f>'TRB Record'!A28</f>
        <v>14</v>
      </c>
      <c r="B16" s="6">
        <f>'TRB Record'!C28</f>
        <v>0</v>
      </c>
      <c r="C16" s="17">
        <f>'Ext-free mass closure'!D15</f>
        <v>0</v>
      </c>
      <c r="D16" s="17">
        <f>'Ext-free mass closure'!E15</f>
        <v>0</v>
      </c>
      <c r="E16" s="17">
        <f>'Ext-free mass closure'!G15</f>
        <v>0</v>
      </c>
      <c r="F16" s="17">
        <f>'Ext-free mass closure'!J15</f>
        <v>0</v>
      </c>
      <c r="G16" s="17">
        <f>'Ext-free mass closure'!K15</f>
        <v>0</v>
      </c>
      <c r="H16" s="17">
        <f>'Ext-free mass closure'!L15</f>
        <v>0</v>
      </c>
      <c r="I16" s="17" t="str">
        <f>IF(Protein!Q30=0,"No","Yes")</f>
        <v>No</v>
      </c>
      <c r="J16" s="17">
        <f>((100-'Ext-free mass closure'!$N15)*'Ext-free mass closure'!O15)/100</f>
        <v>0</v>
      </c>
      <c r="K16" s="17">
        <f>((100-'Ext-free mass closure'!$N15)*'Ext-free mass closure'!P15)/100</f>
        <v>0</v>
      </c>
      <c r="L16" s="17">
        <f>((100-'Ext-free mass closure'!$N15)*'Ext-free mass closure'!Q15)/100</f>
        <v>0</v>
      </c>
      <c r="M16" s="17">
        <f>((100-'Ext-free mass closure'!$N15)*'Ext-free mass closure'!R15)/100</f>
        <v>0</v>
      </c>
      <c r="N16" s="17">
        <f>((100-'Ext-free mass closure'!$N15)*'Ext-free mass closure'!S15)/100</f>
        <v>0</v>
      </c>
      <c r="O16" s="17">
        <f>((100-'Ext-free mass closure'!$N15)*'Ext-free mass closure'!T15)/100</f>
        <v>0</v>
      </c>
      <c r="P16" s="17">
        <f>((100-'Ext-free mass closure'!$N15)*'Ext-free mass closure'!U15)/100</f>
        <v>0</v>
      </c>
      <c r="Q16" s="17">
        <f>((100-'Ext-free mass closure'!$N15)*'Ext-free mass closure'!V15)/100</f>
        <v>0</v>
      </c>
      <c r="R16" s="17">
        <f t="shared" si="0"/>
        <v>0</v>
      </c>
    </row>
    <row r="17" spans="1:18" ht="11.25">
      <c r="A17" s="1">
        <f>'TRB Record'!A30</f>
        <v>15</v>
      </c>
      <c r="B17" s="6">
        <f>'TRB Record'!C30</f>
        <v>0</v>
      </c>
      <c r="C17" s="17">
        <f>'Ext-free mass closure'!D16</f>
        <v>0</v>
      </c>
      <c r="D17" s="17">
        <f>'Ext-free mass closure'!E16</f>
        <v>0</v>
      </c>
      <c r="E17" s="17">
        <f>'Ext-free mass closure'!G16</f>
        <v>0</v>
      </c>
      <c r="F17" s="17">
        <f>'Ext-free mass closure'!J16</f>
        <v>0</v>
      </c>
      <c r="G17" s="17">
        <f>'Ext-free mass closure'!K16</f>
        <v>0</v>
      </c>
      <c r="H17" s="17">
        <f>'Ext-free mass closure'!L16</f>
        <v>0</v>
      </c>
      <c r="I17" s="17" t="str">
        <f>IF(Protein!Q32=0,"No","Yes")</f>
        <v>No</v>
      </c>
      <c r="J17" s="17">
        <f>((100-'Ext-free mass closure'!$N16)*'Ext-free mass closure'!O16)/100</f>
        <v>0</v>
      </c>
      <c r="K17" s="17">
        <f>((100-'Ext-free mass closure'!$N16)*'Ext-free mass closure'!P16)/100</f>
        <v>0</v>
      </c>
      <c r="L17" s="17">
        <f>((100-'Ext-free mass closure'!$N16)*'Ext-free mass closure'!Q16)/100</f>
        <v>0</v>
      </c>
      <c r="M17" s="17">
        <f>((100-'Ext-free mass closure'!$N16)*'Ext-free mass closure'!R16)/100</f>
        <v>0</v>
      </c>
      <c r="N17" s="17">
        <f>((100-'Ext-free mass closure'!$N16)*'Ext-free mass closure'!S16)/100</f>
        <v>0</v>
      </c>
      <c r="O17" s="17">
        <f>((100-'Ext-free mass closure'!$N16)*'Ext-free mass closure'!T16)/100</f>
        <v>0</v>
      </c>
      <c r="P17" s="17">
        <f>((100-'Ext-free mass closure'!$N16)*'Ext-free mass closure'!U16)/100</f>
        <v>0</v>
      </c>
      <c r="Q17" s="17">
        <f>((100-'Ext-free mass closure'!$N16)*'Ext-free mass closure'!V16)/100</f>
        <v>0</v>
      </c>
      <c r="R17" s="17">
        <f t="shared" si="0"/>
        <v>0</v>
      </c>
    </row>
    <row r="18" spans="1:18" ht="11.25">
      <c r="A18" s="1">
        <f>'TRB Record'!A32</f>
        <v>16</v>
      </c>
      <c r="B18" s="6">
        <f>'TRB Record'!C32</f>
        <v>0</v>
      </c>
      <c r="C18" s="17">
        <f>'Ext-free mass closure'!D17</f>
        <v>0</v>
      </c>
      <c r="D18" s="17">
        <f>'Ext-free mass closure'!E17</f>
        <v>0</v>
      </c>
      <c r="E18" s="17">
        <f>'Ext-free mass closure'!G17</f>
        <v>0</v>
      </c>
      <c r="F18" s="17">
        <f>'Ext-free mass closure'!J17</f>
        <v>0</v>
      </c>
      <c r="G18" s="17">
        <f>'Ext-free mass closure'!K17</f>
        <v>0</v>
      </c>
      <c r="H18" s="17">
        <f>'Ext-free mass closure'!L17</f>
        <v>0</v>
      </c>
      <c r="I18" s="17" t="str">
        <f>IF(Protein!Q34=0,"No","Yes")</f>
        <v>No</v>
      </c>
      <c r="J18" s="17">
        <f>((100-'Ext-free mass closure'!$N17)*'Ext-free mass closure'!O17)/100</f>
        <v>0</v>
      </c>
      <c r="K18" s="17">
        <f>((100-'Ext-free mass closure'!$N17)*'Ext-free mass closure'!P17)/100</f>
        <v>0</v>
      </c>
      <c r="L18" s="17">
        <f>((100-'Ext-free mass closure'!$N17)*'Ext-free mass closure'!Q17)/100</f>
        <v>0</v>
      </c>
      <c r="M18" s="17">
        <f>((100-'Ext-free mass closure'!$N17)*'Ext-free mass closure'!R17)/100</f>
        <v>0</v>
      </c>
      <c r="N18" s="17">
        <f>((100-'Ext-free mass closure'!$N17)*'Ext-free mass closure'!S17)/100</f>
        <v>0</v>
      </c>
      <c r="O18" s="17">
        <f>((100-'Ext-free mass closure'!$N17)*'Ext-free mass closure'!T17)/100</f>
        <v>0</v>
      </c>
      <c r="P18" s="17">
        <f>((100-'Ext-free mass closure'!$N17)*'Ext-free mass closure'!U17)/100</f>
        <v>0</v>
      </c>
      <c r="Q18" s="17">
        <f>((100-'Ext-free mass closure'!$N17)*'Ext-free mass closure'!V17)/100</f>
        <v>0</v>
      </c>
      <c r="R18" s="17">
        <f t="shared" si="0"/>
        <v>0</v>
      </c>
    </row>
    <row r="19" spans="1:18" ht="11.25">
      <c r="A19" s="1">
        <f>'TRB Record'!A34</f>
        <v>17</v>
      </c>
      <c r="B19" s="6">
        <f>'TRB Record'!C34</f>
        <v>0</v>
      </c>
      <c r="C19" s="17">
        <f>'Ext-free mass closure'!D18</f>
        <v>0</v>
      </c>
      <c r="D19" s="17">
        <f>'Ext-free mass closure'!E18</f>
        <v>0</v>
      </c>
      <c r="E19" s="17">
        <f>'Ext-free mass closure'!G18</f>
        <v>0</v>
      </c>
      <c r="F19" s="17">
        <f>'Ext-free mass closure'!J18</f>
        <v>0</v>
      </c>
      <c r="G19" s="17">
        <f>'Ext-free mass closure'!K18</f>
        <v>0</v>
      </c>
      <c r="H19" s="17">
        <f>'Ext-free mass closure'!L18</f>
        <v>0</v>
      </c>
      <c r="I19" s="17" t="str">
        <f>IF(Protein!Q36=0,"No","Yes")</f>
        <v>No</v>
      </c>
      <c r="J19" s="17">
        <f>((100-'Ext-free mass closure'!$N18)*'Ext-free mass closure'!O18)/100</f>
        <v>0</v>
      </c>
      <c r="K19" s="17">
        <f>((100-'Ext-free mass closure'!$N18)*'Ext-free mass closure'!P18)/100</f>
        <v>0</v>
      </c>
      <c r="L19" s="17">
        <f>((100-'Ext-free mass closure'!$N18)*'Ext-free mass closure'!Q18)/100</f>
        <v>0</v>
      </c>
      <c r="M19" s="17">
        <f>((100-'Ext-free mass closure'!$N18)*'Ext-free mass closure'!R18)/100</f>
        <v>0</v>
      </c>
      <c r="N19" s="17">
        <f>((100-'Ext-free mass closure'!$N18)*'Ext-free mass closure'!S18)/100</f>
        <v>0</v>
      </c>
      <c r="O19" s="17">
        <f>((100-'Ext-free mass closure'!$N18)*'Ext-free mass closure'!T18)/100</f>
        <v>0</v>
      </c>
      <c r="P19" s="17">
        <f>((100-'Ext-free mass closure'!$N18)*'Ext-free mass closure'!U18)/100</f>
        <v>0</v>
      </c>
      <c r="Q19" s="17">
        <f>((100-'Ext-free mass closure'!$N18)*'Ext-free mass closure'!V18)/100</f>
        <v>0</v>
      </c>
      <c r="R19" s="17">
        <f t="shared" si="0"/>
        <v>0</v>
      </c>
    </row>
    <row r="20" spans="1:18" ht="11.25">
      <c r="A20" s="1">
        <f>'TRB Record'!A36</f>
        <v>18</v>
      </c>
      <c r="B20" s="6">
        <f>'TRB Record'!C36</f>
        <v>0</v>
      </c>
      <c r="C20" s="17">
        <f>'Ext-free mass closure'!D19</f>
        <v>0</v>
      </c>
      <c r="D20" s="17">
        <f>'Ext-free mass closure'!E19</f>
        <v>0</v>
      </c>
      <c r="E20" s="17">
        <f>'Ext-free mass closure'!G19</f>
        <v>0</v>
      </c>
      <c r="F20" s="17">
        <f>'Ext-free mass closure'!J19</f>
        <v>0</v>
      </c>
      <c r="G20" s="17">
        <f>'Ext-free mass closure'!K19</f>
        <v>0</v>
      </c>
      <c r="H20" s="17">
        <f>'Ext-free mass closure'!L19</f>
        <v>0</v>
      </c>
      <c r="I20" s="17" t="str">
        <f>IF(Protein!Q38=0,"No","Yes")</f>
        <v>No</v>
      </c>
      <c r="J20" s="17">
        <f>((100-'Ext-free mass closure'!$N19)*'Ext-free mass closure'!O19)/100</f>
        <v>0</v>
      </c>
      <c r="K20" s="17">
        <f>((100-'Ext-free mass closure'!$N19)*'Ext-free mass closure'!P19)/100</f>
        <v>0</v>
      </c>
      <c r="L20" s="17">
        <f>((100-'Ext-free mass closure'!$N19)*'Ext-free mass closure'!Q19)/100</f>
        <v>0</v>
      </c>
      <c r="M20" s="17">
        <f>((100-'Ext-free mass closure'!$N19)*'Ext-free mass closure'!R19)/100</f>
        <v>0</v>
      </c>
      <c r="N20" s="17">
        <f>((100-'Ext-free mass closure'!$N19)*'Ext-free mass closure'!S19)/100</f>
        <v>0</v>
      </c>
      <c r="O20" s="17">
        <f>((100-'Ext-free mass closure'!$N19)*'Ext-free mass closure'!T19)/100</f>
        <v>0</v>
      </c>
      <c r="P20" s="17">
        <f>((100-'Ext-free mass closure'!$N19)*'Ext-free mass closure'!U19)/100</f>
        <v>0</v>
      </c>
      <c r="Q20" s="17">
        <f>((100-'Ext-free mass closure'!$N19)*'Ext-free mass closure'!V19)/100</f>
        <v>0</v>
      </c>
      <c r="R20" s="17">
        <f t="shared" si="0"/>
        <v>0</v>
      </c>
    </row>
    <row r="21" spans="1:18" ht="11.25">
      <c r="A21" s="1">
        <f>'TRB Record'!A38</f>
        <v>19</v>
      </c>
      <c r="B21" s="6">
        <f>'TRB Record'!C38</f>
        <v>0</v>
      </c>
      <c r="C21" s="17">
        <f>'Ext-free mass closure'!D20</f>
        <v>0</v>
      </c>
      <c r="D21" s="17">
        <f>'Ext-free mass closure'!E20</f>
        <v>0</v>
      </c>
      <c r="E21" s="17">
        <f>'Ext-free mass closure'!G20</f>
        <v>0</v>
      </c>
      <c r="F21" s="17">
        <f>'Ext-free mass closure'!J20</f>
        <v>0</v>
      </c>
      <c r="G21" s="17">
        <f>'Ext-free mass closure'!K20</f>
        <v>0</v>
      </c>
      <c r="H21" s="17">
        <f>'Ext-free mass closure'!L20</f>
        <v>0</v>
      </c>
      <c r="I21" s="17" t="str">
        <f>IF(Protein!Q40=0,"No","Yes")</f>
        <v>No</v>
      </c>
      <c r="J21" s="17">
        <f>((100-'Ext-free mass closure'!$N20)*'Ext-free mass closure'!O20)/100</f>
        <v>0</v>
      </c>
      <c r="K21" s="17">
        <f>((100-'Ext-free mass closure'!$N20)*'Ext-free mass closure'!P20)/100</f>
        <v>0</v>
      </c>
      <c r="L21" s="17">
        <f>((100-'Ext-free mass closure'!$N20)*'Ext-free mass closure'!Q20)/100</f>
        <v>0</v>
      </c>
      <c r="M21" s="17">
        <f>((100-'Ext-free mass closure'!$N20)*'Ext-free mass closure'!R20)/100</f>
        <v>0</v>
      </c>
      <c r="N21" s="17">
        <f>((100-'Ext-free mass closure'!$N20)*'Ext-free mass closure'!S20)/100</f>
        <v>0</v>
      </c>
      <c r="O21" s="17">
        <f>((100-'Ext-free mass closure'!$N20)*'Ext-free mass closure'!T20)/100</f>
        <v>0</v>
      </c>
      <c r="P21" s="17">
        <f>((100-'Ext-free mass closure'!$N20)*'Ext-free mass closure'!U20)/100</f>
        <v>0</v>
      </c>
      <c r="Q21" s="17">
        <f>((100-'Ext-free mass closure'!$N20)*'Ext-free mass closure'!V20)/100</f>
        <v>0</v>
      </c>
      <c r="R21" s="17">
        <f t="shared" si="0"/>
        <v>0</v>
      </c>
    </row>
    <row r="22" spans="1:18" ht="11.25">
      <c r="A22" s="1">
        <f>'TRB Record'!A40</f>
        <v>20</v>
      </c>
      <c r="B22" s="6">
        <f>'TRB Record'!C40</f>
        <v>0</v>
      </c>
      <c r="C22" s="17">
        <f>'Ext-free mass closure'!D21</f>
        <v>0</v>
      </c>
      <c r="D22" s="17">
        <f>'Ext-free mass closure'!E21</f>
        <v>0</v>
      </c>
      <c r="E22" s="17">
        <f>'Ext-free mass closure'!G21</f>
        <v>0</v>
      </c>
      <c r="F22" s="17">
        <f>'Ext-free mass closure'!J21</f>
        <v>0</v>
      </c>
      <c r="G22" s="17">
        <f>'Ext-free mass closure'!K21</f>
        <v>0</v>
      </c>
      <c r="H22" s="17">
        <f>'Ext-free mass closure'!L21</f>
        <v>0</v>
      </c>
      <c r="I22" s="17" t="str">
        <f>IF(Protein!Q42=0,"No","Yes")</f>
        <v>No</v>
      </c>
      <c r="J22" s="17">
        <f>((100-'Ext-free mass closure'!$N21)*'Ext-free mass closure'!O21)/100</f>
        <v>0</v>
      </c>
      <c r="K22" s="17">
        <f>((100-'Ext-free mass closure'!$N21)*'Ext-free mass closure'!P21)/100</f>
        <v>0</v>
      </c>
      <c r="L22" s="17">
        <f>((100-'Ext-free mass closure'!$N21)*'Ext-free mass closure'!Q21)/100</f>
        <v>0</v>
      </c>
      <c r="M22" s="17">
        <f>((100-'Ext-free mass closure'!$N21)*'Ext-free mass closure'!R21)/100</f>
        <v>0</v>
      </c>
      <c r="N22" s="17">
        <f>((100-'Ext-free mass closure'!$N21)*'Ext-free mass closure'!S21)/100</f>
        <v>0</v>
      </c>
      <c r="O22" s="17">
        <f>((100-'Ext-free mass closure'!$N21)*'Ext-free mass closure'!T21)/100</f>
        <v>0</v>
      </c>
      <c r="P22" s="17">
        <f>((100-'Ext-free mass closure'!$N21)*'Ext-free mass closure'!U21)/100</f>
        <v>0</v>
      </c>
      <c r="Q22" s="17">
        <f>((100-'Ext-free mass closure'!$N21)*'Ext-free mass closure'!V21)/100</f>
        <v>0</v>
      </c>
      <c r="R22" s="17">
        <f t="shared" si="0"/>
        <v>0</v>
      </c>
    </row>
    <row r="23" spans="1:18" ht="11.25">
      <c r="A23" s="1">
        <f>'TRB Record'!A42</f>
        <v>21</v>
      </c>
      <c r="B23" s="6">
        <f>'TRB Record'!C42</f>
        <v>0</v>
      </c>
      <c r="C23" s="17">
        <f>'Ext-free mass closure'!D22</f>
        <v>0</v>
      </c>
      <c r="D23" s="17">
        <f>'Ext-free mass closure'!E22</f>
        <v>0</v>
      </c>
      <c r="E23" s="17">
        <f>'Ext-free mass closure'!G22</f>
        <v>0</v>
      </c>
      <c r="F23" s="17">
        <f>'Ext-free mass closure'!J22</f>
        <v>0</v>
      </c>
      <c r="G23" s="17">
        <f>'Ext-free mass closure'!K22</f>
        <v>0</v>
      </c>
      <c r="H23" s="17">
        <f>'Ext-free mass closure'!L22</f>
        <v>0</v>
      </c>
      <c r="I23" s="17" t="str">
        <f>IF(Protein!Q44=0,"No","Yes")</f>
        <v>No</v>
      </c>
      <c r="J23" s="17">
        <f>((100-'Ext-free mass closure'!$N22)*'Ext-free mass closure'!O22)/100</f>
        <v>0</v>
      </c>
      <c r="K23" s="17">
        <f>((100-'Ext-free mass closure'!$N22)*'Ext-free mass closure'!P22)/100</f>
        <v>0</v>
      </c>
      <c r="L23" s="17">
        <f>((100-'Ext-free mass closure'!$N22)*'Ext-free mass closure'!Q22)/100</f>
        <v>0</v>
      </c>
      <c r="M23" s="17">
        <f>((100-'Ext-free mass closure'!$N22)*'Ext-free mass closure'!R22)/100</f>
        <v>0</v>
      </c>
      <c r="N23" s="17">
        <f>((100-'Ext-free mass closure'!$N22)*'Ext-free mass closure'!S22)/100</f>
        <v>0</v>
      </c>
      <c r="O23" s="17">
        <f>((100-'Ext-free mass closure'!$N22)*'Ext-free mass closure'!T22)/100</f>
        <v>0</v>
      </c>
      <c r="P23" s="17">
        <f>((100-'Ext-free mass closure'!$N22)*'Ext-free mass closure'!U22)/100</f>
        <v>0</v>
      </c>
      <c r="Q23" s="17">
        <f>((100-'Ext-free mass closure'!$N22)*'Ext-free mass closure'!V22)/100</f>
        <v>0</v>
      </c>
      <c r="R23" s="17">
        <f t="shared" si="0"/>
        <v>0</v>
      </c>
    </row>
    <row r="24" spans="1:18" ht="11.25">
      <c r="A24" s="1">
        <f>'TRB Record'!A44</f>
        <v>22</v>
      </c>
      <c r="B24" s="6">
        <f>'TRB Record'!C44</f>
        <v>0</v>
      </c>
      <c r="C24" s="17">
        <f>'Ext-free mass closure'!D23</f>
        <v>0</v>
      </c>
      <c r="D24" s="17">
        <f>'Ext-free mass closure'!E23</f>
        <v>0</v>
      </c>
      <c r="E24" s="17">
        <f>'Ext-free mass closure'!G23</f>
        <v>0</v>
      </c>
      <c r="F24" s="17">
        <f>'Ext-free mass closure'!J23</f>
        <v>0</v>
      </c>
      <c r="G24" s="17">
        <f>'Ext-free mass closure'!K23</f>
        <v>0</v>
      </c>
      <c r="H24" s="17">
        <f>'Ext-free mass closure'!L23</f>
        <v>0</v>
      </c>
      <c r="I24" s="17" t="str">
        <f>IF(Protein!Q46=0,"No","Yes")</f>
        <v>No</v>
      </c>
      <c r="J24" s="17">
        <f>((100-'Ext-free mass closure'!$N23)*'Ext-free mass closure'!O23)/100</f>
        <v>0</v>
      </c>
      <c r="K24" s="17">
        <f>((100-'Ext-free mass closure'!$N23)*'Ext-free mass closure'!P23)/100</f>
        <v>0</v>
      </c>
      <c r="L24" s="17">
        <f>((100-'Ext-free mass closure'!$N23)*'Ext-free mass closure'!Q23)/100</f>
        <v>0</v>
      </c>
      <c r="M24" s="17">
        <f>((100-'Ext-free mass closure'!$N23)*'Ext-free mass closure'!R23)/100</f>
        <v>0</v>
      </c>
      <c r="N24" s="17">
        <f>((100-'Ext-free mass closure'!$N23)*'Ext-free mass closure'!S23)/100</f>
        <v>0</v>
      </c>
      <c r="O24" s="17">
        <f>((100-'Ext-free mass closure'!$N23)*'Ext-free mass closure'!T23)/100</f>
        <v>0</v>
      </c>
      <c r="P24" s="17">
        <f>((100-'Ext-free mass closure'!$N23)*'Ext-free mass closure'!U23)/100</f>
        <v>0</v>
      </c>
      <c r="Q24" s="17">
        <f>((100-'Ext-free mass closure'!$N23)*'Ext-free mass closure'!V23)/100</f>
        <v>0</v>
      </c>
      <c r="R24" s="17">
        <f t="shared" si="0"/>
        <v>0</v>
      </c>
    </row>
    <row r="25" spans="1:18" ht="11.25">
      <c r="A25" s="1">
        <f>'TRB Record'!A46</f>
        <v>23</v>
      </c>
      <c r="B25" s="6">
        <f>'TRB Record'!C46</f>
        <v>0</v>
      </c>
      <c r="C25" s="17">
        <f>'Ext-free mass closure'!D24</f>
        <v>0</v>
      </c>
      <c r="D25" s="17">
        <f>'Ext-free mass closure'!E24</f>
        <v>0</v>
      </c>
      <c r="E25" s="17">
        <f>'Ext-free mass closure'!G24</f>
        <v>0</v>
      </c>
      <c r="F25" s="17">
        <f>'Ext-free mass closure'!J24</f>
        <v>0</v>
      </c>
      <c r="G25" s="17">
        <f>'Ext-free mass closure'!K24</f>
        <v>0</v>
      </c>
      <c r="H25" s="17">
        <f>'Ext-free mass closure'!L24</f>
        <v>0</v>
      </c>
      <c r="I25" s="17" t="str">
        <f>IF(Protein!Q48=0,"No","Yes")</f>
        <v>No</v>
      </c>
      <c r="J25" s="17">
        <f>((100-'Ext-free mass closure'!$N24)*'Ext-free mass closure'!O24)/100</f>
        <v>0</v>
      </c>
      <c r="K25" s="17">
        <f>((100-'Ext-free mass closure'!$N24)*'Ext-free mass closure'!P24)/100</f>
        <v>0</v>
      </c>
      <c r="L25" s="17">
        <f>((100-'Ext-free mass closure'!$N24)*'Ext-free mass closure'!Q24)/100</f>
        <v>0</v>
      </c>
      <c r="M25" s="17">
        <f>((100-'Ext-free mass closure'!$N24)*'Ext-free mass closure'!R24)/100</f>
        <v>0</v>
      </c>
      <c r="N25" s="17">
        <f>((100-'Ext-free mass closure'!$N24)*'Ext-free mass closure'!S24)/100</f>
        <v>0</v>
      </c>
      <c r="O25" s="17">
        <f>((100-'Ext-free mass closure'!$N24)*'Ext-free mass closure'!T24)/100</f>
        <v>0</v>
      </c>
      <c r="P25" s="17">
        <f>((100-'Ext-free mass closure'!$N24)*'Ext-free mass closure'!U24)/100</f>
        <v>0</v>
      </c>
      <c r="Q25" s="17">
        <f>((100-'Ext-free mass closure'!$N24)*'Ext-free mass closure'!V24)/100</f>
        <v>0</v>
      </c>
      <c r="R25" s="17">
        <f t="shared" si="0"/>
        <v>0</v>
      </c>
    </row>
    <row r="26" spans="1:18" ht="11.25">
      <c r="A26" s="1">
        <f>'TRB Record'!A48</f>
        <v>24</v>
      </c>
      <c r="B26" s="6">
        <f>'TRB Record'!C48</f>
        <v>0</v>
      </c>
      <c r="C26" s="17">
        <f>'Ext-free mass closure'!D25</f>
        <v>0</v>
      </c>
      <c r="D26" s="17">
        <f>'Ext-free mass closure'!E25</f>
        <v>0</v>
      </c>
      <c r="E26" s="17">
        <f>'Ext-free mass closure'!G25</f>
        <v>0</v>
      </c>
      <c r="F26" s="17">
        <f>'Ext-free mass closure'!J25</f>
        <v>0</v>
      </c>
      <c r="G26" s="17">
        <f>'Ext-free mass closure'!K25</f>
        <v>0</v>
      </c>
      <c r="H26" s="17">
        <f>'Ext-free mass closure'!L25</f>
        <v>0</v>
      </c>
      <c r="I26" s="17" t="str">
        <f>IF(Protein!Q50=0,"No","Yes")</f>
        <v>No</v>
      </c>
      <c r="J26" s="17">
        <f>((100-'Ext-free mass closure'!$N25)*'Ext-free mass closure'!O25)/100</f>
        <v>0</v>
      </c>
      <c r="K26" s="17">
        <f>((100-'Ext-free mass closure'!$N25)*'Ext-free mass closure'!P25)/100</f>
        <v>0</v>
      </c>
      <c r="L26" s="17">
        <f>((100-'Ext-free mass closure'!$N25)*'Ext-free mass closure'!Q25)/100</f>
        <v>0</v>
      </c>
      <c r="M26" s="17">
        <f>((100-'Ext-free mass closure'!$N25)*'Ext-free mass closure'!R25)/100</f>
        <v>0</v>
      </c>
      <c r="N26" s="17">
        <f>((100-'Ext-free mass closure'!$N25)*'Ext-free mass closure'!S25)/100</f>
        <v>0</v>
      </c>
      <c r="O26" s="17">
        <f>((100-'Ext-free mass closure'!$N25)*'Ext-free mass closure'!T25)/100</f>
        <v>0</v>
      </c>
      <c r="P26" s="17">
        <f>((100-'Ext-free mass closure'!$N25)*'Ext-free mass closure'!U25)/100</f>
        <v>0</v>
      </c>
      <c r="Q26" s="17">
        <f>((100-'Ext-free mass closure'!$N25)*'Ext-free mass closure'!V25)/100</f>
        <v>0</v>
      </c>
      <c r="R26" s="17">
        <f t="shared" si="0"/>
        <v>0</v>
      </c>
    </row>
    <row r="27" spans="1:18" s="22" customFormat="1" ht="11.25">
      <c r="A27" s="22">
        <f>'TRB Record'!A50</f>
        <v>25</v>
      </c>
      <c r="B27" s="6">
        <f>'TRB Record'!C50</f>
        <v>0</v>
      </c>
      <c r="C27" s="17">
        <f>'Ext-free mass closure'!D26</f>
        <v>0</v>
      </c>
      <c r="D27" s="17">
        <f>'Ext-free mass closure'!E26</f>
        <v>0</v>
      </c>
      <c r="E27" s="17">
        <f>'Ext-free mass closure'!G26</f>
        <v>0</v>
      </c>
      <c r="F27" s="17">
        <f>'Ext-free mass closure'!J26</f>
        <v>0</v>
      </c>
      <c r="G27" s="17">
        <f>'Ext-free mass closure'!K26</f>
        <v>0</v>
      </c>
      <c r="H27" s="17">
        <f>'Ext-free mass closure'!L26</f>
        <v>0</v>
      </c>
      <c r="I27" s="17" t="str">
        <f>IF(Protein!Q52=0,"No","Yes")</f>
        <v>No</v>
      </c>
      <c r="J27" s="17">
        <f>((100-'Ext-free mass closure'!$N26)*'Ext-free mass closure'!O26)/100</f>
        <v>0</v>
      </c>
      <c r="K27" s="17">
        <f>((100-'Ext-free mass closure'!$N26)*'Ext-free mass closure'!P26)/100</f>
        <v>0</v>
      </c>
      <c r="L27" s="17">
        <f>((100-'Ext-free mass closure'!$N26)*'Ext-free mass closure'!Q26)/100</f>
        <v>0</v>
      </c>
      <c r="M27" s="17">
        <f>((100-'Ext-free mass closure'!$N26)*'Ext-free mass closure'!R26)/100</f>
        <v>0</v>
      </c>
      <c r="N27" s="17">
        <f>((100-'Ext-free mass closure'!$N26)*'Ext-free mass closure'!S26)/100</f>
        <v>0</v>
      </c>
      <c r="O27" s="17">
        <f>((100-'Ext-free mass closure'!$N26)*'Ext-free mass closure'!T26)/100</f>
        <v>0</v>
      </c>
      <c r="P27" s="17">
        <f>((100-'Ext-free mass closure'!$N26)*'Ext-free mass closure'!U26)/100</f>
        <v>0</v>
      </c>
      <c r="Q27" s="17">
        <f>((100-'Ext-free mass closure'!$N26)*'Ext-free mass closure'!V26)/100</f>
        <v>0</v>
      </c>
      <c r="R27" s="17">
        <f t="shared" si="0"/>
        <v>0</v>
      </c>
    </row>
    <row r="28" spans="1:18" ht="11.25">
      <c r="A28" s="1">
        <f>'TRB Record'!A52</f>
        <v>26</v>
      </c>
      <c r="B28" s="6">
        <f>'TRB Record'!C52</f>
        <v>0</v>
      </c>
      <c r="C28" s="17">
        <f>'Ext-free mass closure'!D27</f>
        <v>0</v>
      </c>
      <c r="D28" s="17">
        <f>'Ext-free mass closure'!E27</f>
        <v>0</v>
      </c>
      <c r="E28" s="17">
        <f>'Ext-free mass closure'!G27</f>
        <v>0</v>
      </c>
      <c r="F28" s="17">
        <f>'Ext-free mass closure'!J27</f>
        <v>0</v>
      </c>
      <c r="G28" s="17">
        <f>'Ext-free mass closure'!K27</f>
        <v>0</v>
      </c>
      <c r="H28" s="17">
        <f>'Ext-free mass closure'!L27</f>
        <v>0</v>
      </c>
      <c r="I28" s="17" t="str">
        <f>IF(Protein!Q54=0,"No","Yes")</f>
        <v>No</v>
      </c>
      <c r="J28" s="17">
        <f>((100-'Ext-free mass closure'!$N27)*'Ext-free mass closure'!O27)/100</f>
        <v>0</v>
      </c>
      <c r="K28" s="17">
        <f>((100-'Ext-free mass closure'!$N27)*'Ext-free mass closure'!P27)/100</f>
        <v>0</v>
      </c>
      <c r="L28" s="17">
        <f>((100-'Ext-free mass closure'!$N27)*'Ext-free mass closure'!Q27)/100</f>
        <v>0</v>
      </c>
      <c r="M28" s="17">
        <f>((100-'Ext-free mass closure'!$N27)*'Ext-free mass closure'!R27)/100</f>
        <v>0</v>
      </c>
      <c r="N28" s="17">
        <f>((100-'Ext-free mass closure'!$N27)*'Ext-free mass closure'!S27)/100</f>
        <v>0</v>
      </c>
      <c r="O28" s="17">
        <f>((100-'Ext-free mass closure'!$N27)*'Ext-free mass closure'!T27)/100</f>
        <v>0</v>
      </c>
      <c r="P28" s="17">
        <f>((100-'Ext-free mass closure'!$N27)*'Ext-free mass closure'!U27)/100</f>
        <v>0</v>
      </c>
      <c r="Q28" s="17">
        <f>((100-'Ext-free mass closure'!$N27)*'Ext-free mass closure'!V27)/100</f>
        <v>0</v>
      </c>
      <c r="R28" s="17">
        <f t="shared" si="0"/>
        <v>0</v>
      </c>
    </row>
    <row r="29" spans="1:18" ht="11.25">
      <c r="A29" s="1">
        <f>'TRB Record'!A54</f>
        <v>27</v>
      </c>
      <c r="B29" s="6">
        <f>'TRB Record'!C54</f>
        <v>0</v>
      </c>
      <c r="C29" s="17">
        <f>'Ext-free mass closure'!D28</f>
        <v>0</v>
      </c>
      <c r="D29" s="17">
        <f>'Ext-free mass closure'!E28</f>
        <v>0</v>
      </c>
      <c r="E29" s="17">
        <f>'Ext-free mass closure'!G28</f>
        <v>0</v>
      </c>
      <c r="F29" s="17">
        <f>'Ext-free mass closure'!J28</f>
        <v>0</v>
      </c>
      <c r="G29" s="17">
        <f>'Ext-free mass closure'!K28</f>
        <v>0</v>
      </c>
      <c r="H29" s="17">
        <f>'Ext-free mass closure'!L28</f>
        <v>0</v>
      </c>
      <c r="I29" s="17" t="str">
        <f>IF(Protein!Q56=0,"No","Yes")</f>
        <v>No</v>
      </c>
      <c r="J29" s="17">
        <f>((100-'Ext-free mass closure'!$N28)*'Ext-free mass closure'!O28)/100</f>
        <v>0</v>
      </c>
      <c r="K29" s="17">
        <f>((100-'Ext-free mass closure'!$N28)*'Ext-free mass closure'!P28)/100</f>
        <v>0</v>
      </c>
      <c r="L29" s="17">
        <f>((100-'Ext-free mass closure'!$N28)*'Ext-free mass closure'!Q28)/100</f>
        <v>0</v>
      </c>
      <c r="M29" s="17">
        <f>((100-'Ext-free mass closure'!$N28)*'Ext-free mass closure'!R28)/100</f>
        <v>0</v>
      </c>
      <c r="N29" s="17">
        <f>((100-'Ext-free mass closure'!$N28)*'Ext-free mass closure'!S28)/100</f>
        <v>0</v>
      </c>
      <c r="O29" s="17">
        <f>((100-'Ext-free mass closure'!$N28)*'Ext-free mass closure'!T28)/100</f>
        <v>0</v>
      </c>
      <c r="P29" s="17">
        <f>((100-'Ext-free mass closure'!$N28)*'Ext-free mass closure'!U28)/100</f>
        <v>0</v>
      </c>
      <c r="Q29" s="17">
        <f>((100-'Ext-free mass closure'!$N28)*'Ext-free mass closure'!V28)/100</f>
        <v>0</v>
      </c>
      <c r="R29" s="17">
        <f t="shared" si="0"/>
        <v>0</v>
      </c>
    </row>
    <row r="30" spans="1:18" ht="11.25">
      <c r="A30" s="1">
        <f>'TRB Record'!A56</f>
        <v>28</v>
      </c>
      <c r="B30" s="6">
        <f>'TRB Record'!C56</f>
        <v>0</v>
      </c>
      <c r="C30" s="17">
        <f>'Ext-free mass closure'!D29</f>
        <v>0</v>
      </c>
      <c r="D30" s="17">
        <f>'Ext-free mass closure'!E29</f>
        <v>0</v>
      </c>
      <c r="E30" s="17">
        <f>'Ext-free mass closure'!G29</f>
        <v>0</v>
      </c>
      <c r="F30" s="17">
        <f>'Ext-free mass closure'!J29</f>
        <v>0</v>
      </c>
      <c r="G30" s="17">
        <f>'Ext-free mass closure'!K29</f>
        <v>0</v>
      </c>
      <c r="H30" s="17">
        <f>'Ext-free mass closure'!L29</f>
        <v>0</v>
      </c>
      <c r="I30" s="17" t="str">
        <f>IF(Protein!Q58=0,"No","Yes")</f>
        <v>No</v>
      </c>
      <c r="J30" s="17">
        <f>((100-'Ext-free mass closure'!$N29)*'Ext-free mass closure'!O29)/100</f>
        <v>0</v>
      </c>
      <c r="K30" s="17">
        <f>((100-'Ext-free mass closure'!$N29)*'Ext-free mass closure'!P29)/100</f>
        <v>0</v>
      </c>
      <c r="L30" s="17">
        <f>((100-'Ext-free mass closure'!$N29)*'Ext-free mass closure'!Q29)/100</f>
        <v>0</v>
      </c>
      <c r="M30" s="17">
        <f>((100-'Ext-free mass closure'!$N29)*'Ext-free mass closure'!R29)/100</f>
        <v>0</v>
      </c>
      <c r="N30" s="17">
        <f>((100-'Ext-free mass closure'!$N29)*'Ext-free mass closure'!S29)/100</f>
        <v>0</v>
      </c>
      <c r="O30" s="17">
        <f>((100-'Ext-free mass closure'!$N29)*'Ext-free mass closure'!T29)/100</f>
        <v>0</v>
      </c>
      <c r="P30" s="17">
        <f>((100-'Ext-free mass closure'!$N29)*'Ext-free mass closure'!U29)/100</f>
        <v>0</v>
      </c>
      <c r="Q30" s="17">
        <f>((100-'Ext-free mass closure'!$N29)*'Ext-free mass closure'!V29)/100</f>
        <v>0</v>
      </c>
      <c r="R30" s="17">
        <f t="shared" si="0"/>
        <v>0</v>
      </c>
    </row>
    <row r="31" spans="1:18" ht="11.25">
      <c r="A31" s="1">
        <f>'TRB Record'!A58</f>
        <v>29</v>
      </c>
      <c r="B31" s="6">
        <f>'TRB Record'!C58</f>
        <v>0</v>
      </c>
      <c r="C31" s="17">
        <f>'Ext-free mass closure'!D30</f>
        <v>0</v>
      </c>
      <c r="D31" s="17">
        <f>'Ext-free mass closure'!E30</f>
        <v>0</v>
      </c>
      <c r="E31" s="17">
        <f>'Ext-free mass closure'!G30</f>
        <v>0</v>
      </c>
      <c r="F31" s="17">
        <f>'Ext-free mass closure'!J30</f>
        <v>0</v>
      </c>
      <c r="G31" s="17">
        <f>'Ext-free mass closure'!K30</f>
        <v>0</v>
      </c>
      <c r="H31" s="17">
        <f>'Ext-free mass closure'!L30</f>
        <v>0</v>
      </c>
      <c r="I31" s="17" t="str">
        <f>IF(Protein!Q60=0,"No","Yes")</f>
        <v>No</v>
      </c>
      <c r="J31" s="17">
        <f>((100-'Ext-free mass closure'!$N30)*'Ext-free mass closure'!O30)/100</f>
        <v>0</v>
      </c>
      <c r="K31" s="17">
        <f>((100-'Ext-free mass closure'!$N30)*'Ext-free mass closure'!P30)/100</f>
        <v>0</v>
      </c>
      <c r="L31" s="17">
        <f>((100-'Ext-free mass closure'!$N30)*'Ext-free mass closure'!Q30)/100</f>
        <v>0</v>
      </c>
      <c r="M31" s="17">
        <f>((100-'Ext-free mass closure'!$N30)*'Ext-free mass closure'!R30)/100</f>
        <v>0</v>
      </c>
      <c r="N31" s="17">
        <f>((100-'Ext-free mass closure'!$N30)*'Ext-free mass closure'!S30)/100</f>
        <v>0</v>
      </c>
      <c r="O31" s="17">
        <f>((100-'Ext-free mass closure'!$N30)*'Ext-free mass closure'!T30)/100</f>
        <v>0</v>
      </c>
      <c r="P31" s="17">
        <f>((100-'Ext-free mass closure'!$N30)*'Ext-free mass closure'!U30)/100</f>
        <v>0</v>
      </c>
      <c r="Q31" s="17">
        <f>((100-'Ext-free mass closure'!$N30)*'Ext-free mass closure'!V30)/100</f>
        <v>0</v>
      </c>
      <c r="R31" s="17">
        <f t="shared" si="0"/>
        <v>0</v>
      </c>
    </row>
    <row r="32" spans="1:18" ht="11.25">
      <c r="A32" s="1">
        <f>'TRB Record'!A60</f>
        <v>30</v>
      </c>
      <c r="B32" s="6">
        <f>'TRB Record'!C60</f>
        <v>0</v>
      </c>
      <c r="C32" s="17">
        <f>'Ext-free mass closure'!D31</f>
        <v>0</v>
      </c>
      <c r="D32" s="17">
        <f>'Ext-free mass closure'!E31</f>
        <v>0</v>
      </c>
      <c r="E32" s="17">
        <f>'Ext-free mass closure'!G31</f>
        <v>0</v>
      </c>
      <c r="F32" s="17">
        <f>'Ext-free mass closure'!J31</f>
        <v>0</v>
      </c>
      <c r="G32" s="17">
        <f>'Ext-free mass closure'!K31</f>
        <v>0</v>
      </c>
      <c r="H32" s="17">
        <f>'Ext-free mass closure'!L31</f>
        <v>0</v>
      </c>
      <c r="I32" s="17" t="str">
        <f>IF(Protein!Q62=0,"No","Yes")</f>
        <v>No</v>
      </c>
      <c r="J32" s="17">
        <f>((100-'Ext-free mass closure'!$N31)*'Ext-free mass closure'!O31)/100</f>
        <v>0</v>
      </c>
      <c r="K32" s="17">
        <f>((100-'Ext-free mass closure'!$N31)*'Ext-free mass closure'!P31)/100</f>
        <v>0</v>
      </c>
      <c r="L32" s="17">
        <f>((100-'Ext-free mass closure'!$N31)*'Ext-free mass closure'!Q31)/100</f>
        <v>0</v>
      </c>
      <c r="M32" s="17">
        <f>((100-'Ext-free mass closure'!$N31)*'Ext-free mass closure'!R31)/100</f>
        <v>0</v>
      </c>
      <c r="N32" s="17">
        <f>((100-'Ext-free mass closure'!$N31)*'Ext-free mass closure'!S31)/100</f>
        <v>0</v>
      </c>
      <c r="O32" s="17">
        <f>((100-'Ext-free mass closure'!$N31)*'Ext-free mass closure'!T31)/100</f>
        <v>0</v>
      </c>
      <c r="P32" s="17">
        <f>((100-'Ext-free mass closure'!$N31)*'Ext-free mass closure'!U31)/100</f>
        <v>0</v>
      </c>
      <c r="Q32" s="17">
        <f>((100-'Ext-free mass closure'!$N31)*'Ext-free mass closure'!V31)/100</f>
        <v>0</v>
      </c>
      <c r="R32" s="17">
        <f t="shared" si="0"/>
        <v>0</v>
      </c>
    </row>
    <row r="33" spans="9:18" ht="11.25">
      <c r="I33" s="17"/>
      <c r="J33" s="17"/>
      <c r="K33" s="17"/>
      <c r="L33" s="17"/>
      <c r="M33" s="17"/>
      <c r="N33" s="17"/>
      <c r="O33" s="17"/>
      <c r="P33" s="17"/>
      <c r="Q33" s="17"/>
      <c r="R33" s="17">
        <f t="shared" si="0"/>
        <v>0</v>
      </c>
    </row>
  </sheetData>
  <sheetProtection sheet="1" objects="1" scenarios="1"/>
  <printOptions gridLines="1"/>
  <pageMargins left="0.75" right="0.75" top="1" bottom="1" header="0.5" footer="0.5"/>
  <pageSetup fitToHeight="5" fitToWidth="1" orientation="landscape" paperSize="9" scale="95"/>
  <headerFooter alignWithMargins="0">
    <oddHeader>&amp;C&amp;A</oddHeader>
    <oddFooter>&amp;CPage &amp;P of &amp;N</oddFooter>
  </headerFooter>
  <legacyDrawing r:id="rId2"/>
</worksheet>
</file>

<file path=xl/worksheets/sheet17.xml><?xml version="1.0" encoding="utf-8"?>
<worksheet xmlns="http://schemas.openxmlformats.org/spreadsheetml/2006/main" xmlns:r="http://schemas.openxmlformats.org/officeDocument/2006/relationships">
  <dimension ref="A1:R63"/>
  <sheetViews>
    <sheetView workbookViewId="0" topLeftCell="A1">
      <selection activeCell="F4" sqref="F4"/>
    </sheetView>
  </sheetViews>
  <sheetFormatPr defaultColWidth="9.00390625" defaultRowHeight="12"/>
  <cols>
    <col min="1" max="1" width="11.875" style="1" customWidth="1"/>
    <col min="2" max="2" width="16.75390625" style="1" bestFit="1" customWidth="1"/>
    <col min="3" max="17" width="7.625" style="1" customWidth="1"/>
    <col min="18" max="16384" width="8.875" style="1" customWidth="1"/>
  </cols>
  <sheetData>
    <row r="1" spans="11:15" ht="12" thickBot="1">
      <c r="K1" s="150" t="s">
        <v>153</v>
      </c>
      <c r="L1" s="151"/>
      <c r="M1" s="151"/>
      <c r="N1" s="151"/>
      <c r="O1" s="152"/>
    </row>
    <row r="2" spans="1:18" s="9" customFormat="1" ht="94.5">
      <c r="A2" s="53" t="s">
        <v>0</v>
      </c>
      <c r="B2" s="53" t="s">
        <v>46</v>
      </c>
      <c r="C2" s="53" t="str">
        <f>'Duplicate Ext-free MC values'!C1</f>
        <v>% Ash</v>
      </c>
      <c r="D2" s="53" t="str">
        <f>'Duplicate Ext-free MC values'!D1</f>
        <v>% Whole Protein</v>
      </c>
      <c r="E2" s="53" t="str">
        <f>'Duplicate Ext-free MC values'!E1</f>
        <v>% Structural protein</v>
      </c>
      <c r="F2" s="53" t="str">
        <f>'Duplicate Ext-free MC values'!F1</f>
        <v>% H2O Extractives</v>
      </c>
      <c r="G2" s="53" t="str">
        <f>'Duplicate Ext-free MC values'!G1</f>
        <v>% EtOH Extractives</v>
      </c>
      <c r="H2" s="53" t="str">
        <f>'Duplicate Ext-free MC values'!H1</f>
        <v>% Sucrose</v>
      </c>
      <c r="I2" s="53" t="str">
        <f>'Duplicate Ext-free MC values'!I1</f>
        <v>%Structural Inorganics</v>
      </c>
      <c r="J2" s="53" t="str">
        <f>'Duplicate Ext-free MC values'!J1</f>
        <v>% Lignin</v>
      </c>
      <c r="K2" s="53" t="str">
        <f>'Duplicate Ext-free MC values'!K1</f>
        <v>% Glucan</v>
      </c>
      <c r="L2" s="53" t="str">
        <f>'Duplicate Ext-free MC values'!L1</f>
        <v>% Xylan</v>
      </c>
      <c r="M2" s="53" t="str">
        <f>'Duplicate Ext-free MC values'!M1</f>
        <v>% Galactan</v>
      </c>
      <c r="N2" s="53" t="str">
        <f>'Duplicate Ext-free MC values'!N1</f>
        <v>% Arabinan</v>
      </c>
      <c r="O2" s="53" t="str">
        <f>'Duplicate Ext-free MC values'!O1</f>
        <v>% Mannan</v>
      </c>
      <c r="P2" s="53" t="str">
        <f>'Duplicate Ext-free MC values'!P1</f>
        <v>Uronic acid</v>
      </c>
      <c r="Q2" s="53" t="str">
        <f>'Duplicate Ext-free MC values'!Q1</f>
        <v>Acetyl</v>
      </c>
      <c r="R2" s="53"/>
    </row>
    <row r="3" spans="1:17" s="2" customFormat="1" ht="12">
      <c r="A3" s="149" t="s">
        <v>174</v>
      </c>
      <c r="B3" s="149"/>
      <c r="C3" s="34">
        <v>1</v>
      </c>
      <c r="D3" s="34">
        <v>1</v>
      </c>
      <c r="E3" s="34">
        <v>1</v>
      </c>
      <c r="F3" s="34">
        <v>1</v>
      </c>
      <c r="G3" s="34">
        <v>1</v>
      </c>
      <c r="H3" s="34">
        <v>1.5</v>
      </c>
      <c r="I3" s="34">
        <v>1</v>
      </c>
      <c r="J3" s="34">
        <v>1</v>
      </c>
      <c r="K3" s="34">
        <v>1.5</v>
      </c>
      <c r="L3" s="34">
        <v>1.5</v>
      </c>
      <c r="M3" s="34">
        <v>1.5</v>
      </c>
      <c r="N3" s="34">
        <v>1.5</v>
      </c>
      <c r="O3" s="34">
        <v>1.5</v>
      </c>
      <c r="P3" s="34">
        <v>1</v>
      </c>
      <c r="Q3" s="34">
        <v>1</v>
      </c>
    </row>
    <row r="4" spans="1:17" ht="11.25">
      <c r="A4" s="1">
        <v>1</v>
      </c>
      <c r="B4" s="1">
        <f>'Duplicate Ext-free MC values'!B2</f>
        <v>0</v>
      </c>
      <c r="C4" s="17">
        <f>IF(ABS('Duplicate Ext-free MC values'!C2-'Duplicate Ext-free MC values'!C3)&gt;'Error Flags'!C$3,'Duplicate Ext-free MC values'!C2,"")</f>
      </c>
      <c r="D4" s="17">
        <f>IF(ABS('Duplicate Ext-free MC values'!D2-'Duplicate Ext-free MC values'!D3)&gt;'Error Flags'!D$3,'Duplicate Ext-free MC values'!D2,"")</f>
      </c>
      <c r="E4" s="17">
        <f>IF(ABS('Duplicate Ext-free MC values'!E2-'Duplicate Ext-free MC values'!E3)&gt;'Error Flags'!E$3,'Duplicate Ext-free MC values'!E2,"")</f>
      </c>
      <c r="F4" s="17">
        <f>IF(ABS('Duplicate Ext-free MC values'!F2-'Duplicate Ext-free MC values'!F3)&gt;'Error Flags'!F$3,'Duplicate Ext-free MC values'!F2,"")</f>
      </c>
      <c r="G4" s="17">
        <f>IF(ABS('Duplicate Ext-free MC values'!G2-'Duplicate Ext-free MC values'!G3)&gt;'Error Flags'!G$3,'Duplicate Ext-free MC values'!G2,"")</f>
      </c>
      <c r="H4" s="17">
        <f>IF(ABS('Duplicate Ext-free MC values'!H2-'Duplicate Ext-free MC values'!H3)&gt;'Error Flags'!H$3,'Duplicate Ext-free MC values'!H2,"")</f>
      </c>
      <c r="I4" s="17">
        <f>IF(ABS('Duplicate Ext-free MC values'!I2-'Duplicate Ext-free MC values'!I3)&gt;'Error Flags'!I$3,'Duplicate Ext-free MC values'!I2,"")</f>
      </c>
      <c r="J4" s="17">
        <f>IF(ABS('Duplicate Ext-free MC values'!J2-'Duplicate Ext-free MC values'!J3)&gt;'Error Flags'!J$3,'Duplicate Ext-free MC values'!J2,"")</f>
      </c>
      <c r="K4" s="17">
        <f>IF(ABS('Duplicate Ext-free MC values'!K2-'Duplicate Ext-free MC values'!K3)&gt;'Error Flags'!K$3,'Duplicate Ext-free MC values'!K2,"")</f>
      </c>
      <c r="L4" s="17">
        <f>IF(ABS('Duplicate Ext-free MC values'!L2-'Duplicate Ext-free MC values'!L3)&gt;'Error Flags'!L$3,'Duplicate Ext-free MC values'!L2,"")</f>
      </c>
      <c r="M4" s="17">
        <f>IF(ABS('Duplicate Ext-free MC values'!M2-'Duplicate Ext-free MC values'!M3)&gt;'Error Flags'!M$3,'Duplicate Ext-free MC values'!M2,"")</f>
      </c>
      <c r="N4" s="17">
        <f>IF(ABS('Duplicate Ext-free MC values'!N2-'Duplicate Ext-free MC values'!N3)&gt;'Error Flags'!N$3,'Duplicate Ext-free MC values'!N2,"")</f>
      </c>
      <c r="O4" s="17">
        <f>IF(ABS('Duplicate Ext-free MC values'!O2-'Duplicate Ext-free MC values'!O3)&gt;'Error Flags'!O$3,'Duplicate Ext-free MC values'!O2,"")</f>
      </c>
      <c r="P4" s="17">
        <f>IF(ABS('Duplicate Ext-free MC values'!P2-'Duplicate Ext-free MC values'!P3)&gt;'Error Flags'!P$3,'Duplicate Ext-free MC values'!P2,"")</f>
      </c>
      <c r="Q4" s="17">
        <f>IF(ABS('Duplicate Ext-free MC values'!Q2-'Duplicate Ext-free MC values'!Q3)&gt;'Error Flags'!Q$3,'Duplicate Ext-free MC values'!Q2,"")</f>
      </c>
    </row>
    <row r="5" spans="1:17" ht="11.25">
      <c r="A5" s="1" t="s">
        <v>13</v>
      </c>
      <c r="B5" s="1">
        <f>'Duplicate Ext-free MC values'!B3</f>
        <v>0</v>
      </c>
      <c r="C5" s="17">
        <f>IF(ABS('Duplicate Ext-free MC values'!C2-'Duplicate Ext-free MC values'!C3)&gt;'Error Flags'!C$3,'Duplicate Ext-free MC values'!C3,"")</f>
      </c>
      <c r="D5" s="17">
        <f>IF(ABS('Duplicate Ext-free MC values'!D2-'Duplicate Ext-free MC values'!D3)&gt;'Error Flags'!D$3,'Duplicate Ext-free MC values'!D3,"")</f>
      </c>
      <c r="E5" s="17">
        <f>IF(ABS('Duplicate Ext-free MC values'!E2-'Duplicate Ext-free MC values'!E3)&gt;'Error Flags'!E$3,'Duplicate Ext-free MC values'!E3,"")</f>
      </c>
      <c r="F5" s="17">
        <f>IF(ABS('Duplicate Ext-free MC values'!F2-'Duplicate Ext-free MC values'!F3)&gt;'Error Flags'!F$3,'Duplicate Ext-free MC values'!F3,"")</f>
      </c>
      <c r="G5" s="17">
        <f>IF(ABS('Duplicate Ext-free MC values'!G2-'Duplicate Ext-free MC values'!G3)&gt;'Error Flags'!G$3,'Duplicate Ext-free MC values'!G3,"")</f>
      </c>
      <c r="H5" s="17">
        <f>IF(ABS('Duplicate Ext-free MC values'!H2-'Duplicate Ext-free MC values'!H3)&gt;'Error Flags'!H$3,'Duplicate Ext-free MC values'!H3,"")</f>
      </c>
      <c r="I5" s="17">
        <f>IF(ABS('Duplicate Ext-free MC values'!I2-'Duplicate Ext-free MC values'!I3)&gt;'Error Flags'!I$3,'Duplicate Ext-free MC values'!I3,"")</f>
      </c>
      <c r="J5" s="17">
        <f>IF(ABS('Duplicate Ext-free MC values'!J2-'Duplicate Ext-free MC values'!J3)&gt;'Error Flags'!J$3,'Duplicate Ext-free MC values'!J3,"")</f>
      </c>
      <c r="K5" s="17">
        <f>IF(ABS('Duplicate Ext-free MC values'!K2-'Duplicate Ext-free MC values'!K3)&gt;'Error Flags'!K$3,'Duplicate Ext-free MC values'!K3,"")</f>
      </c>
      <c r="L5" s="17">
        <f>IF(ABS('Duplicate Ext-free MC values'!L2-'Duplicate Ext-free MC values'!L3)&gt;'Error Flags'!L$3,'Duplicate Ext-free MC values'!L3,"")</f>
      </c>
      <c r="M5" s="17">
        <f>IF(ABS('Duplicate Ext-free MC values'!M2-'Duplicate Ext-free MC values'!M3)&gt;'Error Flags'!M$3,'Duplicate Ext-free MC values'!M3,"")</f>
      </c>
      <c r="N5" s="17">
        <f>IF(ABS('Duplicate Ext-free MC values'!N2-'Duplicate Ext-free MC values'!N3)&gt;'Error Flags'!N$3,'Duplicate Ext-free MC values'!N3,"")</f>
      </c>
      <c r="O5" s="17">
        <f>IF(ABS('Duplicate Ext-free MC values'!O2-'Duplicate Ext-free MC values'!O3)&gt;'Error Flags'!O$3,'Duplicate Ext-free MC values'!O3,"")</f>
      </c>
      <c r="P5" s="17">
        <f>IF(ABS('Duplicate Ext-free MC values'!P2-'Duplicate Ext-free MC values'!P3)&gt;'Error Flags'!P$3,'Duplicate Ext-free MC values'!P3,"")</f>
      </c>
      <c r="Q5" s="17">
        <f>IF(ABS('Duplicate Ext-free MC values'!Q2-'Duplicate Ext-free MC values'!Q3)&gt;'Error Flags'!Q$3,'Duplicate Ext-free MC values'!Q3,"")</f>
      </c>
    </row>
    <row r="6" spans="1:17" ht="11.25">
      <c r="A6" s="1">
        <v>2</v>
      </c>
      <c r="B6" s="1">
        <f>'Duplicate Ext-free MC values'!B4</f>
        <v>0</v>
      </c>
      <c r="C6" s="17">
        <f>IF(ABS('Duplicate Ext-free MC values'!C4-'Duplicate Ext-free MC values'!C5)&gt;'Error Flags'!C$3,'Duplicate Ext-free MC values'!C4,"")</f>
      </c>
      <c r="D6" s="17">
        <f>IF(ABS('Duplicate Ext-free MC values'!D4-'Duplicate Ext-free MC values'!D5)&gt;'Error Flags'!D$3,'Duplicate Ext-free MC values'!D4,"")</f>
      </c>
      <c r="E6" s="17">
        <f>IF(ABS('Duplicate Ext-free MC values'!E4-'Duplicate Ext-free MC values'!E5)&gt;'Error Flags'!E$3,'Duplicate Ext-free MC values'!E4,"")</f>
      </c>
      <c r="F6" s="17">
        <f>IF(ABS('Duplicate Ext-free MC values'!F4-'Duplicate Ext-free MC values'!F5)&gt;'Error Flags'!F$3,'Duplicate Ext-free MC values'!F4,"")</f>
      </c>
      <c r="G6" s="17">
        <f>IF(ABS('Duplicate Ext-free MC values'!G4-'Duplicate Ext-free MC values'!G5)&gt;'Error Flags'!G$3,'Duplicate Ext-free MC values'!G4,"")</f>
      </c>
      <c r="H6" s="17">
        <f>IF(ABS('Duplicate Ext-free MC values'!H4-'Duplicate Ext-free MC values'!H5)&gt;'Error Flags'!H$3,'Duplicate Ext-free MC values'!H4,"")</f>
      </c>
      <c r="I6" s="17">
        <f>IF(ABS('Duplicate Ext-free MC values'!I4-'Duplicate Ext-free MC values'!I5)&gt;'Error Flags'!I$3,'Duplicate Ext-free MC values'!I4,"")</f>
      </c>
      <c r="J6" s="17">
        <f>IF(ABS('Duplicate Ext-free MC values'!J4-'Duplicate Ext-free MC values'!J5)&gt;'Error Flags'!J$3,'Duplicate Ext-free MC values'!J4,"")</f>
      </c>
      <c r="K6" s="17">
        <f>IF(ABS('Duplicate Ext-free MC values'!K4-'Duplicate Ext-free MC values'!K5)&gt;'Error Flags'!K$3,'Duplicate Ext-free MC values'!K4,"")</f>
      </c>
      <c r="L6" s="17">
        <f>IF(ABS('Duplicate Ext-free MC values'!L4-'Duplicate Ext-free MC values'!L5)&gt;'Error Flags'!L$3,'Duplicate Ext-free MC values'!L4,"")</f>
      </c>
      <c r="M6" s="17">
        <f>IF(ABS('Duplicate Ext-free MC values'!M4-'Duplicate Ext-free MC values'!M5)&gt;'Error Flags'!M$3,'Duplicate Ext-free MC values'!M4,"")</f>
      </c>
      <c r="N6" s="17">
        <f>IF(ABS('Duplicate Ext-free MC values'!N4-'Duplicate Ext-free MC values'!N5)&gt;'Error Flags'!N$3,'Duplicate Ext-free MC values'!N4,"")</f>
      </c>
      <c r="O6" s="17">
        <f>IF(ABS('Duplicate Ext-free MC values'!O4-'Duplicate Ext-free MC values'!O5)&gt;'Error Flags'!O$3,'Duplicate Ext-free MC values'!O4,"")</f>
      </c>
      <c r="P6" s="17">
        <f>IF(ABS('Duplicate Ext-free MC values'!P4-'Duplicate Ext-free MC values'!P5)&gt;'Error Flags'!P$3,'Duplicate Ext-free MC values'!P4,"")</f>
      </c>
      <c r="Q6" s="17">
        <f>IF(ABS('Duplicate Ext-free MC values'!Q4-'Duplicate Ext-free MC values'!Q5)&gt;'Error Flags'!Q$3,'Duplicate Ext-free MC values'!Q4,"")</f>
      </c>
    </row>
    <row r="7" spans="1:17" ht="11.25">
      <c r="A7" s="1" t="s">
        <v>14</v>
      </c>
      <c r="B7" s="1">
        <f>'Duplicate Ext-free MC values'!B5</f>
        <v>0</v>
      </c>
      <c r="C7" s="17">
        <f>IF(ABS('Duplicate Ext-free MC values'!C4-'Duplicate Ext-free MC values'!C5)&gt;'Error Flags'!C$3,'Duplicate Ext-free MC values'!C5,"")</f>
      </c>
      <c r="D7" s="17">
        <f>IF(ABS('Duplicate Ext-free MC values'!D4-'Duplicate Ext-free MC values'!D5)&gt;'Error Flags'!D$3,'Duplicate Ext-free MC values'!D5,"")</f>
      </c>
      <c r="E7" s="17">
        <f>IF(ABS('Duplicate Ext-free MC values'!E4-'Duplicate Ext-free MC values'!E5)&gt;'Error Flags'!E$3,'Duplicate Ext-free MC values'!E5,"")</f>
      </c>
      <c r="F7" s="17">
        <f>IF(ABS('Duplicate Ext-free MC values'!F4-'Duplicate Ext-free MC values'!F5)&gt;'Error Flags'!F$3,'Duplicate Ext-free MC values'!F5,"")</f>
      </c>
      <c r="G7" s="17">
        <f>IF(ABS('Duplicate Ext-free MC values'!G4-'Duplicate Ext-free MC values'!G5)&gt;'Error Flags'!G$3,'Duplicate Ext-free MC values'!G5,"")</f>
      </c>
      <c r="H7" s="17">
        <f>IF(ABS('Duplicate Ext-free MC values'!H4-'Duplicate Ext-free MC values'!H5)&gt;'Error Flags'!H$3,'Duplicate Ext-free MC values'!H5,"")</f>
      </c>
      <c r="I7" s="17">
        <f>IF(ABS('Duplicate Ext-free MC values'!I4-'Duplicate Ext-free MC values'!I5)&gt;'Error Flags'!I$3,'Duplicate Ext-free MC values'!I5,"")</f>
      </c>
      <c r="J7" s="17">
        <f>IF(ABS('Duplicate Ext-free MC values'!J4-'Duplicate Ext-free MC values'!J5)&gt;'Error Flags'!J$3,'Duplicate Ext-free MC values'!J5,"")</f>
      </c>
      <c r="K7" s="17">
        <f>IF(ABS('Duplicate Ext-free MC values'!K4-'Duplicate Ext-free MC values'!K5)&gt;'Error Flags'!K$3,'Duplicate Ext-free MC values'!K5,"")</f>
      </c>
      <c r="L7" s="17">
        <f>IF(ABS('Duplicate Ext-free MC values'!L4-'Duplicate Ext-free MC values'!L5)&gt;'Error Flags'!L$3,'Duplicate Ext-free MC values'!L5,"")</f>
      </c>
      <c r="M7" s="17">
        <f>IF(ABS('Duplicate Ext-free MC values'!M4-'Duplicate Ext-free MC values'!M5)&gt;'Error Flags'!M$3,'Duplicate Ext-free MC values'!M5,"")</f>
      </c>
      <c r="N7" s="17">
        <f>IF(ABS('Duplicate Ext-free MC values'!N4-'Duplicate Ext-free MC values'!N5)&gt;'Error Flags'!N$3,'Duplicate Ext-free MC values'!N5,"")</f>
      </c>
      <c r="O7" s="17">
        <f>IF(ABS('Duplicate Ext-free MC values'!O4-'Duplicate Ext-free MC values'!O5)&gt;'Error Flags'!O$3,'Duplicate Ext-free MC values'!O5,"")</f>
      </c>
      <c r="P7" s="17">
        <f>IF(ABS('Duplicate Ext-free MC values'!P4-'Duplicate Ext-free MC values'!P5)&gt;'Error Flags'!P$3,'Duplicate Ext-free MC values'!P5,"")</f>
      </c>
      <c r="Q7" s="17">
        <f>IF(ABS('Duplicate Ext-free MC values'!Q4-'Duplicate Ext-free MC values'!Q5)&gt;'Error Flags'!Q$3,'Duplicate Ext-free MC values'!Q5,"")</f>
      </c>
    </row>
    <row r="8" spans="1:17" ht="11.25">
      <c r="A8" s="1">
        <v>3</v>
      </c>
      <c r="B8" s="1">
        <f>'Duplicate Ext-free MC values'!B6</f>
        <v>0</v>
      </c>
      <c r="C8" s="17">
        <f>IF(ABS('Duplicate Ext-free MC values'!C6-'Duplicate Ext-free MC values'!C7)&gt;'Error Flags'!C$3,'Duplicate Ext-free MC values'!C6,"")</f>
      </c>
      <c r="D8" s="17">
        <f>IF(ABS('Duplicate Ext-free MC values'!D6-'Duplicate Ext-free MC values'!D7)&gt;'Error Flags'!D$3,'Duplicate Ext-free MC values'!D6,"")</f>
      </c>
      <c r="E8" s="17">
        <f>IF(ABS('Duplicate Ext-free MC values'!E6-'Duplicate Ext-free MC values'!E7)&gt;'Error Flags'!E$3,'Duplicate Ext-free MC values'!E6,"")</f>
      </c>
      <c r="F8" s="17">
        <f>IF(ABS('Duplicate Ext-free MC values'!F6-'Duplicate Ext-free MC values'!F7)&gt;'Error Flags'!F$3,'Duplicate Ext-free MC values'!F6,"")</f>
      </c>
      <c r="G8" s="17">
        <f>IF(ABS('Duplicate Ext-free MC values'!G6-'Duplicate Ext-free MC values'!G7)&gt;'Error Flags'!G$3,'Duplicate Ext-free MC values'!G6,"")</f>
      </c>
      <c r="H8" s="17">
        <f>IF(ABS('Duplicate Ext-free MC values'!H6-'Duplicate Ext-free MC values'!H7)&gt;'Error Flags'!H$3,'Duplicate Ext-free MC values'!H6,"")</f>
      </c>
      <c r="I8" s="17">
        <f>IF(ABS('Duplicate Ext-free MC values'!I6-'Duplicate Ext-free MC values'!I7)&gt;'Error Flags'!I$3,'Duplicate Ext-free MC values'!I6,"")</f>
      </c>
      <c r="J8" s="17">
        <f>IF(ABS('Duplicate Ext-free MC values'!J6-'Duplicate Ext-free MC values'!J7)&gt;'Error Flags'!J$3,'Duplicate Ext-free MC values'!J6,"")</f>
      </c>
      <c r="K8" s="17">
        <f>IF(ABS('Duplicate Ext-free MC values'!K6-'Duplicate Ext-free MC values'!K7)&gt;'Error Flags'!K$3,'Duplicate Ext-free MC values'!K6,"")</f>
      </c>
      <c r="L8" s="17">
        <f>IF(ABS('Duplicate Ext-free MC values'!L6-'Duplicate Ext-free MC values'!L7)&gt;'Error Flags'!L$3,'Duplicate Ext-free MC values'!L6,"")</f>
      </c>
      <c r="M8" s="17">
        <f>IF(ABS('Duplicate Ext-free MC values'!M6-'Duplicate Ext-free MC values'!M7)&gt;'Error Flags'!M$3,'Duplicate Ext-free MC values'!M6,"")</f>
      </c>
      <c r="N8" s="17">
        <f>IF(ABS('Duplicate Ext-free MC values'!N6-'Duplicate Ext-free MC values'!N7)&gt;'Error Flags'!N$3,'Duplicate Ext-free MC values'!N6,"")</f>
      </c>
      <c r="O8" s="17">
        <f>IF(ABS('Duplicate Ext-free MC values'!O6-'Duplicate Ext-free MC values'!O7)&gt;'Error Flags'!O$3,'Duplicate Ext-free MC values'!O6,"")</f>
      </c>
      <c r="P8" s="17">
        <f>IF(ABS('Duplicate Ext-free MC values'!P6-'Duplicate Ext-free MC values'!P7)&gt;'Error Flags'!P$3,'Duplicate Ext-free MC values'!P6,"")</f>
      </c>
      <c r="Q8" s="17">
        <f>IF(ABS('Duplicate Ext-free MC values'!Q6-'Duplicate Ext-free MC values'!Q7)&gt;'Error Flags'!Q$3,'Duplicate Ext-free MC values'!Q6,"")</f>
      </c>
    </row>
    <row r="9" spans="1:17" ht="11.25">
      <c r="A9" s="1" t="s">
        <v>15</v>
      </c>
      <c r="B9" s="1">
        <f>'Duplicate Ext-free MC values'!B7</f>
        <v>0</v>
      </c>
      <c r="C9" s="17">
        <f>IF(ABS('Duplicate Ext-free MC values'!C6-'Duplicate Ext-free MC values'!C7)&gt;'Error Flags'!C$3,'Duplicate Ext-free MC values'!C7,"")</f>
      </c>
      <c r="D9" s="17">
        <f>IF(ABS('Duplicate Ext-free MC values'!D6-'Duplicate Ext-free MC values'!D7)&gt;'Error Flags'!D$3,'Duplicate Ext-free MC values'!D7,"")</f>
      </c>
      <c r="E9" s="17">
        <f>IF(ABS('Duplicate Ext-free MC values'!E6-'Duplicate Ext-free MC values'!E7)&gt;'Error Flags'!E$3,'Duplicate Ext-free MC values'!E7,"")</f>
      </c>
      <c r="F9" s="17">
        <f>IF(ABS('Duplicate Ext-free MC values'!F6-'Duplicate Ext-free MC values'!F7)&gt;'Error Flags'!F$3,'Duplicate Ext-free MC values'!F7,"")</f>
      </c>
      <c r="G9" s="17">
        <f>IF(ABS('Duplicate Ext-free MC values'!G6-'Duplicate Ext-free MC values'!G7)&gt;'Error Flags'!G$3,'Duplicate Ext-free MC values'!G7,"")</f>
      </c>
      <c r="H9" s="17">
        <f>IF(ABS('Duplicate Ext-free MC values'!H6-'Duplicate Ext-free MC values'!H7)&gt;'Error Flags'!H$3,'Duplicate Ext-free MC values'!H7,"")</f>
      </c>
      <c r="I9" s="17">
        <f>IF(ABS('Duplicate Ext-free MC values'!I6-'Duplicate Ext-free MC values'!I7)&gt;'Error Flags'!I$3,'Duplicate Ext-free MC values'!I7,"")</f>
      </c>
      <c r="J9" s="17">
        <f>IF(ABS('Duplicate Ext-free MC values'!J6-'Duplicate Ext-free MC values'!J7)&gt;'Error Flags'!J$3,'Duplicate Ext-free MC values'!J7,"")</f>
      </c>
      <c r="K9" s="17">
        <f>IF(ABS('Duplicate Ext-free MC values'!K6-'Duplicate Ext-free MC values'!K7)&gt;'Error Flags'!K$3,'Duplicate Ext-free MC values'!K7,"")</f>
      </c>
      <c r="L9" s="17">
        <f>IF(ABS('Duplicate Ext-free MC values'!L6-'Duplicate Ext-free MC values'!L7)&gt;'Error Flags'!L$3,'Duplicate Ext-free MC values'!L7,"")</f>
      </c>
      <c r="M9" s="17">
        <f>IF(ABS('Duplicate Ext-free MC values'!M6-'Duplicate Ext-free MC values'!M7)&gt;'Error Flags'!M$3,'Duplicate Ext-free MC values'!M7,"")</f>
      </c>
      <c r="N9" s="17">
        <f>IF(ABS('Duplicate Ext-free MC values'!N6-'Duplicate Ext-free MC values'!N7)&gt;'Error Flags'!N$3,'Duplicate Ext-free MC values'!N7,"")</f>
      </c>
      <c r="O9" s="17">
        <f>IF(ABS('Duplicate Ext-free MC values'!O6-'Duplicate Ext-free MC values'!O7)&gt;'Error Flags'!O$3,'Duplicate Ext-free MC values'!O7,"")</f>
      </c>
      <c r="P9" s="17">
        <f>IF(ABS('Duplicate Ext-free MC values'!P6-'Duplicate Ext-free MC values'!P7)&gt;'Error Flags'!P$3,'Duplicate Ext-free MC values'!P7,"")</f>
      </c>
      <c r="Q9" s="17">
        <f>IF(ABS('Duplicate Ext-free MC values'!Q6-'Duplicate Ext-free MC values'!Q7)&gt;'Error Flags'!Q$3,'Duplicate Ext-free MC values'!Q7,"")</f>
      </c>
    </row>
    <row r="10" spans="1:17" ht="11.25">
      <c r="A10" s="1">
        <v>4</v>
      </c>
      <c r="B10" s="1">
        <f>'Duplicate Ext-free MC values'!B8</f>
        <v>0</v>
      </c>
      <c r="C10" s="17">
        <f>IF(ABS('Duplicate Ext-free MC values'!C8-'Duplicate Ext-free MC values'!C9)&gt;'Error Flags'!C$3,'Duplicate Ext-free MC values'!C8,"")</f>
      </c>
      <c r="D10" s="17">
        <f>IF(ABS('Duplicate Ext-free MC values'!D8-'Duplicate Ext-free MC values'!D9)&gt;'Error Flags'!D$3,'Duplicate Ext-free MC values'!D8,"")</f>
      </c>
      <c r="E10" s="17">
        <f>IF(ABS('Duplicate Ext-free MC values'!E8-'Duplicate Ext-free MC values'!E9)&gt;'Error Flags'!E$3,'Duplicate Ext-free MC values'!E8,"")</f>
      </c>
      <c r="F10" s="17">
        <f>IF(ABS('Duplicate Ext-free MC values'!F8-'Duplicate Ext-free MC values'!F9)&gt;'Error Flags'!F$3,'Duplicate Ext-free MC values'!F8,"")</f>
      </c>
      <c r="G10" s="17">
        <f>IF(ABS('Duplicate Ext-free MC values'!G8-'Duplicate Ext-free MC values'!G9)&gt;'Error Flags'!G$3,'Duplicate Ext-free MC values'!G8,"")</f>
      </c>
      <c r="H10" s="17">
        <f>IF(ABS('Duplicate Ext-free MC values'!H8-'Duplicate Ext-free MC values'!H9)&gt;'Error Flags'!H$3,'Duplicate Ext-free MC values'!H8,"")</f>
      </c>
      <c r="I10" s="17">
        <f>IF(ABS('Duplicate Ext-free MC values'!I8-'Duplicate Ext-free MC values'!I9)&gt;'Error Flags'!I$3,'Duplicate Ext-free MC values'!I8,"")</f>
      </c>
      <c r="J10" s="17">
        <f>IF(ABS('Duplicate Ext-free MC values'!J8-'Duplicate Ext-free MC values'!J9)&gt;'Error Flags'!J$3,'Duplicate Ext-free MC values'!J8,"")</f>
      </c>
      <c r="K10" s="17">
        <f>IF(ABS('Duplicate Ext-free MC values'!K8-'Duplicate Ext-free MC values'!K9)&gt;'Error Flags'!K$3,'Duplicate Ext-free MC values'!K8,"")</f>
      </c>
      <c r="L10" s="17">
        <f>IF(ABS('Duplicate Ext-free MC values'!L8-'Duplicate Ext-free MC values'!L9)&gt;'Error Flags'!L$3,'Duplicate Ext-free MC values'!L8,"")</f>
      </c>
      <c r="M10" s="17">
        <f>IF(ABS('Duplicate Ext-free MC values'!M8-'Duplicate Ext-free MC values'!M9)&gt;'Error Flags'!M$3,'Duplicate Ext-free MC values'!M8,"")</f>
      </c>
      <c r="N10" s="17">
        <f>IF(ABS('Duplicate Ext-free MC values'!N8-'Duplicate Ext-free MC values'!N9)&gt;'Error Flags'!N$3,'Duplicate Ext-free MC values'!N8,"")</f>
      </c>
      <c r="O10" s="17">
        <f>IF(ABS('Duplicate Ext-free MC values'!O8-'Duplicate Ext-free MC values'!O9)&gt;'Error Flags'!O$3,'Duplicate Ext-free MC values'!O8,"")</f>
      </c>
      <c r="P10" s="17">
        <f>IF(ABS('Duplicate Ext-free MC values'!P8-'Duplicate Ext-free MC values'!P9)&gt;'Error Flags'!P$3,'Duplicate Ext-free MC values'!P8,"")</f>
      </c>
      <c r="Q10" s="17">
        <f>IF(ABS('Duplicate Ext-free MC values'!Q8-'Duplicate Ext-free MC values'!Q9)&gt;'Error Flags'!Q$3,'Duplicate Ext-free MC values'!Q8,"")</f>
      </c>
    </row>
    <row r="11" spans="1:17" ht="11.25">
      <c r="A11" s="1" t="s">
        <v>16</v>
      </c>
      <c r="B11" s="1">
        <f>'Duplicate Ext-free MC values'!B9</f>
        <v>0</v>
      </c>
      <c r="C11" s="17">
        <f>IF(ABS('Duplicate Ext-free MC values'!C8-'Duplicate Ext-free MC values'!C9)&gt;'Error Flags'!C$3,'Duplicate Ext-free MC values'!C9,"")</f>
      </c>
      <c r="D11" s="17">
        <f>IF(ABS('Duplicate Ext-free MC values'!D8-'Duplicate Ext-free MC values'!D9)&gt;'Error Flags'!D$3,'Duplicate Ext-free MC values'!D9,"")</f>
      </c>
      <c r="E11" s="17">
        <f>IF(ABS('Duplicate Ext-free MC values'!E8-'Duplicate Ext-free MC values'!E9)&gt;'Error Flags'!E$3,'Duplicate Ext-free MC values'!E9,"")</f>
      </c>
      <c r="F11" s="17">
        <f>IF(ABS('Duplicate Ext-free MC values'!F8-'Duplicate Ext-free MC values'!F9)&gt;'Error Flags'!F$3,'Duplicate Ext-free MC values'!F9,"")</f>
      </c>
      <c r="G11" s="17">
        <f>IF(ABS('Duplicate Ext-free MC values'!G8-'Duplicate Ext-free MC values'!G9)&gt;'Error Flags'!G$3,'Duplicate Ext-free MC values'!G9,"")</f>
      </c>
      <c r="H11" s="17">
        <f>IF(ABS('Duplicate Ext-free MC values'!H8-'Duplicate Ext-free MC values'!H9)&gt;'Error Flags'!H$3,'Duplicate Ext-free MC values'!H9,"")</f>
      </c>
      <c r="I11" s="17">
        <f>IF(ABS('Duplicate Ext-free MC values'!I8-'Duplicate Ext-free MC values'!I9)&gt;'Error Flags'!I$3,'Duplicate Ext-free MC values'!I9,"")</f>
      </c>
      <c r="J11" s="17">
        <f>IF(ABS('Duplicate Ext-free MC values'!J8-'Duplicate Ext-free MC values'!J9)&gt;'Error Flags'!J$3,'Duplicate Ext-free MC values'!J9,"")</f>
      </c>
      <c r="K11" s="17">
        <f>IF(ABS('Duplicate Ext-free MC values'!K8-'Duplicate Ext-free MC values'!K9)&gt;'Error Flags'!K$3,'Duplicate Ext-free MC values'!K9,"")</f>
      </c>
      <c r="L11" s="17">
        <f>IF(ABS('Duplicate Ext-free MC values'!L8-'Duplicate Ext-free MC values'!L9)&gt;'Error Flags'!L$3,'Duplicate Ext-free MC values'!L9,"")</f>
      </c>
      <c r="M11" s="17">
        <f>IF(ABS('Duplicate Ext-free MC values'!M8-'Duplicate Ext-free MC values'!M9)&gt;'Error Flags'!M$3,'Duplicate Ext-free MC values'!M9,"")</f>
      </c>
      <c r="N11" s="17">
        <f>IF(ABS('Duplicate Ext-free MC values'!N8-'Duplicate Ext-free MC values'!N9)&gt;'Error Flags'!N$3,'Duplicate Ext-free MC values'!N9,"")</f>
      </c>
      <c r="O11" s="17">
        <f>IF(ABS('Duplicate Ext-free MC values'!O8-'Duplicate Ext-free MC values'!O9)&gt;'Error Flags'!O$3,'Duplicate Ext-free MC values'!O9,"")</f>
      </c>
      <c r="P11" s="17">
        <f>IF(ABS('Duplicate Ext-free MC values'!P8-'Duplicate Ext-free MC values'!P9)&gt;'Error Flags'!P$3,'Duplicate Ext-free MC values'!P9,"")</f>
      </c>
      <c r="Q11" s="17">
        <f>IF(ABS('Duplicate Ext-free MC values'!Q8-'Duplicate Ext-free MC values'!Q9)&gt;'Error Flags'!Q$3,'Duplicate Ext-free MC values'!Q9,"")</f>
      </c>
    </row>
    <row r="12" spans="1:17" ht="11.25">
      <c r="A12" s="1">
        <v>5</v>
      </c>
      <c r="B12" s="1">
        <f>'Duplicate Ext-free MC values'!B10</f>
        <v>0</v>
      </c>
      <c r="C12" s="17">
        <f>IF(ABS('Duplicate Ext-free MC values'!C10-'Duplicate Ext-free MC values'!C11)&gt;'Error Flags'!C$3,'Duplicate Ext-free MC values'!C10,"")</f>
      </c>
      <c r="D12" s="17">
        <f>IF(ABS('Duplicate Ext-free MC values'!D10-'Duplicate Ext-free MC values'!D11)&gt;'Error Flags'!D$3,'Duplicate Ext-free MC values'!D10,"")</f>
      </c>
      <c r="E12" s="17">
        <f>IF(ABS('Duplicate Ext-free MC values'!E10-'Duplicate Ext-free MC values'!E11)&gt;'Error Flags'!E$3,'Duplicate Ext-free MC values'!E10,"")</f>
      </c>
      <c r="F12" s="17">
        <f>IF(ABS('Duplicate Ext-free MC values'!F10-'Duplicate Ext-free MC values'!F11)&gt;'Error Flags'!F$3,'Duplicate Ext-free MC values'!F10,"")</f>
      </c>
      <c r="G12" s="17">
        <f>IF(ABS('Duplicate Ext-free MC values'!G10-'Duplicate Ext-free MC values'!G11)&gt;'Error Flags'!G$3,'Duplicate Ext-free MC values'!G10,"")</f>
      </c>
      <c r="H12" s="17">
        <f>IF(ABS('Duplicate Ext-free MC values'!H10-'Duplicate Ext-free MC values'!H11)&gt;'Error Flags'!H$3,'Duplicate Ext-free MC values'!H10,"")</f>
      </c>
      <c r="I12" s="17">
        <f>IF(ABS('Duplicate Ext-free MC values'!I10-'Duplicate Ext-free MC values'!I11)&gt;'Error Flags'!I$3,'Duplicate Ext-free MC values'!I10,"")</f>
      </c>
      <c r="J12" s="17">
        <f>IF(ABS('Duplicate Ext-free MC values'!J10-'Duplicate Ext-free MC values'!J11)&gt;'Error Flags'!J$3,'Duplicate Ext-free MC values'!J10,"")</f>
      </c>
      <c r="K12" s="17">
        <f>IF(ABS('Duplicate Ext-free MC values'!K10-'Duplicate Ext-free MC values'!K11)&gt;'Error Flags'!K$3,'Duplicate Ext-free MC values'!K10,"")</f>
      </c>
      <c r="L12" s="17">
        <f>IF(ABS('Duplicate Ext-free MC values'!L10-'Duplicate Ext-free MC values'!L11)&gt;'Error Flags'!L$3,'Duplicate Ext-free MC values'!L10,"")</f>
      </c>
      <c r="M12" s="17">
        <f>IF(ABS('Duplicate Ext-free MC values'!M10-'Duplicate Ext-free MC values'!M11)&gt;'Error Flags'!M$3,'Duplicate Ext-free MC values'!M10,"")</f>
      </c>
      <c r="N12" s="17">
        <f>IF(ABS('Duplicate Ext-free MC values'!N10-'Duplicate Ext-free MC values'!N11)&gt;'Error Flags'!N$3,'Duplicate Ext-free MC values'!N10,"")</f>
      </c>
      <c r="O12" s="17">
        <f>IF(ABS('Duplicate Ext-free MC values'!O10-'Duplicate Ext-free MC values'!O11)&gt;'Error Flags'!O$3,'Duplicate Ext-free MC values'!O10,"")</f>
      </c>
      <c r="P12" s="17">
        <f>IF(ABS('Duplicate Ext-free MC values'!P10-'Duplicate Ext-free MC values'!P11)&gt;'Error Flags'!P$3,'Duplicate Ext-free MC values'!P10,"")</f>
      </c>
      <c r="Q12" s="17">
        <f>IF(ABS('Duplicate Ext-free MC values'!Q10-'Duplicate Ext-free MC values'!Q11)&gt;'Error Flags'!Q$3,'Duplicate Ext-free MC values'!Q10,"")</f>
      </c>
    </row>
    <row r="13" spans="1:17" ht="11.25">
      <c r="A13" s="1" t="s">
        <v>17</v>
      </c>
      <c r="B13" s="1">
        <f>'Duplicate Ext-free MC values'!B11</f>
        <v>0</v>
      </c>
      <c r="C13" s="17">
        <f>IF(ABS('Duplicate Ext-free MC values'!C10-'Duplicate Ext-free MC values'!C11)&gt;'Error Flags'!C$3,'Duplicate Ext-free MC values'!C11,"")</f>
      </c>
      <c r="D13" s="17">
        <f>IF(ABS('Duplicate Ext-free MC values'!D10-'Duplicate Ext-free MC values'!D11)&gt;'Error Flags'!D$3,'Duplicate Ext-free MC values'!D11,"")</f>
      </c>
      <c r="E13" s="17">
        <f>IF(ABS('Duplicate Ext-free MC values'!E10-'Duplicate Ext-free MC values'!E11)&gt;'Error Flags'!E$3,'Duplicate Ext-free MC values'!E11,"")</f>
      </c>
      <c r="F13" s="17">
        <f>IF(ABS('Duplicate Ext-free MC values'!F10-'Duplicate Ext-free MC values'!F11)&gt;'Error Flags'!F$3,'Duplicate Ext-free MC values'!F11,"")</f>
      </c>
      <c r="G13" s="17">
        <f>IF(ABS('Duplicate Ext-free MC values'!G10-'Duplicate Ext-free MC values'!G11)&gt;'Error Flags'!G$3,'Duplicate Ext-free MC values'!G11,"")</f>
      </c>
      <c r="H13" s="17">
        <f>IF(ABS('Duplicate Ext-free MC values'!H10-'Duplicate Ext-free MC values'!H11)&gt;'Error Flags'!H$3,'Duplicate Ext-free MC values'!H11,"")</f>
      </c>
      <c r="I13" s="17">
        <f>IF(ABS('Duplicate Ext-free MC values'!I10-'Duplicate Ext-free MC values'!I11)&gt;'Error Flags'!I$3,'Duplicate Ext-free MC values'!I11,"")</f>
      </c>
      <c r="J13" s="17">
        <f>IF(ABS('Duplicate Ext-free MC values'!J10-'Duplicate Ext-free MC values'!J11)&gt;'Error Flags'!J$3,'Duplicate Ext-free MC values'!J11,"")</f>
      </c>
      <c r="K13" s="17">
        <f>IF(ABS('Duplicate Ext-free MC values'!K10-'Duplicate Ext-free MC values'!K11)&gt;'Error Flags'!K$3,'Duplicate Ext-free MC values'!K11,"")</f>
      </c>
      <c r="L13" s="17">
        <f>IF(ABS('Duplicate Ext-free MC values'!L10-'Duplicate Ext-free MC values'!L11)&gt;'Error Flags'!L$3,'Duplicate Ext-free MC values'!L11,"")</f>
      </c>
      <c r="M13" s="17">
        <f>IF(ABS('Duplicate Ext-free MC values'!M10-'Duplicate Ext-free MC values'!M11)&gt;'Error Flags'!M$3,'Duplicate Ext-free MC values'!M11,"")</f>
      </c>
      <c r="N13" s="17">
        <f>IF(ABS('Duplicate Ext-free MC values'!N10-'Duplicate Ext-free MC values'!N11)&gt;'Error Flags'!N$3,'Duplicate Ext-free MC values'!N11,"")</f>
      </c>
      <c r="O13" s="17">
        <f>IF(ABS('Duplicate Ext-free MC values'!O10-'Duplicate Ext-free MC values'!O11)&gt;'Error Flags'!O$3,'Duplicate Ext-free MC values'!O11,"")</f>
      </c>
      <c r="P13" s="17">
        <f>IF(ABS('Duplicate Ext-free MC values'!P10-'Duplicate Ext-free MC values'!P11)&gt;'Error Flags'!P$3,'Duplicate Ext-free MC values'!P11,"")</f>
      </c>
      <c r="Q13" s="17">
        <f>IF(ABS('Duplicate Ext-free MC values'!Q10-'Duplicate Ext-free MC values'!Q11)&gt;'Error Flags'!Q$3,'Duplicate Ext-free MC values'!Q11,"")</f>
      </c>
    </row>
    <row r="14" spans="1:17" ht="11.25">
      <c r="A14" s="1">
        <v>6</v>
      </c>
      <c r="B14" s="1">
        <f>'Duplicate Ext-free MC values'!B12</f>
        <v>0</v>
      </c>
      <c r="C14" s="17">
        <f>IF(ABS('Duplicate Ext-free MC values'!C12-'Duplicate Ext-free MC values'!C13)&gt;'Error Flags'!C$3,'Duplicate Ext-free MC values'!C12,"")</f>
      </c>
      <c r="D14" s="17">
        <f>IF(ABS('Duplicate Ext-free MC values'!D12-'Duplicate Ext-free MC values'!D13)&gt;'Error Flags'!D$3,'Duplicate Ext-free MC values'!D12,"")</f>
      </c>
      <c r="E14" s="17">
        <f>IF(ABS('Duplicate Ext-free MC values'!E12-'Duplicate Ext-free MC values'!E13)&gt;'Error Flags'!E$3,'Duplicate Ext-free MC values'!E12,"")</f>
      </c>
      <c r="F14" s="17">
        <f>IF(ABS('Duplicate Ext-free MC values'!F12-'Duplicate Ext-free MC values'!F13)&gt;'Error Flags'!F$3,'Duplicate Ext-free MC values'!F12,"")</f>
      </c>
      <c r="G14" s="17">
        <f>IF(ABS('Duplicate Ext-free MC values'!G12-'Duplicate Ext-free MC values'!G13)&gt;'Error Flags'!G$3,'Duplicate Ext-free MC values'!G12,"")</f>
      </c>
      <c r="H14" s="17">
        <f>IF(ABS('Duplicate Ext-free MC values'!H12-'Duplicate Ext-free MC values'!H13)&gt;'Error Flags'!H$3,'Duplicate Ext-free MC values'!H12,"")</f>
      </c>
      <c r="I14" s="17">
        <f>IF(ABS('Duplicate Ext-free MC values'!I12-'Duplicate Ext-free MC values'!I13)&gt;'Error Flags'!I$3,'Duplicate Ext-free MC values'!I12,"")</f>
      </c>
      <c r="J14" s="17">
        <f>IF(ABS('Duplicate Ext-free MC values'!J12-'Duplicate Ext-free MC values'!J13)&gt;'Error Flags'!J$3,'Duplicate Ext-free MC values'!J12,"")</f>
      </c>
      <c r="K14" s="17">
        <f>IF(ABS('Duplicate Ext-free MC values'!K12-'Duplicate Ext-free MC values'!K13)&gt;'Error Flags'!K$3,'Duplicate Ext-free MC values'!K12,"")</f>
      </c>
      <c r="L14" s="17">
        <f>IF(ABS('Duplicate Ext-free MC values'!L12-'Duplicate Ext-free MC values'!L13)&gt;'Error Flags'!L$3,'Duplicate Ext-free MC values'!L12,"")</f>
      </c>
      <c r="M14" s="17">
        <f>IF(ABS('Duplicate Ext-free MC values'!M12-'Duplicate Ext-free MC values'!M13)&gt;'Error Flags'!M$3,'Duplicate Ext-free MC values'!M12,"")</f>
      </c>
      <c r="N14" s="17">
        <f>IF(ABS('Duplicate Ext-free MC values'!N12-'Duplicate Ext-free MC values'!N13)&gt;'Error Flags'!N$3,'Duplicate Ext-free MC values'!N12,"")</f>
      </c>
      <c r="O14" s="17">
        <f>IF(ABS('Duplicate Ext-free MC values'!O12-'Duplicate Ext-free MC values'!O13)&gt;'Error Flags'!O$3,'Duplicate Ext-free MC values'!O12,"")</f>
      </c>
      <c r="P14" s="17">
        <f>IF(ABS('Duplicate Ext-free MC values'!P12-'Duplicate Ext-free MC values'!P13)&gt;'Error Flags'!P$3,'Duplicate Ext-free MC values'!P12,"")</f>
      </c>
      <c r="Q14" s="17">
        <f>IF(ABS('Duplicate Ext-free MC values'!Q12-'Duplicate Ext-free MC values'!Q13)&gt;'Error Flags'!Q$3,'Duplicate Ext-free MC values'!Q12,"")</f>
      </c>
    </row>
    <row r="15" spans="1:17" ht="11.25">
      <c r="A15" s="1" t="s">
        <v>18</v>
      </c>
      <c r="B15" s="1">
        <f>'Duplicate Ext-free MC values'!B13</f>
        <v>0</v>
      </c>
      <c r="C15" s="17">
        <f>IF(ABS('Duplicate Ext-free MC values'!C12-'Duplicate Ext-free MC values'!C13)&gt;'Error Flags'!C$3,'Duplicate Ext-free MC values'!C13,"")</f>
      </c>
      <c r="D15" s="17">
        <f>IF(ABS('Duplicate Ext-free MC values'!D12-'Duplicate Ext-free MC values'!D13)&gt;'Error Flags'!D$3,'Duplicate Ext-free MC values'!D13,"")</f>
      </c>
      <c r="E15" s="17">
        <f>IF(ABS('Duplicate Ext-free MC values'!E12-'Duplicate Ext-free MC values'!E13)&gt;'Error Flags'!E$3,'Duplicate Ext-free MC values'!E13,"")</f>
      </c>
      <c r="F15" s="17">
        <f>IF(ABS('Duplicate Ext-free MC values'!F12-'Duplicate Ext-free MC values'!F13)&gt;'Error Flags'!F$3,'Duplicate Ext-free MC values'!F13,"")</f>
      </c>
      <c r="G15" s="17">
        <f>IF(ABS('Duplicate Ext-free MC values'!G12-'Duplicate Ext-free MC values'!G13)&gt;'Error Flags'!G$3,'Duplicate Ext-free MC values'!G13,"")</f>
      </c>
      <c r="H15" s="17">
        <f>IF(ABS('Duplicate Ext-free MC values'!H12-'Duplicate Ext-free MC values'!H13)&gt;'Error Flags'!H$3,'Duplicate Ext-free MC values'!H13,"")</f>
      </c>
      <c r="I15" s="17">
        <f>IF(ABS('Duplicate Ext-free MC values'!I12-'Duplicate Ext-free MC values'!I13)&gt;'Error Flags'!I$3,'Duplicate Ext-free MC values'!I13,"")</f>
      </c>
      <c r="J15" s="17">
        <f>IF(ABS('Duplicate Ext-free MC values'!J12-'Duplicate Ext-free MC values'!J13)&gt;'Error Flags'!J$3,'Duplicate Ext-free MC values'!J13,"")</f>
      </c>
      <c r="K15" s="17">
        <f>IF(ABS('Duplicate Ext-free MC values'!K12-'Duplicate Ext-free MC values'!K13)&gt;'Error Flags'!K$3,'Duplicate Ext-free MC values'!K13,"")</f>
      </c>
      <c r="L15" s="17">
        <f>IF(ABS('Duplicate Ext-free MC values'!L12-'Duplicate Ext-free MC values'!L13)&gt;'Error Flags'!L$3,'Duplicate Ext-free MC values'!L13,"")</f>
      </c>
      <c r="M15" s="17">
        <f>IF(ABS('Duplicate Ext-free MC values'!M12-'Duplicate Ext-free MC values'!M13)&gt;'Error Flags'!M$3,'Duplicate Ext-free MC values'!M13,"")</f>
      </c>
      <c r="N15" s="17">
        <f>IF(ABS('Duplicate Ext-free MC values'!N12-'Duplicate Ext-free MC values'!N13)&gt;'Error Flags'!N$3,'Duplicate Ext-free MC values'!N13,"")</f>
      </c>
      <c r="O15" s="17">
        <f>IF(ABS('Duplicate Ext-free MC values'!O12-'Duplicate Ext-free MC values'!O13)&gt;'Error Flags'!O$3,'Duplicate Ext-free MC values'!O13,"")</f>
      </c>
      <c r="P15" s="17">
        <f>IF(ABS('Duplicate Ext-free MC values'!P12-'Duplicate Ext-free MC values'!P13)&gt;'Error Flags'!P$3,'Duplicate Ext-free MC values'!P13,"")</f>
      </c>
      <c r="Q15" s="17">
        <f>IF(ABS('Duplicate Ext-free MC values'!Q12-'Duplicate Ext-free MC values'!Q13)&gt;'Error Flags'!Q$3,'Duplicate Ext-free MC values'!Q13,"")</f>
      </c>
    </row>
    <row r="16" spans="1:17" ht="11.25">
      <c r="A16" s="1">
        <v>7</v>
      </c>
      <c r="B16" s="1">
        <f>'Duplicate Ext-free MC values'!B14</f>
        <v>0</v>
      </c>
      <c r="C16" s="17">
        <f>IF(ABS('Duplicate Ext-free MC values'!C14-'Duplicate Ext-free MC values'!C15)&gt;'Error Flags'!C$3,'Duplicate Ext-free MC values'!C14,"")</f>
      </c>
      <c r="D16" s="17">
        <f>IF(ABS('Duplicate Ext-free MC values'!D14-'Duplicate Ext-free MC values'!D15)&gt;'Error Flags'!D$3,'Duplicate Ext-free MC values'!D14,"")</f>
      </c>
      <c r="E16" s="17">
        <f>IF(ABS('Duplicate Ext-free MC values'!E14-'Duplicate Ext-free MC values'!E15)&gt;'Error Flags'!E$3,'Duplicate Ext-free MC values'!E14,"")</f>
      </c>
      <c r="F16" s="17">
        <f>IF(ABS('Duplicate Ext-free MC values'!F14-'Duplicate Ext-free MC values'!F15)&gt;'Error Flags'!F$3,'Duplicate Ext-free MC values'!F14,"")</f>
      </c>
      <c r="G16" s="17">
        <f>IF(ABS('Duplicate Ext-free MC values'!G14-'Duplicate Ext-free MC values'!G15)&gt;'Error Flags'!G$3,'Duplicate Ext-free MC values'!G14,"")</f>
      </c>
      <c r="H16" s="17">
        <f>IF(ABS('Duplicate Ext-free MC values'!H14-'Duplicate Ext-free MC values'!H15)&gt;'Error Flags'!H$3,'Duplicate Ext-free MC values'!H14,"")</f>
      </c>
      <c r="I16" s="17">
        <f>IF(ABS('Duplicate Ext-free MC values'!I14-'Duplicate Ext-free MC values'!I15)&gt;'Error Flags'!I$3,'Duplicate Ext-free MC values'!I14,"")</f>
      </c>
      <c r="J16" s="17">
        <f>IF(ABS('Duplicate Ext-free MC values'!J14-'Duplicate Ext-free MC values'!J15)&gt;'Error Flags'!J$3,'Duplicate Ext-free MC values'!J14,"")</f>
      </c>
      <c r="K16" s="17">
        <f>IF(ABS('Duplicate Ext-free MC values'!K14-'Duplicate Ext-free MC values'!K15)&gt;'Error Flags'!K$3,'Duplicate Ext-free MC values'!K14,"")</f>
      </c>
      <c r="L16" s="17">
        <f>IF(ABS('Duplicate Ext-free MC values'!L14-'Duplicate Ext-free MC values'!L15)&gt;'Error Flags'!L$3,'Duplicate Ext-free MC values'!L14,"")</f>
      </c>
      <c r="M16" s="17">
        <f>IF(ABS('Duplicate Ext-free MC values'!M14-'Duplicate Ext-free MC values'!M15)&gt;'Error Flags'!M$3,'Duplicate Ext-free MC values'!M14,"")</f>
      </c>
      <c r="N16" s="17">
        <f>IF(ABS('Duplicate Ext-free MC values'!N14-'Duplicate Ext-free MC values'!N15)&gt;'Error Flags'!N$3,'Duplicate Ext-free MC values'!N14,"")</f>
      </c>
      <c r="O16" s="17">
        <f>IF(ABS('Duplicate Ext-free MC values'!O14-'Duplicate Ext-free MC values'!O15)&gt;'Error Flags'!O$3,'Duplicate Ext-free MC values'!O14,"")</f>
      </c>
      <c r="P16" s="17">
        <f>IF(ABS('Duplicate Ext-free MC values'!P14-'Duplicate Ext-free MC values'!P15)&gt;'Error Flags'!P$3,'Duplicate Ext-free MC values'!P14,"")</f>
      </c>
      <c r="Q16" s="17">
        <f>IF(ABS('Duplicate Ext-free MC values'!Q14-'Duplicate Ext-free MC values'!Q15)&gt;'Error Flags'!Q$3,'Duplicate Ext-free MC values'!Q14,"")</f>
      </c>
    </row>
    <row r="17" spans="1:17" ht="11.25">
      <c r="A17" s="1" t="s">
        <v>19</v>
      </c>
      <c r="B17" s="1">
        <f>'Duplicate Ext-free MC values'!B15</f>
        <v>0</v>
      </c>
      <c r="C17" s="17">
        <f>IF(ABS('Duplicate Ext-free MC values'!C14-'Duplicate Ext-free MC values'!C15)&gt;'Error Flags'!C$3,'Duplicate Ext-free MC values'!C15,"")</f>
      </c>
      <c r="D17" s="17">
        <f>IF(ABS('Duplicate Ext-free MC values'!D14-'Duplicate Ext-free MC values'!D15)&gt;'Error Flags'!D$3,'Duplicate Ext-free MC values'!D15,"")</f>
      </c>
      <c r="E17" s="17">
        <f>IF(ABS('Duplicate Ext-free MC values'!E14-'Duplicate Ext-free MC values'!E15)&gt;'Error Flags'!E$3,'Duplicate Ext-free MC values'!E15,"")</f>
      </c>
      <c r="F17" s="17">
        <f>IF(ABS('Duplicate Ext-free MC values'!F14-'Duplicate Ext-free MC values'!F15)&gt;'Error Flags'!F$3,'Duplicate Ext-free MC values'!F15,"")</f>
      </c>
      <c r="G17" s="17">
        <f>IF(ABS('Duplicate Ext-free MC values'!G14-'Duplicate Ext-free MC values'!G15)&gt;'Error Flags'!G$3,'Duplicate Ext-free MC values'!G15,"")</f>
      </c>
      <c r="H17" s="17">
        <f>IF(ABS('Duplicate Ext-free MC values'!H14-'Duplicate Ext-free MC values'!H15)&gt;'Error Flags'!H$3,'Duplicate Ext-free MC values'!H15,"")</f>
      </c>
      <c r="I17" s="17">
        <f>IF(ABS('Duplicate Ext-free MC values'!I14-'Duplicate Ext-free MC values'!I15)&gt;'Error Flags'!I$3,'Duplicate Ext-free MC values'!I15,"")</f>
      </c>
      <c r="J17" s="17">
        <f>IF(ABS('Duplicate Ext-free MC values'!J14-'Duplicate Ext-free MC values'!J15)&gt;'Error Flags'!J$3,'Duplicate Ext-free MC values'!J15,"")</f>
      </c>
      <c r="K17" s="17">
        <f>IF(ABS('Duplicate Ext-free MC values'!K14-'Duplicate Ext-free MC values'!K15)&gt;'Error Flags'!K$3,'Duplicate Ext-free MC values'!K15,"")</f>
      </c>
      <c r="L17" s="17">
        <f>IF(ABS('Duplicate Ext-free MC values'!L14-'Duplicate Ext-free MC values'!L15)&gt;'Error Flags'!L$3,'Duplicate Ext-free MC values'!L15,"")</f>
      </c>
      <c r="M17" s="17">
        <f>IF(ABS('Duplicate Ext-free MC values'!M14-'Duplicate Ext-free MC values'!M15)&gt;'Error Flags'!M$3,'Duplicate Ext-free MC values'!M15,"")</f>
      </c>
      <c r="N17" s="17">
        <f>IF(ABS('Duplicate Ext-free MC values'!N14-'Duplicate Ext-free MC values'!N15)&gt;'Error Flags'!N$3,'Duplicate Ext-free MC values'!N15,"")</f>
      </c>
      <c r="O17" s="17">
        <f>IF(ABS('Duplicate Ext-free MC values'!O14-'Duplicate Ext-free MC values'!O15)&gt;'Error Flags'!O$3,'Duplicate Ext-free MC values'!O15,"")</f>
      </c>
      <c r="P17" s="17">
        <f>IF(ABS('Duplicate Ext-free MC values'!P14-'Duplicate Ext-free MC values'!P15)&gt;'Error Flags'!P$3,'Duplicate Ext-free MC values'!P15,"")</f>
      </c>
      <c r="Q17" s="17">
        <f>IF(ABS('Duplicate Ext-free MC values'!Q14-'Duplicate Ext-free MC values'!Q15)&gt;'Error Flags'!Q$3,'Duplicate Ext-free MC values'!Q15,"")</f>
      </c>
    </row>
    <row r="18" spans="1:17" ht="11.25">
      <c r="A18" s="1">
        <v>8</v>
      </c>
      <c r="B18" s="1">
        <f>'Duplicate Ext-free MC values'!B16</f>
        <v>0</v>
      </c>
      <c r="C18" s="17">
        <f>IF(ABS('Duplicate Ext-free MC values'!C16-'Duplicate Ext-free MC values'!C17)&gt;'Error Flags'!C$3,'Duplicate Ext-free MC values'!C16,"")</f>
      </c>
      <c r="D18" s="17">
        <f>IF(ABS('Duplicate Ext-free MC values'!D16-'Duplicate Ext-free MC values'!D17)&gt;'Error Flags'!D$3,'Duplicate Ext-free MC values'!D16,"")</f>
      </c>
      <c r="E18" s="17">
        <f>IF(ABS('Duplicate Ext-free MC values'!E16-'Duplicate Ext-free MC values'!E17)&gt;'Error Flags'!E$3,'Duplicate Ext-free MC values'!E16,"")</f>
      </c>
      <c r="F18" s="17">
        <f>IF(ABS('Duplicate Ext-free MC values'!F16-'Duplicate Ext-free MC values'!F17)&gt;'Error Flags'!F$3,'Duplicate Ext-free MC values'!F16,"")</f>
      </c>
      <c r="G18" s="17">
        <f>IF(ABS('Duplicate Ext-free MC values'!G16-'Duplicate Ext-free MC values'!G17)&gt;'Error Flags'!G$3,'Duplicate Ext-free MC values'!G16,"")</f>
      </c>
      <c r="H18" s="17">
        <f>IF(ABS('Duplicate Ext-free MC values'!H16-'Duplicate Ext-free MC values'!H17)&gt;'Error Flags'!H$3,'Duplicate Ext-free MC values'!H16,"")</f>
      </c>
      <c r="I18" s="17">
        <f>IF(ABS('Duplicate Ext-free MC values'!I16-'Duplicate Ext-free MC values'!I17)&gt;'Error Flags'!I$3,'Duplicate Ext-free MC values'!I16,"")</f>
      </c>
      <c r="J18" s="17">
        <f>IF(ABS('Duplicate Ext-free MC values'!J16-'Duplicate Ext-free MC values'!J17)&gt;'Error Flags'!J$3,'Duplicate Ext-free MC values'!J16,"")</f>
      </c>
      <c r="K18" s="17">
        <f>IF(ABS('Duplicate Ext-free MC values'!K16-'Duplicate Ext-free MC values'!K17)&gt;'Error Flags'!K$3,'Duplicate Ext-free MC values'!K16,"")</f>
      </c>
      <c r="L18" s="17">
        <f>IF(ABS('Duplicate Ext-free MC values'!L16-'Duplicate Ext-free MC values'!L17)&gt;'Error Flags'!L$3,'Duplicate Ext-free MC values'!L16,"")</f>
      </c>
      <c r="M18" s="17">
        <f>IF(ABS('Duplicate Ext-free MC values'!M16-'Duplicate Ext-free MC values'!M17)&gt;'Error Flags'!M$3,'Duplicate Ext-free MC values'!M16,"")</f>
      </c>
      <c r="N18" s="17">
        <f>IF(ABS('Duplicate Ext-free MC values'!N16-'Duplicate Ext-free MC values'!N17)&gt;'Error Flags'!N$3,'Duplicate Ext-free MC values'!N16,"")</f>
      </c>
      <c r="O18" s="17">
        <f>IF(ABS('Duplicate Ext-free MC values'!O16-'Duplicate Ext-free MC values'!O17)&gt;'Error Flags'!O$3,'Duplicate Ext-free MC values'!O16,"")</f>
      </c>
      <c r="P18" s="17">
        <f>IF(ABS('Duplicate Ext-free MC values'!P16-'Duplicate Ext-free MC values'!P17)&gt;'Error Flags'!P$3,'Duplicate Ext-free MC values'!P16,"")</f>
      </c>
      <c r="Q18" s="17">
        <f>IF(ABS('Duplicate Ext-free MC values'!Q16-'Duplicate Ext-free MC values'!Q17)&gt;'Error Flags'!Q$3,'Duplicate Ext-free MC values'!Q16,"")</f>
      </c>
    </row>
    <row r="19" spans="1:17" ht="11.25">
      <c r="A19" s="1" t="s">
        <v>20</v>
      </c>
      <c r="B19" s="1">
        <f>'Duplicate Ext-free MC values'!B17</f>
        <v>0</v>
      </c>
      <c r="C19" s="17">
        <f>IF(ABS('Duplicate Ext-free MC values'!C16-'Duplicate Ext-free MC values'!C17)&gt;'Error Flags'!C$3,'Duplicate Ext-free MC values'!C17,"")</f>
      </c>
      <c r="D19" s="17">
        <f>IF(ABS('Duplicate Ext-free MC values'!D16-'Duplicate Ext-free MC values'!D17)&gt;'Error Flags'!D$3,'Duplicate Ext-free MC values'!D17,"")</f>
      </c>
      <c r="E19" s="17">
        <f>IF(ABS('Duplicate Ext-free MC values'!E16-'Duplicate Ext-free MC values'!E17)&gt;'Error Flags'!E$3,'Duplicate Ext-free MC values'!E17,"")</f>
      </c>
      <c r="F19" s="17">
        <f>IF(ABS('Duplicate Ext-free MC values'!F16-'Duplicate Ext-free MC values'!F17)&gt;'Error Flags'!F$3,'Duplicate Ext-free MC values'!F17,"")</f>
      </c>
      <c r="G19" s="17">
        <f>IF(ABS('Duplicate Ext-free MC values'!G16-'Duplicate Ext-free MC values'!G17)&gt;'Error Flags'!G$3,'Duplicate Ext-free MC values'!G17,"")</f>
      </c>
      <c r="H19" s="17">
        <f>IF(ABS('Duplicate Ext-free MC values'!H16-'Duplicate Ext-free MC values'!H17)&gt;'Error Flags'!H$3,'Duplicate Ext-free MC values'!H17,"")</f>
      </c>
      <c r="I19" s="17">
        <f>IF(ABS('Duplicate Ext-free MC values'!I16-'Duplicate Ext-free MC values'!I17)&gt;'Error Flags'!I$3,'Duplicate Ext-free MC values'!I17,"")</f>
      </c>
      <c r="J19" s="17">
        <f>IF(ABS('Duplicate Ext-free MC values'!J16-'Duplicate Ext-free MC values'!J17)&gt;'Error Flags'!J$3,'Duplicate Ext-free MC values'!J17,"")</f>
      </c>
      <c r="K19" s="17">
        <f>IF(ABS('Duplicate Ext-free MC values'!K16-'Duplicate Ext-free MC values'!K17)&gt;'Error Flags'!K$3,'Duplicate Ext-free MC values'!K17,"")</f>
      </c>
      <c r="L19" s="17">
        <f>IF(ABS('Duplicate Ext-free MC values'!L16-'Duplicate Ext-free MC values'!L17)&gt;'Error Flags'!L$3,'Duplicate Ext-free MC values'!L17,"")</f>
      </c>
      <c r="M19" s="17">
        <f>IF(ABS('Duplicate Ext-free MC values'!M16-'Duplicate Ext-free MC values'!M17)&gt;'Error Flags'!M$3,'Duplicate Ext-free MC values'!M17,"")</f>
      </c>
      <c r="N19" s="17">
        <f>IF(ABS('Duplicate Ext-free MC values'!N16-'Duplicate Ext-free MC values'!N17)&gt;'Error Flags'!N$3,'Duplicate Ext-free MC values'!N17,"")</f>
      </c>
      <c r="O19" s="17">
        <f>IF(ABS('Duplicate Ext-free MC values'!O16-'Duplicate Ext-free MC values'!O17)&gt;'Error Flags'!O$3,'Duplicate Ext-free MC values'!O17,"")</f>
      </c>
      <c r="P19" s="17">
        <f>IF(ABS('Duplicate Ext-free MC values'!P16-'Duplicate Ext-free MC values'!P17)&gt;'Error Flags'!P$3,'Duplicate Ext-free MC values'!P17,"")</f>
      </c>
      <c r="Q19" s="17">
        <f>IF(ABS('Duplicate Ext-free MC values'!Q16-'Duplicate Ext-free MC values'!Q17)&gt;'Error Flags'!Q$3,'Duplicate Ext-free MC values'!Q17,"")</f>
      </c>
    </row>
    <row r="20" spans="1:17" ht="11.25">
      <c r="A20" s="1">
        <v>9</v>
      </c>
      <c r="B20" s="1">
        <f>'Duplicate Ext-free MC values'!B18</f>
        <v>0</v>
      </c>
      <c r="C20" s="17">
        <f>IF(ABS('Duplicate Ext-free MC values'!C18-'Duplicate Ext-free MC values'!C19)&gt;'Error Flags'!C$3,'Duplicate Ext-free MC values'!C18,"")</f>
      </c>
      <c r="D20" s="17">
        <f>IF(ABS('Duplicate Ext-free MC values'!D18-'Duplicate Ext-free MC values'!D19)&gt;'Error Flags'!D$3,'Duplicate Ext-free MC values'!D18,"")</f>
      </c>
      <c r="E20" s="17">
        <f>IF(ABS('Duplicate Ext-free MC values'!E18-'Duplicate Ext-free MC values'!E19)&gt;'Error Flags'!E$3,'Duplicate Ext-free MC values'!E18,"")</f>
      </c>
      <c r="F20" s="17">
        <f>IF(ABS('Duplicate Ext-free MC values'!F18-'Duplicate Ext-free MC values'!F19)&gt;'Error Flags'!F$3,'Duplicate Ext-free MC values'!F18,"")</f>
      </c>
      <c r="G20" s="17">
        <f>IF(ABS('Duplicate Ext-free MC values'!G18-'Duplicate Ext-free MC values'!G19)&gt;'Error Flags'!G$3,'Duplicate Ext-free MC values'!G18,"")</f>
      </c>
      <c r="H20" s="17">
        <f>IF(ABS('Duplicate Ext-free MC values'!H18-'Duplicate Ext-free MC values'!H19)&gt;'Error Flags'!H$3,'Duplicate Ext-free MC values'!H18,"")</f>
      </c>
      <c r="I20" s="17">
        <f>IF(ABS('Duplicate Ext-free MC values'!I18-'Duplicate Ext-free MC values'!I19)&gt;'Error Flags'!I$3,'Duplicate Ext-free MC values'!I18,"")</f>
      </c>
      <c r="J20" s="17">
        <f>IF(ABS('Duplicate Ext-free MC values'!J18-'Duplicate Ext-free MC values'!J19)&gt;'Error Flags'!J$3,'Duplicate Ext-free MC values'!J18,"")</f>
      </c>
      <c r="K20" s="17">
        <f>IF(ABS('Duplicate Ext-free MC values'!K18-'Duplicate Ext-free MC values'!K19)&gt;'Error Flags'!K$3,'Duplicate Ext-free MC values'!K18,"")</f>
      </c>
      <c r="L20" s="17">
        <f>IF(ABS('Duplicate Ext-free MC values'!L18-'Duplicate Ext-free MC values'!L19)&gt;'Error Flags'!L$3,'Duplicate Ext-free MC values'!L18,"")</f>
      </c>
      <c r="M20" s="17">
        <f>IF(ABS('Duplicate Ext-free MC values'!M18-'Duplicate Ext-free MC values'!M19)&gt;'Error Flags'!M$3,'Duplicate Ext-free MC values'!M18,"")</f>
      </c>
      <c r="N20" s="17">
        <f>IF(ABS('Duplicate Ext-free MC values'!N18-'Duplicate Ext-free MC values'!N19)&gt;'Error Flags'!N$3,'Duplicate Ext-free MC values'!N18,"")</f>
      </c>
      <c r="O20" s="17">
        <f>IF(ABS('Duplicate Ext-free MC values'!O18-'Duplicate Ext-free MC values'!O19)&gt;'Error Flags'!O$3,'Duplicate Ext-free MC values'!O18,"")</f>
      </c>
      <c r="P20" s="17">
        <f>IF(ABS('Duplicate Ext-free MC values'!P18-'Duplicate Ext-free MC values'!P19)&gt;'Error Flags'!P$3,'Duplicate Ext-free MC values'!P18,"")</f>
      </c>
      <c r="Q20" s="17">
        <f>IF(ABS('Duplicate Ext-free MC values'!Q18-'Duplicate Ext-free MC values'!Q19)&gt;'Error Flags'!Q$3,'Duplicate Ext-free MC values'!Q18,"")</f>
      </c>
    </row>
    <row r="21" spans="1:17" ht="11.25">
      <c r="A21" s="1" t="s">
        <v>21</v>
      </c>
      <c r="B21" s="1">
        <f>'Duplicate Ext-free MC values'!B19</f>
        <v>0</v>
      </c>
      <c r="C21" s="17">
        <f>IF(ABS('Duplicate Ext-free MC values'!C18-'Duplicate Ext-free MC values'!C19)&gt;'Error Flags'!C$3,'Duplicate Ext-free MC values'!C19,"")</f>
      </c>
      <c r="D21" s="17">
        <f>IF(ABS('Duplicate Ext-free MC values'!D18-'Duplicate Ext-free MC values'!D19)&gt;'Error Flags'!D$3,'Duplicate Ext-free MC values'!D19,"")</f>
      </c>
      <c r="E21" s="17">
        <f>IF(ABS('Duplicate Ext-free MC values'!E18-'Duplicate Ext-free MC values'!E19)&gt;'Error Flags'!E$3,'Duplicate Ext-free MC values'!E19,"")</f>
      </c>
      <c r="F21" s="17">
        <f>IF(ABS('Duplicate Ext-free MC values'!F18-'Duplicate Ext-free MC values'!F19)&gt;'Error Flags'!F$3,'Duplicate Ext-free MC values'!F19,"")</f>
      </c>
      <c r="G21" s="17">
        <f>IF(ABS('Duplicate Ext-free MC values'!G18-'Duplicate Ext-free MC values'!G19)&gt;'Error Flags'!G$3,'Duplicate Ext-free MC values'!G19,"")</f>
      </c>
      <c r="H21" s="17">
        <f>IF(ABS('Duplicate Ext-free MC values'!H18-'Duplicate Ext-free MC values'!H19)&gt;'Error Flags'!H$3,'Duplicate Ext-free MC values'!H19,"")</f>
      </c>
      <c r="I21" s="17">
        <f>IF(ABS('Duplicate Ext-free MC values'!I18-'Duplicate Ext-free MC values'!I19)&gt;'Error Flags'!I$3,'Duplicate Ext-free MC values'!I19,"")</f>
      </c>
      <c r="J21" s="17">
        <f>IF(ABS('Duplicate Ext-free MC values'!J18-'Duplicate Ext-free MC values'!J19)&gt;'Error Flags'!J$3,'Duplicate Ext-free MC values'!J19,"")</f>
      </c>
      <c r="K21" s="17">
        <f>IF(ABS('Duplicate Ext-free MC values'!K18-'Duplicate Ext-free MC values'!K19)&gt;'Error Flags'!K$3,'Duplicate Ext-free MC values'!K19,"")</f>
      </c>
      <c r="L21" s="17">
        <f>IF(ABS('Duplicate Ext-free MC values'!L18-'Duplicate Ext-free MC values'!L19)&gt;'Error Flags'!L$3,'Duplicate Ext-free MC values'!L19,"")</f>
      </c>
      <c r="M21" s="17">
        <f>IF(ABS('Duplicate Ext-free MC values'!M18-'Duplicate Ext-free MC values'!M19)&gt;'Error Flags'!M$3,'Duplicate Ext-free MC values'!M19,"")</f>
      </c>
      <c r="N21" s="17">
        <f>IF(ABS('Duplicate Ext-free MC values'!N18-'Duplicate Ext-free MC values'!N19)&gt;'Error Flags'!N$3,'Duplicate Ext-free MC values'!N19,"")</f>
      </c>
      <c r="O21" s="17">
        <f>IF(ABS('Duplicate Ext-free MC values'!O18-'Duplicate Ext-free MC values'!O19)&gt;'Error Flags'!O$3,'Duplicate Ext-free MC values'!O19,"")</f>
      </c>
      <c r="P21" s="17">
        <f>IF(ABS('Duplicate Ext-free MC values'!P18-'Duplicate Ext-free MC values'!P19)&gt;'Error Flags'!P$3,'Duplicate Ext-free MC values'!P19,"")</f>
      </c>
      <c r="Q21" s="17">
        <f>IF(ABS('Duplicate Ext-free MC values'!Q18-'Duplicate Ext-free MC values'!Q19)&gt;'Error Flags'!Q$3,'Duplicate Ext-free MC values'!Q19,"")</f>
      </c>
    </row>
    <row r="22" spans="1:17" ht="11.25">
      <c r="A22" s="1">
        <v>10</v>
      </c>
      <c r="B22" s="1">
        <f>'Duplicate Ext-free MC values'!B20</f>
        <v>0</v>
      </c>
      <c r="C22" s="17">
        <f>IF(ABS('Duplicate Ext-free MC values'!C20-'Duplicate Ext-free MC values'!C21)&gt;'Error Flags'!C$3,'Duplicate Ext-free MC values'!C20,"")</f>
      </c>
      <c r="D22" s="17">
        <f>IF(ABS('Duplicate Ext-free MC values'!D20-'Duplicate Ext-free MC values'!D21)&gt;'Error Flags'!D$3,'Duplicate Ext-free MC values'!D20,"")</f>
      </c>
      <c r="E22" s="17">
        <f>IF(ABS('Duplicate Ext-free MC values'!E20-'Duplicate Ext-free MC values'!E21)&gt;'Error Flags'!E$3,'Duplicate Ext-free MC values'!E20,"")</f>
      </c>
      <c r="F22" s="17">
        <f>IF(ABS('Duplicate Ext-free MC values'!F20-'Duplicate Ext-free MC values'!F21)&gt;'Error Flags'!F$3,'Duplicate Ext-free MC values'!F20,"")</f>
      </c>
      <c r="G22" s="17">
        <f>IF(ABS('Duplicate Ext-free MC values'!G20-'Duplicate Ext-free MC values'!G21)&gt;'Error Flags'!G$3,'Duplicate Ext-free MC values'!G20,"")</f>
      </c>
      <c r="H22" s="17">
        <f>IF(ABS('Duplicate Ext-free MC values'!H20-'Duplicate Ext-free MC values'!H21)&gt;'Error Flags'!H$3,'Duplicate Ext-free MC values'!H20,"")</f>
      </c>
      <c r="I22" s="17">
        <f>IF(ABS('Duplicate Ext-free MC values'!I20-'Duplicate Ext-free MC values'!I21)&gt;'Error Flags'!I$3,'Duplicate Ext-free MC values'!I20,"")</f>
      </c>
      <c r="J22" s="17">
        <f>IF(ABS('Duplicate Ext-free MC values'!J20-'Duplicate Ext-free MC values'!J21)&gt;'Error Flags'!J$3,'Duplicate Ext-free MC values'!J20,"")</f>
      </c>
      <c r="K22" s="17">
        <f>IF(ABS('Duplicate Ext-free MC values'!K20-'Duplicate Ext-free MC values'!K21)&gt;'Error Flags'!K$3,'Duplicate Ext-free MC values'!K20,"")</f>
      </c>
      <c r="L22" s="17">
        <f>IF(ABS('Duplicate Ext-free MC values'!L20-'Duplicate Ext-free MC values'!L21)&gt;'Error Flags'!L$3,'Duplicate Ext-free MC values'!L20,"")</f>
      </c>
      <c r="M22" s="17">
        <f>IF(ABS('Duplicate Ext-free MC values'!M20-'Duplicate Ext-free MC values'!M21)&gt;'Error Flags'!M$3,'Duplicate Ext-free MC values'!M20,"")</f>
      </c>
      <c r="N22" s="17">
        <f>IF(ABS('Duplicate Ext-free MC values'!N20-'Duplicate Ext-free MC values'!N21)&gt;'Error Flags'!N$3,'Duplicate Ext-free MC values'!N20,"")</f>
      </c>
      <c r="O22" s="17">
        <f>IF(ABS('Duplicate Ext-free MC values'!O20-'Duplicate Ext-free MC values'!O21)&gt;'Error Flags'!O$3,'Duplicate Ext-free MC values'!O20,"")</f>
      </c>
      <c r="P22" s="17">
        <f>IF(ABS('Duplicate Ext-free MC values'!P20-'Duplicate Ext-free MC values'!P21)&gt;'Error Flags'!P$3,'Duplicate Ext-free MC values'!P20,"")</f>
      </c>
      <c r="Q22" s="17">
        <f>IF(ABS('Duplicate Ext-free MC values'!Q20-'Duplicate Ext-free MC values'!Q21)&gt;'Error Flags'!Q$3,'Duplicate Ext-free MC values'!Q20,"")</f>
      </c>
    </row>
    <row r="23" spans="1:17" ht="11.25">
      <c r="A23" s="1" t="s">
        <v>22</v>
      </c>
      <c r="B23" s="1">
        <f>'Duplicate Ext-free MC values'!B21</f>
        <v>0</v>
      </c>
      <c r="C23" s="17">
        <f>IF(ABS('Duplicate Ext-free MC values'!C20-'Duplicate Ext-free MC values'!C21)&gt;'Error Flags'!C$3,'Duplicate Ext-free MC values'!C21,"")</f>
      </c>
      <c r="D23" s="17">
        <f>IF(ABS('Duplicate Ext-free MC values'!D20-'Duplicate Ext-free MC values'!D21)&gt;'Error Flags'!D$3,'Duplicate Ext-free MC values'!D21,"")</f>
      </c>
      <c r="E23" s="17">
        <f>IF(ABS('Duplicate Ext-free MC values'!E20-'Duplicate Ext-free MC values'!E21)&gt;'Error Flags'!E$3,'Duplicate Ext-free MC values'!E21,"")</f>
      </c>
      <c r="F23" s="17">
        <f>IF(ABS('Duplicate Ext-free MC values'!F20-'Duplicate Ext-free MC values'!F21)&gt;'Error Flags'!F$3,'Duplicate Ext-free MC values'!F21,"")</f>
      </c>
      <c r="G23" s="17">
        <f>IF(ABS('Duplicate Ext-free MC values'!G20-'Duplicate Ext-free MC values'!G21)&gt;'Error Flags'!G$3,'Duplicate Ext-free MC values'!G21,"")</f>
      </c>
      <c r="H23" s="17">
        <f>IF(ABS('Duplicate Ext-free MC values'!H20-'Duplicate Ext-free MC values'!H21)&gt;'Error Flags'!H$3,'Duplicate Ext-free MC values'!H21,"")</f>
      </c>
      <c r="I23" s="17">
        <f>IF(ABS('Duplicate Ext-free MC values'!I20-'Duplicate Ext-free MC values'!I21)&gt;'Error Flags'!I$3,'Duplicate Ext-free MC values'!I21,"")</f>
      </c>
      <c r="J23" s="17">
        <f>IF(ABS('Duplicate Ext-free MC values'!J20-'Duplicate Ext-free MC values'!J21)&gt;'Error Flags'!J$3,'Duplicate Ext-free MC values'!J21,"")</f>
      </c>
      <c r="K23" s="17">
        <f>IF(ABS('Duplicate Ext-free MC values'!K20-'Duplicate Ext-free MC values'!K21)&gt;'Error Flags'!K$3,'Duplicate Ext-free MC values'!K21,"")</f>
      </c>
      <c r="L23" s="17">
        <f>IF(ABS('Duplicate Ext-free MC values'!L20-'Duplicate Ext-free MC values'!L21)&gt;'Error Flags'!L$3,'Duplicate Ext-free MC values'!L21,"")</f>
      </c>
      <c r="M23" s="17">
        <f>IF(ABS('Duplicate Ext-free MC values'!M20-'Duplicate Ext-free MC values'!M21)&gt;'Error Flags'!M$3,'Duplicate Ext-free MC values'!M21,"")</f>
      </c>
      <c r="N23" s="17">
        <f>IF(ABS('Duplicate Ext-free MC values'!N20-'Duplicate Ext-free MC values'!N21)&gt;'Error Flags'!N$3,'Duplicate Ext-free MC values'!N21,"")</f>
      </c>
      <c r="O23" s="17">
        <f>IF(ABS('Duplicate Ext-free MC values'!O20-'Duplicate Ext-free MC values'!O21)&gt;'Error Flags'!O$3,'Duplicate Ext-free MC values'!O21,"")</f>
      </c>
      <c r="P23" s="17">
        <f>IF(ABS('Duplicate Ext-free MC values'!P20-'Duplicate Ext-free MC values'!P21)&gt;'Error Flags'!P$3,'Duplicate Ext-free MC values'!P21,"")</f>
      </c>
      <c r="Q23" s="17">
        <f>IF(ABS('Duplicate Ext-free MC values'!Q20-'Duplicate Ext-free MC values'!Q21)&gt;'Error Flags'!Q$3,'Duplicate Ext-free MC values'!Q21,"")</f>
      </c>
    </row>
    <row r="24" spans="1:17" ht="11.25">
      <c r="A24" s="1">
        <v>11</v>
      </c>
      <c r="B24" s="1">
        <f>'Duplicate Ext-free MC values'!B22</f>
        <v>0</v>
      </c>
      <c r="C24" s="17">
        <f>IF(ABS('Duplicate Ext-free MC values'!C22-'Duplicate Ext-free MC values'!C23)&gt;'Error Flags'!C$3,'Duplicate Ext-free MC values'!C22,"")</f>
      </c>
      <c r="D24" s="17">
        <f>IF(ABS('Duplicate Ext-free MC values'!D22-'Duplicate Ext-free MC values'!D23)&gt;'Error Flags'!D$3,'Duplicate Ext-free MC values'!D22,"")</f>
      </c>
      <c r="E24" s="17">
        <f>IF(ABS('Duplicate Ext-free MC values'!E22-'Duplicate Ext-free MC values'!E23)&gt;'Error Flags'!E$3,'Duplicate Ext-free MC values'!E22,"")</f>
      </c>
      <c r="F24" s="17">
        <f>IF(ABS('Duplicate Ext-free MC values'!F22-'Duplicate Ext-free MC values'!F23)&gt;'Error Flags'!F$3,'Duplicate Ext-free MC values'!F22,"")</f>
      </c>
      <c r="G24" s="17">
        <f>IF(ABS('Duplicate Ext-free MC values'!G22-'Duplicate Ext-free MC values'!G23)&gt;'Error Flags'!G$3,'Duplicate Ext-free MC values'!G22,"")</f>
      </c>
      <c r="H24" s="17">
        <f>IF(ABS('Duplicate Ext-free MC values'!H22-'Duplicate Ext-free MC values'!H23)&gt;'Error Flags'!H$3,'Duplicate Ext-free MC values'!H22,"")</f>
      </c>
      <c r="I24" s="17">
        <f>IF(ABS('Duplicate Ext-free MC values'!I22-'Duplicate Ext-free MC values'!I23)&gt;'Error Flags'!I$3,'Duplicate Ext-free MC values'!I22,"")</f>
      </c>
      <c r="J24" s="17">
        <f>IF(ABS('Duplicate Ext-free MC values'!J22-'Duplicate Ext-free MC values'!J23)&gt;'Error Flags'!J$3,'Duplicate Ext-free MC values'!J22,"")</f>
      </c>
      <c r="K24" s="17">
        <f>IF(ABS('Duplicate Ext-free MC values'!K22-'Duplicate Ext-free MC values'!K23)&gt;'Error Flags'!K$3,'Duplicate Ext-free MC values'!K22,"")</f>
      </c>
      <c r="L24" s="17">
        <f>IF(ABS('Duplicate Ext-free MC values'!L22-'Duplicate Ext-free MC values'!L23)&gt;'Error Flags'!L$3,'Duplicate Ext-free MC values'!L22,"")</f>
      </c>
      <c r="M24" s="17">
        <f>IF(ABS('Duplicate Ext-free MC values'!M22-'Duplicate Ext-free MC values'!M23)&gt;'Error Flags'!M$3,'Duplicate Ext-free MC values'!M22,"")</f>
      </c>
      <c r="N24" s="17">
        <f>IF(ABS('Duplicate Ext-free MC values'!N22-'Duplicate Ext-free MC values'!N23)&gt;'Error Flags'!N$3,'Duplicate Ext-free MC values'!N22,"")</f>
      </c>
      <c r="O24" s="17">
        <f>IF(ABS('Duplicate Ext-free MC values'!O22-'Duplicate Ext-free MC values'!O23)&gt;'Error Flags'!O$3,'Duplicate Ext-free MC values'!O22,"")</f>
      </c>
      <c r="P24" s="17">
        <f>IF(ABS('Duplicate Ext-free MC values'!P22-'Duplicate Ext-free MC values'!P23)&gt;'Error Flags'!P$3,'Duplicate Ext-free MC values'!P22,"")</f>
      </c>
      <c r="Q24" s="17">
        <f>IF(ABS('Duplicate Ext-free MC values'!Q22-'Duplicate Ext-free MC values'!Q23)&gt;'Error Flags'!Q$3,'Duplicate Ext-free MC values'!Q22,"")</f>
      </c>
    </row>
    <row r="25" spans="1:17" ht="11.25">
      <c r="A25" s="1" t="s">
        <v>23</v>
      </c>
      <c r="B25" s="1">
        <f>'Duplicate Ext-free MC values'!B23</f>
        <v>0</v>
      </c>
      <c r="C25" s="17">
        <f>IF(ABS('Duplicate Ext-free MC values'!C22-'Duplicate Ext-free MC values'!C23)&gt;'Error Flags'!C$3,'Duplicate Ext-free MC values'!C23,"")</f>
      </c>
      <c r="D25" s="17">
        <f>IF(ABS('Duplicate Ext-free MC values'!D22-'Duplicate Ext-free MC values'!D23)&gt;'Error Flags'!D$3,'Duplicate Ext-free MC values'!D23,"")</f>
      </c>
      <c r="E25" s="17">
        <f>IF(ABS('Duplicate Ext-free MC values'!E22-'Duplicate Ext-free MC values'!E23)&gt;'Error Flags'!E$3,'Duplicate Ext-free MC values'!E23,"")</f>
      </c>
      <c r="F25" s="17">
        <f>IF(ABS('Duplicate Ext-free MC values'!F22-'Duplicate Ext-free MC values'!F23)&gt;'Error Flags'!F$3,'Duplicate Ext-free MC values'!F23,"")</f>
      </c>
      <c r="G25" s="17">
        <f>IF(ABS('Duplicate Ext-free MC values'!G22-'Duplicate Ext-free MC values'!G23)&gt;'Error Flags'!G$3,'Duplicate Ext-free MC values'!G23,"")</f>
      </c>
      <c r="H25" s="17">
        <f>IF(ABS('Duplicate Ext-free MC values'!H22-'Duplicate Ext-free MC values'!H23)&gt;'Error Flags'!H$3,'Duplicate Ext-free MC values'!H23,"")</f>
      </c>
      <c r="I25" s="17">
        <f>IF(ABS('Duplicate Ext-free MC values'!I22-'Duplicate Ext-free MC values'!I23)&gt;'Error Flags'!I$3,'Duplicate Ext-free MC values'!I23,"")</f>
      </c>
      <c r="J25" s="17">
        <f>IF(ABS('Duplicate Ext-free MC values'!J22-'Duplicate Ext-free MC values'!J23)&gt;'Error Flags'!J$3,'Duplicate Ext-free MC values'!J23,"")</f>
      </c>
      <c r="K25" s="17">
        <f>IF(ABS('Duplicate Ext-free MC values'!K22-'Duplicate Ext-free MC values'!K23)&gt;'Error Flags'!K$3,'Duplicate Ext-free MC values'!K23,"")</f>
      </c>
      <c r="L25" s="17">
        <f>IF(ABS('Duplicate Ext-free MC values'!L22-'Duplicate Ext-free MC values'!L23)&gt;'Error Flags'!L$3,'Duplicate Ext-free MC values'!L23,"")</f>
      </c>
      <c r="M25" s="17">
        <f>IF(ABS('Duplicate Ext-free MC values'!M22-'Duplicate Ext-free MC values'!M23)&gt;'Error Flags'!M$3,'Duplicate Ext-free MC values'!M23,"")</f>
      </c>
      <c r="N25" s="17">
        <f>IF(ABS('Duplicate Ext-free MC values'!N22-'Duplicate Ext-free MC values'!N23)&gt;'Error Flags'!N$3,'Duplicate Ext-free MC values'!N23,"")</f>
      </c>
      <c r="O25" s="17">
        <f>IF(ABS('Duplicate Ext-free MC values'!O22-'Duplicate Ext-free MC values'!O23)&gt;'Error Flags'!O$3,'Duplicate Ext-free MC values'!O23,"")</f>
      </c>
      <c r="P25" s="17">
        <f>IF(ABS('Duplicate Ext-free MC values'!P22-'Duplicate Ext-free MC values'!P23)&gt;'Error Flags'!P$3,'Duplicate Ext-free MC values'!P23,"")</f>
      </c>
      <c r="Q25" s="17">
        <f>IF(ABS('Duplicate Ext-free MC values'!Q22-'Duplicate Ext-free MC values'!Q23)&gt;'Error Flags'!Q$3,'Duplicate Ext-free MC values'!Q23,"")</f>
      </c>
    </row>
    <row r="26" spans="1:17" ht="11.25">
      <c r="A26" s="1">
        <v>12</v>
      </c>
      <c r="B26" s="1">
        <f>'Duplicate Ext-free MC values'!B24</f>
        <v>0</v>
      </c>
      <c r="C26" s="17">
        <f>IF(ABS('Duplicate Ext-free MC values'!C24-'Duplicate Ext-free MC values'!C25)&gt;'Error Flags'!C$3,'Duplicate Ext-free MC values'!C24,"")</f>
      </c>
      <c r="D26" s="17">
        <f>IF(ABS('Duplicate Ext-free MC values'!D24-'Duplicate Ext-free MC values'!D25)&gt;'Error Flags'!D$3,'Duplicate Ext-free MC values'!D24,"")</f>
      </c>
      <c r="E26" s="17">
        <f>IF(ABS('Duplicate Ext-free MC values'!E24-'Duplicate Ext-free MC values'!E25)&gt;'Error Flags'!E$3,'Duplicate Ext-free MC values'!E24,"")</f>
      </c>
      <c r="F26" s="17">
        <f>IF(ABS('Duplicate Ext-free MC values'!F24-'Duplicate Ext-free MC values'!F25)&gt;'Error Flags'!F$3,'Duplicate Ext-free MC values'!F24,"")</f>
      </c>
      <c r="G26" s="17">
        <f>IF(ABS('Duplicate Ext-free MC values'!G24-'Duplicate Ext-free MC values'!G25)&gt;'Error Flags'!G$3,'Duplicate Ext-free MC values'!G24,"")</f>
      </c>
      <c r="H26" s="17">
        <f>IF(ABS('Duplicate Ext-free MC values'!H24-'Duplicate Ext-free MC values'!H25)&gt;'Error Flags'!H$3,'Duplicate Ext-free MC values'!H24,"")</f>
      </c>
      <c r="I26" s="17">
        <f>IF(ABS('Duplicate Ext-free MC values'!I24-'Duplicate Ext-free MC values'!I25)&gt;'Error Flags'!I$3,'Duplicate Ext-free MC values'!I24,"")</f>
      </c>
      <c r="J26" s="17">
        <f>IF(ABS('Duplicate Ext-free MC values'!J24-'Duplicate Ext-free MC values'!J25)&gt;'Error Flags'!J$3,'Duplicate Ext-free MC values'!J24,"")</f>
      </c>
      <c r="K26" s="17">
        <f>IF(ABS('Duplicate Ext-free MC values'!K24-'Duplicate Ext-free MC values'!K25)&gt;'Error Flags'!K$3,'Duplicate Ext-free MC values'!K24,"")</f>
      </c>
      <c r="L26" s="17">
        <f>IF(ABS('Duplicate Ext-free MC values'!L24-'Duplicate Ext-free MC values'!L25)&gt;'Error Flags'!L$3,'Duplicate Ext-free MC values'!L24,"")</f>
      </c>
      <c r="M26" s="17">
        <f>IF(ABS('Duplicate Ext-free MC values'!M24-'Duplicate Ext-free MC values'!M25)&gt;'Error Flags'!M$3,'Duplicate Ext-free MC values'!M24,"")</f>
      </c>
      <c r="N26" s="17">
        <f>IF(ABS('Duplicate Ext-free MC values'!N24-'Duplicate Ext-free MC values'!N25)&gt;'Error Flags'!N$3,'Duplicate Ext-free MC values'!N24,"")</f>
      </c>
      <c r="O26" s="17">
        <f>IF(ABS('Duplicate Ext-free MC values'!O24-'Duplicate Ext-free MC values'!O25)&gt;'Error Flags'!O$3,'Duplicate Ext-free MC values'!O24,"")</f>
      </c>
      <c r="P26" s="17">
        <f>IF(ABS('Duplicate Ext-free MC values'!P24-'Duplicate Ext-free MC values'!P25)&gt;'Error Flags'!P$3,'Duplicate Ext-free MC values'!P24,"")</f>
      </c>
      <c r="Q26" s="17">
        <f>IF(ABS('Duplicate Ext-free MC values'!Q24-'Duplicate Ext-free MC values'!Q25)&gt;'Error Flags'!Q$3,'Duplicate Ext-free MC values'!Q24,"")</f>
      </c>
    </row>
    <row r="27" spans="1:17" ht="11.25">
      <c r="A27" s="1" t="s">
        <v>24</v>
      </c>
      <c r="B27" s="1">
        <f>'Duplicate Ext-free MC values'!B25</f>
        <v>0</v>
      </c>
      <c r="C27" s="17">
        <f>IF(ABS('Duplicate Ext-free MC values'!C24-'Duplicate Ext-free MC values'!C25)&gt;'Error Flags'!C$3,'Duplicate Ext-free MC values'!C25,"")</f>
      </c>
      <c r="D27" s="17">
        <f>IF(ABS('Duplicate Ext-free MC values'!D24-'Duplicate Ext-free MC values'!D25)&gt;'Error Flags'!D$3,'Duplicate Ext-free MC values'!D25,"")</f>
      </c>
      <c r="E27" s="17">
        <f>IF(ABS('Duplicate Ext-free MC values'!E24-'Duplicate Ext-free MC values'!E25)&gt;'Error Flags'!E$3,'Duplicate Ext-free MC values'!E25,"")</f>
      </c>
      <c r="F27" s="17">
        <f>IF(ABS('Duplicate Ext-free MC values'!F24-'Duplicate Ext-free MC values'!F25)&gt;'Error Flags'!F$3,'Duplicate Ext-free MC values'!F25,"")</f>
      </c>
      <c r="G27" s="17">
        <f>IF(ABS('Duplicate Ext-free MC values'!G24-'Duplicate Ext-free MC values'!G25)&gt;'Error Flags'!G$3,'Duplicate Ext-free MC values'!G25,"")</f>
      </c>
      <c r="H27" s="17">
        <f>IF(ABS('Duplicate Ext-free MC values'!H24-'Duplicate Ext-free MC values'!H25)&gt;'Error Flags'!H$3,'Duplicate Ext-free MC values'!H25,"")</f>
      </c>
      <c r="I27" s="17">
        <f>IF(ABS('Duplicate Ext-free MC values'!I24-'Duplicate Ext-free MC values'!I25)&gt;'Error Flags'!I$3,'Duplicate Ext-free MC values'!I25,"")</f>
      </c>
      <c r="J27" s="17">
        <f>IF(ABS('Duplicate Ext-free MC values'!J24-'Duplicate Ext-free MC values'!J25)&gt;'Error Flags'!J$3,'Duplicate Ext-free MC values'!J25,"")</f>
      </c>
      <c r="K27" s="17">
        <f>IF(ABS('Duplicate Ext-free MC values'!K24-'Duplicate Ext-free MC values'!K25)&gt;'Error Flags'!K$3,'Duplicate Ext-free MC values'!K25,"")</f>
      </c>
      <c r="L27" s="17">
        <f>IF(ABS('Duplicate Ext-free MC values'!L24-'Duplicate Ext-free MC values'!L25)&gt;'Error Flags'!L$3,'Duplicate Ext-free MC values'!L25,"")</f>
      </c>
      <c r="M27" s="17">
        <f>IF(ABS('Duplicate Ext-free MC values'!M24-'Duplicate Ext-free MC values'!M25)&gt;'Error Flags'!M$3,'Duplicate Ext-free MC values'!M25,"")</f>
      </c>
      <c r="N27" s="17">
        <f>IF(ABS('Duplicate Ext-free MC values'!N24-'Duplicate Ext-free MC values'!N25)&gt;'Error Flags'!N$3,'Duplicate Ext-free MC values'!N25,"")</f>
      </c>
      <c r="O27" s="17">
        <f>IF(ABS('Duplicate Ext-free MC values'!O24-'Duplicate Ext-free MC values'!O25)&gt;'Error Flags'!O$3,'Duplicate Ext-free MC values'!O25,"")</f>
      </c>
      <c r="P27" s="17">
        <f>IF(ABS('Duplicate Ext-free MC values'!P24-'Duplicate Ext-free MC values'!P25)&gt;'Error Flags'!P$3,'Duplicate Ext-free MC values'!P25,"")</f>
      </c>
      <c r="Q27" s="17">
        <f>IF(ABS('Duplicate Ext-free MC values'!Q24-'Duplicate Ext-free MC values'!Q25)&gt;'Error Flags'!Q$3,'Duplicate Ext-free MC values'!Q25,"")</f>
      </c>
    </row>
    <row r="28" spans="1:17" ht="11.25">
      <c r="A28" s="1">
        <v>13</v>
      </c>
      <c r="B28" s="1">
        <f>'Duplicate Ext-free MC values'!B26</f>
        <v>0</v>
      </c>
      <c r="C28" s="17">
        <f>IF(ABS('Duplicate Ext-free MC values'!C26-'Duplicate Ext-free MC values'!C27)&gt;'Error Flags'!C$3,'Duplicate Ext-free MC values'!C26,"")</f>
      </c>
      <c r="D28" s="17">
        <f>IF(ABS('Duplicate Ext-free MC values'!D26-'Duplicate Ext-free MC values'!D27)&gt;'Error Flags'!D$3,'Duplicate Ext-free MC values'!D26,"")</f>
      </c>
      <c r="E28" s="17">
        <f>IF(ABS('Duplicate Ext-free MC values'!E26-'Duplicate Ext-free MC values'!E27)&gt;'Error Flags'!E$3,'Duplicate Ext-free MC values'!E26,"")</f>
      </c>
      <c r="F28" s="17">
        <f>IF(ABS('Duplicate Ext-free MC values'!F26-'Duplicate Ext-free MC values'!F27)&gt;'Error Flags'!F$3,'Duplicate Ext-free MC values'!F26,"")</f>
      </c>
      <c r="G28" s="17">
        <f>IF(ABS('Duplicate Ext-free MC values'!G26-'Duplicate Ext-free MC values'!G27)&gt;'Error Flags'!G$3,'Duplicate Ext-free MC values'!G26,"")</f>
      </c>
      <c r="H28" s="17">
        <f>IF(ABS('Duplicate Ext-free MC values'!H26-'Duplicate Ext-free MC values'!H27)&gt;'Error Flags'!H$3,'Duplicate Ext-free MC values'!H26,"")</f>
      </c>
      <c r="I28" s="17">
        <f>IF(ABS('Duplicate Ext-free MC values'!I26-'Duplicate Ext-free MC values'!I27)&gt;'Error Flags'!I$3,'Duplicate Ext-free MC values'!I26,"")</f>
      </c>
      <c r="J28" s="17">
        <f>IF(ABS('Duplicate Ext-free MC values'!J26-'Duplicate Ext-free MC values'!J27)&gt;'Error Flags'!J$3,'Duplicate Ext-free MC values'!J26,"")</f>
      </c>
      <c r="K28" s="17">
        <f>IF(ABS('Duplicate Ext-free MC values'!K26-'Duplicate Ext-free MC values'!K27)&gt;'Error Flags'!K$3,'Duplicate Ext-free MC values'!K26,"")</f>
      </c>
      <c r="L28" s="17">
        <f>IF(ABS('Duplicate Ext-free MC values'!L26-'Duplicate Ext-free MC values'!L27)&gt;'Error Flags'!L$3,'Duplicate Ext-free MC values'!L26,"")</f>
      </c>
      <c r="M28" s="17">
        <f>IF(ABS('Duplicate Ext-free MC values'!M26-'Duplicate Ext-free MC values'!M27)&gt;'Error Flags'!M$3,'Duplicate Ext-free MC values'!M26,"")</f>
      </c>
      <c r="N28" s="17">
        <f>IF(ABS('Duplicate Ext-free MC values'!N26-'Duplicate Ext-free MC values'!N27)&gt;'Error Flags'!N$3,'Duplicate Ext-free MC values'!N26,"")</f>
      </c>
      <c r="O28" s="17">
        <f>IF(ABS('Duplicate Ext-free MC values'!O26-'Duplicate Ext-free MC values'!O27)&gt;'Error Flags'!O$3,'Duplicate Ext-free MC values'!O26,"")</f>
      </c>
      <c r="P28" s="17">
        <f>IF(ABS('Duplicate Ext-free MC values'!P26-'Duplicate Ext-free MC values'!P27)&gt;'Error Flags'!P$3,'Duplicate Ext-free MC values'!P26,"")</f>
      </c>
      <c r="Q28" s="17">
        <f>IF(ABS('Duplicate Ext-free MC values'!Q26-'Duplicate Ext-free MC values'!Q27)&gt;'Error Flags'!Q$3,'Duplicate Ext-free MC values'!Q26,"")</f>
      </c>
    </row>
    <row r="29" spans="1:17" ht="11.25">
      <c r="A29" s="1" t="s">
        <v>25</v>
      </c>
      <c r="B29" s="1">
        <f>'Duplicate Ext-free MC values'!B27</f>
        <v>0</v>
      </c>
      <c r="C29" s="17">
        <f>IF(ABS('Duplicate Ext-free MC values'!C26-'Duplicate Ext-free MC values'!C27)&gt;'Error Flags'!C$3,'Duplicate Ext-free MC values'!C27,"")</f>
      </c>
      <c r="D29" s="17">
        <f>IF(ABS('Duplicate Ext-free MC values'!D26-'Duplicate Ext-free MC values'!D27)&gt;'Error Flags'!D$3,'Duplicate Ext-free MC values'!D27,"")</f>
      </c>
      <c r="E29" s="17">
        <f>IF(ABS('Duplicate Ext-free MC values'!E26-'Duplicate Ext-free MC values'!E27)&gt;'Error Flags'!E$3,'Duplicate Ext-free MC values'!E27,"")</f>
      </c>
      <c r="F29" s="17">
        <f>IF(ABS('Duplicate Ext-free MC values'!F26-'Duplicate Ext-free MC values'!F27)&gt;'Error Flags'!F$3,'Duplicate Ext-free MC values'!F27,"")</f>
      </c>
      <c r="G29" s="17">
        <f>IF(ABS('Duplicate Ext-free MC values'!G26-'Duplicate Ext-free MC values'!G27)&gt;'Error Flags'!G$3,'Duplicate Ext-free MC values'!G27,"")</f>
      </c>
      <c r="H29" s="17">
        <f>IF(ABS('Duplicate Ext-free MC values'!H26-'Duplicate Ext-free MC values'!H27)&gt;'Error Flags'!H$3,'Duplicate Ext-free MC values'!H27,"")</f>
      </c>
      <c r="I29" s="17">
        <f>IF(ABS('Duplicate Ext-free MC values'!I26-'Duplicate Ext-free MC values'!I27)&gt;'Error Flags'!I$3,'Duplicate Ext-free MC values'!I27,"")</f>
      </c>
      <c r="J29" s="17">
        <f>IF(ABS('Duplicate Ext-free MC values'!J26-'Duplicate Ext-free MC values'!J27)&gt;'Error Flags'!J$3,'Duplicate Ext-free MC values'!J27,"")</f>
      </c>
      <c r="K29" s="17">
        <f>IF(ABS('Duplicate Ext-free MC values'!K26-'Duplicate Ext-free MC values'!K27)&gt;'Error Flags'!K$3,'Duplicate Ext-free MC values'!K27,"")</f>
      </c>
      <c r="L29" s="17">
        <f>IF(ABS('Duplicate Ext-free MC values'!L26-'Duplicate Ext-free MC values'!L27)&gt;'Error Flags'!L$3,'Duplicate Ext-free MC values'!L27,"")</f>
      </c>
      <c r="M29" s="17">
        <f>IF(ABS('Duplicate Ext-free MC values'!M26-'Duplicate Ext-free MC values'!M27)&gt;'Error Flags'!M$3,'Duplicate Ext-free MC values'!M27,"")</f>
      </c>
      <c r="N29" s="17">
        <f>IF(ABS('Duplicate Ext-free MC values'!N26-'Duplicate Ext-free MC values'!N27)&gt;'Error Flags'!N$3,'Duplicate Ext-free MC values'!N27,"")</f>
      </c>
      <c r="O29" s="17">
        <f>IF(ABS('Duplicate Ext-free MC values'!O26-'Duplicate Ext-free MC values'!O27)&gt;'Error Flags'!O$3,'Duplicate Ext-free MC values'!O27,"")</f>
      </c>
      <c r="P29" s="17">
        <f>IF(ABS('Duplicate Ext-free MC values'!P26-'Duplicate Ext-free MC values'!P27)&gt;'Error Flags'!P$3,'Duplicate Ext-free MC values'!P27,"")</f>
      </c>
      <c r="Q29" s="17">
        <f>IF(ABS('Duplicate Ext-free MC values'!Q26-'Duplicate Ext-free MC values'!Q27)&gt;'Error Flags'!Q$3,'Duplicate Ext-free MC values'!Q27,"")</f>
      </c>
    </row>
    <row r="30" spans="1:17" ht="11.25">
      <c r="A30" s="1">
        <v>14</v>
      </c>
      <c r="B30" s="1">
        <f>'Duplicate Ext-free MC values'!B28</f>
        <v>0</v>
      </c>
      <c r="C30" s="17">
        <f>IF(ABS('Duplicate Ext-free MC values'!C28-'Duplicate Ext-free MC values'!C29)&gt;'Error Flags'!C$3,'Duplicate Ext-free MC values'!C28,"")</f>
      </c>
      <c r="D30" s="17">
        <f>IF(ABS('Duplicate Ext-free MC values'!D28-'Duplicate Ext-free MC values'!D29)&gt;'Error Flags'!D$3,'Duplicate Ext-free MC values'!D28,"")</f>
      </c>
      <c r="E30" s="17">
        <f>IF(ABS('Duplicate Ext-free MC values'!E28-'Duplicate Ext-free MC values'!E29)&gt;'Error Flags'!E$3,'Duplicate Ext-free MC values'!E28,"")</f>
      </c>
      <c r="F30" s="17">
        <f>IF(ABS('Duplicate Ext-free MC values'!F28-'Duplicate Ext-free MC values'!F29)&gt;'Error Flags'!F$3,'Duplicate Ext-free MC values'!F28,"")</f>
      </c>
      <c r="G30" s="17">
        <f>IF(ABS('Duplicate Ext-free MC values'!G28-'Duplicate Ext-free MC values'!G29)&gt;'Error Flags'!G$3,'Duplicate Ext-free MC values'!G28,"")</f>
      </c>
      <c r="H30" s="17">
        <f>IF(ABS('Duplicate Ext-free MC values'!H28-'Duplicate Ext-free MC values'!H29)&gt;'Error Flags'!H$3,'Duplicate Ext-free MC values'!H28,"")</f>
      </c>
      <c r="I30" s="17">
        <f>IF(ABS('Duplicate Ext-free MC values'!I28-'Duplicate Ext-free MC values'!I29)&gt;'Error Flags'!I$3,'Duplicate Ext-free MC values'!I28,"")</f>
      </c>
      <c r="J30" s="17">
        <f>IF(ABS('Duplicate Ext-free MC values'!J28-'Duplicate Ext-free MC values'!J29)&gt;'Error Flags'!J$3,'Duplicate Ext-free MC values'!J28,"")</f>
      </c>
      <c r="K30" s="17">
        <f>IF(ABS('Duplicate Ext-free MC values'!K28-'Duplicate Ext-free MC values'!K29)&gt;'Error Flags'!K$3,'Duplicate Ext-free MC values'!K28,"")</f>
      </c>
      <c r="L30" s="17">
        <f>IF(ABS('Duplicate Ext-free MC values'!L28-'Duplicate Ext-free MC values'!L29)&gt;'Error Flags'!L$3,'Duplicate Ext-free MC values'!L28,"")</f>
      </c>
      <c r="M30" s="17">
        <f>IF(ABS('Duplicate Ext-free MC values'!M28-'Duplicate Ext-free MC values'!M29)&gt;'Error Flags'!M$3,'Duplicate Ext-free MC values'!M28,"")</f>
      </c>
      <c r="N30" s="17">
        <f>IF(ABS('Duplicate Ext-free MC values'!N28-'Duplicate Ext-free MC values'!N29)&gt;'Error Flags'!N$3,'Duplicate Ext-free MC values'!N28,"")</f>
      </c>
      <c r="O30" s="17">
        <f>IF(ABS('Duplicate Ext-free MC values'!O28-'Duplicate Ext-free MC values'!O29)&gt;'Error Flags'!O$3,'Duplicate Ext-free MC values'!O28,"")</f>
      </c>
      <c r="P30" s="17">
        <f>IF(ABS('Duplicate Ext-free MC values'!P28-'Duplicate Ext-free MC values'!P29)&gt;'Error Flags'!P$3,'Duplicate Ext-free MC values'!P28,"")</f>
      </c>
      <c r="Q30" s="17">
        <f>IF(ABS('Duplicate Ext-free MC values'!Q28-'Duplicate Ext-free MC values'!Q29)&gt;'Error Flags'!Q$3,'Duplicate Ext-free MC values'!Q28,"")</f>
      </c>
    </row>
    <row r="31" spans="1:17" ht="11.25">
      <c r="A31" s="1" t="s">
        <v>26</v>
      </c>
      <c r="B31" s="1">
        <f>'Duplicate Ext-free MC values'!B29</f>
        <v>0</v>
      </c>
      <c r="C31" s="17">
        <f>IF(ABS('Duplicate Ext-free MC values'!C28-'Duplicate Ext-free MC values'!C29)&gt;'Error Flags'!C$3,'Duplicate Ext-free MC values'!C29,"")</f>
      </c>
      <c r="D31" s="17">
        <f>IF(ABS('Duplicate Ext-free MC values'!D28-'Duplicate Ext-free MC values'!D29)&gt;'Error Flags'!D$3,'Duplicate Ext-free MC values'!D29,"")</f>
      </c>
      <c r="E31" s="17">
        <f>IF(ABS('Duplicate Ext-free MC values'!E28-'Duplicate Ext-free MC values'!E29)&gt;'Error Flags'!E$3,'Duplicate Ext-free MC values'!E29,"")</f>
      </c>
      <c r="F31" s="17">
        <f>IF(ABS('Duplicate Ext-free MC values'!F28-'Duplicate Ext-free MC values'!F29)&gt;'Error Flags'!F$3,'Duplicate Ext-free MC values'!F29,"")</f>
      </c>
      <c r="G31" s="17">
        <f>IF(ABS('Duplicate Ext-free MC values'!G28-'Duplicate Ext-free MC values'!G29)&gt;'Error Flags'!G$3,'Duplicate Ext-free MC values'!G29,"")</f>
      </c>
      <c r="H31" s="17">
        <f>IF(ABS('Duplicate Ext-free MC values'!H28-'Duplicate Ext-free MC values'!H29)&gt;'Error Flags'!H$3,'Duplicate Ext-free MC values'!H29,"")</f>
      </c>
      <c r="I31" s="17">
        <f>IF(ABS('Duplicate Ext-free MC values'!I28-'Duplicate Ext-free MC values'!I29)&gt;'Error Flags'!I$3,'Duplicate Ext-free MC values'!I29,"")</f>
      </c>
      <c r="J31" s="17">
        <f>IF(ABS('Duplicate Ext-free MC values'!J28-'Duplicate Ext-free MC values'!J29)&gt;'Error Flags'!J$3,'Duplicate Ext-free MC values'!J29,"")</f>
      </c>
      <c r="K31" s="17">
        <f>IF(ABS('Duplicate Ext-free MC values'!K28-'Duplicate Ext-free MC values'!K29)&gt;'Error Flags'!K$3,'Duplicate Ext-free MC values'!K29,"")</f>
      </c>
      <c r="L31" s="17">
        <f>IF(ABS('Duplicate Ext-free MC values'!L28-'Duplicate Ext-free MC values'!L29)&gt;'Error Flags'!L$3,'Duplicate Ext-free MC values'!L29,"")</f>
      </c>
      <c r="M31" s="17">
        <f>IF(ABS('Duplicate Ext-free MC values'!M28-'Duplicate Ext-free MC values'!M29)&gt;'Error Flags'!M$3,'Duplicate Ext-free MC values'!M29,"")</f>
      </c>
      <c r="N31" s="17">
        <f>IF(ABS('Duplicate Ext-free MC values'!N28-'Duplicate Ext-free MC values'!N29)&gt;'Error Flags'!N$3,'Duplicate Ext-free MC values'!N29,"")</f>
      </c>
      <c r="O31" s="17">
        <f>IF(ABS('Duplicate Ext-free MC values'!O28-'Duplicate Ext-free MC values'!O29)&gt;'Error Flags'!O$3,'Duplicate Ext-free MC values'!O29,"")</f>
      </c>
      <c r="P31" s="17">
        <f>IF(ABS('Duplicate Ext-free MC values'!P28-'Duplicate Ext-free MC values'!P29)&gt;'Error Flags'!P$3,'Duplicate Ext-free MC values'!P29,"")</f>
      </c>
      <c r="Q31" s="17">
        <f>IF(ABS('Duplicate Ext-free MC values'!Q28-'Duplicate Ext-free MC values'!Q29)&gt;'Error Flags'!Q$3,'Duplicate Ext-free MC values'!Q29,"")</f>
      </c>
    </row>
    <row r="32" spans="1:17" ht="11.25">
      <c r="A32" s="1">
        <v>15</v>
      </c>
      <c r="B32" s="1">
        <f>'Duplicate Ext-free MC values'!B30</f>
        <v>0</v>
      </c>
      <c r="C32" s="17">
        <f>IF(ABS('Duplicate Ext-free MC values'!C30-'Duplicate Ext-free MC values'!C31)&gt;'Error Flags'!C$3,'Duplicate Ext-free MC values'!C30,"")</f>
      </c>
      <c r="D32" s="17">
        <f>IF(ABS('Duplicate Ext-free MC values'!D30-'Duplicate Ext-free MC values'!D31)&gt;'Error Flags'!D$3,'Duplicate Ext-free MC values'!D30,"")</f>
      </c>
      <c r="E32" s="17">
        <f>IF(ABS('Duplicate Ext-free MC values'!E30-'Duplicate Ext-free MC values'!E31)&gt;'Error Flags'!E$3,'Duplicate Ext-free MC values'!E30,"")</f>
      </c>
      <c r="F32" s="17">
        <f>IF(ABS('Duplicate Ext-free MC values'!F30-'Duplicate Ext-free MC values'!F31)&gt;'Error Flags'!F$3,'Duplicate Ext-free MC values'!F30,"")</f>
      </c>
      <c r="G32" s="17">
        <f>IF(ABS('Duplicate Ext-free MC values'!G30-'Duplicate Ext-free MC values'!G31)&gt;'Error Flags'!G$3,'Duplicate Ext-free MC values'!G30,"")</f>
      </c>
      <c r="H32" s="17">
        <f>IF(ABS('Duplicate Ext-free MC values'!H30-'Duplicate Ext-free MC values'!H31)&gt;'Error Flags'!H$3,'Duplicate Ext-free MC values'!H30,"")</f>
      </c>
      <c r="I32" s="17">
        <f>IF(ABS('Duplicate Ext-free MC values'!I30-'Duplicate Ext-free MC values'!I31)&gt;'Error Flags'!I$3,'Duplicate Ext-free MC values'!I30,"")</f>
      </c>
      <c r="J32" s="17">
        <f>IF(ABS('Duplicate Ext-free MC values'!J30-'Duplicate Ext-free MC values'!J31)&gt;'Error Flags'!J$3,'Duplicate Ext-free MC values'!J30,"")</f>
      </c>
      <c r="K32" s="17">
        <f>IF(ABS('Duplicate Ext-free MC values'!K30-'Duplicate Ext-free MC values'!K31)&gt;'Error Flags'!K$3,'Duplicate Ext-free MC values'!K30,"")</f>
      </c>
      <c r="L32" s="17">
        <f>IF(ABS('Duplicate Ext-free MC values'!L30-'Duplicate Ext-free MC values'!L31)&gt;'Error Flags'!L$3,'Duplicate Ext-free MC values'!L30,"")</f>
      </c>
      <c r="M32" s="17">
        <f>IF(ABS('Duplicate Ext-free MC values'!M30-'Duplicate Ext-free MC values'!M31)&gt;'Error Flags'!M$3,'Duplicate Ext-free MC values'!M30,"")</f>
      </c>
      <c r="N32" s="17">
        <f>IF(ABS('Duplicate Ext-free MC values'!N30-'Duplicate Ext-free MC values'!N31)&gt;'Error Flags'!N$3,'Duplicate Ext-free MC values'!N30,"")</f>
      </c>
      <c r="O32" s="17">
        <f>IF(ABS('Duplicate Ext-free MC values'!O30-'Duplicate Ext-free MC values'!O31)&gt;'Error Flags'!O$3,'Duplicate Ext-free MC values'!O30,"")</f>
      </c>
      <c r="P32" s="17">
        <f>IF(ABS('Duplicate Ext-free MC values'!P30-'Duplicate Ext-free MC values'!P31)&gt;'Error Flags'!P$3,'Duplicate Ext-free MC values'!P30,"")</f>
      </c>
      <c r="Q32" s="17">
        <f>IF(ABS('Duplicate Ext-free MC values'!Q30-'Duplicate Ext-free MC values'!Q31)&gt;'Error Flags'!Q$3,'Duplicate Ext-free MC values'!Q30,"")</f>
      </c>
    </row>
    <row r="33" spans="1:17" ht="11.25">
      <c r="A33" s="1" t="s">
        <v>27</v>
      </c>
      <c r="B33" s="1">
        <f>'Duplicate Ext-free MC values'!B31</f>
        <v>0</v>
      </c>
      <c r="C33" s="17">
        <f>IF(ABS('Duplicate Ext-free MC values'!C30-'Duplicate Ext-free MC values'!C31)&gt;'Error Flags'!C$3,'Duplicate Ext-free MC values'!C31,"")</f>
      </c>
      <c r="D33" s="17">
        <f>IF(ABS('Duplicate Ext-free MC values'!D30-'Duplicate Ext-free MC values'!D31)&gt;'Error Flags'!D$3,'Duplicate Ext-free MC values'!D31,"")</f>
      </c>
      <c r="E33" s="17">
        <f>IF(ABS('Duplicate Ext-free MC values'!E30-'Duplicate Ext-free MC values'!E31)&gt;'Error Flags'!E$3,'Duplicate Ext-free MC values'!E31,"")</f>
      </c>
      <c r="F33" s="17">
        <f>IF(ABS('Duplicate Ext-free MC values'!F30-'Duplicate Ext-free MC values'!F31)&gt;'Error Flags'!F$3,'Duplicate Ext-free MC values'!F31,"")</f>
      </c>
      <c r="G33" s="17">
        <f>IF(ABS('Duplicate Ext-free MC values'!G30-'Duplicate Ext-free MC values'!G31)&gt;'Error Flags'!G$3,'Duplicate Ext-free MC values'!G31,"")</f>
      </c>
      <c r="H33" s="17">
        <f>IF(ABS('Duplicate Ext-free MC values'!H30-'Duplicate Ext-free MC values'!H31)&gt;'Error Flags'!H$3,'Duplicate Ext-free MC values'!H31,"")</f>
      </c>
      <c r="I33" s="17">
        <f>IF(ABS('Duplicate Ext-free MC values'!I30-'Duplicate Ext-free MC values'!I31)&gt;'Error Flags'!I$3,'Duplicate Ext-free MC values'!I31,"")</f>
      </c>
      <c r="J33" s="17">
        <f>IF(ABS('Duplicate Ext-free MC values'!J30-'Duplicate Ext-free MC values'!J31)&gt;'Error Flags'!J$3,'Duplicate Ext-free MC values'!J31,"")</f>
      </c>
      <c r="K33" s="17">
        <f>IF(ABS('Duplicate Ext-free MC values'!K30-'Duplicate Ext-free MC values'!K31)&gt;'Error Flags'!K$3,'Duplicate Ext-free MC values'!K31,"")</f>
      </c>
      <c r="L33" s="17">
        <f>IF(ABS('Duplicate Ext-free MC values'!L30-'Duplicate Ext-free MC values'!L31)&gt;'Error Flags'!L$3,'Duplicate Ext-free MC values'!L31,"")</f>
      </c>
      <c r="M33" s="17">
        <f>IF(ABS('Duplicate Ext-free MC values'!M30-'Duplicate Ext-free MC values'!M31)&gt;'Error Flags'!M$3,'Duplicate Ext-free MC values'!M31,"")</f>
      </c>
      <c r="N33" s="17">
        <f>IF(ABS('Duplicate Ext-free MC values'!N30-'Duplicate Ext-free MC values'!N31)&gt;'Error Flags'!N$3,'Duplicate Ext-free MC values'!N31,"")</f>
      </c>
      <c r="O33" s="17">
        <f>IF(ABS('Duplicate Ext-free MC values'!O30-'Duplicate Ext-free MC values'!O31)&gt;'Error Flags'!O$3,'Duplicate Ext-free MC values'!O31,"")</f>
      </c>
      <c r="P33" s="17">
        <f>IF(ABS('Duplicate Ext-free MC values'!P30-'Duplicate Ext-free MC values'!P31)&gt;'Error Flags'!P$3,'Duplicate Ext-free MC values'!P31,"")</f>
      </c>
      <c r="Q33" s="17">
        <f>IF(ABS('Duplicate Ext-free MC values'!Q30-'Duplicate Ext-free MC values'!Q31)&gt;'Error Flags'!Q$3,'Duplicate Ext-free MC values'!Q31,"")</f>
      </c>
    </row>
    <row r="34" spans="1:17" ht="11.25">
      <c r="A34" s="1">
        <v>16</v>
      </c>
      <c r="B34" s="1">
        <f>'Duplicate Ext-free MC values'!B32</f>
        <v>0</v>
      </c>
      <c r="C34" s="17">
        <f>IF(ABS('Duplicate Ext-free MC values'!C32-'Duplicate Ext-free MC values'!C33)&gt;'Error Flags'!C$3,'Duplicate Ext-free MC values'!C32,"")</f>
      </c>
      <c r="D34" s="17">
        <f>IF(ABS('Duplicate Ext-free MC values'!D32-'Duplicate Ext-free MC values'!D33)&gt;'Error Flags'!D$3,'Duplicate Ext-free MC values'!D32,"")</f>
      </c>
      <c r="E34" s="17">
        <f>IF(ABS('Duplicate Ext-free MC values'!E32-'Duplicate Ext-free MC values'!E33)&gt;'Error Flags'!E$3,'Duplicate Ext-free MC values'!E32,"")</f>
      </c>
      <c r="F34" s="17">
        <f>IF(ABS('Duplicate Ext-free MC values'!F32-'Duplicate Ext-free MC values'!F33)&gt;'Error Flags'!F$3,'Duplicate Ext-free MC values'!F32,"")</f>
      </c>
      <c r="G34" s="17">
        <f>IF(ABS('Duplicate Ext-free MC values'!G32-'Duplicate Ext-free MC values'!G33)&gt;'Error Flags'!G$3,'Duplicate Ext-free MC values'!G32,"")</f>
      </c>
      <c r="H34" s="17">
        <f>IF(ABS('Duplicate Ext-free MC values'!H32-'Duplicate Ext-free MC values'!H33)&gt;'Error Flags'!H$3,'Duplicate Ext-free MC values'!H32,"")</f>
      </c>
      <c r="I34" s="17">
        <f>IF(ABS('Duplicate Ext-free MC values'!I32-'Duplicate Ext-free MC values'!I33)&gt;'Error Flags'!I$3,'Duplicate Ext-free MC values'!I32,"")</f>
      </c>
      <c r="J34" s="17">
        <f>IF(ABS('Duplicate Ext-free MC values'!J32-'Duplicate Ext-free MC values'!J33)&gt;'Error Flags'!J$3,'Duplicate Ext-free MC values'!J32,"")</f>
      </c>
      <c r="K34" s="17">
        <f>IF(ABS('Duplicate Ext-free MC values'!K32-'Duplicate Ext-free MC values'!K33)&gt;'Error Flags'!K$3,'Duplicate Ext-free MC values'!K32,"")</f>
      </c>
      <c r="L34" s="17">
        <f>IF(ABS('Duplicate Ext-free MC values'!L32-'Duplicate Ext-free MC values'!L33)&gt;'Error Flags'!L$3,'Duplicate Ext-free MC values'!L32,"")</f>
      </c>
      <c r="M34" s="17">
        <f>IF(ABS('Duplicate Ext-free MC values'!M32-'Duplicate Ext-free MC values'!M33)&gt;'Error Flags'!M$3,'Duplicate Ext-free MC values'!M32,"")</f>
      </c>
      <c r="N34" s="17">
        <f>IF(ABS('Duplicate Ext-free MC values'!N32-'Duplicate Ext-free MC values'!N33)&gt;'Error Flags'!N$3,'Duplicate Ext-free MC values'!N32,"")</f>
      </c>
      <c r="O34" s="17">
        <f>IF(ABS('Duplicate Ext-free MC values'!O32-'Duplicate Ext-free MC values'!O33)&gt;'Error Flags'!O$3,'Duplicate Ext-free MC values'!O32,"")</f>
      </c>
      <c r="P34" s="17">
        <f>IF(ABS('Duplicate Ext-free MC values'!P32-'Duplicate Ext-free MC values'!P33)&gt;'Error Flags'!P$3,'Duplicate Ext-free MC values'!P32,"")</f>
      </c>
      <c r="Q34" s="17">
        <f>IF(ABS('Duplicate Ext-free MC values'!Q32-'Duplicate Ext-free MC values'!Q33)&gt;'Error Flags'!Q$3,'Duplicate Ext-free MC values'!Q32,"")</f>
      </c>
    </row>
    <row r="35" spans="1:17" ht="11.25">
      <c r="A35" s="1" t="s">
        <v>28</v>
      </c>
      <c r="B35" s="1">
        <f>'Duplicate Ext-free MC values'!B33</f>
        <v>0</v>
      </c>
      <c r="C35" s="17">
        <f>IF(ABS('Duplicate Ext-free MC values'!C32-'Duplicate Ext-free MC values'!C33)&gt;'Error Flags'!C$3,'Duplicate Ext-free MC values'!C33,"")</f>
      </c>
      <c r="D35" s="17">
        <f>IF(ABS('Duplicate Ext-free MC values'!D32-'Duplicate Ext-free MC values'!D33)&gt;'Error Flags'!D$3,'Duplicate Ext-free MC values'!D33,"")</f>
      </c>
      <c r="E35" s="17">
        <f>IF(ABS('Duplicate Ext-free MC values'!E32-'Duplicate Ext-free MC values'!E33)&gt;'Error Flags'!E$3,'Duplicate Ext-free MC values'!E33,"")</f>
      </c>
      <c r="F35" s="17">
        <f>IF(ABS('Duplicate Ext-free MC values'!F32-'Duplicate Ext-free MC values'!F33)&gt;'Error Flags'!F$3,'Duplicate Ext-free MC values'!F33,"")</f>
      </c>
      <c r="G35" s="17">
        <f>IF(ABS('Duplicate Ext-free MC values'!G32-'Duplicate Ext-free MC values'!G33)&gt;'Error Flags'!G$3,'Duplicate Ext-free MC values'!G33,"")</f>
      </c>
      <c r="H35" s="17">
        <f>IF(ABS('Duplicate Ext-free MC values'!H32-'Duplicate Ext-free MC values'!H33)&gt;'Error Flags'!H$3,'Duplicate Ext-free MC values'!H33,"")</f>
      </c>
      <c r="I35" s="17">
        <f>IF(ABS('Duplicate Ext-free MC values'!I32-'Duplicate Ext-free MC values'!I33)&gt;'Error Flags'!I$3,'Duplicate Ext-free MC values'!I33,"")</f>
      </c>
      <c r="J35" s="17">
        <f>IF(ABS('Duplicate Ext-free MC values'!J32-'Duplicate Ext-free MC values'!J33)&gt;'Error Flags'!J$3,'Duplicate Ext-free MC values'!J33,"")</f>
      </c>
      <c r="K35" s="17">
        <f>IF(ABS('Duplicate Ext-free MC values'!K32-'Duplicate Ext-free MC values'!K33)&gt;'Error Flags'!K$3,'Duplicate Ext-free MC values'!K33,"")</f>
      </c>
      <c r="L35" s="17">
        <f>IF(ABS('Duplicate Ext-free MC values'!L32-'Duplicate Ext-free MC values'!L33)&gt;'Error Flags'!L$3,'Duplicate Ext-free MC values'!L33,"")</f>
      </c>
      <c r="M35" s="17">
        <f>IF(ABS('Duplicate Ext-free MC values'!M32-'Duplicate Ext-free MC values'!M33)&gt;'Error Flags'!M$3,'Duplicate Ext-free MC values'!M33,"")</f>
      </c>
      <c r="N35" s="17">
        <f>IF(ABS('Duplicate Ext-free MC values'!N32-'Duplicate Ext-free MC values'!N33)&gt;'Error Flags'!N$3,'Duplicate Ext-free MC values'!N33,"")</f>
      </c>
      <c r="O35" s="17">
        <f>IF(ABS('Duplicate Ext-free MC values'!O32-'Duplicate Ext-free MC values'!O33)&gt;'Error Flags'!O$3,'Duplicate Ext-free MC values'!O33,"")</f>
      </c>
      <c r="P35" s="17">
        <f>IF(ABS('Duplicate Ext-free MC values'!P32-'Duplicate Ext-free MC values'!P33)&gt;'Error Flags'!P$3,'Duplicate Ext-free MC values'!P33,"")</f>
      </c>
      <c r="Q35" s="17">
        <f>IF(ABS('Duplicate Ext-free MC values'!Q32-'Duplicate Ext-free MC values'!Q33)&gt;'Error Flags'!Q$3,'Duplicate Ext-free MC values'!Q33,"")</f>
      </c>
    </row>
    <row r="36" spans="1:17" ht="11.25">
      <c r="A36" s="1">
        <v>17</v>
      </c>
      <c r="B36" s="1">
        <f>'Duplicate Ext-free MC values'!B34</f>
        <v>0</v>
      </c>
      <c r="C36" s="17">
        <f>IF(ABS('Duplicate Ext-free MC values'!C34-'Duplicate Ext-free MC values'!C35)&gt;'Error Flags'!C$3,'Duplicate Ext-free MC values'!C34,"")</f>
      </c>
      <c r="D36" s="17">
        <f>IF(ABS('Duplicate Ext-free MC values'!D34-'Duplicate Ext-free MC values'!D35)&gt;'Error Flags'!D$3,'Duplicate Ext-free MC values'!D34,"")</f>
      </c>
      <c r="E36" s="17">
        <f>IF(ABS('Duplicate Ext-free MC values'!E34-'Duplicate Ext-free MC values'!E35)&gt;'Error Flags'!E$3,'Duplicate Ext-free MC values'!E34,"")</f>
      </c>
      <c r="F36" s="17">
        <f>IF(ABS('Duplicate Ext-free MC values'!F34-'Duplicate Ext-free MC values'!F35)&gt;'Error Flags'!F$3,'Duplicate Ext-free MC values'!F34,"")</f>
      </c>
      <c r="G36" s="17">
        <f>IF(ABS('Duplicate Ext-free MC values'!G34-'Duplicate Ext-free MC values'!G35)&gt;'Error Flags'!G$3,'Duplicate Ext-free MC values'!G34,"")</f>
      </c>
      <c r="H36" s="17">
        <f>IF(ABS('Duplicate Ext-free MC values'!H34-'Duplicate Ext-free MC values'!H35)&gt;'Error Flags'!H$3,'Duplicate Ext-free MC values'!H34,"")</f>
      </c>
      <c r="I36" s="17">
        <f>IF(ABS('Duplicate Ext-free MC values'!I34-'Duplicate Ext-free MC values'!I35)&gt;'Error Flags'!I$3,'Duplicate Ext-free MC values'!I34,"")</f>
      </c>
      <c r="J36" s="17">
        <f>IF(ABS('Duplicate Ext-free MC values'!J34-'Duplicate Ext-free MC values'!J35)&gt;'Error Flags'!J$3,'Duplicate Ext-free MC values'!J34,"")</f>
      </c>
      <c r="K36" s="17">
        <f>IF(ABS('Duplicate Ext-free MC values'!K34-'Duplicate Ext-free MC values'!K35)&gt;'Error Flags'!K$3,'Duplicate Ext-free MC values'!K34,"")</f>
      </c>
      <c r="L36" s="17">
        <f>IF(ABS('Duplicate Ext-free MC values'!L34-'Duplicate Ext-free MC values'!L35)&gt;'Error Flags'!L$3,'Duplicate Ext-free MC values'!L34,"")</f>
      </c>
      <c r="M36" s="17">
        <f>IF(ABS('Duplicate Ext-free MC values'!M34-'Duplicate Ext-free MC values'!M35)&gt;'Error Flags'!M$3,'Duplicate Ext-free MC values'!M34,"")</f>
      </c>
      <c r="N36" s="17">
        <f>IF(ABS('Duplicate Ext-free MC values'!N34-'Duplicate Ext-free MC values'!N35)&gt;'Error Flags'!N$3,'Duplicate Ext-free MC values'!N34,"")</f>
      </c>
      <c r="O36" s="17">
        <f>IF(ABS('Duplicate Ext-free MC values'!O34-'Duplicate Ext-free MC values'!O35)&gt;'Error Flags'!O$3,'Duplicate Ext-free MC values'!O34,"")</f>
      </c>
      <c r="P36" s="17">
        <f>IF(ABS('Duplicate Ext-free MC values'!P34-'Duplicate Ext-free MC values'!P35)&gt;'Error Flags'!P$3,'Duplicate Ext-free MC values'!P34,"")</f>
      </c>
      <c r="Q36" s="17">
        <f>IF(ABS('Duplicate Ext-free MC values'!Q34-'Duplicate Ext-free MC values'!Q35)&gt;'Error Flags'!Q$3,'Duplicate Ext-free MC values'!Q34,"")</f>
      </c>
    </row>
    <row r="37" spans="1:17" ht="11.25">
      <c r="A37" s="1" t="s">
        <v>29</v>
      </c>
      <c r="B37" s="1">
        <f>'Duplicate Ext-free MC values'!B35</f>
        <v>0</v>
      </c>
      <c r="C37" s="17">
        <f>IF(ABS('Duplicate Ext-free MC values'!C34-'Duplicate Ext-free MC values'!C35)&gt;'Error Flags'!C$3,'Duplicate Ext-free MC values'!C35,"")</f>
      </c>
      <c r="D37" s="17">
        <f>IF(ABS('Duplicate Ext-free MC values'!D34-'Duplicate Ext-free MC values'!D35)&gt;'Error Flags'!D$3,'Duplicate Ext-free MC values'!D35,"")</f>
      </c>
      <c r="E37" s="17">
        <f>IF(ABS('Duplicate Ext-free MC values'!E34-'Duplicate Ext-free MC values'!E35)&gt;'Error Flags'!E$3,'Duplicate Ext-free MC values'!E35,"")</f>
      </c>
      <c r="F37" s="17">
        <f>IF(ABS('Duplicate Ext-free MC values'!F34-'Duplicate Ext-free MC values'!F35)&gt;'Error Flags'!F$3,'Duplicate Ext-free MC values'!F35,"")</f>
      </c>
      <c r="G37" s="17">
        <f>IF(ABS('Duplicate Ext-free MC values'!G34-'Duplicate Ext-free MC values'!G35)&gt;'Error Flags'!G$3,'Duplicate Ext-free MC values'!G35,"")</f>
      </c>
      <c r="H37" s="17">
        <f>IF(ABS('Duplicate Ext-free MC values'!H34-'Duplicate Ext-free MC values'!H35)&gt;'Error Flags'!H$3,'Duplicate Ext-free MC values'!H35,"")</f>
      </c>
      <c r="I37" s="17">
        <f>IF(ABS('Duplicate Ext-free MC values'!I34-'Duplicate Ext-free MC values'!I35)&gt;'Error Flags'!I$3,'Duplicate Ext-free MC values'!I35,"")</f>
      </c>
      <c r="J37" s="17">
        <f>IF(ABS('Duplicate Ext-free MC values'!J34-'Duplicate Ext-free MC values'!J35)&gt;'Error Flags'!J$3,'Duplicate Ext-free MC values'!J35,"")</f>
      </c>
      <c r="K37" s="17">
        <f>IF(ABS('Duplicate Ext-free MC values'!K34-'Duplicate Ext-free MC values'!K35)&gt;'Error Flags'!K$3,'Duplicate Ext-free MC values'!K35,"")</f>
      </c>
      <c r="L37" s="17">
        <f>IF(ABS('Duplicate Ext-free MC values'!L34-'Duplicate Ext-free MC values'!L35)&gt;'Error Flags'!L$3,'Duplicate Ext-free MC values'!L35,"")</f>
      </c>
      <c r="M37" s="17">
        <f>IF(ABS('Duplicate Ext-free MC values'!M34-'Duplicate Ext-free MC values'!M35)&gt;'Error Flags'!M$3,'Duplicate Ext-free MC values'!M35,"")</f>
      </c>
      <c r="N37" s="17">
        <f>IF(ABS('Duplicate Ext-free MC values'!N34-'Duplicate Ext-free MC values'!N35)&gt;'Error Flags'!N$3,'Duplicate Ext-free MC values'!N35,"")</f>
      </c>
      <c r="O37" s="17">
        <f>IF(ABS('Duplicate Ext-free MC values'!O34-'Duplicate Ext-free MC values'!O35)&gt;'Error Flags'!O$3,'Duplicate Ext-free MC values'!O35,"")</f>
      </c>
      <c r="P37" s="17">
        <f>IF(ABS('Duplicate Ext-free MC values'!P34-'Duplicate Ext-free MC values'!P35)&gt;'Error Flags'!P$3,'Duplicate Ext-free MC values'!P35,"")</f>
      </c>
      <c r="Q37" s="17">
        <f>IF(ABS('Duplicate Ext-free MC values'!Q34-'Duplicate Ext-free MC values'!Q35)&gt;'Error Flags'!Q$3,'Duplicate Ext-free MC values'!Q35,"")</f>
      </c>
    </row>
    <row r="38" spans="1:17" ht="11.25">
      <c r="A38" s="1">
        <v>18</v>
      </c>
      <c r="B38" s="1">
        <f>'Duplicate Ext-free MC values'!B36</f>
        <v>0</v>
      </c>
      <c r="C38" s="17">
        <f>IF(ABS('Duplicate Ext-free MC values'!C36-'Duplicate Ext-free MC values'!C37)&gt;'Error Flags'!C$3,'Duplicate Ext-free MC values'!C36,"")</f>
      </c>
      <c r="D38" s="17">
        <f>IF(ABS('Duplicate Ext-free MC values'!D36-'Duplicate Ext-free MC values'!D37)&gt;'Error Flags'!D$3,'Duplicate Ext-free MC values'!D36,"")</f>
      </c>
      <c r="E38" s="17">
        <f>IF(ABS('Duplicate Ext-free MC values'!E36-'Duplicate Ext-free MC values'!E37)&gt;'Error Flags'!E$3,'Duplicate Ext-free MC values'!E36,"")</f>
      </c>
      <c r="F38" s="17">
        <f>IF(ABS('Duplicate Ext-free MC values'!F36-'Duplicate Ext-free MC values'!F37)&gt;'Error Flags'!F$3,'Duplicate Ext-free MC values'!F36,"")</f>
      </c>
      <c r="G38" s="17">
        <f>IF(ABS('Duplicate Ext-free MC values'!G36-'Duplicate Ext-free MC values'!G37)&gt;'Error Flags'!G$3,'Duplicate Ext-free MC values'!G36,"")</f>
      </c>
      <c r="H38" s="17">
        <f>IF(ABS('Duplicate Ext-free MC values'!H36-'Duplicate Ext-free MC values'!H37)&gt;'Error Flags'!H$3,'Duplicate Ext-free MC values'!H36,"")</f>
      </c>
      <c r="I38" s="17">
        <f>IF(ABS('Duplicate Ext-free MC values'!I36-'Duplicate Ext-free MC values'!I37)&gt;'Error Flags'!I$3,'Duplicate Ext-free MC values'!I36,"")</f>
      </c>
      <c r="J38" s="17">
        <f>IF(ABS('Duplicate Ext-free MC values'!J36-'Duplicate Ext-free MC values'!J37)&gt;'Error Flags'!J$3,'Duplicate Ext-free MC values'!J36,"")</f>
      </c>
      <c r="K38" s="17">
        <f>IF(ABS('Duplicate Ext-free MC values'!K36-'Duplicate Ext-free MC values'!K37)&gt;'Error Flags'!K$3,'Duplicate Ext-free MC values'!K36,"")</f>
      </c>
      <c r="L38" s="17">
        <f>IF(ABS('Duplicate Ext-free MC values'!L36-'Duplicate Ext-free MC values'!L37)&gt;'Error Flags'!L$3,'Duplicate Ext-free MC values'!L36,"")</f>
      </c>
      <c r="M38" s="17">
        <f>IF(ABS('Duplicate Ext-free MC values'!M36-'Duplicate Ext-free MC values'!M37)&gt;'Error Flags'!M$3,'Duplicate Ext-free MC values'!M36,"")</f>
      </c>
      <c r="N38" s="17">
        <f>IF(ABS('Duplicate Ext-free MC values'!N36-'Duplicate Ext-free MC values'!N37)&gt;'Error Flags'!N$3,'Duplicate Ext-free MC values'!N36,"")</f>
      </c>
      <c r="O38" s="17">
        <f>IF(ABS('Duplicate Ext-free MC values'!O36-'Duplicate Ext-free MC values'!O37)&gt;'Error Flags'!O$3,'Duplicate Ext-free MC values'!O36,"")</f>
      </c>
      <c r="P38" s="17">
        <f>IF(ABS('Duplicate Ext-free MC values'!P36-'Duplicate Ext-free MC values'!P37)&gt;'Error Flags'!P$3,'Duplicate Ext-free MC values'!P36,"")</f>
      </c>
      <c r="Q38" s="17">
        <f>IF(ABS('Duplicate Ext-free MC values'!Q36-'Duplicate Ext-free MC values'!Q37)&gt;'Error Flags'!Q$3,'Duplicate Ext-free MC values'!Q36,"")</f>
      </c>
    </row>
    <row r="39" spans="1:17" ht="11.25">
      <c r="A39" s="1" t="s">
        <v>30</v>
      </c>
      <c r="B39" s="1">
        <f>'Duplicate Ext-free MC values'!B37</f>
        <v>0</v>
      </c>
      <c r="C39" s="17">
        <f>IF(ABS('Duplicate Ext-free MC values'!C36-'Duplicate Ext-free MC values'!C37)&gt;'Error Flags'!C$3,'Duplicate Ext-free MC values'!C37,"")</f>
      </c>
      <c r="D39" s="17">
        <f>IF(ABS('Duplicate Ext-free MC values'!D36-'Duplicate Ext-free MC values'!D37)&gt;'Error Flags'!D$3,'Duplicate Ext-free MC values'!D37,"")</f>
      </c>
      <c r="E39" s="17">
        <f>IF(ABS('Duplicate Ext-free MC values'!E36-'Duplicate Ext-free MC values'!E37)&gt;'Error Flags'!E$3,'Duplicate Ext-free MC values'!E37,"")</f>
      </c>
      <c r="F39" s="17">
        <f>IF(ABS('Duplicate Ext-free MC values'!F36-'Duplicate Ext-free MC values'!F37)&gt;'Error Flags'!F$3,'Duplicate Ext-free MC values'!F37,"")</f>
      </c>
      <c r="G39" s="17">
        <f>IF(ABS('Duplicate Ext-free MC values'!G36-'Duplicate Ext-free MC values'!G37)&gt;'Error Flags'!G$3,'Duplicate Ext-free MC values'!G37,"")</f>
      </c>
      <c r="H39" s="17">
        <f>IF(ABS('Duplicate Ext-free MC values'!H36-'Duplicate Ext-free MC values'!H37)&gt;'Error Flags'!H$3,'Duplicate Ext-free MC values'!H37,"")</f>
      </c>
      <c r="I39" s="17">
        <f>IF(ABS('Duplicate Ext-free MC values'!I36-'Duplicate Ext-free MC values'!I37)&gt;'Error Flags'!I$3,'Duplicate Ext-free MC values'!I37,"")</f>
      </c>
      <c r="J39" s="17">
        <f>IF(ABS('Duplicate Ext-free MC values'!J36-'Duplicate Ext-free MC values'!J37)&gt;'Error Flags'!J$3,'Duplicate Ext-free MC values'!J37,"")</f>
      </c>
      <c r="K39" s="17">
        <f>IF(ABS('Duplicate Ext-free MC values'!K36-'Duplicate Ext-free MC values'!K37)&gt;'Error Flags'!K$3,'Duplicate Ext-free MC values'!K37,"")</f>
      </c>
      <c r="L39" s="17">
        <f>IF(ABS('Duplicate Ext-free MC values'!L36-'Duplicate Ext-free MC values'!L37)&gt;'Error Flags'!L$3,'Duplicate Ext-free MC values'!L37,"")</f>
      </c>
      <c r="M39" s="17">
        <f>IF(ABS('Duplicate Ext-free MC values'!M36-'Duplicate Ext-free MC values'!M37)&gt;'Error Flags'!M$3,'Duplicate Ext-free MC values'!M37,"")</f>
      </c>
      <c r="N39" s="17">
        <f>IF(ABS('Duplicate Ext-free MC values'!N36-'Duplicate Ext-free MC values'!N37)&gt;'Error Flags'!N$3,'Duplicate Ext-free MC values'!N37,"")</f>
      </c>
      <c r="O39" s="17">
        <f>IF(ABS('Duplicate Ext-free MC values'!O36-'Duplicate Ext-free MC values'!O37)&gt;'Error Flags'!O$3,'Duplicate Ext-free MC values'!O37,"")</f>
      </c>
      <c r="P39" s="17">
        <f>IF(ABS('Duplicate Ext-free MC values'!P36-'Duplicate Ext-free MC values'!P37)&gt;'Error Flags'!P$3,'Duplicate Ext-free MC values'!P37,"")</f>
      </c>
      <c r="Q39" s="17">
        <f>IF(ABS('Duplicate Ext-free MC values'!Q36-'Duplicate Ext-free MC values'!Q37)&gt;'Error Flags'!Q$3,'Duplicate Ext-free MC values'!Q37,"")</f>
      </c>
    </row>
    <row r="40" spans="1:17" ht="11.25">
      <c r="A40" s="1">
        <v>19</v>
      </c>
      <c r="B40" s="1">
        <f>'Duplicate Ext-free MC values'!B38</f>
        <v>0</v>
      </c>
      <c r="C40" s="17">
        <f>IF(ABS('Duplicate Ext-free MC values'!C38-'Duplicate Ext-free MC values'!C39)&gt;'Error Flags'!C$3,'Duplicate Ext-free MC values'!C38,"")</f>
      </c>
      <c r="D40" s="17">
        <f>IF(ABS('Duplicate Ext-free MC values'!D38-'Duplicate Ext-free MC values'!D39)&gt;'Error Flags'!D$3,'Duplicate Ext-free MC values'!D38,"")</f>
      </c>
      <c r="E40" s="17">
        <f>IF(ABS('Duplicate Ext-free MC values'!E38-'Duplicate Ext-free MC values'!E39)&gt;'Error Flags'!E$3,'Duplicate Ext-free MC values'!E38,"")</f>
      </c>
      <c r="F40" s="17">
        <f>IF(ABS('Duplicate Ext-free MC values'!F38-'Duplicate Ext-free MC values'!F39)&gt;'Error Flags'!F$3,'Duplicate Ext-free MC values'!F38,"")</f>
      </c>
      <c r="G40" s="17">
        <f>IF(ABS('Duplicate Ext-free MC values'!G38-'Duplicate Ext-free MC values'!G39)&gt;'Error Flags'!G$3,'Duplicate Ext-free MC values'!G38,"")</f>
      </c>
      <c r="H40" s="17">
        <f>IF(ABS('Duplicate Ext-free MC values'!H38-'Duplicate Ext-free MC values'!H39)&gt;'Error Flags'!H$3,'Duplicate Ext-free MC values'!H38,"")</f>
      </c>
      <c r="I40" s="17">
        <f>IF(ABS('Duplicate Ext-free MC values'!I38-'Duplicate Ext-free MC values'!I39)&gt;'Error Flags'!I$3,'Duplicate Ext-free MC values'!I38,"")</f>
      </c>
      <c r="J40" s="17">
        <f>IF(ABS('Duplicate Ext-free MC values'!J38-'Duplicate Ext-free MC values'!J39)&gt;'Error Flags'!J$3,'Duplicate Ext-free MC values'!J38,"")</f>
      </c>
      <c r="K40" s="17">
        <f>IF(ABS('Duplicate Ext-free MC values'!K38-'Duplicate Ext-free MC values'!K39)&gt;'Error Flags'!K$3,'Duplicate Ext-free MC values'!K38,"")</f>
      </c>
      <c r="L40" s="17">
        <f>IF(ABS('Duplicate Ext-free MC values'!L38-'Duplicate Ext-free MC values'!L39)&gt;'Error Flags'!L$3,'Duplicate Ext-free MC values'!L38,"")</f>
      </c>
      <c r="M40" s="17">
        <f>IF(ABS('Duplicate Ext-free MC values'!M38-'Duplicate Ext-free MC values'!M39)&gt;'Error Flags'!M$3,'Duplicate Ext-free MC values'!M38,"")</f>
      </c>
      <c r="N40" s="17">
        <f>IF(ABS('Duplicate Ext-free MC values'!N38-'Duplicate Ext-free MC values'!N39)&gt;'Error Flags'!N$3,'Duplicate Ext-free MC values'!N38,"")</f>
      </c>
      <c r="O40" s="17">
        <f>IF(ABS('Duplicate Ext-free MC values'!O38-'Duplicate Ext-free MC values'!O39)&gt;'Error Flags'!O$3,'Duplicate Ext-free MC values'!O38,"")</f>
      </c>
      <c r="P40" s="17">
        <f>IF(ABS('Duplicate Ext-free MC values'!P38-'Duplicate Ext-free MC values'!P39)&gt;'Error Flags'!P$3,'Duplicate Ext-free MC values'!P38,"")</f>
      </c>
      <c r="Q40" s="17">
        <f>IF(ABS('Duplicate Ext-free MC values'!Q38-'Duplicate Ext-free MC values'!Q39)&gt;'Error Flags'!Q$3,'Duplicate Ext-free MC values'!Q38,"")</f>
      </c>
    </row>
    <row r="41" spans="1:17" ht="11.25">
      <c r="A41" s="1" t="s">
        <v>31</v>
      </c>
      <c r="B41" s="1">
        <f>'Duplicate Ext-free MC values'!B39</f>
        <v>0</v>
      </c>
      <c r="C41" s="17">
        <f>IF(ABS('Duplicate Ext-free MC values'!C38-'Duplicate Ext-free MC values'!C39)&gt;'Error Flags'!C$3,'Duplicate Ext-free MC values'!C39,"")</f>
      </c>
      <c r="D41" s="17">
        <f>IF(ABS('Duplicate Ext-free MC values'!D38-'Duplicate Ext-free MC values'!D39)&gt;'Error Flags'!D$3,'Duplicate Ext-free MC values'!D39,"")</f>
      </c>
      <c r="E41" s="17">
        <f>IF(ABS('Duplicate Ext-free MC values'!E38-'Duplicate Ext-free MC values'!E39)&gt;'Error Flags'!E$3,'Duplicate Ext-free MC values'!E39,"")</f>
      </c>
      <c r="F41" s="17">
        <f>IF(ABS('Duplicate Ext-free MC values'!F38-'Duplicate Ext-free MC values'!F39)&gt;'Error Flags'!F$3,'Duplicate Ext-free MC values'!F39,"")</f>
      </c>
      <c r="G41" s="17">
        <f>IF(ABS('Duplicate Ext-free MC values'!G38-'Duplicate Ext-free MC values'!G39)&gt;'Error Flags'!G$3,'Duplicate Ext-free MC values'!G39,"")</f>
      </c>
      <c r="H41" s="17">
        <f>IF(ABS('Duplicate Ext-free MC values'!H38-'Duplicate Ext-free MC values'!H39)&gt;'Error Flags'!H$3,'Duplicate Ext-free MC values'!H39,"")</f>
      </c>
      <c r="I41" s="17">
        <f>IF(ABS('Duplicate Ext-free MC values'!I38-'Duplicate Ext-free MC values'!I39)&gt;'Error Flags'!I$3,'Duplicate Ext-free MC values'!I39,"")</f>
      </c>
      <c r="J41" s="17">
        <f>IF(ABS('Duplicate Ext-free MC values'!J38-'Duplicate Ext-free MC values'!J39)&gt;'Error Flags'!J$3,'Duplicate Ext-free MC values'!J39,"")</f>
      </c>
      <c r="K41" s="17">
        <f>IF(ABS('Duplicate Ext-free MC values'!K38-'Duplicate Ext-free MC values'!K39)&gt;'Error Flags'!K$3,'Duplicate Ext-free MC values'!K39,"")</f>
      </c>
      <c r="L41" s="17">
        <f>IF(ABS('Duplicate Ext-free MC values'!L38-'Duplicate Ext-free MC values'!L39)&gt;'Error Flags'!L$3,'Duplicate Ext-free MC values'!L39,"")</f>
      </c>
      <c r="M41" s="17">
        <f>IF(ABS('Duplicate Ext-free MC values'!M38-'Duplicate Ext-free MC values'!M39)&gt;'Error Flags'!M$3,'Duplicate Ext-free MC values'!M39,"")</f>
      </c>
      <c r="N41" s="17">
        <f>IF(ABS('Duplicate Ext-free MC values'!N38-'Duplicate Ext-free MC values'!N39)&gt;'Error Flags'!N$3,'Duplicate Ext-free MC values'!N39,"")</f>
      </c>
      <c r="O41" s="17">
        <f>IF(ABS('Duplicate Ext-free MC values'!O38-'Duplicate Ext-free MC values'!O39)&gt;'Error Flags'!O$3,'Duplicate Ext-free MC values'!O39,"")</f>
      </c>
      <c r="P41" s="17">
        <f>IF(ABS('Duplicate Ext-free MC values'!P38-'Duplicate Ext-free MC values'!P39)&gt;'Error Flags'!P$3,'Duplicate Ext-free MC values'!P39,"")</f>
      </c>
      <c r="Q41" s="17">
        <f>IF(ABS('Duplicate Ext-free MC values'!Q38-'Duplicate Ext-free MC values'!Q39)&gt;'Error Flags'!Q$3,'Duplicate Ext-free MC values'!Q39,"")</f>
      </c>
    </row>
    <row r="42" spans="1:17" ht="11.25">
      <c r="A42" s="1">
        <v>20</v>
      </c>
      <c r="B42" s="1">
        <f>'Duplicate Ext-free MC values'!B40</f>
        <v>0</v>
      </c>
      <c r="C42" s="17">
        <f>IF(ABS('Duplicate Ext-free MC values'!C40-'Duplicate Ext-free MC values'!C41)&gt;'Error Flags'!C$3,'Duplicate Ext-free MC values'!C40,"")</f>
      </c>
      <c r="D42" s="17">
        <f>IF(ABS('Duplicate Ext-free MC values'!D40-'Duplicate Ext-free MC values'!D41)&gt;'Error Flags'!D$3,'Duplicate Ext-free MC values'!D40,"")</f>
      </c>
      <c r="E42" s="17">
        <f>IF(ABS('Duplicate Ext-free MC values'!E40-'Duplicate Ext-free MC values'!E41)&gt;'Error Flags'!E$3,'Duplicate Ext-free MC values'!E40,"")</f>
      </c>
      <c r="F42" s="17">
        <f>IF(ABS('Duplicate Ext-free MC values'!F40-'Duplicate Ext-free MC values'!F41)&gt;'Error Flags'!F$3,'Duplicate Ext-free MC values'!F40,"")</f>
      </c>
      <c r="G42" s="17">
        <f>IF(ABS('Duplicate Ext-free MC values'!G40-'Duplicate Ext-free MC values'!G41)&gt;'Error Flags'!G$3,'Duplicate Ext-free MC values'!G40,"")</f>
      </c>
      <c r="H42" s="17">
        <f>IF(ABS('Duplicate Ext-free MC values'!H40-'Duplicate Ext-free MC values'!H41)&gt;'Error Flags'!H$3,'Duplicate Ext-free MC values'!H40,"")</f>
      </c>
      <c r="I42" s="17">
        <f>IF(ABS('Duplicate Ext-free MC values'!I40-'Duplicate Ext-free MC values'!I41)&gt;'Error Flags'!I$3,'Duplicate Ext-free MC values'!I40,"")</f>
      </c>
      <c r="J42" s="17">
        <f>IF(ABS('Duplicate Ext-free MC values'!J40-'Duplicate Ext-free MC values'!J41)&gt;'Error Flags'!J$3,'Duplicate Ext-free MC values'!J40,"")</f>
      </c>
      <c r="K42" s="17">
        <f>IF(ABS('Duplicate Ext-free MC values'!K40-'Duplicate Ext-free MC values'!K41)&gt;'Error Flags'!K$3,'Duplicate Ext-free MC values'!K40,"")</f>
      </c>
      <c r="L42" s="17">
        <f>IF(ABS('Duplicate Ext-free MC values'!L40-'Duplicate Ext-free MC values'!L41)&gt;'Error Flags'!L$3,'Duplicate Ext-free MC values'!L40,"")</f>
      </c>
      <c r="M42" s="17">
        <f>IF(ABS('Duplicate Ext-free MC values'!M40-'Duplicate Ext-free MC values'!M41)&gt;'Error Flags'!M$3,'Duplicate Ext-free MC values'!M40,"")</f>
      </c>
      <c r="N42" s="17">
        <f>IF(ABS('Duplicate Ext-free MC values'!N40-'Duplicate Ext-free MC values'!N41)&gt;'Error Flags'!N$3,'Duplicate Ext-free MC values'!N40,"")</f>
      </c>
      <c r="O42" s="17">
        <f>IF(ABS('Duplicate Ext-free MC values'!O40-'Duplicate Ext-free MC values'!O41)&gt;'Error Flags'!O$3,'Duplicate Ext-free MC values'!O40,"")</f>
      </c>
      <c r="P42" s="17">
        <f>IF(ABS('Duplicate Ext-free MC values'!P40-'Duplicate Ext-free MC values'!P41)&gt;'Error Flags'!P$3,'Duplicate Ext-free MC values'!P40,"")</f>
      </c>
      <c r="Q42" s="17">
        <f>IF(ABS('Duplicate Ext-free MC values'!Q40-'Duplicate Ext-free MC values'!Q41)&gt;'Error Flags'!Q$3,'Duplicate Ext-free MC values'!Q40,"")</f>
      </c>
    </row>
    <row r="43" spans="1:17" ht="11.25">
      <c r="A43" s="1" t="s">
        <v>32</v>
      </c>
      <c r="B43" s="1">
        <f>'Duplicate Ext-free MC values'!B41</f>
        <v>0</v>
      </c>
      <c r="C43" s="17">
        <f>IF(ABS('Duplicate Ext-free MC values'!C40-'Duplicate Ext-free MC values'!C41)&gt;'Error Flags'!C$3,'Duplicate Ext-free MC values'!C41,"")</f>
      </c>
      <c r="D43" s="17">
        <f>IF(ABS('Duplicate Ext-free MC values'!D40-'Duplicate Ext-free MC values'!D41)&gt;'Error Flags'!D$3,'Duplicate Ext-free MC values'!D41,"")</f>
      </c>
      <c r="E43" s="17">
        <f>IF(ABS('Duplicate Ext-free MC values'!E40-'Duplicate Ext-free MC values'!E41)&gt;'Error Flags'!E$3,'Duplicate Ext-free MC values'!E41,"")</f>
      </c>
      <c r="F43" s="17">
        <f>IF(ABS('Duplicate Ext-free MC values'!F40-'Duplicate Ext-free MC values'!F41)&gt;'Error Flags'!F$3,'Duplicate Ext-free MC values'!F41,"")</f>
      </c>
      <c r="G43" s="17">
        <f>IF(ABS('Duplicate Ext-free MC values'!G40-'Duplicate Ext-free MC values'!G41)&gt;'Error Flags'!G$3,'Duplicate Ext-free MC values'!G41,"")</f>
      </c>
      <c r="H43" s="17">
        <f>IF(ABS('Duplicate Ext-free MC values'!H40-'Duplicate Ext-free MC values'!H41)&gt;'Error Flags'!H$3,'Duplicate Ext-free MC values'!H41,"")</f>
      </c>
      <c r="I43" s="17">
        <f>IF(ABS('Duplicate Ext-free MC values'!I40-'Duplicate Ext-free MC values'!I41)&gt;'Error Flags'!I$3,'Duplicate Ext-free MC values'!I41,"")</f>
      </c>
      <c r="J43" s="17">
        <f>IF(ABS('Duplicate Ext-free MC values'!J40-'Duplicate Ext-free MC values'!J41)&gt;'Error Flags'!J$3,'Duplicate Ext-free MC values'!J41,"")</f>
      </c>
      <c r="K43" s="17">
        <f>IF(ABS('Duplicate Ext-free MC values'!K40-'Duplicate Ext-free MC values'!K41)&gt;'Error Flags'!K$3,'Duplicate Ext-free MC values'!K41,"")</f>
      </c>
      <c r="L43" s="17">
        <f>IF(ABS('Duplicate Ext-free MC values'!L40-'Duplicate Ext-free MC values'!L41)&gt;'Error Flags'!L$3,'Duplicate Ext-free MC values'!L41,"")</f>
      </c>
      <c r="M43" s="17">
        <f>IF(ABS('Duplicate Ext-free MC values'!M40-'Duplicate Ext-free MC values'!M41)&gt;'Error Flags'!M$3,'Duplicate Ext-free MC values'!M41,"")</f>
      </c>
      <c r="N43" s="17">
        <f>IF(ABS('Duplicate Ext-free MC values'!N40-'Duplicate Ext-free MC values'!N41)&gt;'Error Flags'!N$3,'Duplicate Ext-free MC values'!N41,"")</f>
      </c>
      <c r="O43" s="17">
        <f>IF(ABS('Duplicate Ext-free MC values'!O40-'Duplicate Ext-free MC values'!O41)&gt;'Error Flags'!O$3,'Duplicate Ext-free MC values'!O41,"")</f>
      </c>
      <c r="P43" s="17">
        <f>IF(ABS('Duplicate Ext-free MC values'!P40-'Duplicate Ext-free MC values'!P41)&gt;'Error Flags'!P$3,'Duplicate Ext-free MC values'!P41,"")</f>
      </c>
      <c r="Q43" s="17">
        <f>IF(ABS('Duplicate Ext-free MC values'!Q40-'Duplicate Ext-free MC values'!Q41)&gt;'Error Flags'!Q$3,'Duplicate Ext-free MC values'!Q41,"")</f>
      </c>
    </row>
    <row r="44" spans="1:17" ht="11.25">
      <c r="A44" s="1">
        <v>21</v>
      </c>
      <c r="B44" s="1">
        <f>'Duplicate Ext-free MC values'!B42</f>
        <v>0</v>
      </c>
      <c r="C44" s="17">
        <f>IF(ABS('Duplicate Ext-free MC values'!C42-'Duplicate Ext-free MC values'!C43)&gt;'Error Flags'!C$3,'Duplicate Ext-free MC values'!C42,"")</f>
      </c>
      <c r="D44" s="17">
        <f>IF(ABS('Duplicate Ext-free MC values'!D42-'Duplicate Ext-free MC values'!D43)&gt;'Error Flags'!D$3,'Duplicate Ext-free MC values'!D42,"")</f>
      </c>
      <c r="E44" s="17">
        <f>IF(ABS('Duplicate Ext-free MC values'!E42-'Duplicate Ext-free MC values'!E43)&gt;'Error Flags'!E$3,'Duplicate Ext-free MC values'!E42,"")</f>
      </c>
      <c r="F44" s="17">
        <f>IF(ABS('Duplicate Ext-free MC values'!F42-'Duplicate Ext-free MC values'!F43)&gt;'Error Flags'!F$3,'Duplicate Ext-free MC values'!F42,"")</f>
      </c>
      <c r="G44" s="17">
        <f>IF(ABS('Duplicate Ext-free MC values'!G42-'Duplicate Ext-free MC values'!G43)&gt;'Error Flags'!G$3,'Duplicate Ext-free MC values'!G42,"")</f>
      </c>
      <c r="H44" s="17">
        <f>IF(ABS('Duplicate Ext-free MC values'!H42-'Duplicate Ext-free MC values'!H43)&gt;'Error Flags'!H$3,'Duplicate Ext-free MC values'!H42,"")</f>
      </c>
      <c r="I44" s="17">
        <f>IF(ABS('Duplicate Ext-free MC values'!I42-'Duplicate Ext-free MC values'!I43)&gt;'Error Flags'!I$3,'Duplicate Ext-free MC values'!I42,"")</f>
      </c>
      <c r="J44" s="17">
        <f>IF(ABS('Duplicate Ext-free MC values'!J42-'Duplicate Ext-free MC values'!J43)&gt;'Error Flags'!J$3,'Duplicate Ext-free MC values'!J42,"")</f>
      </c>
      <c r="K44" s="17">
        <f>IF(ABS('Duplicate Ext-free MC values'!K42-'Duplicate Ext-free MC values'!K43)&gt;'Error Flags'!K$3,'Duplicate Ext-free MC values'!K42,"")</f>
      </c>
      <c r="L44" s="17">
        <f>IF(ABS('Duplicate Ext-free MC values'!L42-'Duplicate Ext-free MC values'!L43)&gt;'Error Flags'!L$3,'Duplicate Ext-free MC values'!L42,"")</f>
      </c>
      <c r="M44" s="17">
        <f>IF(ABS('Duplicate Ext-free MC values'!M42-'Duplicate Ext-free MC values'!M43)&gt;'Error Flags'!M$3,'Duplicate Ext-free MC values'!M42,"")</f>
      </c>
      <c r="N44" s="17">
        <f>IF(ABS('Duplicate Ext-free MC values'!N42-'Duplicate Ext-free MC values'!N43)&gt;'Error Flags'!N$3,'Duplicate Ext-free MC values'!N42,"")</f>
      </c>
      <c r="O44" s="17">
        <f>IF(ABS('Duplicate Ext-free MC values'!O42-'Duplicate Ext-free MC values'!O43)&gt;'Error Flags'!O$3,'Duplicate Ext-free MC values'!O42,"")</f>
      </c>
      <c r="P44" s="17">
        <f>IF(ABS('Duplicate Ext-free MC values'!P42-'Duplicate Ext-free MC values'!P43)&gt;'Error Flags'!P$3,'Duplicate Ext-free MC values'!P42,"")</f>
      </c>
      <c r="Q44" s="17">
        <f>IF(ABS('Duplicate Ext-free MC values'!Q42-'Duplicate Ext-free MC values'!Q43)&gt;'Error Flags'!Q$3,'Duplicate Ext-free MC values'!Q42,"")</f>
      </c>
    </row>
    <row r="45" spans="1:17" ht="11.25">
      <c r="A45" s="1" t="s">
        <v>33</v>
      </c>
      <c r="B45" s="1">
        <f>'Duplicate Ext-free MC values'!B43</f>
        <v>0</v>
      </c>
      <c r="C45" s="17">
        <f>IF(ABS('Duplicate Ext-free MC values'!C42-'Duplicate Ext-free MC values'!C43)&gt;'Error Flags'!C$3,'Duplicate Ext-free MC values'!C43,"")</f>
      </c>
      <c r="D45" s="17">
        <f>IF(ABS('Duplicate Ext-free MC values'!D42-'Duplicate Ext-free MC values'!D43)&gt;'Error Flags'!D$3,'Duplicate Ext-free MC values'!D43,"")</f>
      </c>
      <c r="E45" s="17">
        <f>IF(ABS('Duplicate Ext-free MC values'!E42-'Duplicate Ext-free MC values'!E43)&gt;'Error Flags'!E$3,'Duplicate Ext-free MC values'!E43,"")</f>
      </c>
      <c r="F45" s="17">
        <f>IF(ABS('Duplicate Ext-free MC values'!F42-'Duplicate Ext-free MC values'!F43)&gt;'Error Flags'!F$3,'Duplicate Ext-free MC values'!F43,"")</f>
      </c>
      <c r="G45" s="17">
        <f>IF(ABS('Duplicate Ext-free MC values'!G42-'Duplicate Ext-free MC values'!G43)&gt;'Error Flags'!G$3,'Duplicate Ext-free MC values'!G43,"")</f>
      </c>
      <c r="H45" s="17">
        <f>IF(ABS('Duplicate Ext-free MC values'!H42-'Duplicate Ext-free MC values'!H43)&gt;'Error Flags'!H$3,'Duplicate Ext-free MC values'!H43,"")</f>
      </c>
      <c r="I45" s="17">
        <f>IF(ABS('Duplicate Ext-free MC values'!I42-'Duplicate Ext-free MC values'!I43)&gt;'Error Flags'!I$3,'Duplicate Ext-free MC values'!I43,"")</f>
      </c>
      <c r="J45" s="17">
        <f>IF(ABS('Duplicate Ext-free MC values'!J42-'Duplicate Ext-free MC values'!J43)&gt;'Error Flags'!J$3,'Duplicate Ext-free MC values'!J43,"")</f>
      </c>
      <c r="K45" s="17">
        <f>IF(ABS('Duplicate Ext-free MC values'!K42-'Duplicate Ext-free MC values'!K43)&gt;'Error Flags'!K$3,'Duplicate Ext-free MC values'!K43,"")</f>
      </c>
      <c r="L45" s="17">
        <f>IF(ABS('Duplicate Ext-free MC values'!L42-'Duplicate Ext-free MC values'!L43)&gt;'Error Flags'!L$3,'Duplicate Ext-free MC values'!L43,"")</f>
      </c>
      <c r="M45" s="17">
        <f>IF(ABS('Duplicate Ext-free MC values'!M42-'Duplicate Ext-free MC values'!M43)&gt;'Error Flags'!M$3,'Duplicate Ext-free MC values'!M43,"")</f>
      </c>
      <c r="N45" s="17">
        <f>IF(ABS('Duplicate Ext-free MC values'!N42-'Duplicate Ext-free MC values'!N43)&gt;'Error Flags'!N$3,'Duplicate Ext-free MC values'!N43,"")</f>
      </c>
      <c r="O45" s="17">
        <f>IF(ABS('Duplicate Ext-free MC values'!O42-'Duplicate Ext-free MC values'!O43)&gt;'Error Flags'!O$3,'Duplicate Ext-free MC values'!O43,"")</f>
      </c>
      <c r="P45" s="17">
        <f>IF(ABS('Duplicate Ext-free MC values'!P42-'Duplicate Ext-free MC values'!P43)&gt;'Error Flags'!P$3,'Duplicate Ext-free MC values'!P43,"")</f>
      </c>
      <c r="Q45" s="17">
        <f>IF(ABS('Duplicate Ext-free MC values'!Q42-'Duplicate Ext-free MC values'!Q43)&gt;'Error Flags'!Q$3,'Duplicate Ext-free MC values'!Q43,"")</f>
      </c>
    </row>
    <row r="46" spans="1:17" ht="11.25">
      <c r="A46" s="1">
        <v>22</v>
      </c>
      <c r="B46" s="1">
        <f>'Duplicate Ext-free MC values'!B44</f>
        <v>0</v>
      </c>
      <c r="C46" s="17">
        <f>IF(ABS('Duplicate Ext-free MC values'!C44-'Duplicate Ext-free MC values'!C45)&gt;'Error Flags'!C$3,'Duplicate Ext-free MC values'!C44,"")</f>
      </c>
      <c r="D46" s="17">
        <f>IF(ABS('Duplicate Ext-free MC values'!D44-'Duplicate Ext-free MC values'!D45)&gt;'Error Flags'!D$3,'Duplicate Ext-free MC values'!D44,"")</f>
      </c>
      <c r="E46" s="17">
        <f>IF(ABS('Duplicate Ext-free MC values'!E44-'Duplicate Ext-free MC values'!E45)&gt;'Error Flags'!E$3,'Duplicate Ext-free MC values'!E44,"")</f>
      </c>
      <c r="F46" s="17">
        <f>IF(ABS('Duplicate Ext-free MC values'!F44-'Duplicate Ext-free MC values'!F45)&gt;'Error Flags'!F$3,'Duplicate Ext-free MC values'!F44,"")</f>
      </c>
      <c r="G46" s="17">
        <f>IF(ABS('Duplicate Ext-free MC values'!G44-'Duplicate Ext-free MC values'!G45)&gt;'Error Flags'!G$3,'Duplicate Ext-free MC values'!G44,"")</f>
      </c>
      <c r="H46" s="17">
        <f>IF(ABS('Duplicate Ext-free MC values'!H44-'Duplicate Ext-free MC values'!H45)&gt;'Error Flags'!H$3,'Duplicate Ext-free MC values'!H44,"")</f>
      </c>
      <c r="I46" s="17">
        <f>IF(ABS('Duplicate Ext-free MC values'!I44-'Duplicate Ext-free MC values'!I45)&gt;'Error Flags'!I$3,'Duplicate Ext-free MC values'!I44,"")</f>
      </c>
      <c r="J46" s="17">
        <f>IF(ABS('Duplicate Ext-free MC values'!J44-'Duplicate Ext-free MC values'!J45)&gt;'Error Flags'!J$3,'Duplicate Ext-free MC values'!J44,"")</f>
      </c>
      <c r="K46" s="17">
        <f>IF(ABS('Duplicate Ext-free MC values'!K44-'Duplicate Ext-free MC values'!K45)&gt;'Error Flags'!K$3,'Duplicate Ext-free MC values'!K44,"")</f>
      </c>
      <c r="L46" s="17">
        <f>IF(ABS('Duplicate Ext-free MC values'!L44-'Duplicate Ext-free MC values'!L45)&gt;'Error Flags'!L$3,'Duplicate Ext-free MC values'!L44,"")</f>
      </c>
      <c r="M46" s="17">
        <f>IF(ABS('Duplicate Ext-free MC values'!M44-'Duplicate Ext-free MC values'!M45)&gt;'Error Flags'!M$3,'Duplicate Ext-free MC values'!M44,"")</f>
      </c>
      <c r="N46" s="17">
        <f>IF(ABS('Duplicate Ext-free MC values'!N44-'Duplicate Ext-free MC values'!N45)&gt;'Error Flags'!N$3,'Duplicate Ext-free MC values'!N44,"")</f>
      </c>
      <c r="O46" s="17">
        <f>IF(ABS('Duplicate Ext-free MC values'!O44-'Duplicate Ext-free MC values'!O45)&gt;'Error Flags'!O$3,'Duplicate Ext-free MC values'!O44,"")</f>
      </c>
      <c r="P46" s="17">
        <f>IF(ABS('Duplicate Ext-free MC values'!P44-'Duplicate Ext-free MC values'!P45)&gt;'Error Flags'!P$3,'Duplicate Ext-free MC values'!P44,"")</f>
      </c>
      <c r="Q46" s="17">
        <f>IF(ABS('Duplicate Ext-free MC values'!Q44-'Duplicate Ext-free MC values'!Q45)&gt;'Error Flags'!Q$3,'Duplicate Ext-free MC values'!Q44,"")</f>
      </c>
    </row>
    <row r="47" spans="1:17" ht="11.25">
      <c r="A47" s="1" t="s">
        <v>34</v>
      </c>
      <c r="B47" s="1">
        <f>'Duplicate Ext-free MC values'!B45</f>
        <v>0</v>
      </c>
      <c r="C47" s="17">
        <f>IF(ABS('Duplicate Ext-free MC values'!C44-'Duplicate Ext-free MC values'!C45)&gt;'Error Flags'!C$3,'Duplicate Ext-free MC values'!C45,"")</f>
      </c>
      <c r="D47" s="17">
        <f>IF(ABS('Duplicate Ext-free MC values'!D44-'Duplicate Ext-free MC values'!D45)&gt;'Error Flags'!D$3,'Duplicate Ext-free MC values'!D45,"")</f>
      </c>
      <c r="E47" s="17">
        <f>IF(ABS('Duplicate Ext-free MC values'!E44-'Duplicate Ext-free MC values'!E45)&gt;'Error Flags'!E$3,'Duplicate Ext-free MC values'!E45,"")</f>
      </c>
      <c r="F47" s="17">
        <f>IF(ABS('Duplicate Ext-free MC values'!F44-'Duplicate Ext-free MC values'!F45)&gt;'Error Flags'!F$3,'Duplicate Ext-free MC values'!F45,"")</f>
      </c>
      <c r="G47" s="17">
        <f>IF(ABS('Duplicate Ext-free MC values'!G44-'Duplicate Ext-free MC values'!G45)&gt;'Error Flags'!G$3,'Duplicate Ext-free MC values'!G45,"")</f>
      </c>
      <c r="H47" s="17">
        <f>IF(ABS('Duplicate Ext-free MC values'!H44-'Duplicate Ext-free MC values'!H45)&gt;'Error Flags'!H$3,'Duplicate Ext-free MC values'!H45,"")</f>
      </c>
      <c r="I47" s="17">
        <f>IF(ABS('Duplicate Ext-free MC values'!I44-'Duplicate Ext-free MC values'!I45)&gt;'Error Flags'!I$3,'Duplicate Ext-free MC values'!I45,"")</f>
      </c>
      <c r="J47" s="17">
        <f>IF(ABS('Duplicate Ext-free MC values'!J44-'Duplicate Ext-free MC values'!J45)&gt;'Error Flags'!J$3,'Duplicate Ext-free MC values'!J45,"")</f>
      </c>
      <c r="K47" s="17">
        <f>IF(ABS('Duplicate Ext-free MC values'!K44-'Duplicate Ext-free MC values'!K45)&gt;'Error Flags'!K$3,'Duplicate Ext-free MC values'!K45,"")</f>
      </c>
      <c r="L47" s="17">
        <f>IF(ABS('Duplicate Ext-free MC values'!L44-'Duplicate Ext-free MC values'!L45)&gt;'Error Flags'!L$3,'Duplicate Ext-free MC values'!L45,"")</f>
      </c>
      <c r="M47" s="17">
        <f>IF(ABS('Duplicate Ext-free MC values'!M44-'Duplicate Ext-free MC values'!M45)&gt;'Error Flags'!M$3,'Duplicate Ext-free MC values'!M45,"")</f>
      </c>
      <c r="N47" s="17">
        <f>IF(ABS('Duplicate Ext-free MC values'!N44-'Duplicate Ext-free MC values'!N45)&gt;'Error Flags'!N$3,'Duplicate Ext-free MC values'!N45,"")</f>
      </c>
      <c r="O47" s="17">
        <f>IF(ABS('Duplicate Ext-free MC values'!O44-'Duplicate Ext-free MC values'!O45)&gt;'Error Flags'!O$3,'Duplicate Ext-free MC values'!O45,"")</f>
      </c>
      <c r="P47" s="17">
        <f>IF(ABS('Duplicate Ext-free MC values'!P44-'Duplicate Ext-free MC values'!P45)&gt;'Error Flags'!P$3,'Duplicate Ext-free MC values'!P45,"")</f>
      </c>
      <c r="Q47" s="17">
        <f>IF(ABS('Duplicate Ext-free MC values'!Q44-'Duplicate Ext-free MC values'!Q45)&gt;'Error Flags'!Q$3,'Duplicate Ext-free MC values'!Q45,"")</f>
      </c>
    </row>
    <row r="48" spans="1:17" ht="11.25">
      <c r="A48" s="1">
        <v>23</v>
      </c>
      <c r="B48" s="1">
        <f>'Duplicate Ext-free MC values'!B46</f>
        <v>0</v>
      </c>
      <c r="C48" s="17">
        <f>IF(ABS('Duplicate Ext-free MC values'!C46-'Duplicate Ext-free MC values'!C47)&gt;'Error Flags'!C$3,'Duplicate Ext-free MC values'!C46,"")</f>
      </c>
      <c r="D48" s="17">
        <f>IF(ABS('Duplicate Ext-free MC values'!D46-'Duplicate Ext-free MC values'!D47)&gt;'Error Flags'!D$3,'Duplicate Ext-free MC values'!D46,"")</f>
      </c>
      <c r="E48" s="17">
        <f>IF(ABS('Duplicate Ext-free MC values'!E46-'Duplicate Ext-free MC values'!E47)&gt;'Error Flags'!E$3,'Duplicate Ext-free MC values'!E46,"")</f>
      </c>
      <c r="F48" s="17">
        <f>IF(ABS('Duplicate Ext-free MC values'!F46-'Duplicate Ext-free MC values'!F47)&gt;'Error Flags'!F$3,'Duplicate Ext-free MC values'!F46,"")</f>
      </c>
      <c r="G48" s="17">
        <f>IF(ABS('Duplicate Ext-free MC values'!G46-'Duplicate Ext-free MC values'!G47)&gt;'Error Flags'!G$3,'Duplicate Ext-free MC values'!G46,"")</f>
      </c>
      <c r="H48" s="17">
        <f>IF(ABS('Duplicate Ext-free MC values'!H46-'Duplicate Ext-free MC values'!H47)&gt;'Error Flags'!H$3,'Duplicate Ext-free MC values'!H46,"")</f>
      </c>
      <c r="I48" s="17">
        <f>IF(ABS('Duplicate Ext-free MC values'!I46-'Duplicate Ext-free MC values'!I47)&gt;'Error Flags'!I$3,'Duplicate Ext-free MC values'!I46,"")</f>
      </c>
      <c r="J48" s="17">
        <f>IF(ABS('Duplicate Ext-free MC values'!J46-'Duplicate Ext-free MC values'!J47)&gt;'Error Flags'!J$3,'Duplicate Ext-free MC values'!J46,"")</f>
      </c>
      <c r="K48" s="17">
        <f>IF(ABS('Duplicate Ext-free MC values'!K46-'Duplicate Ext-free MC values'!K47)&gt;'Error Flags'!K$3,'Duplicate Ext-free MC values'!K46,"")</f>
      </c>
      <c r="L48" s="17">
        <f>IF(ABS('Duplicate Ext-free MC values'!L46-'Duplicate Ext-free MC values'!L47)&gt;'Error Flags'!L$3,'Duplicate Ext-free MC values'!L46,"")</f>
      </c>
      <c r="M48" s="17">
        <f>IF(ABS('Duplicate Ext-free MC values'!M46-'Duplicate Ext-free MC values'!M47)&gt;'Error Flags'!M$3,'Duplicate Ext-free MC values'!M46,"")</f>
      </c>
      <c r="N48" s="17">
        <f>IF(ABS('Duplicate Ext-free MC values'!N46-'Duplicate Ext-free MC values'!N47)&gt;'Error Flags'!N$3,'Duplicate Ext-free MC values'!N46,"")</f>
      </c>
      <c r="O48" s="17">
        <f>IF(ABS('Duplicate Ext-free MC values'!O46-'Duplicate Ext-free MC values'!O47)&gt;'Error Flags'!O$3,'Duplicate Ext-free MC values'!O46,"")</f>
      </c>
      <c r="P48" s="17">
        <f>IF(ABS('Duplicate Ext-free MC values'!P46-'Duplicate Ext-free MC values'!P47)&gt;'Error Flags'!P$3,'Duplicate Ext-free MC values'!P46,"")</f>
      </c>
      <c r="Q48" s="17">
        <f>IF(ABS('Duplicate Ext-free MC values'!Q46-'Duplicate Ext-free MC values'!Q47)&gt;'Error Flags'!Q$3,'Duplicate Ext-free MC values'!Q46,"")</f>
      </c>
    </row>
    <row r="49" spans="1:17" ht="11.25">
      <c r="A49" s="1" t="s">
        <v>35</v>
      </c>
      <c r="B49" s="1">
        <f>'Duplicate Ext-free MC values'!B47</f>
        <v>0</v>
      </c>
      <c r="C49" s="17">
        <f>IF(ABS('Duplicate Ext-free MC values'!C46-'Duplicate Ext-free MC values'!C47)&gt;'Error Flags'!C$3,'Duplicate Ext-free MC values'!C47,"")</f>
      </c>
      <c r="D49" s="17">
        <f>IF(ABS('Duplicate Ext-free MC values'!D46-'Duplicate Ext-free MC values'!D47)&gt;'Error Flags'!D$3,'Duplicate Ext-free MC values'!D47,"")</f>
      </c>
      <c r="E49" s="17">
        <f>IF(ABS('Duplicate Ext-free MC values'!E46-'Duplicate Ext-free MC values'!E47)&gt;'Error Flags'!E$3,'Duplicate Ext-free MC values'!E47,"")</f>
      </c>
      <c r="F49" s="17">
        <f>IF(ABS('Duplicate Ext-free MC values'!F46-'Duplicate Ext-free MC values'!F47)&gt;'Error Flags'!F$3,'Duplicate Ext-free MC values'!F47,"")</f>
      </c>
      <c r="G49" s="17">
        <f>IF(ABS('Duplicate Ext-free MC values'!G46-'Duplicate Ext-free MC values'!G47)&gt;'Error Flags'!G$3,'Duplicate Ext-free MC values'!G47,"")</f>
      </c>
      <c r="H49" s="17">
        <f>IF(ABS('Duplicate Ext-free MC values'!H46-'Duplicate Ext-free MC values'!H47)&gt;'Error Flags'!H$3,'Duplicate Ext-free MC values'!H47,"")</f>
      </c>
      <c r="I49" s="17">
        <f>IF(ABS('Duplicate Ext-free MC values'!I46-'Duplicate Ext-free MC values'!I47)&gt;'Error Flags'!I$3,'Duplicate Ext-free MC values'!I47,"")</f>
      </c>
      <c r="J49" s="17">
        <f>IF(ABS('Duplicate Ext-free MC values'!J46-'Duplicate Ext-free MC values'!J47)&gt;'Error Flags'!J$3,'Duplicate Ext-free MC values'!J47,"")</f>
      </c>
      <c r="K49" s="17">
        <f>IF(ABS('Duplicate Ext-free MC values'!K46-'Duplicate Ext-free MC values'!K47)&gt;'Error Flags'!K$3,'Duplicate Ext-free MC values'!K47,"")</f>
      </c>
      <c r="L49" s="17">
        <f>IF(ABS('Duplicate Ext-free MC values'!L46-'Duplicate Ext-free MC values'!L47)&gt;'Error Flags'!L$3,'Duplicate Ext-free MC values'!L47,"")</f>
      </c>
      <c r="M49" s="17">
        <f>IF(ABS('Duplicate Ext-free MC values'!M46-'Duplicate Ext-free MC values'!M47)&gt;'Error Flags'!M$3,'Duplicate Ext-free MC values'!M47,"")</f>
      </c>
      <c r="N49" s="17">
        <f>IF(ABS('Duplicate Ext-free MC values'!N46-'Duplicate Ext-free MC values'!N47)&gt;'Error Flags'!N$3,'Duplicate Ext-free MC values'!N47,"")</f>
      </c>
      <c r="O49" s="17">
        <f>IF(ABS('Duplicate Ext-free MC values'!O46-'Duplicate Ext-free MC values'!O47)&gt;'Error Flags'!O$3,'Duplicate Ext-free MC values'!O47,"")</f>
      </c>
      <c r="P49" s="17">
        <f>IF(ABS('Duplicate Ext-free MC values'!P46-'Duplicate Ext-free MC values'!P47)&gt;'Error Flags'!P$3,'Duplicate Ext-free MC values'!P47,"")</f>
      </c>
      <c r="Q49" s="17">
        <f>IF(ABS('Duplicate Ext-free MC values'!Q46-'Duplicate Ext-free MC values'!Q47)&gt;'Error Flags'!Q$3,'Duplicate Ext-free MC values'!Q47,"")</f>
      </c>
    </row>
    <row r="50" spans="1:17" ht="11.25">
      <c r="A50" s="1">
        <v>24</v>
      </c>
      <c r="B50" s="1">
        <f>'Duplicate Ext-free MC values'!B48</f>
        <v>0</v>
      </c>
      <c r="C50" s="17">
        <f>IF(ABS('Duplicate Ext-free MC values'!C48-'Duplicate Ext-free MC values'!C49)&gt;'Error Flags'!C$3,'Duplicate Ext-free MC values'!C48,"")</f>
      </c>
      <c r="D50" s="17">
        <f>IF(ABS('Duplicate Ext-free MC values'!D48-'Duplicate Ext-free MC values'!D49)&gt;'Error Flags'!D$3,'Duplicate Ext-free MC values'!D48,"")</f>
      </c>
      <c r="E50" s="17">
        <f>IF(ABS('Duplicate Ext-free MC values'!E48-'Duplicate Ext-free MC values'!E49)&gt;'Error Flags'!E$3,'Duplicate Ext-free MC values'!E48,"")</f>
      </c>
      <c r="F50" s="17">
        <f>IF(ABS('Duplicate Ext-free MC values'!F48-'Duplicate Ext-free MC values'!F49)&gt;'Error Flags'!F$3,'Duplicate Ext-free MC values'!F48,"")</f>
      </c>
      <c r="G50" s="17">
        <f>IF(ABS('Duplicate Ext-free MC values'!G48-'Duplicate Ext-free MC values'!G49)&gt;'Error Flags'!G$3,'Duplicate Ext-free MC values'!G48,"")</f>
      </c>
      <c r="H50" s="17">
        <f>IF(ABS('Duplicate Ext-free MC values'!H48-'Duplicate Ext-free MC values'!H49)&gt;'Error Flags'!H$3,'Duplicate Ext-free MC values'!H48,"")</f>
      </c>
      <c r="I50" s="17">
        <f>IF(ABS('Duplicate Ext-free MC values'!I48-'Duplicate Ext-free MC values'!I49)&gt;'Error Flags'!I$3,'Duplicate Ext-free MC values'!I48,"")</f>
      </c>
      <c r="J50" s="17">
        <f>IF(ABS('Duplicate Ext-free MC values'!J48-'Duplicate Ext-free MC values'!J49)&gt;'Error Flags'!J$3,'Duplicate Ext-free MC values'!J48,"")</f>
      </c>
      <c r="K50" s="17">
        <f>IF(ABS('Duplicate Ext-free MC values'!K48-'Duplicate Ext-free MC values'!K49)&gt;'Error Flags'!K$3,'Duplicate Ext-free MC values'!K48,"")</f>
      </c>
      <c r="L50" s="17">
        <f>IF(ABS('Duplicate Ext-free MC values'!L48-'Duplicate Ext-free MC values'!L49)&gt;'Error Flags'!L$3,'Duplicate Ext-free MC values'!L48,"")</f>
      </c>
      <c r="M50" s="17">
        <f>IF(ABS('Duplicate Ext-free MC values'!M48-'Duplicate Ext-free MC values'!M49)&gt;'Error Flags'!M$3,'Duplicate Ext-free MC values'!M48,"")</f>
      </c>
      <c r="N50" s="17">
        <f>IF(ABS('Duplicate Ext-free MC values'!N48-'Duplicate Ext-free MC values'!N49)&gt;'Error Flags'!N$3,'Duplicate Ext-free MC values'!N48,"")</f>
      </c>
      <c r="O50" s="17">
        <f>IF(ABS('Duplicate Ext-free MC values'!O48-'Duplicate Ext-free MC values'!O49)&gt;'Error Flags'!O$3,'Duplicate Ext-free MC values'!O48,"")</f>
      </c>
      <c r="P50" s="17">
        <f>IF(ABS('Duplicate Ext-free MC values'!P48-'Duplicate Ext-free MC values'!P49)&gt;'Error Flags'!P$3,'Duplicate Ext-free MC values'!P48,"")</f>
      </c>
      <c r="Q50" s="17">
        <f>IF(ABS('Duplicate Ext-free MC values'!Q48-'Duplicate Ext-free MC values'!Q49)&gt;'Error Flags'!Q$3,'Duplicate Ext-free MC values'!Q48,"")</f>
      </c>
    </row>
    <row r="51" spans="1:17" ht="11.25">
      <c r="A51" s="1" t="s">
        <v>36</v>
      </c>
      <c r="B51" s="1">
        <f>'Duplicate Ext-free MC values'!B49</f>
        <v>0</v>
      </c>
      <c r="C51" s="17">
        <f>IF(ABS('Duplicate Ext-free MC values'!C48-'Duplicate Ext-free MC values'!C49)&gt;'Error Flags'!C$3,'Duplicate Ext-free MC values'!C49,"")</f>
      </c>
      <c r="D51" s="17">
        <f>IF(ABS('Duplicate Ext-free MC values'!D48-'Duplicate Ext-free MC values'!D49)&gt;'Error Flags'!D$3,'Duplicate Ext-free MC values'!D49,"")</f>
      </c>
      <c r="E51" s="17">
        <f>IF(ABS('Duplicate Ext-free MC values'!E48-'Duplicate Ext-free MC values'!E49)&gt;'Error Flags'!E$3,'Duplicate Ext-free MC values'!E49,"")</f>
      </c>
      <c r="F51" s="17">
        <f>IF(ABS('Duplicate Ext-free MC values'!F48-'Duplicate Ext-free MC values'!F49)&gt;'Error Flags'!F$3,'Duplicate Ext-free MC values'!F49,"")</f>
      </c>
      <c r="G51" s="17">
        <f>IF(ABS('Duplicate Ext-free MC values'!G48-'Duplicate Ext-free MC values'!G49)&gt;'Error Flags'!G$3,'Duplicate Ext-free MC values'!G49,"")</f>
      </c>
      <c r="H51" s="17">
        <f>IF(ABS('Duplicate Ext-free MC values'!H48-'Duplicate Ext-free MC values'!H49)&gt;'Error Flags'!H$3,'Duplicate Ext-free MC values'!H49,"")</f>
      </c>
      <c r="I51" s="17">
        <f>IF(ABS('Duplicate Ext-free MC values'!I48-'Duplicate Ext-free MC values'!I49)&gt;'Error Flags'!I$3,'Duplicate Ext-free MC values'!I49,"")</f>
      </c>
      <c r="J51" s="17">
        <f>IF(ABS('Duplicate Ext-free MC values'!J48-'Duplicate Ext-free MC values'!J49)&gt;'Error Flags'!J$3,'Duplicate Ext-free MC values'!J49,"")</f>
      </c>
      <c r="K51" s="17">
        <f>IF(ABS('Duplicate Ext-free MC values'!K48-'Duplicate Ext-free MC values'!K49)&gt;'Error Flags'!K$3,'Duplicate Ext-free MC values'!K49,"")</f>
      </c>
      <c r="L51" s="17">
        <f>IF(ABS('Duplicate Ext-free MC values'!L48-'Duplicate Ext-free MC values'!L49)&gt;'Error Flags'!L$3,'Duplicate Ext-free MC values'!L49,"")</f>
      </c>
      <c r="M51" s="17">
        <f>IF(ABS('Duplicate Ext-free MC values'!M48-'Duplicate Ext-free MC values'!M49)&gt;'Error Flags'!M$3,'Duplicate Ext-free MC values'!M49,"")</f>
      </c>
      <c r="N51" s="17">
        <f>IF(ABS('Duplicate Ext-free MC values'!N48-'Duplicate Ext-free MC values'!N49)&gt;'Error Flags'!N$3,'Duplicate Ext-free MC values'!N49,"")</f>
      </c>
      <c r="O51" s="17">
        <f>IF(ABS('Duplicate Ext-free MC values'!O48-'Duplicate Ext-free MC values'!O49)&gt;'Error Flags'!O$3,'Duplicate Ext-free MC values'!O49,"")</f>
      </c>
      <c r="P51" s="17">
        <f>IF(ABS('Duplicate Ext-free MC values'!P48-'Duplicate Ext-free MC values'!P49)&gt;'Error Flags'!P$3,'Duplicate Ext-free MC values'!P49,"")</f>
      </c>
      <c r="Q51" s="17">
        <f>IF(ABS('Duplicate Ext-free MC values'!Q48-'Duplicate Ext-free MC values'!Q49)&gt;'Error Flags'!Q$3,'Duplicate Ext-free MC values'!Q49,"")</f>
      </c>
    </row>
    <row r="52" spans="1:17" ht="11.25">
      <c r="A52" s="1">
        <v>25</v>
      </c>
      <c r="B52" s="1">
        <f>'Duplicate Ext-free MC values'!B50</f>
        <v>0</v>
      </c>
      <c r="C52" s="17">
        <f>IF(ABS('Duplicate Ext-free MC values'!C50-'Duplicate Ext-free MC values'!C51)&gt;'Error Flags'!C$3,'Duplicate Ext-free MC values'!C50,"")</f>
      </c>
      <c r="D52" s="17">
        <f>IF(ABS('Duplicate Ext-free MC values'!D50-'Duplicate Ext-free MC values'!D51)&gt;'Error Flags'!D$3,'Duplicate Ext-free MC values'!D50,"")</f>
      </c>
      <c r="E52" s="17">
        <f>IF(ABS('Duplicate Ext-free MC values'!E50-'Duplicate Ext-free MC values'!E51)&gt;'Error Flags'!E$3,'Duplicate Ext-free MC values'!E50,"")</f>
      </c>
      <c r="F52" s="17">
        <f>IF(ABS('Duplicate Ext-free MC values'!F50-'Duplicate Ext-free MC values'!F51)&gt;'Error Flags'!F$3,'Duplicate Ext-free MC values'!F50,"")</f>
      </c>
      <c r="G52" s="17">
        <f>IF(ABS('Duplicate Ext-free MC values'!G50-'Duplicate Ext-free MC values'!G51)&gt;'Error Flags'!G$3,'Duplicate Ext-free MC values'!G50,"")</f>
      </c>
      <c r="H52" s="17">
        <f>IF(ABS('Duplicate Ext-free MC values'!H50-'Duplicate Ext-free MC values'!H51)&gt;'Error Flags'!H$3,'Duplicate Ext-free MC values'!H50,"")</f>
      </c>
      <c r="I52" s="17">
        <f>IF(ABS('Duplicate Ext-free MC values'!I50-'Duplicate Ext-free MC values'!I51)&gt;'Error Flags'!I$3,'Duplicate Ext-free MC values'!I50,"")</f>
      </c>
      <c r="J52" s="17">
        <f>IF(ABS('Duplicate Ext-free MC values'!J50-'Duplicate Ext-free MC values'!J51)&gt;'Error Flags'!J$3,'Duplicate Ext-free MC values'!J50,"")</f>
      </c>
      <c r="K52" s="17">
        <f>IF(ABS('Duplicate Ext-free MC values'!K50-'Duplicate Ext-free MC values'!K51)&gt;'Error Flags'!K$3,'Duplicate Ext-free MC values'!K50,"")</f>
      </c>
      <c r="L52" s="17">
        <f>IF(ABS('Duplicate Ext-free MC values'!L50-'Duplicate Ext-free MC values'!L51)&gt;'Error Flags'!L$3,'Duplicate Ext-free MC values'!L50,"")</f>
      </c>
      <c r="M52" s="17">
        <f>IF(ABS('Duplicate Ext-free MC values'!M50-'Duplicate Ext-free MC values'!M51)&gt;'Error Flags'!M$3,'Duplicate Ext-free MC values'!M50,"")</f>
      </c>
      <c r="N52" s="17">
        <f>IF(ABS('Duplicate Ext-free MC values'!N50-'Duplicate Ext-free MC values'!N51)&gt;'Error Flags'!N$3,'Duplicate Ext-free MC values'!N50,"")</f>
      </c>
      <c r="O52" s="17">
        <f>IF(ABS('Duplicate Ext-free MC values'!O50-'Duplicate Ext-free MC values'!O51)&gt;'Error Flags'!O$3,'Duplicate Ext-free MC values'!O50,"")</f>
      </c>
      <c r="P52" s="17">
        <f>IF(ABS('Duplicate Ext-free MC values'!P50-'Duplicate Ext-free MC values'!P51)&gt;'Error Flags'!P$3,'Duplicate Ext-free MC values'!P50,"")</f>
      </c>
      <c r="Q52" s="17">
        <f>IF(ABS('Duplicate Ext-free MC values'!Q50-'Duplicate Ext-free MC values'!Q51)&gt;'Error Flags'!Q$3,'Duplicate Ext-free MC values'!Q50,"")</f>
      </c>
    </row>
    <row r="53" spans="1:17" ht="11.25">
      <c r="A53" s="1" t="s">
        <v>37</v>
      </c>
      <c r="B53" s="1">
        <f>'Duplicate Ext-free MC values'!B51</f>
        <v>0</v>
      </c>
      <c r="C53" s="17">
        <f>IF(ABS('Duplicate Ext-free MC values'!C50-'Duplicate Ext-free MC values'!C51)&gt;'Error Flags'!C$3,'Duplicate Ext-free MC values'!C51,"")</f>
      </c>
      <c r="D53" s="17">
        <f>IF(ABS('Duplicate Ext-free MC values'!D50-'Duplicate Ext-free MC values'!D51)&gt;'Error Flags'!D$3,'Duplicate Ext-free MC values'!D51,"")</f>
      </c>
      <c r="E53" s="17">
        <f>IF(ABS('Duplicate Ext-free MC values'!E50-'Duplicate Ext-free MC values'!E51)&gt;'Error Flags'!E$3,'Duplicate Ext-free MC values'!E51,"")</f>
      </c>
      <c r="F53" s="17">
        <f>IF(ABS('Duplicate Ext-free MC values'!F50-'Duplicate Ext-free MC values'!F51)&gt;'Error Flags'!F$3,'Duplicate Ext-free MC values'!F51,"")</f>
      </c>
      <c r="G53" s="17">
        <f>IF(ABS('Duplicate Ext-free MC values'!G50-'Duplicate Ext-free MC values'!G51)&gt;'Error Flags'!G$3,'Duplicate Ext-free MC values'!G51,"")</f>
      </c>
      <c r="H53" s="17">
        <f>IF(ABS('Duplicate Ext-free MC values'!H50-'Duplicate Ext-free MC values'!H51)&gt;'Error Flags'!H$3,'Duplicate Ext-free MC values'!H51,"")</f>
      </c>
      <c r="I53" s="17">
        <f>IF(ABS('Duplicate Ext-free MC values'!I50-'Duplicate Ext-free MC values'!I51)&gt;'Error Flags'!I$3,'Duplicate Ext-free MC values'!I51,"")</f>
      </c>
      <c r="J53" s="17">
        <f>IF(ABS('Duplicate Ext-free MC values'!J50-'Duplicate Ext-free MC values'!J51)&gt;'Error Flags'!J$3,'Duplicate Ext-free MC values'!J51,"")</f>
      </c>
      <c r="K53" s="17">
        <f>IF(ABS('Duplicate Ext-free MC values'!K50-'Duplicate Ext-free MC values'!K51)&gt;'Error Flags'!K$3,'Duplicate Ext-free MC values'!K51,"")</f>
      </c>
      <c r="L53" s="17">
        <f>IF(ABS('Duplicate Ext-free MC values'!L50-'Duplicate Ext-free MC values'!L51)&gt;'Error Flags'!L$3,'Duplicate Ext-free MC values'!L51,"")</f>
      </c>
      <c r="M53" s="17">
        <f>IF(ABS('Duplicate Ext-free MC values'!M50-'Duplicate Ext-free MC values'!M51)&gt;'Error Flags'!M$3,'Duplicate Ext-free MC values'!M51,"")</f>
      </c>
      <c r="N53" s="17">
        <f>IF(ABS('Duplicate Ext-free MC values'!N50-'Duplicate Ext-free MC values'!N51)&gt;'Error Flags'!N$3,'Duplicate Ext-free MC values'!N51,"")</f>
      </c>
      <c r="O53" s="17">
        <f>IF(ABS('Duplicate Ext-free MC values'!O50-'Duplicate Ext-free MC values'!O51)&gt;'Error Flags'!O$3,'Duplicate Ext-free MC values'!O51,"")</f>
      </c>
      <c r="P53" s="17">
        <f>IF(ABS('Duplicate Ext-free MC values'!P50-'Duplicate Ext-free MC values'!P51)&gt;'Error Flags'!P$3,'Duplicate Ext-free MC values'!P51,"")</f>
      </c>
      <c r="Q53" s="17">
        <f>IF(ABS('Duplicate Ext-free MC values'!Q50-'Duplicate Ext-free MC values'!Q51)&gt;'Error Flags'!Q$3,'Duplicate Ext-free MC values'!Q51,"")</f>
      </c>
    </row>
    <row r="54" spans="1:17" ht="11.25">
      <c r="A54" s="1">
        <v>26</v>
      </c>
      <c r="B54" s="1">
        <f>'Duplicate Ext-free MC values'!B52</f>
        <v>0</v>
      </c>
      <c r="C54" s="17">
        <f>IF(ABS('Duplicate Ext-free MC values'!C52-'Duplicate Ext-free MC values'!C53)&gt;'Error Flags'!C$3,'Duplicate Ext-free MC values'!C52,"")</f>
      </c>
      <c r="D54" s="17">
        <f>IF(ABS('Duplicate Ext-free MC values'!D52-'Duplicate Ext-free MC values'!D53)&gt;'Error Flags'!D$3,'Duplicate Ext-free MC values'!D52,"")</f>
      </c>
      <c r="E54" s="17">
        <f>IF(ABS('Duplicate Ext-free MC values'!E52-'Duplicate Ext-free MC values'!E53)&gt;'Error Flags'!E$3,'Duplicate Ext-free MC values'!E52,"")</f>
      </c>
      <c r="F54" s="17">
        <f>IF(ABS('Duplicate Ext-free MC values'!F52-'Duplicate Ext-free MC values'!F53)&gt;'Error Flags'!F$3,'Duplicate Ext-free MC values'!F52,"")</f>
      </c>
      <c r="G54" s="17">
        <f>IF(ABS('Duplicate Ext-free MC values'!G52-'Duplicate Ext-free MC values'!G53)&gt;'Error Flags'!G$3,'Duplicate Ext-free MC values'!G52,"")</f>
      </c>
      <c r="H54" s="17">
        <f>IF(ABS('Duplicate Ext-free MC values'!H52-'Duplicate Ext-free MC values'!H53)&gt;'Error Flags'!H$3,'Duplicate Ext-free MC values'!H52,"")</f>
      </c>
      <c r="I54" s="17">
        <f>IF(ABS('Duplicate Ext-free MC values'!I52-'Duplicate Ext-free MC values'!I53)&gt;'Error Flags'!I$3,'Duplicate Ext-free MC values'!I52,"")</f>
      </c>
      <c r="J54" s="17">
        <f>IF(ABS('Duplicate Ext-free MC values'!J52-'Duplicate Ext-free MC values'!J53)&gt;'Error Flags'!J$3,'Duplicate Ext-free MC values'!J52,"")</f>
      </c>
      <c r="K54" s="17">
        <f>IF(ABS('Duplicate Ext-free MC values'!K52-'Duplicate Ext-free MC values'!K53)&gt;'Error Flags'!K$3,'Duplicate Ext-free MC values'!K52,"")</f>
      </c>
      <c r="L54" s="17">
        <f>IF(ABS('Duplicate Ext-free MC values'!L52-'Duplicate Ext-free MC values'!L53)&gt;'Error Flags'!L$3,'Duplicate Ext-free MC values'!L52,"")</f>
      </c>
      <c r="M54" s="17">
        <f>IF(ABS('Duplicate Ext-free MC values'!M52-'Duplicate Ext-free MC values'!M53)&gt;'Error Flags'!M$3,'Duplicate Ext-free MC values'!M52,"")</f>
      </c>
      <c r="N54" s="17">
        <f>IF(ABS('Duplicate Ext-free MC values'!N52-'Duplicate Ext-free MC values'!N53)&gt;'Error Flags'!N$3,'Duplicate Ext-free MC values'!N52,"")</f>
      </c>
      <c r="O54" s="17">
        <f>IF(ABS('Duplicate Ext-free MC values'!O52-'Duplicate Ext-free MC values'!O53)&gt;'Error Flags'!O$3,'Duplicate Ext-free MC values'!O52,"")</f>
      </c>
      <c r="P54" s="17">
        <f>IF(ABS('Duplicate Ext-free MC values'!P52-'Duplicate Ext-free MC values'!P53)&gt;'Error Flags'!P$3,'Duplicate Ext-free MC values'!P52,"")</f>
      </c>
      <c r="Q54" s="17">
        <f>IF(ABS('Duplicate Ext-free MC values'!Q52-'Duplicate Ext-free MC values'!Q53)&gt;'Error Flags'!Q$3,'Duplicate Ext-free MC values'!Q52,"")</f>
      </c>
    </row>
    <row r="55" spans="1:17" ht="11.25">
      <c r="A55" s="1" t="s">
        <v>38</v>
      </c>
      <c r="B55" s="1">
        <f>'Duplicate Ext-free MC values'!B53</f>
        <v>0</v>
      </c>
      <c r="C55" s="17">
        <f>IF(ABS('Duplicate Ext-free MC values'!C52-'Duplicate Ext-free MC values'!C53)&gt;'Error Flags'!C$3,'Duplicate Ext-free MC values'!C53,"")</f>
      </c>
      <c r="D55" s="17">
        <f>IF(ABS('Duplicate Ext-free MC values'!D52-'Duplicate Ext-free MC values'!D53)&gt;'Error Flags'!D$3,'Duplicate Ext-free MC values'!D53,"")</f>
      </c>
      <c r="E55" s="17">
        <f>IF(ABS('Duplicate Ext-free MC values'!E52-'Duplicate Ext-free MC values'!E53)&gt;'Error Flags'!E$3,'Duplicate Ext-free MC values'!E53,"")</f>
      </c>
      <c r="F55" s="17">
        <f>IF(ABS('Duplicate Ext-free MC values'!F52-'Duplicate Ext-free MC values'!F53)&gt;'Error Flags'!F$3,'Duplicate Ext-free MC values'!F53,"")</f>
      </c>
      <c r="G55" s="17">
        <f>IF(ABS('Duplicate Ext-free MC values'!G52-'Duplicate Ext-free MC values'!G53)&gt;'Error Flags'!G$3,'Duplicate Ext-free MC values'!G53,"")</f>
      </c>
      <c r="H55" s="17">
        <f>IF(ABS('Duplicate Ext-free MC values'!H52-'Duplicate Ext-free MC values'!H53)&gt;'Error Flags'!H$3,'Duplicate Ext-free MC values'!H53,"")</f>
      </c>
      <c r="I55" s="17">
        <f>IF(ABS('Duplicate Ext-free MC values'!I52-'Duplicate Ext-free MC values'!I53)&gt;'Error Flags'!I$3,'Duplicate Ext-free MC values'!I53,"")</f>
      </c>
      <c r="J55" s="17">
        <f>IF(ABS('Duplicate Ext-free MC values'!J52-'Duplicate Ext-free MC values'!J53)&gt;'Error Flags'!J$3,'Duplicate Ext-free MC values'!J53,"")</f>
      </c>
      <c r="K55" s="17">
        <f>IF(ABS('Duplicate Ext-free MC values'!K52-'Duplicate Ext-free MC values'!K53)&gt;'Error Flags'!K$3,'Duplicate Ext-free MC values'!K53,"")</f>
      </c>
      <c r="L55" s="17">
        <f>IF(ABS('Duplicate Ext-free MC values'!L52-'Duplicate Ext-free MC values'!L53)&gt;'Error Flags'!L$3,'Duplicate Ext-free MC values'!L53,"")</f>
      </c>
      <c r="M55" s="17">
        <f>IF(ABS('Duplicate Ext-free MC values'!M52-'Duplicate Ext-free MC values'!M53)&gt;'Error Flags'!M$3,'Duplicate Ext-free MC values'!M53,"")</f>
      </c>
      <c r="N55" s="17">
        <f>IF(ABS('Duplicate Ext-free MC values'!N52-'Duplicate Ext-free MC values'!N53)&gt;'Error Flags'!N$3,'Duplicate Ext-free MC values'!N53,"")</f>
      </c>
      <c r="O55" s="17">
        <f>IF(ABS('Duplicate Ext-free MC values'!O52-'Duplicate Ext-free MC values'!O53)&gt;'Error Flags'!O$3,'Duplicate Ext-free MC values'!O53,"")</f>
      </c>
      <c r="P55" s="17">
        <f>IF(ABS('Duplicate Ext-free MC values'!P52-'Duplicate Ext-free MC values'!P53)&gt;'Error Flags'!P$3,'Duplicate Ext-free MC values'!P53,"")</f>
      </c>
      <c r="Q55" s="17">
        <f>IF(ABS('Duplicate Ext-free MC values'!Q52-'Duplicate Ext-free MC values'!Q53)&gt;'Error Flags'!Q$3,'Duplicate Ext-free MC values'!Q53,"")</f>
      </c>
    </row>
    <row r="56" spans="1:17" ht="11.25">
      <c r="A56" s="1">
        <v>27</v>
      </c>
      <c r="B56" s="1">
        <f>'Duplicate Ext-free MC values'!B54</f>
        <v>0</v>
      </c>
      <c r="C56" s="17">
        <f>IF(ABS('Duplicate Ext-free MC values'!C54-'Duplicate Ext-free MC values'!C55)&gt;'Error Flags'!C$3,'Duplicate Ext-free MC values'!C54,"")</f>
      </c>
      <c r="D56" s="17">
        <f>IF(ABS('Duplicate Ext-free MC values'!D54-'Duplicate Ext-free MC values'!D55)&gt;'Error Flags'!D$3,'Duplicate Ext-free MC values'!D54,"")</f>
      </c>
      <c r="E56" s="17">
        <f>IF(ABS('Duplicate Ext-free MC values'!E54-'Duplicate Ext-free MC values'!E55)&gt;'Error Flags'!E$3,'Duplicate Ext-free MC values'!E54,"")</f>
      </c>
      <c r="F56" s="17">
        <f>IF(ABS('Duplicate Ext-free MC values'!F54-'Duplicate Ext-free MC values'!F55)&gt;'Error Flags'!F$3,'Duplicate Ext-free MC values'!F54,"")</f>
      </c>
      <c r="G56" s="17">
        <f>IF(ABS('Duplicate Ext-free MC values'!G54-'Duplicate Ext-free MC values'!G55)&gt;'Error Flags'!G$3,'Duplicate Ext-free MC values'!G54,"")</f>
      </c>
      <c r="H56" s="17">
        <f>IF(ABS('Duplicate Ext-free MC values'!H54-'Duplicate Ext-free MC values'!H55)&gt;'Error Flags'!H$3,'Duplicate Ext-free MC values'!H54,"")</f>
      </c>
      <c r="I56" s="17">
        <f>IF(ABS('Duplicate Ext-free MC values'!I54-'Duplicate Ext-free MC values'!I55)&gt;'Error Flags'!I$3,'Duplicate Ext-free MC values'!I54,"")</f>
      </c>
      <c r="J56" s="17">
        <f>IF(ABS('Duplicate Ext-free MC values'!J54-'Duplicate Ext-free MC values'!J55)&gt;'Error Flags'!J$3,'Duplicate Ext-free MC values'!J54,"")</f>
      </c>
      <c r="K56" s="17">
        <f>IF(ABS('Duplicate Ext-free MC values'!K54-'Duplicate Ext-free MC values'!K55)&gt;'Error Flags'!K$3,'Duplicate Ext-free MC values'!K54,"")</f>
      </c>
      <c r="L56" s="17">
        <f>IF(ABS('Duplicate Ext-free MC values'!L54-'Duplicate Ext-free MC values'!L55)&gt;'Error Flags'!L$3,'Duplicate Ext-free MC values'!L54,"")</f>
      </c>
      <c r="M56" s="17">
        <f>IF(ABS('Duplicate Ext-free MC values'!M54-'Duplicate Ext-free MC values'!M55)&gt;'Error Flags'!M$3,'Duplicate Ext-free MC values'!M54,"")</f>
      </c>
      <c r="N56" s="17">
        <f>IF(ABS('Duplicate Ext-free MC values'!N54-'Duplicate Ext-free MC values'!N55)&gt;'Error Flags'!N$3,'Duplicate Ext-free MC values'!N54,"")</f>
      </c>
      <c r="O56" s="17">
        <f>IF(ABS('Duplicate Ext-free MC values'!O54-'Duplicate Ext-free MC values'!O55)&gt;'Error Flags'!O$3,'Duplicate Ext-free MC values'!O54,"")</f>
      </c>
      <c r="P56" s="17">
        <f>IF(ABS('Duplicate Ext-free MC values'!P54-'Duplicate Ext-free MC values'!P55)&gt;'Error Flags'!P$3,'Duplicate Ext-free MC values'!P54,"")</f>
      </c>
      <c r="Q56" s="17">
        <f>IF(ABS('Duplicate Ext-free MC values'!Q54-'Duplicate Ext-free MC values'!Q55)&gt;'Error Flags'!Q$3,'Duplicate Ext-free MC values'!Q54,"")</f>
      </c>
    </row>
    <row r="57" spans="1:17" ht="11.25">
      <c r="A57" s="1" t="s">
        <v>39</v>
      </c>
      <c r="B57" s="1">
        <f>'Duplicate Ext-free MC values'!B55</f>
        <v>0</v>
      </c>
      <c r="C57" s="17">
        <f>IF(ABS('Duplicate Ext-free MC values'!C54-'Duplicate Ext-free MC values'!C55)&gt;'Error Flags'!C$3,'Duplicate Ext-free MC values'!C55,"")</f>
      </c>
      <c r="D57" s="17">
        <f>IF(ABS('Duplicate Ext-free MC values'!D54-'Duplicate Ext-free MC values'!D55)&gt;'Error Flags'!D$3,'Duplicate Ext-free MC values'!D55,"")</f>
      </c>
      <c r="E57" s="17">
        <f>IF(ABS('Duplicate Ext-free MC values'!E54-'Duplicate Ext-free MC values'!E55)&gt;'Error Flags'!E$3,'Duplicate Ext-free MC values'!E55,"")</f>
      </c>
      <c r="F57" s="17">
        <f>IF(ABS('Duplicate Ext-free MC values'!F54-'Duplicate Ext-free MC values'!F55)&gt;'Error Flags'!F$3,'Duplicate Ext-free MC values'!F55,"")</f>
      </c>
      <c r="G57" s="17">
        <f>IF(ABS('Duplicate Ext-free MC values'!G54-'Duplicate Ext-free MC values'!G55)&gt;'Error Flags'!G$3,'Duplicate Ext-free MC values'!G55,"")</f>
      </c>
      <c r="H57" s="17">
        <f>IF(ABS('Duplicate Ext-free MC values'!H54-'Duplicate Ext-free MC values'!H55)&gt;'Error Flags'!H$3,'Duplicate Ext-free MC values'!H55,"")</f>
      </c>
      <c r="I57" s="17">
        <f>IF(ABS('Duplicate Ext-free MC values'!I54-'Duplicate Ext-free MC values'!I55)&gt;'Error Flags'!I$3,'Duplicate Ext-free MC values'!I55,"")</f>
      </c>
      <c r="J57" s="17">
        <f>IF(ABS('Duplicate Ext-free MC values'!J54-'Duplicate Ext-free MC values'!J55)&gt;'Error Flags'!J$3,'Duplicate Ext-free MC values'!J55,"")</f>
      </c>
      <c r="K57" s="17">
        <f>IF(ABS('Duplicate Ext-free MC values'!K54-'Duplicate Ext-free MC values'!K55)&gt;'Error Flags'!K$3,'Duplicate Ext-free MC values'!K55,"")</f>
      </c>
      <c r="L57" s="17">
        <f>IF(ABS('Duplicate Ext-free MC values'!L54-'Duplicate Ext-free MC values'!L55)&gt;'Error Flags'!L$3,'Duplicate Ext-free MC values'!L55,"")</f>
      </c>
      <c r="M57" s="17">
        <f>IF(ABS('Duplicate Ext-free MC values'!M54-'Duplicate Ext-free MC values'!M55)&gt;'Error Flags'!M$3,'Duplicate Ext-free MC values'!M55,"")</f>
      </c>
      <c r="N57" s="17">
        <f>IF(ABS('Duplicate Ext-free MC values'!N54-'Duplicate Ext-free MC values'!N55)&gt;'Error Flags'!N$3,'Duplicate Ext-free MC values'!N55,"")</f>
      </c>
      <c r="O57" s="17">
        <f>IF(ABS('Duplicate Ext-free MC values'!O54-'Duplicate Ext-free MC values'!O55)&gt;'Error Flags'!O$3,'Duplicate Ext-free MC values'!O55,"")</f>
      </c>
      <c r="P57" s="17">
        <f>IF(ABS('Duplicate Ext-free MC values'!P54-'Duplicate Ext-free MC values'!P55)&gt;'Error Flags'!P$3,'Duplicate Ext-free MC values'!P55,"")</f>
      </c>
      <c r="Q57" s="17">
        <f>IF(ABS('Duplicate Ext-free MC values'!Q54-'Duplicate Ext-free MC values'!Q55)&gt;'Error Flags'!Q$3,'Duplicate Ext-free MC values'!Q55,"")</f>
      </c>
    </row>
    <row r="58" spans="1:17" ht="11.25">
      <c r="A58" s="1">
        <v>28</v>
      </c>
      <c r="B58" s="1">
        <f>'Duplicate Ext-free MC values'!B56</f>
        <v>0</v>
      </c>
      <c r="C58" s="17">
        <f>IF(ABS('Duplicate Ext-free MC values'!C56-'Duplicate Ext-free MC values'!C57)&gt;'Error Flags'!C$3,'Duplicate Ext-free MC values'!C56,"")</f>
      </c>
      <c r="D58" s="17">
        <f>IF(ABS('Duplicate Ext-free MC values'!D56-'Duplicate Ext-free MC values'!D57)&gt;'Error Flags'!D$3,'Duplicate Ext-free MC values'!D56,"")</f>
      </c>
      <c r="E58" s="17">
        <f>IF(ABS('Duplicate Ext-free MC values'!E56-'Duplicate Ext-free MC values'!E57)&gt;'Error Flags'!E$3,'Duplicate Ext-free MC values'!E56,"")</f>
      </c>
      <c r="F58" s="17">
        <f>IF(ABS('Duplicate Ext-free MC values'!F56-'Duplicate Ext-free MC values'!F57)&gt;'Error Flags'!F$3,'Duplicate Ext-free MC values'!F56,"")</f>
      </c>
      <c r="G58" s="17">
        <f>IF(ABS('Duplicate Ext-free MC values'!G56-'Duplicate Ext-free MC values'!G57)&gt;'Error Flags'!G$3,'Duplicate Ext-free MC values'!G56,"")</f>
      </c>
      <c r="H58" s="17">
        <f>IF(ABS('Duplicate Ext-free MC values'!H56-'Duplicate Ext-free MC values'!H57)&gt;'Error Flags'!H$3,'Duplicate Ext-free MC values'!H56,"")</f>
      </c>
      <c r="I58" s="17">
        <f>IF(ABS('Duplicate Ext-free MC values'!I56-'Duplicate Ext-free MC values'!I57)&gt;'Error Flags'!I$3,'Duplicate Ext-free MC values'!I56,"")</f>
      </c>
      <c r="J58" s="17">
        <f>IF(ABS('Duplicate Ext-free MC values'!J56-'Duplicate Ext-free MC values'!J57)&gt;'Error Flags'!J$3,'Duplicate Ext-free MC values'!J56,"")</f>
      </c>
      <c r="K58" s="17">
        <f>IF(ABS('Duplicate Ext-free MC values'!K56-'Duplicate Ext-free MC values'!K57)&gt;'Error Flags'!K$3,'Duplicate Ext-free MC values'!K56,"")</f>
      </c>
      <c r="L58" s="17">
        <f>IF(ABS('Duplicate Ext-free MC values'!L56-'Duplicate Ext-free MC values'!L57)&gt;'Error Flags'!L$3,'Duplicate Ext-free MC values'!L56,"")</f>
      </c>
      <c r="M58" s="17">
        <f>IF(ABS('Duplicate Ext-free MC values'!M56-'Duplicate Ext-free MC values'!M57)&gt;'Error Flags'!M$3,'Duplicate Ext-free MC values'!M56,"")</f>
      </c>
      <c r="N58" s="17">
        <f>IF(ABS('Duplicate Ext-free MC values'!N56-'Duplicate Ext-free MC values'!N57)&gt;'Error Flags'!N$3,'Duplicate Ext-free MC values'!N56,"")</f>
      </c>
      <c r="O58" s="17">
        <f>IF(ABS('Duplicate Ext-free MC values'!O56-'Duplicate Ext-free MC values'!O57)&gt;'Error Flags'!O$3,'Duplicate Ext-free MC values'!O56,"")</f>
      </c>
      <c r="P58" s="17">
        <f>IF(ABS('Duplicate Ext-free MC values'!P56-'Duplicate Ext-free MC values'!P57)&gt;'Error Flags'!P$3,'Duplicate Ext-free MC values'!P56,"")</f>
      </c>
      <c r="Q58" s="17">
        <f>IF(ABS('Duplicate Ext-free MC values'!Q56-'Duplicate Ext-free MC values'!Q57)&gt;'Error Flags'!Q$3,'Duplicate Ext-free MC values'!Q56,"")</f>
      </c>
    </row>
    <row r="59" spans="1:17" ht="11.25">
      <c r="A59" s="1" t="s">
        <v>40</v>
      </c>
      <c r="B59" s="1">
        <f>'Duplicate Ext-free MC values'!B57</f>
        <v>0</v>
      </c>
      <c r="C59" s="17">
        <f>IF(ABS('Duplicate Ext-free MC values'!C56-'Duplicate Ext-free MC values'!C57)&gt;'Error Flags'!C$3,'Duplicate Ext-free MC values'!C57,"")</f>
      </c>
      <c r="D59" s="17">
        <f>IF(ABS('Duplicate Ext-free MC values'!D56-'Duplicate Ext-free MC values'!D57)&gt;'Error Flags'!D$3,'Duplicate Ext-free MC values'!D57,"")</f>
      </c>
      <c r="E59" s="17">
        <f>IF(ABS('Duplicate Ext-free MC values'!E56-'Duplicate Ext-free MC values'!E57)&gt;'Error Flags'!E$3,'Duplicate Ext-free MC values'!E57,"")</f>
      </c>
      <c r="F59" s="17">
        <f>IF(ABS('Duplicate Ext-free MC values'!F56-'Duplicate Ext-free MC values'!F57)&gt;'Error Flags'!F$3,'Duplicate Ext-free MC values'!F57,"")</f>
      </c>
      <c r="G59" s="17">
        <f>IF(ABS('Duplicate Ext-free MC values'!G56-'Duplicate Ext-free MC values'!G57)&gt;'Error Flags'!G$3,'Duplicate Ext-free MC values'!G57,"")</f>
      </c>
      <c r="H59" s="17">
        <f>IF(ABS('Duplicate Ext-free MC values'!H56-'Duplicate Ext-free MC values'!H57)&gt;'Error Flags'!H$3,'Duplicate Ext-free MC values'!H57,"")</f>
      </c>
      <c r="I59" s="17">
        <f>IF(ABS('Duplicate Ext-free MC values'!I56-'Duplicate Ext-free MC values'!I57)&gt;'Error Flags'!I$3,'Duplicate Ext-free MC values'!I57,"")</f>
      </c>
      <c r="J59" s="17">
        <f>IF(ABS('Duplicate Ext-free MC values'!J56-'Duplicate Ext-free MC values'!J57)&gt;'Error Flags'!J$3,'Duplicate Ext-free MC values'!J57,"")</f>
      </c>
      <c r="K59" s="17">
        <f>IF(ABS('Duplicate Ext-free MC values'!K56-'Duplicate Ext-free MC values'!K57)&gt;'Error Flags'!K$3,'Duplicate Ext-free MC values'!K57,"")</f>
      </c>
      <c r="L59" s="17">
        <f>IF(ABS('Duplicate Ext-free MC values'!L56-'Duplicate Ext-free MC values'!L57)&gt;'Error Flags'!L$3,'Duplicate Ext-free MC values'!L57,"")</f>
      </c>
      <c r="M59" s="17">
        <f>IF(ABS('Duplicate Ext-free MC values'!M56-'Duplicate Ext-free MC values'!M57)&gt;'Error Flags'!M$3,'Duplicate Ext-free MC values'!M57,"")</f>
      </c>
      <c r="N59" s="17">
        <f>IF(ABS('Duplicate Ext-free MC values'!N56-'Duplicate Ext-free MC values'!N57)&gt;'Error Flags'!N$3,'Duplicate Ext-free MC values'!N57,"")</f>
      </c>
      <c r="O59" s="17">
        <f>IF(ABS('Duplicate Ext-free MC values'!O56-'Duplicate Ext-free MC values'!O57)&gt;'Error Flags'!O$3,'Duplicate Ext-free MC values'!O57,"")</f>
      </c>
      <c r="P59" s="17">
        <f>IF(ABS('Duplicate Ext-free MC values'!P56-'Duplicate Ext-free MC values'!P57)&gt;'Error Flags'!P$3,'Duplicate Ext-free MC values'!P57,"")</f>
      </c>
      <c r="Q59" s="17">
        <f>IF(ABS('Duplicate Ext-free MC values'!Q56-'Duplicate Ext-free MC values'!Q57)&gt;'Error Flags'!Q$3,'Duplicate Ext-free MC values'!Q57,"")</f>
      </c>
    </row>
    <row r="60" spans="1:17" ht="11.25">
      <c r="A60" s="1">
        <v>29</v>
      </c>
      <c r="B60" s="1">
        <f>'Duplicate Ext-free MC values'!B58</f>
        <v>0</v>
      </c>
      <c r="C60" s="17">
        <f>IF(ABS('Duplicate Ext-free MC values'!C58-'Duplicate Ext-free MC values'!C59)&gt;'Error Flags'!C$3,'Duplicate Ext-free MC values'!C58,"")</f>
      </c>
      <c r="D60" s="17">
        <f>IF(ABS('Duplicate Ext-free MC values'!D58-'Duplicate Ext-free MC values'!D59)&gt;'Error Flags'!D$3,'Duplicate Ext-free MC values'!D58,"")</f>
      </c>
      <c r="E60" s="17">
        <f>IF(ABS('Duplicate Ext-free MC values'!E58-'Duplicate Ext-free MC values'!E59)&gt;'Error Flags'!E$3,'Duplicate Ext-free MC values'!E58,"")</f>
      </c>
      <c r="F60" s="17">
        <f>IF(ABS('Duplicate Ext-free MC values'!F58-'Duplicate Ext-free MC values'!F59)&gt;'Error Flags'!F$3,'Duplicate Ext-free MC values'!F58,"")</f>
      </c>
      <c r="G60" s="17">
        <f>IF(ABS('Duplicate Ext-free MC values'!G58-'Duplicate Ext-free MC values'!G59)&gt;'Error Flags'!G$3,'Duplicate Ext-free MC values'!G58,"")</f>
      </c>
      <c r="H60" s="17">
        <f>IF(ABS('Duplicate Ext-free MC values'!H58-'Duplicate Ext-free MC values'!H59)&gt;'Error Flags'!H$3,'Duplicate Ext-free MC values'!H58,"")</f>
      </c>
      <c r="I60" s="17">
        <f>IF(ABS('Duplicate Ext-free MC values'!I58-'Duplicate Ext-free MC values'!I59)&gt;'Error Flags'!I$3,'Duplicate Ext-free MC values'!I58,"")</f>
      </c>
      <c r="J60" s="17">
        <f>IF(ABS('Duplicate Ext-free MC values'!J58-'Duplicate Ext-free MC values'!J59)&gt;'Error Flags'!J$3,'Duplicate Ext-free MC values'!J58,"")</f>
      </c>
      <c r="K60" s="17">
        <f>IF(ABS('Duplicate Ext-free MC values'!K58-'Duplicate Ext-free MC values'!K59)&gt;'Error Flags'!K$3,'Duplicate Ext-free MC values'!K58,"")</f>
      </c>
      <c r="L60" s="17">
        <f>IF(ABS('Duplicate Ext-free MC values'!L58-'Duplicate Ext-free MC values'!L59)&gt;'Error Flags'!L$3,'Duplicate Ext-free MC values'!L58,"")</f>
      </c>
      <c r="M60" s="17">
        <f>IF(ABS('Duplicate Ext-free MC values'!M58-'Duplicate Ext-free MC values'!M59)&gt;'Error Flags'!M$3,'Duplicate Ext-free MC values'!M58,"")</f>
      </c>
      <c r="N60" s="17">
        <f>IF(ABS('Duplicate Ext-free MC values'!N58-'Duplicate Ext-free MC values'!N59)&gt;'Error Flags'!N$3,'Duplicate Ext-free MC values'!N58,"")</f>
      </c>
      <c r="O60" s="17">
        <f>IF(ABS('Duplicate Ext-free MC values'!O58-'Duplicate Ext-free MC values'!O59)&gt;'Error Flags'!O$3,'Duplicate Ext-free MC values'!O58,"")</f>
      </c>
      <c r="P60" s="17">
        <f>IF(ABS('Duplicate Ext-free MC values'!P58-'Duplicate Ext-free MC values'!P59)&gt;'Error Flags'!P$3,'Duplicate Ext-free MC values'!P58,"")</f>
      </c>
      <c r="Q60" s="17">
        <f>IF(ABS('Duplicate Ext-free MC values'!Q58-'Duplicate Ext-free MC values'!Q59)&gt;'Error Flags'!Q$3,'Duplicate Ext-free MC values'!Q58,"")</f>
      </c>
    </row>
    <row r="61" spans="1:17" ht="11.25">
      <c r="A61" s="1" t="s">
        <v>41</v>
      </c>
      <c r="B61" s="1">
        <f>'Duplicate Ext-free MC values'!B59</f>
        <v>0</v>
      </c>
      <c r="C61" s="17">
        <f>IF(ABS('Duplicate Ext-free MC values'!C58-'Duplicate Ext-free MC values'!C59)&gt;'Error Flags'!C$3,'Duplicate Ext-free MC values'!C59,"")</f>
      </c>
      <c r="D61" s="17">
        <f>IF(ABS('Duplicate Ext-free MC values'!D58-'Duplicate Ext-free MC values'!D59)&gt;'Error Flags'!D$3,'Duplicate Ext-free MC values'!D59,"")</f>
      </c>
      <c r="E61" s="17">
        <f>IF(ABS('Duplicate Ext-free MC values'!E58-'Duplicate Ext-free MC values'!E59)&gt;'Error Flags'!E$3,'Duplicate Ext-free MC values'!E59,"")</f>
      </c>
      <c r="F61" s="17">
        <f>IF(ABS('Duplicate Ext-free MC values'!F58-'Duplicate Ext-free MC values'!F59)&gt;'Error Flags'!F$3,'Duplicate Ext-free MC values'!F59,"")</f>
      </c>
      <c r="G61" s="17">
        <f>IF(ABS('Duplicate Ext-free MC values'!G58-'Duplicate Ext-free MC values'!G59)&gt;'Error Flags'!G$3,'Duplicate Ext-free MC values'!G59,"")</f>
      </c>
      <c r="H61" s="17">
        <f>IF(ABS('Duplicate Ext-free MC values'!H58-'Duplicate Ext-free MC values'!H59)&gt;'Error Flags'!H$3,'Duplicate Ext-free MC values'!H59,"")</f>
      </c>
      <c r="I61" s="17">
        <f>IF(ABS('Duplicate Ext-free MC values'!I58-'Duplicate Ext-free MC values'!I59)&gt;'Error Flags'!I$3,'Duplicate Ext-free MC values'!I59,"")</f>
      </c>
      <c r="J61" s="17">
        <f>IF(ABS('Duplicate Ext-free MC values'!J58-'Duplicate Ext-free MC values'!J59)&gt;'Error Flags'!J$3,'Duplicate Ext-free MC values'!J59,"")</f>
      </c>
      <c r="K61" s="17">
        <f>IF(ABS('Duplicate Ext-free MC values'!K58-'Duplicate Ext-free MC values'!K59)&gt;'Error Flags'!K$3,'Duplicate Ext-free MC values'!K59,"")</f>
      </c>
      <c r="L61" s="17">
        <f>IF(ABS('Duplicate Ext-free MC values'!L58-'Duplicate Ext-free MC values'!L59)&gt;'Error Flags'!L$3,'Duplicate Ext-free MC values'!L59,"")</f>
      </c>
      <c r="M61" s="17">
        <f>IF(ABS('Duplicate Ext-free MC values'!M58-'Duplicate Ext-free MC values'!M59)&gt;'Error Flags'!M$3,'Duplicate Ext-free MC values'!M59,"")</f>
      </c>
      <c r="N61" s="17">
        <f>IF(ABS('Duplicate Ext-free MC values'!N58-'Duplicate Ext-free MC values'!N59)&gt;'Error Flags'!N$3,'Duplicate Ext-free MC values'!N59,"")</f>
      </c>
      <c r="O61" s="17">
        <f>IF(ABS('Duplicate Ext-free MC values'!O58-'Duplicate Ext-free MC values'!O59)&gt;'Error Flags'!O$3,'Duplicate Ext-free MC values'!O59,"")</f>
      </c>
      <c r="P61" s="17">
        <f>IF(ABS('Duplicate Ext-free MC values'!P58-'Duplicate Ext-free MC values'!P59)&gt;'Error Flags'!P$3,'Duplicate Ext-free MC values'!P59,"")</f>
      </c>
      <c r="Q61" s="17">
        <f>IF(ABS('Duplicate Ext-free MC values'!Q58-'Duplicate Ext-free MC values'!Q59)&gt;'Error Flags'!Q$3,'Duplicate Ext-free MC values'!Q59,"")</f>
      </c>
    </row>
    <row r="62" spans="1:17" ht="11.25">
      <c r="A62" s="1">
        <v>30</v>
      </c>
      <c r="B62" s="1">
        <f>'Duplicate Ext-free MC values'!B60</f>
        <v>0</v>
      </c>
      <c r="C62" s="17">
        <f>IF(ABS('Duplicate Ext-free MC values'!C60-'Duplicate Ext-free MC values'!C61)&gt;'Error Flags'!C$3,'Duplicate Ext-free MC values'!C60,"")</f>
      </c>
      <c r="D62" s="17">
        <f>IF(ABS('Duplicate Ext-free MC values'!D60-'Duplicate Ext-free MC values'!D61)&gt;'Error Flags'!D$3,'Duplicate Ext-free MC values'!D60,"")</f>
      </c>
      <c r="E62" s="17">
        <f>IF(ABS('Duplicate Ext-free MC values'!E60-'Duplicate Ext-free MC values'!E61)&gt;'Error Flags'!E$3,'Duplicate Ext-free MC values'!E60,"")</f>
      </c>
      <c r="F62" s="17">
        <f>IF(ABS('Duplicate Ext-free MC values'!F60-'Duplicate Ext-free MC values'!F61)&gt;'Error Flags'!F$3,'Duplicate Ext-free MC values'!F60,"")</f>
      </c>
      <c r="G62" s="17">
        <f>IF(ABS('Duplicate Ext-free MC values'!G60-'Duplicate Ext-free MC values'!G61)&gt;'Error Flags'!G$3,'Duplicate Ext-free MC values'!G60,"")</f>
      </c>
      <c r="H62" s="17">
        <f>IF(ABS('Duplicate Ext-free MC values'!H60-'Duplicate Ext-free MC values'!H61)&gt;'Error Flags'!H$3,'Duplicate Ext-free MC values'!H60,"")</f>
      </c>
      <c r="I62" s="17">
        <f>IF(ABS('Duplicate Ext-free MC values'!I60-'Duplicate Ext-free MC values'!I61)&gt;'Error Flags'!I$3,'Duplicate Ext-free MC values'!I60,"")</f>
      </c>
      <c r="J62" s="17">
        <f>IF(ABS('Duplicate Ext-free MC values'!J60-'Duplicate Ext-free MC values'!J61)&gt;'Error Flags'!J$3,'Duplicate Ext-free MC values'!J60,"")</f>
      </c>
      <c r="K62" s="17">
        <f>IF(ABS('Duplicate Ext-free MC values'!K60-'Duplicate Ext-free MC values'!K61)&gt;'Error Flags'!K$3,'Duplicate Ext-free MC values'!K60,"")</f>
      </c>
      <c r="L62" s="17">
        <f>IF(ABS('Duplicate Ext-free MC values'!L60-'Duplicate Ext-free MC values'!L61)&gt;'Error Flags'!L$3,'Duplicate Ext-free MC values'!L60,"")</f>
      </c>
      <c r="M62" s="17">
        <f>IF(ABS('Duplicate Ext-free MC values'!M60-'Duplicate Ext-free MC values'!M61)&gt;'Error Flags'!M$3,'Duplicate Ext-free MC values'!M60,"")</f>
      </c>
      <c r="N62" s="17">
        <f>IF(ABS('Duplicate Ext-free MC values'!N60-'Duplicate Ext-free MC values'!N61)&gt;'Error Flags'!N$3,'Duplicate Ext-free MC values'!N60,"")</f>
      </c>
      <c r="O62" s="17">
        <f>IF(ABS('Duplicate Ext-free MC values'!O60-'Duplicate Ext-free MC values'!O61)&gt;'Error Flags'!O$3,'Duplicate Ext-free MC values'!O60,"")</f>
      </c>
      <c r="P62" s="17">
        <f>IF(ABS('Duplicate Ext-free MC values'!P60-'Duplicate Ext-free MC values'!P61)&gt;'Error Flags'!P$3,'Duplicate Ext-free MC values'!P60,"")</f>
      </c>
      <c r="Q62" s="17">
        <f>IF(ABS('Duplicate Ext-free MC values'!Q60-'Duplicate Ext-free MC values'!Q61)&gt;'Error Flags'!Q$3,'Duplicate Ext-free MC values'!Q60,"")</f>
      </c>
    </row>
    <row r="63" spans="1:17" ht="11.25">
      <c r="A63" s="1" t="s">
        <v>42</v>
      </c>
      <c r="B63" s="1">
        <f>'Duplicate Ext-free MC values'!B61</f>
        <v>0</v>
      </c>
      <c r="C63" s="17">
        <f>IF(ABS('Duplicate Ext-free MC values'!C60-'Duplicate Ext-free MC values'!C61)&gt;'Error Flags'!C$3,'Duplicate Ext-free MC values'!C61,"")</f>
      </c>
      <c r="D63" s="17">
        <f>IF(ABS('Duplicate Ext-free MC values'!D60-'Duplicate Ext-free MC values'!D61)&gt;'Error Flags'!D$3,'Duplicate Ext-free MC values'!D61,"")</f>
      </c>
      <c r="E63" s="17">
        <f>IF(ABS('Duplicate Ext-free MC values'!E60-'Duplicate Ext-free MC values'!E61)&gt;'Error Flags'!E$3,'Duplicate Ext-free MC values'!E61,"")</f>
      </c>
      <c r="F63" s="17">
        <f>IF(ABS('Duplicate Ext-free MC values'!F60-'Duplicate Ext-free MC values'!F61)&gt;'Error Flags'!F$3,'Duplicate Ext-free MC values'!F61,"")</f>
      </c>
      <c r="G63" s="17">
        <f>IF(ABS('Duplicate Ext-free MC values'!G60-'Duplicate Ext-free MC values'!G61)&gt;'Error Flags'!G$3,'Duplicate Ext-free MC values'!G61,"")</f>
      </c>
      <c r="H63" s="17">
        <f>IF(ABS('Duplicate Ext-free MC values'!H60-'Duplicate Ext-free MC values'!H61)&gt;'Error Flags'!H$3,'Duplicate Ext-free MC values'!H61,"")</f>
      </c>
      <c r="I63" s="17">
        <f>IF(ABS('Duplicate Ext-free MC values'!I60-'Duplicate Ext-free MC values'!I61)&gt;'Error Flags'!I$3,'Duplicate Ext-free MC values'!I61,"")</f>
      </c>
      <c r="J63" s="17">
        <f>IF(ABS('Duplicate Ext-free MC values'!J60-'Duplicate Ext-free MC values'!J61)&gt;'Error Flags'!J$3,'Duplicate Ext-free MC values'!J61,"")</f>
      </c>
      <c r="K63" s="17">
        <f>IF(ABS('Duplicate Ext-free MC values'!K60-'Duplicate Ext-free MC values'!K61)&gt;'Error Flags'!K$3,'Duplicate Ext-free MC values'!K61,"")</f>
      </c>
      <c r="L63" s="17">
        <f>IF(ABS('Duplicate Ext-free MC values'!L60-'Duplicate Ext-free MC values'!L61)&gt;'Error Flags'!L$3,'Duplicate Ext-free MC values'!L61,"")</f>
      </c>
      <c r="M63" s="17">
        <f>IF(ABS('Duplicate Ext-free MC values'!M60-'Duplicate Ext-free MC values'!M61)&gt;'Error Flags'!M$3,'Duplicate Ext-free MC values'!M61,"")</f>
      </c>
      <c r="N63" s="17">
        <f>IF(ABS('Duplicate Ext-free MC values'!N60-'Duplicate Ext-free MC values'!N61)&gt;'Error Flags'!N$3,'Duplicate Ext-free MC values'!N61,"")</f>
      </c>
      <c r="O63" s="17">
        <f>IF(ABS('Duplicate Ext-free MC values'!O60-'Duplicate Ext-free MC values'!O61)&gt;'Error Flags'!O$3,'Duplicate Ext-free MC values'!O61,"")</f>
      </c>
      <c r="P63" s="17">
        <f>IF(ABS('Duplicate Ext-free MC values'!P60-'Duplicate Ext-free MC values'!P61)&gt;'Error Flags'!P$3,'Duplicate Ext-free MC values'!P61,"")</f>
      </c>
      <c r="Q63" s="17">
        <f>IF(ABS('Duplicate Ext-free MC values'!Q60-'Duplicate Ext-free MC values'!Q61)&gt;'Error Flags'!Q$3,'Duplicate Ext-free MC values'!Q61,"")</f>
      </c>
    </row>
  </sheetData>
  <sheetProtection sheet="1" objects="1" scenarios="1"/>
  <mergeCells count="2">
    <mergeCell ref="A3:B3"/>
    <mergeCell ref="K1:O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11">
    <pageSetUpPr fitToPage="1"/>
  </sheetPr>
  <dimension ref="A1:C61"/>
  <sheetViews>
    <sheetView workbookViewId="0" topLeftCell="A1">
      <selection activeCell="C3" sqref="C3"/>
    </sheetView>
  </sheetViews>
  <sheetFormatPr defaultColWidth="9.00390625" defaultRowHeight="12"/>
  <cols>
    <col min="1" max="1" width="10.875" style="1" customWidth="1"/>
    <col min="2" max="2" width="16.375" style="6" customWidth="1"/>
    <col min="3" max="3" width="97.75390625" style="2" customWidth="1"/>
    <col min="4" max="16384" width="10.875" style="5" customWidth="1"/>
  </cols>
  <sheetData>
    <row r="1" spans="1:3" ht="11.25">
      <c r="A1" s="1" t="s">
        <v>0</v>
      </c>
      <c r="B1" s="6" t="s">
        <v>46</v>
      </c>
      <c r="C1" s="2" t="s">
        <v>175</v>
      </c>
    </row>
    <row r="2" spans="1:2" ht="11.25">
      <c r="A2" s="1">
        <f>'TRB Record'!A2</f>
        <v>1</v>
      </c>
      <c r="B2" s="6">
        <f>'TRB Record'!B2</f>
        <v>0</v>
      </c>
    </row>
    <row r="3" spans="1:2" ht="11.25">
      <c r="A3" s="1" t="str">
        <f>'TRB Record'!A3</f>
        <v>replicate 1</v>
      </c>
      <c r="B3" s="6">
        <f>'TRB Record'!B3</f>
        <v>0</v>
      </c>
    </row>
    <row r="4" spans="1:2" ht="11.25">
      <c r="A4" s="1">
        <f>'TRB Record'!A4</f>
        <v>2</v>
      </c>
      <c r="B4" s="6">
        <f>'TRB Record'!B4</f>
        <v>0</v>
      </c>
    </row>
    <row r="5" spans="1:2" ht="11.25">
      <c r="A5" s="1" t="str">
        <f>'TRB Record'!A5</f>
        <v>replicate 2</v>
      </c>
      <c r="B5" s="6">
        <f>'TRB Record'!B5</f>
        <v>0</v>
      </c>
    </row>
    <row r="6" spans="1:2" ht="11.25">
      <c r="A6" s="1">
        <f>'TRB Record'!A6</f>
        <v>3</v>
      </c>
      <c r="B6" s="6">
        <f>'TRB Record'!B6</f>
        <v>0</v>
      </c>
    </row>
    <row r="7" spans="1:2" ht="11.25">
      <c r="A7" s="1" t="str">
        <f>'TRB Record'!A7</f>
        <v>replicate 3</v>
      </c>
      <c r="B7" s="6">
        <f>'TRB Record'!B7</f>
        <v>0</v>
      </c>
    </row>
    <row r="8" spans="1:2" ht="11.25">
      <c r="A8" s="1">
        <f>'TRB Record'!A8</f>
        <v>4</v>
      </c>
      <c r="B8" s="6">
        <f>'TRB Record'!B8</f>
        <v>0</v>
      </c>
    </row>
    <row r="9" spans="1:2" ht="11.25">
      <c r="A9" s="1" t="str">
        <f>'TRB Record'!A9</f>
        <v>replicate 4</v>
      </c>
      <c r="B9" s="6">
        <f>'TRB Record'!B9</f>
        <v>0</v>
      </c>
    </row>
    <row r="10" spans="1:2" ht="11.25">
      <c r="A10" s="1">
        <f>'TRB Record'!A10</f>
        <v>5</v>
      </c>
      <c r="B10" s="6">
        <f>'TRB Record'!B10</f>
        <v>0</v>
      </c>
    </row>
    <row r="11" spans="1:2" ht="11.25">
      <c r="A11" s="1" t="str">
        <f>'TRB Record'!A11</f>
        <v>replicate 5</v>
      </c>
      <c r="B11" s="6">
        <f>'TRB Record'!B11</f>
        <v>0</v>
      </c>
    </row>
    <row r="12" spans="1:2" ht="11.25">
      <c r="A12" s="1">
        <f>'TRB Record'!A12</f>
        <v>6</v>
      </c>
      <c r="B12" s="6">
        <f>'TRB Record'!B12</f>
        <v>0</v>
      </c>
    </row>
    <row r="13" spans="1:2" ht="11.25">
      <c r="A13" s="1" t="str">
        <f>'TRB Record'!A13</f>
        <v>replicate 6</v>
      </c>
      <c r="B13" s="6">
        <f>'TRB Record'!B13</f>
        <v>0</v>
      </c>
    </row>
    <row r="14" spans="1:2" ht="11.25">
      <c r="A14" s="1">
        <f>'TRB Record'!A14</f>
        <v>7</v>
      </c>
      <c r="B14" s="6">
        <f>'TRB Record'!B14</f>
        <v>0</v>
      </c>
    </row>
    <row r="15" spans="1:2" ht="11.25">
      <c r="A15" s="1" t="str">
        <f>'TRB Record'!A15</f>
        <v>replicate 7</v>
      </c>
      <c r="B15" s="6">
        <f>'TRB Record'!B15</f>
        <v>0</v>
      </c>
    </row>
    <row r="16" spans="1:2" ht="11.25">
      <c r="A16" s="1">
        <f>'TRB Record'!A16</f>
        <v>8</v>
      </c>
      <c r="B16" s="6">
        <f>'TRB Record'!B16</f>
        <v>0</v>
      </c>
    </row>
    <row r="17" spans="1:2" ht="11.25">
      <c r="A17" s="1" t="str">
        <f>'TRB Record'!A17</f>
        <v>replicate 8</v>
      </c>
      <c r="B17" s="6">
        <f>'TRB Record'!B17</f>
        <v>0</v>
      </c>
    </row>
    <row r="18" spans="1:2" ht="11.25">
      <c r="A18" s="1">
        <f>'TRB Record'!A18</f>
        <v>9</v>
      </c>
      <c r="B18" s="6">
        <f>'TRB Record'!B18</f>
        <v>0</v>
      </c>
    </row>
    <row r="19" spans="1:2" ht="11.25">
      <c r="A19" s="1" t="str">
        <f>'TRB Record'!A19</f>
        <v>replicate 9</v>
      </c>
      <c r="B19" s="6">
        <f>'TRB Record'!B19</f>
        <v>0</v>
      </c>
    </row>
    <row r="20" spans="1:2" ht="11.25">
      <c r="A20" s="1">
        <f>'TRB Record'!A20</f>
        <v>10</v>
      </c>
      <c r="B20" s="6">
        <f>'TRB Record'!B20</f>
        <v>0</v>
      </c>
    </row>
    <row r="21" spans="1:2" ht="11.25">
      <c r="A21" s="1" t="str">
        <f>'TRB Record'!A21</f>
        <v>replicate 10</v>
      </c>
      <c r="B21" s="6">
        <f>'TRB Record'!B21</f>
        <v>0</v>
      </c>
    </row>
    <row r="22" spans="1:2" ht="11.25">
      <c r="A22" s="1">
        <f>'TRB Record'!A22</f>
        <v>11</v>
      </c>
      <c r="B22" s="6">
        <f>'TRB Record'!B22</f>
        <v>0</v>
      </c>
    </row>
    <row r="23" spans="1:2" ht="11.25">
      <c r="A23" s="1" t="str">
        <f>'TRB Record'!A23</f>
        <v>replicate 11</v>
      </c>
      <c r="B23" s="6">
        <f>'TRB Record'!B23</f>
        <v>0</v>
      </c>
    </row>
    <row r="24" spans="1:2" ht="11.25">
      <c r="A24" s="1">
        <f>'TRB Record'!A24</f>
        <v>12</v>
      </c>
      <c r="B24" s="6">
        <f>'TRB Record'!B24</f>
        <v>0</v>
      </c>
    </row>
    <row r="25" spans="1:2" ht="11.25">
      <c r="A25" s="1" t="str">
        <f>'TRB Record'!A25</f>
        <v>replicate 12</v>
      </c>
      <c r="B25" s="6">
        <f>'TRB Record'!B25</f>
        <v>0</v>
      </c>
    </row>
    <row r="26" spans="1:2" ht="11.25">
      <c r="A26" s="1">
        <f>'TRB Record'!A26</f>
        <v>13</v>
      </c>
      <c r="B26" s="6">
        <f>'TRB Record'!B26</f>
        <v>0</v>
      </c>
    </row>
    <row r="27" spans="1:2" ht="11.25">
      <c r="A27" s="1" t="str">
        <f>'TRB Record'!A27</f>
        <v>replicate 13</v>
      </c>
      <c r="B27" s="6">
        <f>'TRB Record'!B27</f>
        <v>0</v>
      </c>
    </row>
    <row r="28" spans="1:2" ht="11.25">
      <c r="A28" s="1">
        <f>'TRB Record'!A28</f>
        <v>14</v>
      </c>
      <c r="B28" s="6">
        <f>'TRB Record'!B28</f>
        <v>0</v>
      </c>
    </row>
    <row r="29" spans="1:2" ht="11.25">
      <c r="A29" s="1" t="str">
        <f>'TRB Record'!A29</f>
        <v>replicate 14</v>
      </c>
      <c r="B29" s="6">
        <f>'TRB Record'!B29</f>
        <v>0</v>
      </c>
    </row>
    <row r="30" spans="1:2" ht="11.25">
      <c r="A30" s="1">
        <f>'TRB Record'!A30</f>
        <v>15</v>
      </c>
      <c r="B30" s="6">
        <f>'TRB Record'!B30</f>
        <v>0</v>
      </c>
    </row>
    <row r="31" spans="1:2" ht="11.25">
      <c r="A31" s="1" t="str">
        <f>'TRB Record'!A31</f>
        <v>replicate 15</v>
      </c>
      <c r="B31" s="6">
        <f>'TRB Record'!B31</f>
        <v>0</v>
      </c>
    </row>
    <row r="32" spans="1:2" ht="11.25">
      <c r="A32" s="1">
        <f>'TRB Record'!A32</f>
        <v>16</v>
      </c>
      <c r="B32" s="6">
        <f>'TRB Record'!B32</f>
        <v>0</v>
      </c>
    </row>
    <row r="33" spans="1:2" ht="11.25">
      <c r="A33" s="1" t="str">
        <f>'TRB Record'!A33</f>
        <v>replicate 16</v>
      </c>
      <c r="B33" s="6">
        <f>'TRB Record'!B33</f>
        <v>0</v>
      </c>
    </row>
    <row r="34" spans="1:2" ht="11.25">
      <c r="A34" s="1">
        <f>'TRB Record'!A34</f>
        <v>17</v>
      </c>
      <c r="B34" s="6">
        <f>'TRB Record'!B34</f>
        <v>0</v>
      </c>
    </row>
    <row r="35" spans="1:2" ht="11.25">
      <c r="A35" s="1" t="str">
        <f>'TRB Record'!A35</f>
        <v>replicate 17</v>
      </c>
      <c r="B35" s="6">
        <f>'TRB Record'!B35</f>
        <v>0</v>
      </c>
    </row>
    <row r="36" spans="1:2" ht="11.25">
      <c r="A36" s="1">
        <f>'TRB Record'!A36</f>
        <v>18</v>
      </c>
      <c r="B36" s="6">
        <f>'TRB Record'!B36</f>
        <v>0</v>
      </c>
    </row>
    <row r="37" spans="1:2" ht="11.25">
      <c r="A37" s="1" t="str">
        <f>'TRB Record'!A37</f>
        <v>replicate 18</v>
      </c>
      <c r="B37" s="6">
        <f>'TRB Record'!B37</f>
        <v>0</v>
      </c>
    </row>
    <row r="38" spans="1:2" ht="11.25">
      <c r="A38" s="1">
        <f>'TRB Record'!A38</f>
        <v>19</v>
      </c>
      <c r="B38" s="6">
        <f>'TRB Record'!B38</f>
        <v>0</v>
      </c>
    </row>
    <row r="39" spans="1:2" ht="11.25">
      <c r="A39" s="1" t="str">
        <f>'TRB Record'!A39</f>
        <v>replicate 19</v>
      </c>
      <c r="B39" s="6">
        <f>'TRB Record'!B39</f>
        <v>0</v>
      </c>
    </row>
    <row r="40" spans="1:2" ht="11.25">
      <c r="A40" s="1">
        <f>'TRB Record'!A40</f>
        <v>20</v>
      </c>
      <c r="B40" s="6">
        <f>'TRB Record'!B40</f>
        <v>0</v>
      </c>
    </row>
    <row r="41" spans="1:2" ht="11.25">
      <c r="A41" s="1" t="str">
        <f>'TRB Record'!A41</f>
        <v>replicate 20</v>
      </c>
      <c r="B41" s="6">
        <f>'TRB Record'!B41</f>
        <v>0</v>
      </c>
    </row>
    <row r="42" spans="1:2" ht="11.25">
      <c r="A42" s="1">
        <f>'TRB Record'!A42</f>
        <v>21</v>
      </c>
      <c r="B42" s="6">
        <f>'TRB Record'!B42</f>
        <v>0</v>
      </c>
    </row>
    <row r="43" spans="1:2" ht="11.25">
      <c r="A43" s="1" t="str">
        <f>'TRB Record'!A43</f>
        <v>replicate 21</v>
      </c>
      <c r="B43" s="6">
        <f>'TRB Record'!B43</f>
        <v>0</v>
      </c>
    </row>
    <row r="44" spans="1:2" ht="11.25">
      <c r="A44" s="1">
        <f>'TRB Record'!A44</f>
        <v>22</v>
      </c>
      <c r="B44" s="6">
        <f>'TRB Record'!B44</f>
        <v>0</v>
      </c>
    </row>
    <row r="45" spans="1:2" ht="11.25">
      <c r="A45" s="1" t="str">
        <f>'TRB Record'!A45</f>
        <v>replicate 22</v>
      </c>
      <c r="B45" s="6">
        <f>'TRB Record'!B45</f>
        <v>0</v>
      </c>
    </row>
    <row r="46" spans="1:2" ht="11.25">
      <c r="A46" s="1">
        <f>'TRB Record'!A46</f>
        <v>23</v>
      </c>
      <c r="B46" s="6">
        <f>'TRB Record'!B46</f>
        <v>0</v>
      </c>
    </row>
    <row r="47" spans="1:2" ht="11.25">
      <c r="A47" s="1" t="str">
        <f>'TRB Record'!A47</f>
        <v>replicate 23</v>
      </c>
      <c r="B47" s="6">
        <f>'TRB Record'!B47</f>
        <v>0</v>
      </c>
    </row>
    <row r="48" spans="1:2" ht="11.25">
      <c r="A48" s="1">
        <f>'TRB Record'!A48</f>
        <v>24</v>
      </c>
      <c r="B48" s="6">
        <f>'TRB Record'!B48</f>
        <v>0</v>
      </c>
    </row>
    <row r="49" spans="1:2" ht="11.25">
      <c r="A49" s="1" t="str">
        <f>'TRB Record'!A49</f>
        <v>replicate 24</v>
      </c>
      <c r="B49" s="6">
        <f>'TRB Record'!B49</f>
        <v>0</v>
      </c>
    </row>
    <row r="50" spans="1:2" ht="11.25">
      <c r="A50" s="1">
        <f>'TRB Record'!A50</f>
        <v>25</v>
      </c>
      <c r="B50" s="6">
        <f>'TRB Record'!B50</f>
        <v>0</v>
      </c>
    </row>
    <row r="51" spans="1:2" ht="11.25">
      <c r="A51" s="1" t="str">
        <f>'TRB Record'!A51</f>
        <v>replicate 25</v>
      </c>
      <c r="B51" s="6">
        <f>'TRB Record'!B51</f>
        <v>0</v>
      </c>
    </row>
    <row r="52" spans="1:2" ht="11.25">
      <c r="A52" s="1">
        <f>'TRB Record'!A52</f>
        <v>26</v>
      </c>
      <c r="B52" s="6">
        <f>'TRB Record'!B52</f>
        <v>0</v>
      </c>
    </row>
    <row r="53" spans="1:2" ht="11.25">
      <c r="A53" s="1" t="str">
        <f>'TRB Record'!A53</f>
        <v>replicate 26</v>
      </c>
      <c r="B53" s="6">
        <f>'TRB Record'!B53</f>
        <v>0</v>
      </c>
    </row>
    <row r="54" spans="1:2" ht="11.25">
      <c r="A54" s="1">
        <f>'TRB Record'!A54</f>
        <v>27</v>
      </c>
      <c r="B54" s="6">
        <f>'TRB Record'!B54</f>
        <v>0</v>
      </c>
    </row>
    <row r="55" spans="1:2" ht="11.25">
      <c r="A55" s="1" t="str">
        <f>'TRB Record'!A55</f>
        <v>replicate 27</v>
      </c>
      <c r="B55" s="6">
        <f>'TRB Record'!B55</f>
        <v>0</v>
      </c>
    </row>
    <row r="56" spans="1:2" ht="11.25">
      <c r="A56" s="1">
        <f>'TRB Record'!A56</f>
        <v>28</v>
      </c>
      <c r="B56" s="6">
        <f>'TRB Record'!B56</f>
        <v>0</v>
      </c>
    </row>
    <row r="57" spans="1:2" ht="11.25">
      <c r="A57" s="1" t="str">
        <f>'TRB Record'!A57</f>
        <v>replicate 28</v>
      </c>
      <c r="B57" s="6">
        <f>'TRB Record'!B57</f>
        <v>0</v>
      </c>
    </row>
    <row r="58" spans="1:2" ht="11.25">
      <c r="A58" s="1">
        <f>'TRB Record'!A58</f>
        <v>29</v>
      </c>
      <c r="B58" s="6">
        <f>'TRB Record'!B58</f>
        <v>0</v>
      </c>
    </row>
    <row r="59" spans="1:2" ht="11.25">
      <c r="A59" s="1" t="str">
        <f>'TRB Record'!A59</f>
        <v>replicate 29</v>
      </c>
      <c r="B59" s="6">
        <f>'TRB Record'!B59</f>
        <v>0</v>
      </c>
    </row>
    <row r="60" spans="1:2" ht="11.25">
      <c r="A60" s="1">
        <f>'TRB Record'!A60</f>
        <v>30</v>
      </c>
      <c r="B60" s="6">
        <f>'TRB Record'!B60</f>
        <v>0</v>
      </c>
    </row>
    <row r="61" spans="1:2" ht="11.25">
      <c r="A61" s="1" t="str">
        <f>'TRB Record'!A61</f>
        <v>replicate 30</v>
      </c>
      <c r="B61" s="6">
        <f>'TRB Record'!B61</f>
        <v>0</v>
      </c>
    </row>
  </sheetData>
  <sheetProtection sheet="1" objects="1" scenarios="1"/>
  <printOptions gridLines="1"/>
  <pageMargins left="0.75" right="0.75" top="1" bottom="1" header="0.5" footer="0.5"/>
  <pageSetup fitToHeight="5" fitToWidth="1" orientation="landscape" paperSize="9"/>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O61"/>
  <sheetViews>
    <sheetView workbookViewId="0" topLeftCell="A1">
      <selection activeCell="J2" sqref="J2"/>
    </sheetView>
  </sheetViews>
  <sheetFormatPr defaultColWidth="9.00390625" defaultRowHeight="12"/>
  <cols>
    <col min="1" max="1" width="10.875" style="1" customWidth="1"/>
    <col min="2" max="2" width="10.00390625" style="2" customWidth="1"/>
    <col min="3" max="3" width="12.25390625" style="2" customWidth="1"/>
    <col min="4" max="4" width="8.875" style="2" customWidth="1"/>
    <col min="5" max="13" width="8.875" style="3" customWidth="1"/>
    <col min="14" max="15" width="8.875" style="4" customWidth="1"/>
    <col min="16" max="16384" width="10.875" style="5" customWidth="1"/>
  </cols>
  <sheetData>
    <row r="1" spans="1:15" s="9" customFormat="1" ht="111.75">
      <c r="A1" s="9" t="s">
        <v>0</v>
      </c>
      <c r="B1" s="62" t="s">
        <v>180</v>
      </c>
      <c r="C1" s="62" t="s">
        <v>1</v>
      </c>
      <c r="D1" s="62" t="s">
        <v>2</v>
      </c>
      <c r="E1" s="52" t="s">
        <v>3</v>
      </c>
      <c r="F1" s="52" t="s">
        <v>4</v>
      </c>
      <c r="G1" s="52" t="s">
        <v>5</v>
      </c>
      <c r="H1" s="52" t="s">
        <v>6</v>
      </c>
      <c r="I1" s="52" t="s">
        <v>7</v>
      </c>
      <c r="J1" s="52" t="s">
        <v>189</v>
      </c>
      <c r="K1" s="52" t="s">
        <v>8</v>
      </c>
      <c r="L1" s="53" t="s">
        <v>9</v>
      </c>
      <c r="M1" s="53" t="s">
        <v>10</v>
      </c>
      <c r="N1" s="53" t="s">
        <v>11</v>
      </c>
      <c r="O1" s="53" t="s">
        <v>12</v>
      </c>
    </row>
    <row r="2" spans="1:15" ht="11.25">
      <c r="A2" s="1">
        <v>1</v>
      </c>
      <c r="E2" s="3">
        <f>Ash!B2</f>
        <v>0</v>
      </c>
      <c r="F2" s="3">
        <f>Protein!C3</f>
        <v>0</v>
      </c>
      <c r="G2" s="3">
        <f>' Extractives'!C3</f>
        <v>0</v>
      </c>
      <c r="H2" s="3">
        <f>' Extractives'!N3</f>
        <v>0</v>
      </c>
      <c r="I2" s="3">
        <f>'% solids Extr-Free'!C3</f>
        <v>0</v>
      </c>
      <c r="J2" s="3">
        <f>'Structural Inorganics'!B2</f>
        <v>0</v>
      </c>
      <c r="K2" s="3">
        <f>Lignin!B2</f>
        <v>0</v>
      </c>
      <c r="L2" s="4">
        <f>'Structural Sugars'!B8</f>
        <v>0</v>
      </c>
      <c r="M2" s="4">
        <f>'Non-structural sugars'!B4</f>
        <v>0</v>
      </c>
      <c r="N2" s="4">
        <f>'Uronic Acid'!C3</f>
        <v>0</v>
      </c>
      <c r="O2" s="4">
        <f>Acetate!C3</f>
        <v>0</v>
      </c>
    </row>
    <row r="3" spans="1:15" ht="11.25">
      <c r="A3" s="1" t="s">
        <v>13</v>
      </c>
      <c r="E3" s="3">
        <f>Ash!B3</f>
        <v>0</v>
      </c>
      <c r="F3" s="3">
        <f>Protein!C4</f>
        <v>0</v>
      </c>
      <c r="G3" s="3">
        <f>' Extractives'!C4</f>
        <v>0</v>
      </c>
      <c r="H3" s="3">
        <f>' Extractives'!N4</f>
        <v>0</v>
      </c>
      <c r="I3" s="3">
        <f>'% solids Extr-Free'!C4</f>
        <v>0</v>
      </c>
      <c r="J3" s="3">
        <f>'Structural Inorganics'!B3</f>
        <v>0</v>
      </c>
      <c r="K3" s="3">
        <f>Lignin!B3</f>
        <v>0</v>
      </c>
      <c r="L3" s="4">
        <f>'Structural Sugars'!B9</f>
        <v>0</v>
      </c>
      <c r="M3" s="4">
        <f>'Non-structural sugars'!B5</f>
        <v>0</v>
      </c>
      <c r="N3" s="4">
        <f>'Uronic Acid'!C4</f>
        <v>0</v>
      </c>
      <c r="O3" s="4">
        <f>Acetate!C4</f>
        <v>0</v>
      </c>
    </row>
    <row r="4" spans="1:15" ht="11.25">
      <c r="A4" s="1">
        <v>2</v>
      </c>
      <c r="E4" s="3">
        <f>Ash!B4</f>
        <v>0</v>
      </c>
      <c r="F4" s="3">
        <f>Protein!C5</f>
        <v>0</v>
      </c>
      <c r="G4" s="3">
        <f>' Extractives'!C5</f>
        <v>0</v>
      </c>
      <c r="H4" s="3">
        <f>' Extractives'!N5</f>
        <v>0</v>
      </c>
      <c r="I4" s="3">
        <f>'% solids Extr-Free'!C5</f>
        <v>0</v>
      </c>
      <c r="J4" s="3">
        <f>'Structural Inorganics'!B4</f>
        <v>0</v>
      </c>
      <c r="K4" s="3">
        <f>Lignin!B4</f>
        <v>0</v>
      </c>
      <c r="L4" s="4">
        <f>'Structural Sugars'!B10</f>
        <v>0</v>
      </c>
      <c r="M4" s="4">
        <f>'Non-structural sugars'!B6</f>
        <v>0</v>
      </c>
      <c r="N4" s="4">
        <f>'Uronic Acid'!C5</f>
        <v>0</v>
      </c>
      <c r="O4" s="4">
        <f>Acetate!C5</f>
        <v>0</v>
      </c>
    </row>
    <row r="5" spans="1:15" ht="11.25">
      <c r="A5" s="1" t="s">
        <v>14</v>
      </c>
      <c r="E5" s="3">
        <f>Ash!B5</f>
        <v>0</v>
      </c>
      <c r="F5" s="3">
        <f>Protein!C6</f>
        <v>0</v>
      </c>
      <c r="G5" s="3">
        <f>' Extractives'!C6</f>
        <v>0</v>
      </c>
      <c r="H5" s="3">
        <f>' Extractives'!N6</f>
        <v>0</v>
      </c>
      <c r="I5" s="3">
        <f>'% solids Extr-Free'!C6</f>
        <v>0</v>
      </c>
      <c r="J5" s="3">
        <f>'Structural Inorganics'!B5</f>
        <v>0</v>
      </c>
      <c r="K5" s="3">
        <f>Lignin!B5</f>
        <v>0</v>
      </c>
      <c r="L5" s="4">
        <f>'Structural Sugars'!B11</f>
        <v>0</v>
      </c>
      <c r="M5" s="4">
        <f>'Non-structural sugars'!B7</f>
        <v>0</v>
      </c>
      <c r="N5" s="4">
        <f>'Uronic Acid'!C6</f>
        <v>0</v>
      </c>
      <c r="O5" s="4">
        <f>Acetate!C6</f>
        <v>0</v>
      </c>
    </row>
    <row r="6" spans="1:15" ht="11.25">
      <c r="A6" s="1">
        <v>3</v>
      </c>
      <c r="E6" s="3">
        <f>Ash!B6</f>
        <v>0</v>
      </c>
      <c r="F6" s="3">
        <f>Protein!C7</f>
        <v>0</v>
      </c>
      <c r="G6" s="3">
        <f>' Extractives'!C7</f>
        <v>0</v>
      </c>
      <c r="H6" s="3">
        <f>' Extractives'!N7</f>
        <v>0</v>
      </c>
      <c r="I6" s="3">
        <f>'% solids Extr-Free'!C7</f>
        <v>0</v>
      </c>
      <c r="J6" s="3">
        <f>'Structural Inorganics'!B6</f>
        <v>0</v>
      </c>
      <c r="K6" s="3">
        <f>Lignin!B6</f>
        <v>0</v>
      </c>
      <c r="L6" s="4">
        <f>'Structural Sugars'!B12</f>
        <v>0</v>
      </c>
      <c r="M6" s="4">
        <f>'Non-structural sugars'!B8</f>
        <v>0</v>
      </c>
      <c r="N6" s="4">
        <f>'Uronic Acid'!C7</f>
        <v>0</v>
      </c>
      <c r="O6" s="4">
        <f>Acetate!C7</f>
        <v>0</v>
      </c>
    </row>
    <row r="7" spans="1:15" ht="11.25">
      <c r="A7" s="1" t="s">
        <v>15</v>
      </c>
      <c r="E7" s="3">
        <f>Ash!B7</f>
        <v>0</v>
      </c>
      <c r="F7" s="3">
        <f>Protein!C8</f>
        <v>0</v>
      </c>
      <c r="G7" s="3">
        <f>' Extractives'!C8</f>
        <v>0</v>
      </c>
      <c r="H7" s="3">
        <f>' Extractives'!N8</f>
        <v>0</v>
      </c>
      <c r="I7" s="3">
        <f>'% solids Extr-Free'!C8</f>
        <v>0</v>
      </c>
      <c r="J7" s="3">
        <f>'Structural Inorganics'!B7</f>
        <v>0</v>
      </c>
      <c r="K7" s="3">
        <f>Lignin!B7</f>
        <v>0</v>
      </c>
      <c r="L7" s="4">
        <f>'Structural Sugars'!B13</f>
        <v>0</v>
      </c>
      <c r="M7" s="4">
        <f>'Non-structural sugars'!B9</f>
        <v>0</v>
      </c>
      <c r="N7" s="4">
        <f>'Uronic Acid'!C8</f>
        <v>0</v>
      </c>
      <c r="O7" s="4">
        <f>Acetate!C8</f>
        <v>0</v>
      </c>
    </row>
    <row r="8" spans="1:15" ht="11.25">
      <c r="A8" s="1">
        <v>4</v>
      </c>
      <c r="E8" s="3">
        <f>Ash!B8</f>
        <v>0</v>
      </c>
      <c r="F8" s="3">
        <f>Protein!C9</f>
        <v>0</v>
      </c>
      <c r="G8" s="3">
        <f>' Extractives'!C9</f>
        <v>0</v>
      </c>
      <c r="H8" s="3">
        <f>' Extractives'!N9</f>
        <v>0</v>
      </c>
      <c r="I8" s="3">
        <f>'% solids Extr-Free'!C9</f>
        <v>0</v>
      </c>
      <c r="J8" s="3">
        <f>'Structural Inorganics'!B8</f>
        <v>0</v>
      </c>
      <c r="K8" s="3">
        <f>Lignin!B8</f>
        <v>0</v>
      </c>
      <c r="L8" s="4">
        <f>'Structural Sugars'!B14</f>
        <v>0</v>
      </c>
      <c r="M8" s="4">
        <f>'Non-structural sugars'!B10</f>
        <v>0</v>
      </c>
      <c r="N8" s="4">
        <f>'Uronic Acid'!C9</f>
        <v>0</v>
      </c>
      <c r="O8" s="4">
        <f>Acetate!C9</f>
        <v>0</v>
      </c>
    </row>
    <row r="9" spans="1:15" ht="11.25">
      <c r="A9" s="1" t="s">
        <v>16</v>
      </c>
      <c r="E9" s="3">
        <f>Ash!B9</f>
        <v>0</v>
      </c>
      <c r="F9" s="3">
        <f>Protein!C10</f>
        <v>0</v>
      </c>
      <c r="G9" s="3">
        <f>' Extractives'!C10</f>
        <v>0</v>
      </c>
      <c r="H9" s="3">
        <f>' Extractives'!N10</f>
        <v>0</v>
      </c>
      <c r="I9" s="3">
        <f>'% solids Extr-Free'!C10</f>
        <v>0</v>
      </c>
      <c r="J9" s="3">
        <f>'Structural Inorganics'!B9</f>
        <v>0</v>
      </c>
      <c r="K9" s="3">
        <f>Lignin!B9</f>
        <v>0</v>
      </c>
      <c r="L9" s="4">
        <f>'Structural Sugars'!B15</f>
        <v>0</v>
      </c>
      <c r="M9" s="4">
        <f>'Non-structural sugars'!B11</f>
        <v>0</v>
      </c>
      <c r="N9" s="4">
        <f>'Uronic Acid'!C10</f>
        <v>0</v>
      </c>
      <c r="O9" s="4">
        <f>Acetate!C10</f>
        <v>0</v>
      </c>
    </row>
    <row r="10" spans="1:15" ht="11.25">
      <c r="A10" s="1">
        <v>5</v>
      </c>
      <c r="E10" s="3">
        <f>Ash!B10</f>
        <v>0</v>
      </c>
      <c r="F10" s="3">
        <f>Protein!C11</f>
        <v>0</v>
      </c>
      <c r="G10" s="3">
        <f>' Extractives'!C11</f>
        <v>0</v>
      </c>
      <c r="H10" s="3">
        <f>' Extractives'!N11</f>
        <v>0</v>
      </c>
      <c r="I10" s="3">
        <f>'% solids Extr-Free'!C11</f>
        <v>0</v>
      </c>
      <c r="J10" s="3">
        <f>'Structural Inorganics'!B10</f>
        <v>0</v>
      </c>
      <c r="K10" s="3">
        <f>Lignin!B10</f>
        <v>0</v>
      </c>
      <c r="L10" s="4">
        <f>'Structural Sugars'!B16</f>
        <v>0</v>
      </c>
      <c r="M10" s="4">
        <f>'Non-structural sugars'!B12</f>
        <v>0</v>
      </c>
      <c r="N10" s="4">
        <f>'Uronic Acid'!C11</f>
        <v>0</v>
      </c>
      <c r="O10" s="4">
        <f>Acetate!C11</f>
        <v>0</v>
      </c>
    </row>
    <row r="11" spans="1:15" ht="11.25">
      <c r="A11" s="1" t="s">
        <v>17</v>
      </c>
      <c r="E11" s="3">
        <f>Ash!B11</f>
        <v>0</v>
      </c>
      <c r="F11" s="3">
        <f>Protein!C12</f>
        <v>0</v>
      </c>
      <c r="G11" s="3">
        <f>' Extractives'!C12</f>
        <v>0</v>
      </c>
      <c r="H11" s="3">
        <f>' Extractives'!N12</f>
        <v>0</v>
      </c>
      <c r="I11" s="3">
        <f>'% solids Extr-Free'!C12</f>
        <v>0</v>
      </c>
      <c r="J11" s="3">
        <f>'Structural Inorganics'!B11</f>
        <v>0</v>
      </c>
      <c r="K11" s="3">
        <f>Lignin!B11</f>
        <v>0</v>
      </c>
      <c r="L11" s="4">
        <f>'Structural Sugars'!B17</f>
        <v>0</v>
      </c>
      <c r="M11" s="4">
        <f>'Non-structural sugars'!B13</f>
        <v>0</v>
      </c>
      <c r="N11" s="4">
        <f>'Uronic Acid'!C12</f>
        <v>0</v>
      </c>
      <c r="O11" s="4">
        <f>Acetate!C12</f>
        <v>0</v>
      </c>
    </row>
    <row r="12" spans="1:15" ht="11.25">
      <c r="A12" s="1">
        <v>6</v>
      </c>
      <c r="E12" s="3">
        <f>Ash!B12</f>
        <v>0</v>
      </c>
      <c r="F12" s="3">
        <f>Protein!C13</f>
        <v>0</v>
      </c>
      <c r="G12" s="3">
        <f>' Extractives'!C13</f>
        <v>0</v>
      </c>
      <c r="H12" s="3">
        <f>' Extractives'!N13</f>
        <v>0</v>
      </c>
      <c r="I12" s="3">
        <f>'% solids Extr-Free'!C13</f>
        <v>0</v>
      </c>
      <c r="J12" s="3">
        <f>'Structural Inorganics'!B12</f>
        <v>0</v>
      </c>
      <c r="K12" s="3">
        <f>Lignin!B12</f>
        <v>0</v>
      </c>
      <c r="L12" s="4">
        <f>'Structural Sugars'!B18</f>
        <v>0</v>
      </c>
      <c r="M12" s="4">
        <f>'Non-structural sugars'!B14</f>
        <v>0</v>
      </c>
      <c r="N12" s="4">
        <f>'Uronic Acid'!C13</f>
        <v>0</v>
      </c>
      <c r="O12" s="4">
        <f>Acetate!C13</f>
        <v>0</v>
      </c>
    </row>
    <row r="13" spans="1:15" ht="11.25">
      <c r="A13" s="1" t="s">
        <v>18</v>
      </c>
      <c r="E13" s="3">
        <f>Ash!B13</f>
        <v>0</v>
      </c>
      <c r="F13" s="3">
        <f>Protein!C14</f>
        <v>0</v>
      </c>
      <c r="G13" s="3">
        <f>' Extractives'!C14</f>
        <v>0</v>
      </c>
      <c r="H13" s="3">
        <f>' Extractives'!N14</f>
        <v>0</v>
      </c>
      <c r="I13" s="3">
        <f>'% solids Extr-Free'!C14</f>
        <v>0</v>
      </c>
      <c r="J13" s="3">
        <f>'Structural Inorganics'!B13</f>
        <v>0</v>
      </c>
      <c r="K13" s="3">
        <f>Lignin!B13</f>
        <v>0</v>
      </c>
      <c r="L13" s="4">
        <f>'Structural Sugars'!B19</f>
        <v>0</v>
      </c>
      <c r="M13" s="4">
        <f>'Non-structural sugars'!B15</f>
        <v>0</v>
      </c>
      <c r="N13" s="4">
        <f>'Uronic Acid'!C14</f>
        <v>0</v>
      </c>
      <c r="O13" s="4">
        <f>Acetate!C14</f>
        <v>0</v>
      </c>
    </row>
    <row r="14" spans="1:15" ht="11.25">
      <c r="A14" s="1">
        <v>7</v>
      </c>
      <c r="E14" s="3">
        <f>Ash!B14</f>
        <v>0</v>
      </c>
      <c r="F14" s="3">
        <f>Protein!C15</f>
        <v>0</v>
      </c>
      <c r="G14" s="3">
        <f>' Extractives'!C15</f>
        <v>0</v>
      </c>
      <c r="H14" s="3">
        <f>' Extractives'!N15</f>
        <v>0</v>
      </c>
      <c r="I14" s="3">
        <f>'% solids Extr-Free'!C15</f>
        <v>0</v>
      </c>
      <c r="J14" s="3">
        <f>'Structural Inorganics'!B14</f>
        <v>0</v>
      </c>
      <c r="K14" s="3">
        <f>Lignin!B14</f>
        <v>0</v>
      </c>
      <c r="L14" s="4">
        <f>'Structural Sugars'!B20</f>
        <v>0</v>
      </c>
      <c r="M14" s="4">
        <f>'Non-structural sugars'!B16</f>
        <v>0</v>
      </c>
      <c r="N14" s="4">
        <f>'Uronic Acid'!C15</f>
        <v>0</v>
      </c>
      <c r="O14" s="4">
        <f>Acetate!C15</f>
        <v>0</v>
      </c>
    </row>
    <row r="15" spans="1:15" ht="11.25">
      <c r="A15" s="1" t="s">
        <v>19</v>
      </c>
      <c r="E15" s="3">
        <f>Ash!B15</f>
        <v>0</v>
      </c>
      <c r="F15" s="3">
        <f>Protein!C16</f>
        <v>0</v>
      </c>
      <c r="G15" s="3">
        <f>' Extractives'!C16</f>
        <v>0</v>
      </c>
      <c r="H15" s="3">
        <f>' Extractives'!N16</f>
        <v>0</v>
      </c>
      <c r="I15" s="3">
        <f>'% solids Extr-Free'!C16</f>
        <v>0</v>
      </c>
      <c r="J15" s="3">
        <f>'Structural Inorganics'!B15</f>
        <v>0</v>
      </c>
      <c r="K15" s="3">
        <f>Lignin!B15</f>
        <v>0</v>
      </c>
      <c r="L15" s="4">
        <f>'Structural Sugars'!B21</f>
        <v>0</v>
      </c>
      <c r="M15" s="4">
        <f>'Non-structural sugars'!B17</f>
        <v>0</v>
      </c>
      <c r="N15" s="4">
        <f>'Uronic Acid'!C16</f>
        <v>0</v>
      </c>
      <c r="O15" s="4">
        <f>Acetate!C16</f>
        <v>0</v>
      </c>
    </row>
    <row r="16" spans="1:15" ht="11.25">
      <c r="A16" s="1">
        <v>8</v>
      </c>
      <c r="E16" s="3">
        <f>Ash!B16</f>
        <v>0</v>
      </c>
      <c r="F16" s="3">
        <f>Protein!C17</f>
        <v>0</v>
      </c>
      <c r="G16" s="3">
        <f>' Extractives'!C17</f>
        <v>0</v>
      </c>
      <c r="H16" s="3">
        <f>' Extractives'!N17</f>
        <v>0</v>
      </c>
      <c r="I16" s="3">
        <f>'% solids Extr-Free'!C17</f>
        <v>0</v>
      </c>
      <c r="J16" s="3">
        <f>'Structural Inorganics'!B16</f>
        <v>0</v>
      </c>
      <c r="K16" s="3">
        <f>Lignin!B16</f>
        <v>0</v>
      </c>
      <c r="L16" s="4">
        <f>'Structural Sugars'!B22</f>
        <v>0</v>
      </c>
      <c r="M16" s="4">
        <f>'Non-structural sugars'!B18</f>
        <v>0</v>
      </c>
      <c r="N16" s="4">
        <f>'Uronic Acid'!C17</f>
        <v>0</v>
      </c>
      <c r="O16" s="4">
        <f>Acetate!C17</f>
        <v>0</v>
      </c>
    </row>
    <row r="17" spans="1:15" ht="11.25">
      <c r="A17" s="1" t="s">
        <v>20</v>
      </c>
      <c r="E17" s="3">
        <f>Ash!B17</f>
        <v>0</v>
      </c>
      <c r="F17" s="3">
        <f>Protein!C18</f>
        <v>0</v>
      </c>
      <c r="G17" s="3">
        <f>' Extractives'!C18</f>
        <v>0</v>
      </c>
      <c r="H17" s="3">
        <f>' Extractives'!N18</f>
        <v>0</v>
      </c>
      <c r="I17" s="3">
        <f>'% solids Extr-Free'!C18</f>
        <v>0</v>
      </c>
      <c r="J17" s="3">
        <f>'Structural Inorganics'!B17</f>
        <v>0</v>
      </c>
      <c r="K17" s="3">
        <f>Lignin!B17</f>
        <v>0</v>
      </c>
      <c r="L17" s="4">
        <f>'Structural Sugars'!B23</f>
        <v>0</v>
      </c>
      <c r="M17" s="4">
        <f>'Non-structural sugars'!B19</f>
        <v>0</v>
      </c>
      <c r="N17" s="4">
        <f>'Uronic Acid'!C18</f>
        <v>0</v>
      </c>
      <c r="O17" s="4">
        <f>Acetate!C18</f>
        <v>0</v>
      </c>
    </row>
    <row r="18" spans="1:15" ht="11.25">
      <c r="A18" s="1">
        <v>9</v>
      </c>
      <c r="E18" s="3">
        <f>Ash!B18</f>
        <v>0</v>
      </c>
      <c r="F18" s="3">
        <f>Protein!C19</f>
        <v>0</v>
      </c>
      <c r="G18" s="3">
        <f>' Extractives'!C19</f>
        <v>0</v>
      </c>
      <c r="H18" s="3">
        <f>' Extractives'!N19</f>
        <v>0</v>
      </c>
      <c r="I18" s="3">
        <f>'% solids Extr-Free'!C19</f>
        <v>0</v>
      </c>
      <c r="J18" s="3">
        <f>'Structural Inorganics'!B18</f>
        <v>0</v>
      </c>
      <c r="K18" s="3">
        <f>Lignin!B18</f>
        <v>0</v>
      </c>
      <c r="L18" s="4">
        <f>'Structural Sugars'!B24</f>
        <v>0</v>
      </c>
      <c r="M18" s="4">
        <f>'Non-structural sugars'!B20</f>
        <v>0</v>
      </c>
      <c r="N18" s="4">
        <f>'Uronic Acid'!C19</f>
        <v>0</v>
      </c>
      <c r="O18" s="4">
        <f>Acetate!C19</f>
        <v>0</v>
      </c>
    </row>
    <row r="19" spans="1:15" ht="11.25">
      <c r="A19" s="1" t="s">
        <v>21</v>
      </c>
      <c r="E19" s="3">
        <f>Ash!B19</f>
        <v>0</v>
      </c>
      <c r="F19" s="3">
        <f>Protein!C20</f>
        <v>0</v>
      </c>
      <c r="G19" s="3">
        <f>' Extractives'!C20</f>
        <v>0</v>
      </c>
      <c r="H19" s="3">
        <f>' Extractives'!N20</f>
        <v>0</v>
      </c>
      <c r="I19" s="3">
        <f>'% solids Extr-Free'!C20</f>
        <v>0</v>
      </c>
      <c r="J19" s="3">
        <f>'Structural Inorganics'!B19</f>
        <v>0</v>
      </c>
      <c r="K19" s="3">
        <f>Lignin!B19</f>
        <v>0</v>
      </c>
      <c r="L19" s="4">
        <f>'Structural Sugars'!B25</f>
        <v>0</v>
      </c>
      <c r="M19" s="4">
        <f>'Non-structural sugars'!B21</f>
        <v>0</v>
      </c>
      <c r="N19" s="4">
        <f>'Uronic Acid'!C20</f>
        <v>0</v>
      </c>
      <c r="O19" s="4">
        <f>Acetate!C20</f>
        <v>0</v>
      </c>
    </row>
    <row r="20" spans="1:15" ht="11.25">
      <c r="A20" s="1">
        <v>10</v>
      </c>
      <c r="E20" s="3">
        <f>Ash!B20</f>
        <v>0</v>
      </c>
      <c r="F20" s="3">
        <f>Protein!C21</f>
        <v>0</v>
      </c>
      <c r="G20" s="3">
        <f>' Extractives'!C21</f>
        <v>0</v>
      </c>
      <c r="H20" s="3">
        <f>' Extractives'!N21</f>
        <v>0</v>
      </c>
      <c r="I20" s="3">
        <f>'% solids Extr-Free'!C21</f>
        <v>0</v>
      </c>
      <c r="J20" s="3">
        <f>'Structural Inorganics'!B20</f>
        <v>0</v>
      </c>
      <c r="K20" s="3">
        <f>Lignin!B20</f>
        <v>0</v>
      </c>
      <c r="L20" s="4">
        <f>'Structural Sugars'!B26</f>
        <v>0</v>
      </c>
      <c r="M20" s="4">
        <f>'Non-structural sugars'!B22</f>
        <v>0</v>
      </c>
      <c r="N20" s="4">
        <f>'Uronic Acid'!C21</f>
        <v>0</v>
      </c>
      <c r="O20" s="4">
        <f>Acetate!C21</f>
        <v>0</v>
      </c>
    </row>
    <row r="21" spans="1:15" ht="11.25">
      <c r="A21" s="1" t="s">
        <v>22</v>
      </c>
      <c r="E21" s="3">
        <f>Ash!B21</f>
        <v>0</v>
      </c>
      <c r="F21" s="3">
        <f>Protein!C22</f>
        <v>0</v>
      </c>
      <c r="G21" s="3">
        <f>' Extractives'!C22</f>
        <v>0</v>
      </c>
      <c r="H21" s="3">
        <f>' Extractives'!N22</f>
        <v>0</v>
      </c>
      <c r="I21" s="3">
        <f>'% solids Extr-Free'!C22</f>
        <v>0</v>
      </c>
      <c r="J21" s="3">
        <f>'Structural Inorganics'!B21</f>
        <v>0</v>
      </c>
      <c r="K21" s="3">
        <f>Lignin!B21</f>
        <v>0</v>
      </c>
      <c r="L21" s="4">
        <f>'Structural Sugars'!B27</f>
        <v>0</v>
      </c>
      <c r="M21" s="4">
        <f>'Non-structural sugars'!B23</f>
        <v>0</v>
      </c>
      <c r="N21" s="4">
        <f>'Uronic Acid'!C22</f>
        <v>0</v>
      </c>
      <c r="O21" s="4">
        <f>Acetate!C22</f>
        <v>0</v>
      </c>
    </row>
    <row r="22" spans="1:15" ht="11.25">
      <c r="A22" s="1">
        <v>11</v>
      </c>
      <c r="E22" s="3">
        <f>Ash!B22</f>
        <v>0</v>
      </c>
      <c r="F22" s="3">
        <f>Protein!C23</f>
        <v>0</v>
      </c>
      <c r="G22" s="3">
        <f>' Extractives'!C23</f>
        <v>0</v>
      </c>
      <c r="H22" s="3">
        <f>' Extractives'!N23</f>
        <v>0</v>
      </c>
      <c r="I22" s="3">
        <f>'% solids Extr-Free'!C23</f>
        <v>0</v>
      </c>
      <c r="J22" s="3">
        <f>'Structural Inorganics'!B22</f>
        <v>0</v>
      </c>
      <c r="K22" s="3">
        <f>Lignin!B22</f>
        <v>0</v>
      </c>
      <c r="L22" s="4">
        <f>'Structural Sugars'!B28</f>
        <v>0</v>
      </c>
      <c r="M22" s="4">
        <f>'Non-structural sugars'!B24</f>
        <v>0</v>
      </c>
      <c r="N22" s="4">
        <f>'Uronic Acid'!C23</f>
        <v>0</v>
      </c>
      <c r="O22" s="4">
        <f>Acetate!C23</f>
        <v>0</v>
      </c>
    </row>
    <row r="23" spans="1:15" ht="11.25">
      <c r="A23" s="1" t="s">
        <v>23</v>
      </c>
      <c r="E23" s="3">
        <f>Ash!B23</f>
        <v>0</v>
      </c>
      <c r="F23" s="3">
        <f>Protein!C24</f>
        <v>0</v>
      </c>
      <c r="G23" s="3">
        <f>' Extractives'!C24</f>
        <v>0</v>
      </c>
      <c r="H23" s="3">
        <f>' Extractives'!N24</f>
        <v>0</v>
      </c>
      <c r="I23" s="3">
        <f>'% solids Extr-Free'!C24</f>
        <v>0</v>
      </c>
      <c r="J23" s="3">
        <f>'Structural Inorganics'!B23</f>
        <v>0</v>
      </c>
      <c r="K23" s="3">
        <f>Lignin!B23</f>
        <v>0</v>
      </c>
      <c r="L23" s="4">
        <f>'Structural Sugars'!B29</f>
        <v>0</v>
      </c>
      <c r="M23" s="4">
        <f>'Non-structural sugars'!B25</f>
        <v>0</v>
      </c>
      <c r="N23" s="4">
        <f>'Uronic Acid'!C24</f>
        <v>0</v>
      </c>
      <c r="O23" s="4">
        <f>Acetate!C24</f>
        <v>0</v>
      </c>
    </row>
    <row r="24" spans="1:15" ht="11.25">
      <c r="A24" s="1">
        <v>12</v>
      </c>
      <c r="E24" s="3">
        <f>Ash!B24</f>
        <v>0</v>
      </c>
      <c r="F24" s="3">
        <f>Protein!C25</f>
        <v>0</v>
      </c>
      <c r="G24" s="3">
        <f>' Extractives'!C25</f>
        <v>0</v>
      </c>
      <c r="H24" s="3">
        <f>' Extractives'!N25</f>
        <v>0</v>
      </c>
      <c r="I24" s="3">
        <f>'% solids Extr-Free'!C25</f>
        <v>0</v>
      </c>
      <c r="J24" s="3">
        <f>'Structural Inorganics'!B24</f>
        <v>0</v>
      </c>
      <c r="K24" s="3">
        <f>Lignin!B24</f>
        <v>0</v>
      </c>
      <c r="L24" s="4">
        <f>'Structural Sugars'!B30</f>
        <v>0</v>
      </c>
      <c r="M24" s="4">
        <f>'Non-structural sugars'!B26</f>
        <v>0</v>
      </c>
      <c r="N24" s="4">
        <f>'Uronic Acid'!C25</f>
        <v>0</v>
      </c>
      <c r="O24" s="4">
        <f>Acetate!C25</f>
        <v>0</v>
      </c>
    </row>
    <row r="25" spans="1:15" ht="11.25">
      <c r="A25" s="1" t="s">
        <v>24</v>
      </c>
      <c r="E25" s="3">
        <f>Ash!B25</f>
        <v>0</v>
      </c>
      <c r="F25" s="3">
        <f>Protein!C26</f>
        <v>0</v>
      </c>
      <c r="G25" s="3">
        <f>' Extractives'!C26</f>
        <v>0</v>
      </c>
      <c r="H25" s="3">
        <f>' Extractives'!N26</f>
        <v>0</v>
      </c>
      <c r="I25" s="3">
        <f>'% solids Extr-Free'!C26</f>
        <v>0</v>
      </c>
      <c r="J25" s="3">
        <f>'Structural Inorganics'!B25</f>
        <v>0</v>
      </c>
      <c r="K25" s="3">
        <f>Lignin!B25</f>
        <v>0</v>
      </c>
      <c r="L25" s="4">
        <f>'Structural Sugars'!B31</f>
        <v>0</v>
      </c>
      <c r="M25" s="4">
        <f>'Non-structural sugars'!B27</f>
        <v>0</v>
      </c>
      <c r="N25" s="4">
        <f>'Uronic Acid'!C26</f>
        <v>0</v>
      </c>
      <c r="O25" s="4">
        <f>Acetate!C26</f>
        <v>0</v>
      </c>
    </row>
    <row r="26" spans="1:15" ht="11.25">
      <c r="A26" s="1">
        <v>13</v>
      </c>
      <c r="E26" s="3">
        <f>Ash!B26</f>
        <v>0</v>
      </c>
      <c r="F26" s="3">
        <f>Protein!C27</f>
        <v>0</v>
      </c>
      <c r="G26" s="3">
        <f>' Extractives'!C27</f>
        <v>0</v>
      </c>
      <c r="H26" s="3">
        <f>' Extractives'!N27</f>
        <v>0</v>
      </c>
      <c r="I26" s="3">
        <f>'% solids Extr-Free'!C27</f>
        <v>0</v>
      </c>
      <c r="J26" s="3">
        <f>'Structural Inorganics'!B26</f>
        <v>0</v>
      </c>
      <c r="K26" s="3">
        <f>Lignin!B26</f>
        <v>0</v>
      </c>
      <c r="L26" s="4">
        <f>'Structural Sugars'!B32</f>
        <v>0</v>
      </c>
      <c r="M26" s="4">
        <f>'Non-structural sugars'!B28</f>
        <v>0</v>
      </c>
      <c r="N26" s="4">
        <f>'Uronic Acid'!C27</f>
        <v>0</v>
      </c>
      <c r="O26" s="4">
        <f>Acetate!C27</f>
        <v>0</v>
      </c>
    </row>
    <row r="27" spans="1:15" ht="11.25">
      <c r="A27" s="1" t="s">
        <v>25</v>
      </c>
      <c r="E27" s="3">
        <f>Ash!B27</f>
        <v>0</v>
      </c>
      <c r="F27" s="3">
        <f>Protein!C28</f>
        <v>0</v>
      </c>
      <c r="G27" s="3">
        <f>' Extractives'!C28</f>
        <v>0</v>
      </c>
      <c r="H27" s="3">
        <f>' Extractives'!N28</f>
        <v>0</v>
      </c>
      <c r="I27" s="3">
        <f>'% solids Extr-Free'!C28</f>
        <v>0</v>
      </c>
      <c r="J27" s="3">
        <f>'Structural Inorganics'!B27</f>
        <v>0</v>
      </c>
      <c r="K27" s="3">
        <f>Lignin!B27</f>
        <v>0</v>
      </c>
      <c r="L27" s="4">
        <f>'Structural Sugars'!B33</f>
        <v>0</v>
      </c>
      <c r="M27" s="4">
        <f>'Non-structural sugars'!B29</f>
        <v>0</v>
      </c>
      <c r="N27" s="4">
        <f>'Uronic Acid'!C28</f>
        <v>0</v>
      </c>
      <c r="O27" s="4">
        <f>Acetate!C28</f>
        <v>0</v>
      </c>
    </row>
    <row r="28" spans="1:15" ht="11.25">
      <c r="A28" s="1">
        <v>14</v>
      </c>
      <c r="E28" s="3">
        <f>Ash!B28</f>
        <v>0</v>
      </c>
      <c r="F28" s="3">
        <f>Protein!C29</f>
        <v>0</v>
      </c>
      <c r="G28" s="3">
        <f>' Extractives'!C29</f>
        <v>0</v>
      </c>
      <c r="H28" s="3">
        <f>' Extractives'!N29</f>
        <v>0</v>
      </c>
      <c r="I28" s="3">
        <f>'% solids Extr-Free'!C29</f>
        <v>0</v>
      </c>
      <c r="J28" s="3">
        <f>'Structural Inorganics'!B28</f>
        <v>0</v>
      </c>
      <c r="K28" s="3">
        <f>Lignin!B28</f>
        <v>0</v>
      </c>
      <c r="L28" s="4">
        <f>'Structural Sugars'!B34</f>
        <v>0</v>
      </c>
      <c r="M28" s="4">
        <f>'Non-structural sugars'!B30</f>
        <v>0</v>
      </c>
      <c r="N28" s="4">
        <f>'Uronic Acid'!C29</f>
        <v>0</v>
      </c>
      <c r="O28" s="4">
        <f>Acetate!C29</f>
        <v>0</v>
      </c>
    </row>
    <row r="29" spans="1:15" ht="11.25">
      <c r="A29" s="1" t="s">
        <v>26</v>
      </c>
      <c r="E29" s="3">
        <f>Ash!B29</f>
        <v>0</v>
      </c>
      <c r="F29" s="3">
        <f>Protein!C30</f>
        <v>0</v>
      </c>
      <c r="G29" s="3">
        <f>' Extractives'!C30</f>
        <v>0</v>
      </c>
      <c r="H29" s="3">
        <f>' Extractives'!N30</f>
        <v>0</v>
      </c>
      <c r="I29" s="3">
        <f>'% solids Extr-Free'!C30</f>
        <v>0</v>
      </c>
      <c r="J29" s="3">
        <f>'Structural Inorganics'!B29</f>
        <v>0</v>
      </c>
      <c r="K29" s="3">
        <f>Lignin!B29</f>
        <v>0</v>
      </c>
      <c r="L29" s="4">
        <f>'Structural Sugars'!B35</f>
        <v>0</v>
      </c>
      <c r="M29" s="4">
        <f>'Non-structural sugars'!B31</f>
        <v>0</v>
      </c>
      <c r="N29" s="4">
        <f>'Uronic Acid'!C30</f>
        <v>0</v>
      </c>
      <c r="O29" s="4">
        <f>Acetate!C30</f>
        <v>0</v>
      </c>
    </row>
    <row r="30" spans="1:15" ht="11.25">
      <c r="A30" s="1">
        <v>15</v>
      </c>
      <c r="E30" s="3">
        <f>Ash!B30</f>
        <v>0</v>
      </c>
      <c r="F30" s="3">
        <f>Protein!C31</f>
        <v>0</v>
      </c>
      <c r="G30" s="3">
        <f>' Extractives'!C31</f>
        <v>0</v>
      </c>
      <c r="H30" s="3">
        <f>' Extractives'!N31</f>
        <v>0</v>
      </c>
      <c r="I30" s="3">
        <f>'% solids Extr-Free'!C31</f>
        <v>0</v>
      </c>
      <c r="J30" s="3">
        <f>'Structural Inorganics'!B30</f>
        <v>0</v>
      </c>
      <c r="K30" s="3">
        <f>Lignin!B30</f>
        <v>0</v>
      </c>
      <c r="L30" s="4">
        <f>'Structural Sugars'!B36</f>
        <v>0</v>
      </c>
      <c r="M30" s="4">
        <f>'Non-structural sugars'!B32</f>
        <v>0</v>
      </c>
      <c r="N30" s="4">
        <f>'Uronic Acid'!C31</f>
        <v>0</v>
      </c>
      <c r="O30" s="4">
        <f>Acetate!C31</f>
        <v>0</v>
      </c>
    </row>
    <row r="31" spans="1:15" ht="11.25">
      <c r="A31" s="1" t="s">
        <v>27</v>
      </c>
      <c r="E31" s="3">
        <f>Ash!B31</f>
        <v>0</v>
      </c>
      <c r="F31" s="3">
        <f>Protein!C32</f>
        <v>0</v>
      </c>
      <c r="G31" s="3">
        <f>' Extractives'!C32</f>
        <v>0</v>
      </c>
      <c r="H31" s="3">
        <f>' Extractives'!N32</f>
        <v>0</v>
      </c>
      <c r="I31" s="3">
        <f>'% solids Extr-Free'!C32</f>
        <v>0</v>
      </c>
      <c r="J31" s="3">
        <f>'Structural Inorganics'!B31</f>
        <v>0</v>
      </c>
      <c r="K31" s="3">
        <f>Lignin!B31</f>
        <v>0</v>
      </c>
      <c r="L31" s="4">
        <f>'Structural Sugars'!B37</f>
        <v>0</v>
      </c>
      <c r="M31" s="4">
        <f>'Non-structural sugars'!B33</f>
        <v>0</v>
      </c>
      <c r="N31" s="4">
        <f>'Uronic Acid'!C32</f>
        <v>0</v>
      </c>
      <c r="O31" s="4">
        <f>Acetate!C32</f>
        <v>0</v>
      </c>
    </row>
    <row r="32" spans="1:15" ht="11.25">
      <c r="A32" s="1">
        <v>16</v>
      </c>
      <c r="E32" s="3">
        <f>Ash!B32</f>
        <v>0</v>
      </c>
      <c r="F32" s="3">
        <f>Protein!C33</f>
        <v>0</v>
      </c>
      <c r="G32" s="3">
        <f>' Extractives'!C33</f>
        <v>0</v>
      </c>
      <c r="H32" s="3">
        <f>' Extractives'!N33</f>
        <v>0</v>
      </c>
      <c r="I32" s="3">
        <f>'% solids Extr-Free'!C33</f>
        <v>0</v>
      </c>
      <c r="J32" s="3">
        <f>'Structural Inorganics'!B32</f>
        <v>0</v>
      </c>
      <c r="K32" s="3">
        <f>Lignin!B32</f>
        <v>0</v>
      </c>
      <c r="L32" s="4">
        <f>'Structural Sugars'!B38</f>
        <v>0</v>
      </c>
      <c r="M32" s="4">
        <f>'Non-structural sugars'!B34</f>
        <v>0</v>
      </c>
      <c r="N32" s="4">
        <f>'Uronic Acid'!C33</f>
        <v>0</v>
      </c>
      <c r="O32" s="4">
        <f>Acetate!C33</f>
        <v>0</v>
      </c>
    </row>
    <row r="33" spans="1:15" ht="11.25">
      <c r="A33" s="1" t="s">
        <v>28</v>
      </c>
      <c r="E33" s="3">
        <f>Ash!B33</f>
        <v>0</v>
      </c>
      <c r="F33" s="3">
        <f>Protein!C34</f>
        <v>0</v>
      </c>
      <c r="G33" s="3">
        <f>' Extractives'!C34</f>
        <v>0</v>
      </c>
      <c r="H33" s="3">
        <f>' Extractives'!N34</f>
        <v>0</v>
      </c>
      <c r="I33" s="3">
        <f>'% solids Extr-Free'!C34</f>
        <v>0</v>
      </c>
      <c r="J33" s="3">
        <f>'Structural Inorganics'!B33</f>
        <v>0</v>
      </c>
      <c r="K33" s="3">
        <f>Lignin!B33</f>
        <v>0</v>
      </c>
      <c r="L33" s="4">
        <f>'Structural Sugars'!B39</f>
        <v>0</v>
      </c>
      <c r="M33" s="4">
        <f>'Non-structural sugars'!B35</f>
        <v>0</v>
      </c>
      <c r="N33" s="4">
        <f>'Uronic Acid'!C34</f>
        <v>0</v>
      </c>
      <c r="O33" s="4">
        <f>Acetate!C34</f>
        <v>0</v>
      </c>
    </row>
    <row r="34" spans="1:15" ht="11.25">
      <c r="A34" s="1">
        <v>17</v>
      </c>
      <c r="E34" s="3">
        <f>Ash!B34</f>
        <v>0</v>
      </c>
      <c r="F34" s="3">
        <f>Protein!C35</f>
        <v>0</v>
      </c>
      <c r="G34" s="3">
        <f>' Extractives'!C35</f>
        <v>0</v>
      </c>
      <c r="H34" s="3">
        <f>' Extractives'!N35</f>
        <v>0</v>
      </c>
      <c r="I34" s="3">
        <f>'% solids Extr-Free'!C35</f>
        <v>0</v>
      </c>
      <c r="J34" s="3">
        <f>'Structural Inorganics'!B34</f>
        <v>0</v>
      </c>
      <c r="K34" s="3">
        <f>Lignin!B34</f>
        <v>0</v>
      </c>
      <c r="L34" s="4">
        <f>'Structural Sugars'!B40</f>
        <v>0</v>
      </c>
      <c r="M34" s="4">
        <f>'Non-structural sugars'!B36</f>
        <v>0</v>
      </c>
      <c r="N34" s="4">
        <f>'Uronic Acid'!C35</f>
        <v>0</v>
      </c>
      <c r="O34" s="4">
        <f>Acetate!C35</f>
        <v>0</v>
      </c>
    </row>
    <row r="35" spans="1:15" ht="11.25">
      <c r="A35" s="1" t="s">
        <v>29</v>
      </c>
      <c r="E35" s="3">
        <f>Ash!B35</f>
        <v>0</v>
      </c>
      <c r="F35" s="3">
        <f>Protein!C36</f>
        <v>0</v>
      </c>
      <c r="G35" s="3">
        <f>' Extractives'!C36</f>
        <v>0</v>
      </c>
      <c r="H35" s="3">
        <f>' Extractives'!N36</f>
        <v>0</v>
      </c>
      <c r="I35" s="3">
        <f>'% solids Extr-Free'!C36</f>
        <v>0</v>
      </c>
      <c r="J35" s="3">
        <f>'Structural Inorganics'!B35</f>
        <v>0</v>
      </c>
      <c r="K35" s="3">
        <f>Lignin!B35</f>
        <v>0</v>
      </c>
      <c r="L35" s="4">
        <f>'Structural Sugars'!B41</f>
        <v>0</v>
      </c>
      <c r="M35" s="4">
        <f>'Non-structural sugars'!B37</f>
        <v>0</v>
      </c>
      <c r="N35" s="4">
        <f>'Uronic Acid'!C36</f>
        <v>0</v>
      </c>
      <c r="O35" s="4">
        <f>Acetate!C36</f>
        <v>0</v>
      </c>
    </row>
    <row r="36" spans="1:15" ht="11.25">
      <c r="A36" s="1">
        <v>18</v>
      </c>
      <c r="E36" s="3">
        <f>Ash!B36</f>
        <v>0</v>
      </c>
      <c r="F36" s="3">
        <f>Protein!C37</f>
        <v>0</v>
      </c>
      <c r="G36" s="3">
        <f>' Extractives'!C37</f>
        <v>0</v>
      </c>
      <c r="H36" s="3">
        <f>' Extractives'!N37</f>
        <v>0</v>
      </c>
      <c r="I36" s="3">
        <f>'% solids Extr-Free'!C37</f>
        <v>0</v>
      </c>
      <c r="J36" s="3">
        <f>'Structural Inorganics'!B36</f>
        <v>0</v>
      </c>
      <c r="K36" s="3">
        <f>Lignin!B36</f>
        <v>0</v>
      </c>
      <c r="L36" s="4">
        <f>'Structural Sugars'!B42</f>
        <v>0</v>
      </c>
      <c r="M36" s="4">
        <f>'Non-structural sugars'!B38</f>
        <v>0</v>
      </c>
      <c r="N36" s="4">
        <f>'Uronic Acid'!C37</f>
        <v>0</v>
      </c>
      <c r="O36" s="4">
        <f>Acetate!C37</f>
        <v>0</v>
      </c>
    </row>
    <row r="37" spans="1:15" ht="11.25">
      <c r="A37" s="1" t="s">
        <v>30</v>
      </c>
      <c r="E37" s="3">
        <f>Ash!B37</f>
        <v>0</v>
      </c>
      <c r="F37" s="3">
        <f>Protein!C38</f>
        <v>0</v>
      </c>
      <c r="G37" s="3">
        <f>' Extractives'!C38</f>
        <v>0</v>
      </c>
      <c r="H37" s="3">
        <f>' Extractives'!N38</f>
        <v>0</v>
      </c>
      <c r="I37" s="3">
        <f>'% solids Extr-Free'!C38</f>
        <v>0</v>
      </c>
      <c r="J37" s="3">
        <f>'Structural Inorganics'!B37</f>
        <v>0</v>
      </c>
      <c r="K37" s="3">
        <f>Lignin!B37</f>
        <v>0</v>
      </c>
      <c r="L37" s="4">
        <f>'Structural Sugars'!B43</f>
        <v>0</v>
      </c>
      <c r="M37" s="4">
        <f>'Non-structural sugars'!B39</f>
        <v>0</v>
      </c>
      <c r="N37" s="4">
        <f>'Uronic Acid'!C38</f>
        <v>0</v>
      </c>
      <c r="O37" s="4">
        <f>Acetate!C38</f>
        <v>0</v>
      </c>
    </row>
    <row r="38" spans="1:15" ht="11.25">
      <c r="A38" s="1">
        <v>19</v>
      </c>
      <c r="E38" s="3">
        <f>Ash!B38</f>
        <v>0</v>
      </c>
      <c r="F38" s="3">
        <f>Protein!C39</f>
        <v>0</v>
      </c>
      <c r="G38" s="3">
        <f>' Extractives'!C39</f>
        <v>0</v>
      </c>
      <c r="H38" s="3">
        <f>' Extractives'!N39</f>
        <v>0</v>
      </c>
      <c r="I38" s="3">
        <f>'% solids Extr-Free'!C39</f>
        <v>0</v>
      </c>
      <c r="J38" s="3">
        <f>'Structural Inorganics'!B38</f>
        <v>0</v>
      </c>
      <c r="K38" s="3">
        <f>Lignin!B38</f>
        <v>0</v>
      </c>
      <c r="L38" s="4">
        <f>'Structural Sugars'!B44</f>
        <v>0</v>
      </c>
      <c r="M38" s="4">
        <f>'Non-structural sugars'!B40</f>
        <v>0</v>
      </c>
      <c r="N38" s="4">
        <f>'Uronic Acid'!C39</f>
        <v>0</v>
      </c>
      <c r="O38" s="4">
        <f>Acetate!C39</f>
        <v>0</v>
      </c>
    </row>
    <row r="39" spans="1:15" ht="11.25">
      <c r="A39" s="1" t="s">
        <v>31</v>
      </c>
      <c r="E39" s="3">
        <f>Ash!B39</f>
        <v>0</v>
      </c>
      <c r="F39" s="3">
        <f>Protein!C40</f>
        <v>0</v>
      </c>
      <c r="G39" s="3">
        <f>' Extractives'!C40</f>
        <v>0</v>
      </c>
      <c r="H39" s="3">
        <f>' Extractives'!N40</f>
        <v>0</v>
      </c>
      <c r="I39" s="3">
        <f>'% solids Extr-Free'!C40</f>
        <v>0</v>
      </c>
      <c r="J39" s="3">
        <f>'Structural Inorganics'!B39</f>
        <v>0</v>
      </c>
      <c r="K39" s="3">
        <f>Lignin!B39</f>
        <v>0</v>
      </c>
      <c r="L39" s="4">
        <f>'Structural Sugars'!B45</f>
        <v>0</v>
      </c>
      <c r="M39" s="4">
        <f>'Non-structural sugars'!B41</f>
        <v>0</v>
      </c>
      <c r="N39" s="4">
        <f>'Uronic Acid'!C40</f>
        <v>0</v>
      </c>
      <c r="O39" s="4">
        <f>Acetate!C40</f>
        <v>0</v>
      </c>
    </row>
    <row r="40" spans="1:15" ht="11.25">
      <c r="A40" s="1">
        <v>20</v>
      </c>
      <c r="E40" s="3">
        <f>Ash!B40</f>
        <v>0</v>
      </c>
      <c r="F40" s="3">
        <f>Protein!C41</f>
        <v>0</v>
      </c>
      <c r="G40" s="3">
        <f>' Extractives'!C41</f>
        <v>0</v>
      </c>
      <c r="H40" s="3">
        <f>' Extractives'!N41</f>
        <v>0</v>
      </c>
      <c r="I40" s="3">
        <f>'% solids Extr-Free'!C41</f>
        <v>0</v>
      </c>
      <c r="J40" s="3">
        <f>'Structural Inorganics'!B40</f>
        <v>0</v>
      </c>
      <c r="K40" s="3">
        <f>Lignin!B40</f>
        <v>0</v>
      </c>
      <c r="L40" s="4">
        <f>'Structural Sugars'!B46</f>
        <v>0</v>
      </c>
      <c r="M40" s="4">
        <f>'Non-structural sugars'!B42</f>
        <v>0</v>
      </c>
      <c r="N40" s="4">
        <f>'Uronic Acid'!C41</f>
        <v>0</v>
      </c>
      <c r="O40" s="4">
        <f>Acetate!C41</f>
        <v>0</v>
      </c>
    </row>
    <row r="41" spans="1:15" ht="11.25">
      <c r="A41" s="1" t="s">
        <v>32</v>
      </c>
      <c r="E41" s="3">
        <f>Ash!B41</f>
        <v>0</v>
      </c>
      <c r="F41" s="3">
        <f>Protein!C42</f>
        <v>0</v>
      </c>
      <c r="G41" s="3">
        <f>' Extractives'!C42</f>
        <v>0</v>
      </c>
      <c r="H41" s="3">
        <f>' Extractives'!N42</f>
        <v>0</v>
      </c>
      <c r="I41" s="3">
        <f>'% solids Extr-Free'!C42</f>
        <v>0</v>
      </c>
      <c r="J41" s="3">
        <f>'Structural Inorganics'!B41</f>
        <v>0</v>
      </c>
      <c r="K41" s="3">
        <f>Lignin!B41</f>
        <v>0</v>
      </c>
      <c r="L41" s="4">
        <f>'Structural Sugars'!B47</f>
        <v>0</v>
      </c>
      <c r="M41" s="4">
        <f>'Non-structural sugars'!B43</f>
        <v>0</v>
      </c>
      <c r="N41" s="4">
        <f>'Uronic Acid'!C42</f>
        <v>0</v>
      </c>
      <c r="O41" s="4">
        <f>Acetate!C42</f>
        <v>0</v>
      </c>
    </row>
    <row r="42" spans="1:15" ht="11.25">
      <c r="A42" s="1">
        <v>21</v>
      </c>
      <c r="E42" s="3">
        <f>Ash!B42</f>
        <v>0</v>
      </c>
      <c r="F42" s="3">
        <f>Protein!C43</f>
        <v>0</v>
      </c>
      <c r="G42" s="3">
        <f>' Extractives'!C43</f>
        <v>0</v>
      </c>
      <c r="H42" s="3">
        <f>' Extractives'!N43</f>
        <v>0</v>
      </c>
      <c r="I42" s="3">
        <f>'% solids Extr-Free'!C43</f>
        <v>0</v>
      </c>
      <c r="J42" s="3">
        <f>'Structural Inorganics'!B42</f>
        <v>0</v>
      </c>
      <c r="K42" s="3">
        <f>Lignin!B42</f>
        <v>0</v>
      </c>
      <c r="L42" s="4">
        <f>'Structural Sugars'!B48</f>
        <v>0</v>
      </c>
      <c r="M42" s="4">
        <f>'Non-structural sugars'!B44</f>
        <v>0</v>
      </c>
      <c r="N42" s="4">
        <f>'Uronic Acid'!C43</f>
        <v>0</v>
      </c>
      <c r="O42" s="4">
        <f>Acetate!C43</f>
        <v>0</v>
      </c>
    </row>
    <row r="43" spans="1:15" ht="11.25">
      <c r="A43" s="1" t="s">
        <v>33</v>
      </c>
      <c r="E43" s="3">
        <f>Ash!B43</f>
        <v>0</v>
      </c>
      <c r="F43" s="3">
        <f>Protein!C44</f>
        <v>0</v>
      </c>
      <c r="G43" s="3">
        <f>' Extractives'!C44</f>
        <v>0</v>
      </c>
      <c r="H43" s="3">
        <f>' Extractives'!N44</f>
        <v>0</v>
      </c>
      <c r="I43" s="3">
        <f>'% solids Extr-Free'!C44</f>
        <v>0</v>
      </c>
      <c r="J43" s="3">
        <f>'Structural Inorganics'!B43</f>
        <v>0</v>
      </c>
      <c r="K43" s="3">
        <f>Lignin!B43</f>
        <v>0</v>
      </c>
      <c r="L43" s="4">
        <f>'Structural Sugars'!B49</f>
        <v>0</v>
      </c>
      <c r="M43" s="4">
        <f>'Non-structural sugars'!B45</f>
        <v>0</v>
      </c>
      <c r="N43" s="4">
        <f>'Uronic Acid'!C44</f>
        <v>0</v>
      </c>
      <c r="O43" s="4">
        <f>Acetate!C44</f>
        <v>0</v>
      </c>
    </row>
    <row r="44" spans="1:15" ht="11.25">
      <c r="A44" s="1">
        <v>22</v>
      </c>
      <c r="E44" s="3">
        <f>Ash!B44</f>
        <v>0</v>
      </c>
      <c r="F44" s="3">
        <f>Protein!C45</f>
        <v>0</v>
      </c>
      <c r="G44" s="3">
        <f>' Extractives'!C45</f>
        <v>0</v>
      </c>
      <c r="H44" s="3">
        <f>' Extractives'!N45</f>
        <v>0</v>
      </c>
      <c r="I44" s="3">
        <f>'% solids Extr-Free'!C45</f>
        <v>0</v>
      </c>
      <c r="J44" s="3">
        <f>'Structural Inorganics'!B44</f>
        <v>0</v>
      </c>
      <c r="K44" s="3">
        <f>Lignin!B44</f>
        <v>0</v>
      </c>
      <c r="L44" s="4">
        <f>'Structural Sugars'!B50</f>
        <v>0</v>
      </c>
      <c r="M44" s="4">
        <f>'Non-structural sugars'!B46</f>
        <v>0</v>
      </c>
      <c r="N44" s="4">
        <f>'Uronic Acid'!C45</f>
        <v>0</v>
      </c>
      <c r="O44" s="4">
        <f>Acetate!C45</f>
        <v>0</v>
      </c>
    </row>
    <row r="45" spans="1:15" ht="11.25">
      <c r="A45" s="1" t="s">
        <v>34</v>
      </c>
      <c r="E45" s="3">
        <f>Ash!B45</f>
        <v>0</v>
      </c>
      <c r="F45" s="3">
        <f>Protein!C46</f>
        <v>0</v>
      </c>
      <c r="G45" s="3">
        <f>' Extractives'!C46</f>
        <v>0</v>
      </c>
      <c r="H45" s="3">
        <f>' Extractives'!N46</f>
        <v>0</v>
      </c>
      <c r="I45" s="3">
        <f>'% solids Extr-Free'!C46</f>
        <v>0</v>
      </c>
      <c r="J45" s="3">
        <f>'Structural Inorganics'!B45</f>
        <v>0</v>
      </c>
      <c r="K45" s="3">
        <f>Lignin!B45</f>
        <v>0</v>
      </c>
      <c r="L45" s="4">
        <f>'Structural Sugars'!B51</f>
        <v>0</v>
      </c>
      <c r="M45" s="4">
        <f>'Non-structural sugars'!B47</f>
        <v>0</v>
      </c>
      <c r="N45" s="4">
        <f>'Uronic Acid'!C46</f>
        <v>0</v>
      </c>
      <c r="O45" s="4">
        <f>Acetate!C46</f>
        <v>0</v>
      </c>
    </row>
    <row r="46" spans="1:15" ht="11.25">
      <c r="A46" s="1">
        <v>23</v>
      </c>
      <c r="E46" s="3">
        <f>Ash!B46</f>
        <v>0</v>
      </c>
      <c r="F46" s="3">
        <f>Protein!C47</f>
        <v>0</v>
      </c>
      <c r="G46" s="3">
        <f>' Extractives'!C47</f>
        <v>0</v>
      </c>
      <c r="H46" s="3">
        <f>' Extractives'!N47</f>
        <v>0</v>
      </c>
      <c r="I46" s="3">
        <f>'% solids Extr-Free'!C47</f>
        <v>0</v>
      </c>
      <c r="J46" s="3">
        <f>'Structural Inorganics'!B46</f>
        <v>0</v>
      </c>
      <c r="K46" s="3">
        <f>Lignin!B46</f>
        <v>0</v>
      </c>
      <c r="L46" s="4">
        <f>'Structural Sugars'!B52</f>
        <v>0</v>
      </c>
      <c r="M46" s="4">
        <f>'Non-structural sugars'!B48</f>
        <v>0</v>
      </c>
      <c r="N46" s="4">
        <f>'Uronic Acid'!C47</f>
        <v>0</v>
      </c>
      <c r="O46" s="4">
        <f>Acetate!C47</f>
        <v>0</v>
      </c>
    </row>
    <row r="47" spans="1:15" ht="11.25">
      <c r="A47" s="1" t="s">
        <v>35</v>
      </c>
      <c r="E47" s="3">
        <f>Ash!B47</f>
        <v>0</v>
      </c>
      <c r="F47" s="3">
        <f>Protein!C48</f>
        <v>0</v>
      </c>
      <c r="G47" s="3">
        <f>' Extractives'!C48</f>
        <v>0</v>
      </c>
      <c r="H47" s="3">
        <f>' Extractives'!N48</f>
        <v>0</v>
      </c>
      <c r="I47" s="3">
        <f>'% solids Extr-Free'!C48</f>
        <v>0</v>
      </c>
      <c r="J47" s="3">
        <f>'Structural Inorganics'!B47</f>
        <v>0</v>
      </c>
      <c r="K47" s="3">
        <f>Lignin!B47</f>
        <v>0</v>
      </c>
      <c r="L47" s="4">
        <f>'Structural Sugars'!B53</f>
        <v>0</v>
      </c>
      <c r="M47" s="4">
        <f>'Non-structural sugars'!B49</f>
        <v>0</v>
      </c>
      <c r="N47" s="4">
        <f>'Uronic Acid'!C48</f>
        <v>0</v>
      </c>
      <c r="O47" s="4">
        <f>Acetate!C48</f>
        <v>0</v>
      </c>
    </row>
    <row r="48" spans="1:15" ht="11.25">
      <c r="A48" s="1">
        <v>24</v>
      </c>
      <c r="E48" s="3">
        <f>Ash!B48</f>
        <v>0</v>
      </c>
      <c r="F48" s="3">
        <f>Protein!C49</f>
        <v>0</v>
      </c>
      <c r="G48" s="3">
        <f>' Extractives'!C49</f>
        <v>0</v>
      </c>
      <c r="H48" s="3">
        <f>' Extractives'!N49</f>
        <v>0</v>
      </c>
      <c r="I48" s="3">
        <f>'% solids Extr-Free'!C49</f>
        <v>0</v>
      </c>
      <c r="J48" s="3">
        <f>'Structural Inorganics'!B48</f>
        <v>0</v>
      </c>
      <c r="K48" s="3">
        <f>Lignin!B48</f>
        <v>0</v>
      </c>
      <c r="L48" s="4">
        <f>'Structural Sugars'!B54</f>
        <v>0</v>
      </c>
      <c r="M48" s="4">
        <f>'Non-structural sugars'!B50</f>
        <v>0</v>
      </c>
      <c r="N48" s="4">
        <f>'Uronic Acid'!C49</f>
        <v>0</v>
      </c>
      <c r="O48" s="4">
        <f>Acetate!C49</f>
        <v>0</v>
      </c>
    </row>
    <row r="49" spans="1:15" ht="11.25">
      <c r="A49" s="1" t="s">
        <v>36</v>
      </c>
      <c r="E49" s="3">
        <f>Ash!B49</f>
        <v>0</v>
      </c>
      <c r="F49" s="3">
        <f>Protein!C50</f>
        <v>0</v>
      </c>
      <c r="G49" s="3">
        <f>' Extractives'!C50</f>
        <v>0</v>
      </c>
      <c r="H49" s="3">
        <f>' Extractives'!N50</f>
        <v>0</v>
      </c>
      <c r="I49" s="3">
        <f>'% solids Extr-Free'!C50</f>
        <v>0</v>
      </c>
      <c r="J49" s="3">
        <f>'Structural Inorganics'!B49</f>
        <v>0</v>
      </c>
      <c r="K49" s="3">
        <f>Lignin!B49</f>
        <v>0</v>
      </c>
      <c r="L49" s="4">
        <f>'Structural Sugars'!B55</f>
        <v>0</v>
      </c>
      <c r="M49" s="4">
        <f>'Non-structural sugars'!B51</f>
        <v>0</v>
      </c>
      <c r="N49" s="4">
        <f>'Uronic Acid'!C50</f>
        <v>0</v>
      </c>
      <c r="O49" s="4">
        <f>Acetate!C50</f>
        <v>0</v>
      </c>
    </row>
    <row r="50" spans="1:15" ht="11.25">
      <c r="A50" s="1">
        <v>25</v>
      </c>
      <c r="E50" s="3">
        <f>Ash!B50</f>
        <v>0</v>
      </c>
      <c r="F50" s="3">
        <f>Protein!C51</f>
        <v>0</v>
      </c>
      <c r="G50" s="3">
        <f>' Extractives'!C51</f>
        <v>0</v>
      </c>
      <c r="H50" s="3">
        <f>' Extractives'!N51</f>
        <v>0</v>
      </c>
      <c r="I50" s="3">
        <f>'% solids Extr-Free'!C51</f>
        <v>0</v>
      </c>
      <c r="J50" s="3">
        <f>'Structural Inorganics'!B50</f>
        <v>0</v>
      </c>
      <c r="K50" s="3">
        <f>Lignin!B50</f>
        <v>0</v>
      </c>
      <c r="L50" s="4">
        <f>'Structural Sugars'!B56</f>
        <v>0</v>
      </c>
      <c r="M50" s="4">
        <f>'Non-structural sugars'!B52</f>
        <v>0</v>
      </c>
      <c r="N50" s="4">
        <f>'Uronic Acid'!C51</f>
        <v>0</v>
      </c>
      <c r="O50" s="4">
        <f>Acetate!C51</f>
        <v>0</v>
      </c>
    </row>
    <row r="51" spans="1:15" ht="11.25">
      <c r="A51" s="1" t="s">
        <v>37</v>
      </c>
      <c r="E51" s="3">
        <f>Ash!B51</f>
        <v>0</v>
      </c>
      <c r="F51" s="3">
        <f>Protein!C52</f>
        <v>0</v>
      </c>
      <c r="G51" s="3">
        <f>' Extractives'!C52</f>
        <v>0</v>
      </c>
      <c r="H51" s="3">
        <f>' Extractives'!N52</f>
        <v>0</v>
      </c>
      <c r="I51" s="3">
        <f>'% solids Extr-Free'!C52</f>
        <v>0</v>
      </c>
      <c r="J51" s="3">
        <f>'Structural Inorganics'!B51</f>
        <v>0</v>
      </c>
      <c r="K51" s="3">
        <f>Lignin!B51</f>
        <v>0</v>
      </c>
      <c r="L51" s="4">
        <f>'Structural Sugars'!B57</f>
        <v>0</v>
      </c>
      <c r="M51" s="4">
        <f>'Non-structural sugars'!B53</f>
        <v>0</v>
      </c>
      <c r="N51" s="4">
        <f>'Uronic Acid'!C52</f>
        <v>0</v>
      </c>
      <c r="O51" s="4">
        <f>Acetate!C52</f>
        <v>0</v>
      </c>
    </row>
    <row r="52" spans="1:15" ht="11.25">
      <c r="A52" s="1">
        <v>26</v>
      </c>
      <c r="E52" s="3">
        <f>Ash!B52</f>
        <v>0</v>
      </c>
      <c r="F52" s="3">
        <f>Protein!C53</f>
        <v>0</v>
      </c>
      <c r="G52" s="3">
        <f>' Extractives'!C53</f>
        <v>0</v>
      </c>
      <c r="H52" s="3">
        <f>' Extractives'!N53</f>
        <v>0</v>
      </c>
      <c r="I52" s="3">
        <f>'% solids Extr-Free'!C53</f>
        <v>0</v>
      </c>
      <c r="J52" s="3">
        <f>'Structural Inorganics'!B52</f>
        <v>0</v>
      </c>
      <c r="K52" s="3">
        <f>Lignin!B52</f>
        <v>0</v>
      </c>
      <c r="L52" s="4">
        <f>'Structural Sugars'!B58</f>
        <v>0</v>
      </c>
      <c r="M52" s="4">
        <f>'Non-structural sugars'!B54</f>
        <v>0</v>
      </c>
      <c r="N52" s="4">
        <f>'Uronic Acid'!C53</f>
        <v>0</v>
      </c>
      <c r="O52" s="4">
        <f>Acetate!C53</f>
        <v>0</v>
      </c>
    </row>
    <row r="53" spans="1:15" ht="11.25">
      <c r="A53" s="1" t="s">
        <v>38</v>
      </c>
      <c r="E53" s="3">
        <f>Ash!B53</f>
        <v>0</v>
      </c>
      <c r="F53" s="3">
        <f>Protein!C54</f>
        <v>0</v>
      </c>
      <c r="G53" s="3">
        <f>' Extractives'!C54</f>
        <v>0</v>
      </c>
      <c r="H53" s="3">
        <f>' Extractives'!N54</f>
        <v>0</v>
      </c>
      <c r="I53" s="3">
        <f>'% solids Extr-Free'!C54</f>
        <v>0</v>
      </c>
      <c r="J53" s="3">
        <f>'Structural Inorganics'!B53</f>
        <v>0</v>
      </c>
      <c r="K53" s="3">
        <f>Lignin!B53</f>
        <v>0</v>
      </c>
      <c r="L53" s="4">
        <f>'Structural Sugars'!B59</f>
        <v>0</v>
      </c>
      <c r="M53" s="4">
        <f>'Non-structural sugars'!B55</f>
        <v>0</v>
      </c>
      <c r="N53" s="4">
        <f>'Uronic Acid'!C54</f>
        <v>0</v>
      </c>
      <c r="O53" s="4">
        <f>Acetate!C54</f>
        <v>0</v>
      </c>
    </row>
    <row r="54" spans="1:15" ht="11.25">
      <c r="A54" s="1">
        <v>27</v>
      </c>
      <c r="E54" s="3">
        <f>Ash!B54</f>
        <v>0</v>
      </c>
      <c r="F54" s="3">
        <f>Protein!C55</f>
        <v>0</v>
      </c>
      <c r="G54" s="3">
        <f>' Extractives'!C55</f>
        <v>0</v>
      </c>
      <c r="H54" s="3">
        <f>' Extractives'!N55</f>
        <v>0</v>
      </c>
      <c r="I54" s="3">
        <f>'% solids Extr-Free'!C55</f>
        <v>0</v>
      </c>
      <c r="J54" s="3">
        <f>'Structural Inorganics'!B54</f>
        <v>0</v>
      </c>
      <c r="K54" s="3">
        <f>Lignin!B54</f>
        <v>0</v>
      </c>
      <c r="L54" s="4">
        <f>'Structural Sugars'!B60</f>
        <v>0</v>
      </c>
      <c r="M54" s="4">
        <f>'Non-structural sugars'!B56</f>
        <v>0</v>
      </c>
      <c r="N54" s="4">
        <f>'Uronic Acid'!C55</f>
        <v>0</v>
      </c>
      <c r="O54" s="4">
        <f>Acetate!C55</f>
        <v>0</v>
      </c>
    </row>
    <row r="55" spans="1:15" ht="11.25">
      <c r="A55" s="1" t="s">
        <v>39</v>
      </c>
      <c r="E55" s="3">
        <f>Ash!B55</f>
        <v>0</v>
      </c>
      <c r="F55" s="3">
        <f>Protein!C56</f>
        <v>0</v>
      </c>
      <c r="G55" s="3">
        <f>' Extractives'!C56</f>
        <v>0</v>
      </c>
      <c r="H55" s="3">
        <f>' Extractives'!N56</f>
        <v>0</v>
      </c>
      <c r="I55" s="3">
        <f>'% solids Extr-Free'!C56</f>
        <v>0</v>
      </c>
      <c r="J55" s="3">
        <f>'Structural Inorganics'!B55</f>
        <v>0</v>
      </c>
      <c r="K55" s="3">
        <f>Lignin!B55</f>
        <v>0</v>
      </c>
      <c r="L55" s="4">
        <f>'Structural Sugars'!B61</f>
        <v>0</v>
      </c>
      <c r="M55" s="4">
        <f>'Non-structural sugars'!B57</f>
        <v>0</v>
      </c>
      <c r="N55" s="4">
        <f>'Uronic Acid'!C56</f>
        <v>0</v>
      </c>
      <c r="O55" s="4">
        <f>Acetate!C56</f>
        <v>0</v>
      </c>
    </row>
    <row r="56" spans="1:15" ht="11.25">
      <c r="A56" s="1">
        <v>28</v>
      </c>
      <c r="E56" s="3">
        <f>Ash!B56</f>
        <v>0</v>
      </c>
      <c r="F56" s="3">
        <f>Protein!C57</f>
        <v>0</v>
      </c>
      <c r="G56" s="3">
        <f>' Extractives'!C57</f>
        <v>0</v>
      </c>
      <c r="H56" s="3">
        <f>' Extractives'!N57</f>
        <v>0</v>
      </c>
      <c r="I56" s="3">
        <f>'% solids Extr-Free'!C57</f>
        <v>0</v>
      </c>
      <c r="J56" s="3">
        <f>'Structural Inorganics'!B56</f>
        <v>0</v>
      </c>
      <c r="K56" s="3">
        <f>Lignin!B56</f>
        <v>0</v>
      </c>
      <c r="L56" s="4">
        <f>'Structural Sugars'!B62</f>
        <v>0</v>
      </c>
      <c r="M56" s="4">
        <f>'Non-structural sugars'!B58</f>
        <v>0</v>
      </c>
      <c r="N56" s="4">
        <f>'Uronic Acid'!C57</f>
        <v>0</v>
      </c>
      <c r="O56" s="4">
        <f>Acetate!C57</f>
        <v>0</v>
      </c>
    </row>
    <row r="57" spans="1:15" ht="11.25">
      <c r="A57" s="1" t="s">
        <v>40</v>
      </c>
      <c r="E57" s="3">
        <f>Ash!B57</f>
        <v>0</v>
      </c>
      <c r="F57" s="3">
        <f>Protein!C58</f>
        <v>0</v>
      </c>
      <c r="G57" s="3">
        <f>' Extractives'!C58</f>
        <v>0</v>
      </c>
      <c r="H57" s="3">
        <f>' Extractives'!N58</f>
        <v>0</v>
      </c>
      <c r="I57" s="3">
        <f>'% solids Extr-Free'!C58</f>
        <v>0</v>
      </c>
      <c r="J57" s="3">
        <f>'Structural Inorganics'!B57</f>
        <v>0</v>
      </c>
      <c r="K57" s="3">
        <f>Lignin!B57</f>
        <v>0</v>
      </c>
      <c r="L57" s="4">
        <f>'Structural Sugars'!B63</f>
        <v>0</v>
      </c>
      <c r="M57" s="4">
        <f>'Non-structural sugars'!B59</f>
        <v>0</v>
      </c>
      <c r="N57" s="4">
        <f>'Uronic Acid'!C58</f>
        <v>0</v>
      </c>
      <c r="O57" s="4">
        <f>Acetate!C58</f>
        <v>0</v>
      </c>
    </row>
    <row r="58" spans="1:15" ht="11.25">
      <c r="A58" s="1">
        <v>29</v>
      </c>
      <c r="E58" s="3">
        <f>Ash!B58</f>
        <v>0</v>
      </c>
      <c r="F58" s="3">
        <f>Protein!C59</f>
        <v>0</v>
      </c>
      <c r="G58" s="3">
        <f>' Extractives'!C59</f>
        <v>0</v>
      </c>
      <c r="H58" s="3">
        <f>' Extractives'!N59</f>
        <v>0</v>
      </c>
      <c r="I58" s="3">
        <f>'% solids Extr-Free'!C59</f>
        <v>0</v>
      </c>
      <c r="J58" s="3">
        <f>'Structural Inorganics'!B58</f>
        <v>0</v>
      </c>
      <c r="K58" s="3">
        <f>Lignin!B58</f>
        <v>0</v>
      </c>
      <c r="L58" s="4">
        <f>'Structural Sugars'!B64</f>
        <v>0</v>
      </c>
      <c r="M58" s="4">
        <f>'Non-structural sugars'!B60</f>
        <v>0</v>
      </c>
      <c r="N58" s="4">
        <f>'Uronic Acid'!C59</f>
        <v>0</v>
      </c>
      <c r="O58" s="4">
        <f>Acetate!C59</f>
        <v>0</v>
      </c>
    </row>
    <row r="59" spans="1:15" ht="11.25">
      <c r="A59" s="1" t="s">
        <v>41</v>
      </c>
      <c r="E59" s="3">
        <f>Ash!B59</f>
        <v>0</v>
      </c>
      <c r="F59" s="3">
        <f>Protein!C60</f>
        <v>0</v>
      </c>
      <c r="G59" s="3">
        <f>' Extractives'!C60</f>
        <v>0</v>
      </c>
      <c r="H59" s="3">
        <f>' Extractives'!N60</f>
        <v>0</v>
      </c>
      <c r="I59" s="3">
        <f>'% solids Extr-Free'!C60</f>
        <v>0</v>
      </c>
      <c r="J59" s="3">
        <f>'Structural Inorganics'!B59</f>
        <v>0</v>
      </c>
      <c r="K59" s="3">
        <f>Lignin!B59</f>
        <v>0</v>
      </c>
      <c r="L59" s="4">
        <f>'Structural Sugars'!B65</f>
        <v>0</v>
      </c>
      <c r="M59" s="4">
        <f>'Non-structural sugars'!B61</f>
        <v>0</v>
      </c>
      <c r="N59" s="4">
        <f>'Uronic Acid'!C60</f>
        <v>0</v>
      </c>
      <c r="O59" s="4">
        <f>Acetate!C60</f>
        <v>0</v>
      </c>
    </row>
    <row r="60" spans="1:15" ht="11.25">
      <c r="A60" s="1">
        <v>30</v>
      </c>
      <c r="E60" s="3">
        <f>Ash!B60</f>
        <v>0</v>
      </c>
      <c r="F60" s="3">
        <f>Protein!C61</f>
        <v>0</v>
      </c>
      <c r="G60" s="3">
        <f>' Extractives'!C61</f>
        <v>0</v>
      </c>
      <c r="H60" s="3">
        <f>' Extractives'!N61</f>
        <v>0</v>
      </c>
      <c r="I60" s="3">
        <f>'% solids Extr-Free'!C61</f>
        <v>0</v>
      </c>
      <c r="J60" s="3">
        <f>'Structural Inorganics'!B60</f>
        <v>0</v>
      </c>
      <c r="K60" s="3">
        <f>Lignin!B60</f>
        <v>0</v>
      </c>
      <c r="L60" s="4">
        <f>'Structural Sugars'!B66</f>
        <v>0</v>
      </c>
      <c r="M60" s="4">
        <f>'Non-structural sugars'!B62</f>
        <v>0</v>
      </c>
      <c r="N60" s="4">
        <f>'Uronic Acid'!C61</f>
        <v>0</v>
      </c>
      <c r="O60" s="4">
        <f>Acetate!C61</f>
        <v>0</v>
      </c>
    </row>
    <row r="61" spans="1:15" ht="11.25">
      <c r="A61" s="1" t="s">
        <v>42</v>
      </c>
      <c r="E61" s="3">
        <f>Ash!B61</f>
        <v>0</v>
      </c>
      <c r="F61" s="3">
        <f>Protein!C62</f>
        <v>0</v>
      </c>
      <c r="G61" s="3">
        <f>' Extractives'!C62</f>
        <v>0</v>
      </c>
      <c r="H61" s="3">
        <f>' Extractives'!N62</f>
        <v>0</v>
      </c>
      <c r="I61" s="3">
        <f>'% solids Extr-Free'!C62</f>
        <v>0</v>
      </c>
      <c r="J61" s="3">
        <f>'Structural Inorganics'!B61</f>
        <v>0</v>
      </c>
      <c r="K61" s="3">
        <f>Lignin!B61</f>
        <v>0</v>
      </c>
      <c r="L61" s="4">
        <f>'Structural Sugars'!B67</f>
        <v>0</v>
      </c>
      <c r="M61" s="4">
        <f>'Non-structural sugars'!B63</f>
        <v>0</v>
      </c>
      <c r="N61" s="4">
        <f>'Uronic Acid'!C62</f>
        <v>0</v>
      </c>
      <c r="O61" s="4">
        <f>Acetate!C62</f>
        <v>0</v>
      </c>
    </row>
  </sheetData>
  <sheetProtection sheet="1" objects="1" scenarios="1"/>
  <printOptions gridLines="1"/>
  <pageMargins left="0.75" right="0.75" top="1" bottom="1" header="0.5" footer="0.5"/>
  <pageSetup fitToHeight="5" fitToWidth="2" orientation="landscape" paperSize="9" scale="80"/>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codeName="Sheet41">
    <pageSetUpPr fitToPage="1"/>
  </sheetPr>
  <dimension ref="A1:J62"/>
  <sheetViews>
    <sheetView workbookViewId="0" topLeftCell="A1">
      <pane xSplit="2" ySplit="2" topLeftCell="C3" activePane="bottomRight" state="frozen"/>
      <selection pane="topLeft" activeCell="A62" sqref="A62:IV213"/>
      <selection pane="topRight" activeCell="A62" sqref="A62:IV213"/>
      <selection pane="bottomLeft" activeCell="A62" sqref="A62:IV213"/>
      <selection pane="bottomRight" activeCell="J4" sqref="J4"/>
    </sheetView>
  </sheetViews>
  <sheetFormatPr defaultColWidth="9.00390625" defaultRowHeight="12"/>
  <cols>
    <col min="1" max="1" width="10.875" style="1" customWidth="1"/>
    <col min="2" max="2" width="15.75390625" style="2" bestFit="1" customWidth="1"/>
    <col min="3" max="3" width="16.375" style="6" customWidth="1"/>
    <col min="4" max="4" width="8.125" style="7" customWidth="1"/>
    <col min="5" max="5" width="8.125" style="8" customWidth="1"/>
    <col min="6" max="7" width="8.125" style="2" customWidth="1"/>
    <col min="8" max="8" width="8.125" style="42" customWidth="1"/>
    <col min="9" max="9" width="8.125" style="51" customWidth="1"/>
    <col min="10" max="10" width="8.25390625" style="1" customWidth="1"/>
    <col min="11" max="16384" width="11.375" style="5" customWidth="1"/>
  </cols>
  <sheetData>
    <row r="1" spans="2:9" s="1" customFormat="1" ht="11.25">
      <c r="B1" s="6"/>
      <c r="C1" s="121" t="s">
        <v>43</v>
      </c>
      <c r="D1" s="122"/>
      <c r="E1" s="118" t="s">
        <v>44</v>
      </c>
      <c r="F1" s="119"/>
      <c r="G1" s="119"/>
      <c r="H1" s="119"/>
      <c r="I1" s="120"/>
    </row>
    <row r="2" spans="1:10" s="9" customFormat="1" ht="93">
      <c r="A2" s="9" t="s">
        <v>0</v>
      </c>
      <c r="B2" s="62" t="s">
        <v>45</v>
      </c>
      <c r="C2" s="10" t="s">
        <v>46</v>
      </c>
      <c r="D2" s="65" t="s">
        <v>47</v>
      </c>
      <c r="E2" s="61" t="s">
        <v>48</v>
      </c>
      <c r="F2" s="62" t="s">
        <v>49</v>
      </c>
      <c r="G2" s="62" t="s">
        <v>50</v>
      </c>
      <c r="H2" s="10" t="s">
        <v>51</v>
      </c>
      <c r="I2" s="57" t="s">
        <v>47</v>
      </c>
      <c r="J2" s="9" t="s">
        <v>52</v>
      </c>
    </row>
    <row r="3" spans="1:10" ht="11.25">
      <c r="A3" s="1">
        <f>'TRB Record'!A2</f>
        <v>1</v>
      </c>
      <c r="C3" s="6">
        <f>'TRB Record'!C2</f>
        <v>0</v>
      </c>
      <c r="D3" s="12"/>
      <c r="E3" s="13"/>
      <c r="F3" s="14"/>
      <c r="G3" s="14"/>
      <c r="H3" s="75">
        <f>G3-E3</f>
        <v>0</v>
      </c>
      <c r="I3" s="78">
        <f>IF(F3=0,"",H3/F3*100)</f>
      </c>
      <c r="J3" s="17"/>
    </row>
    <row r="4" spans="1:10" ht="11.25">
      <c r="A4" s="1" t="str">
        <f>'TRB Record'!A3</f>
        <v>replicate 1</v>
      </c>
      <c r="C4" s="6">
        <f>'TRB Record'!C3</f>
        <v>0</v>
      </c>
      <c r="D4" s="12"/>
      <c r="E4" s="13"/>
      <c r="F4" s="14"/>
      <c r="G4" s="14"/>
      <c r="H4" s="75">
        <f aca="true" t="shared" si="0" ref="H4:H62">G4-E4</f>
        <v>0</v>
      </c>
      <c r="I4" s="78">
        <f aca="true" t="shared" si="1" ref="I4:I62">IF(F4=0,"",H4/F4*100)</f>
      </c>
      <c r="J4" s="17">
        <f>IF(D3="",SUM(I3:I4)/2,AVERAGE(D3:D4))</f>
        <v>0</v>
      </c>
    </row>
    <row r="5" spans="1:10" ht="11.25">
      <c r="A5" s="1">
        <f>'TRB Record'!A4</f>
        <v>2</v>
      </c>
      <c r="C5" s="6">
        <f>'TRB Record'!C4</f>
        <v>0</v>
      </c>
      <c r="D5" s="12"/>
      <c r="E5" s="13"/>
      <c r="F5" s="14"/>
      <c r="G5" s="14"/>
      <c r="H5" s="75">
        <f t="shared" si="0"/>
        <v>0</v>
      </c>
      <c r="I5" s="78">
        <f t="shared" si="1"/>
      </c>
      <c r="J5" s="17"/>
    </row>
    <row r="6" spans="1:10" ht="11.25">
      <c r="A6" s="1" t="str">
        <f>'TRB Record'!A5</f>
        <v>replicate 2</v>
      </c>
      <c r="C6" s="6">
        <f>'TRB Record'!C5</f>
        <v>0</v>
      </c>
      <c r="D6" s="12"/>
      <c r="E6" s="13"/>
      <c r="F6" s="14"/>
      <c r="G6" s="14"/>
      <c r="H6" s="75">
        <f t="shared" si="0"/>
        <v>0</v>
      </c>
      <c r="I6" s="78">
        <f t="shared" si="1"/>
      </c>
      <c r="J6" s="17">
        <f>IF(D5="",SUM(I5:I6)/2,AVERAGE(D5:D6))</f>
        <v>0</v>
      </c>
    </row>
    <row r="7" spans="1:10" ht="11.25">
      <c r="A7" s="1">
        <f>'TRB Record'!A6</f>
        <v>3</v>
      </c>
      <c r="C7" s="6">
        <f>'TRB Record'!C6</f>
        <v>0</v>
      </c>
      <c r="D7" s="12"/>
      <c r="E7" s="13"/>
      <c r="F7" s="14"/>
      <c r="G7" s="14"/>
      <c r="H7" s="75">
        <f t="shared" si="0"/>
        <v>0</v>
      </c>
      <c r="I7" s="78">
        <f t="shared" si="1"/>
      </c>
      <c r="J7" s="17"/>
    </row>
    <row r="8" spans="1:10" ht="11.25">
      <c r="A8" s="1" t="str">
        <f>'TRB Record'!A7</f>
        <v>replicate 3</v>
      </c>
      <c r="C8" s="6">
        <f>'TRB Record'!C7</f>
        <v>0</v>
      </c>
      <c r="D8" s="12"/>
      <c r="E8" s="13"/>
      <c r="F8" s="14"/>
      <c r="G8" s="14"/>
      <c r="H8" s="75">
        <f t="shared" si="0"/>
        <v>0</v>
      </c>
      <c r="I8" s="78">
        <f t="shared" si="1"/>
      </c>
      <c r="J8" s="17">
        <f>IF(D7="",SUM(I7:I8)/2,AVERAGE(D7:D8))</f>
        <v>0</v>
      </c>
    </row>
    <row r="9" spans="1:10" ht="11.25">
      <c r="A9" s="1">
        <f>'TRB Record'!A8</f>
        <v>4</v>
      </c>
      <c r="C9" s="6">
        <f>'TRB Record'!C8</f>
        <v>0</v>
      </c>
      <c r="D9" s="12"/>
      <c r="E9" s="13"/>
      <c r="F9" s="14"/>
      <c r="G9" s="14"/>
      <c r="H9" s="75">
        <f t="shared" si="0"/>
        <v>0</v>
      </c>
      <c r="I9" s="78">
        <f t="shared" si="1"/>
      </c>
      <c r="J9" s="17"/>
    </row>
    <row r="10" spans="1:10" ht="11.25">
      <c r="A10" s="1" t="str">
        <f>'TRB Record'!A9</f>
        <v>replicate 4</v>
      </c>
      <c r="C10" s="6">
        <f>'TRB Record'!C9</f>
        <v>0</v>
      </c>
      <c r="D10" s="12"/>
      <c r="E10" s="13"/>
      <c r="F10" s="14"/>
      <c r="G10" s="14"/>
      <c r="H10" s="75">
        <f t="shared" si="0"/>
        <v>0</v>
      </c>
      <c r="I10" s="78">
        <f t="shared" si="1"/>
      </c>
      <c r="J10" s="17">
        <f>IF(D9="",SUM(I9:I10)/2,AVERAGE(D9:D10))</f>
        <v>0</v>
      </c>
    </row>
    <row r="11" spans="1:10" ht="11.25">
      <c r="A11" s="1">
        <f>'TRB Record'!A10</f>
        <v>5</v>
      </c>
      <c r="C11" s="6">
        <f>'TRB Record'!C10</f>
        <v>0</v>
      </c>
      <c r="D11" s="12"/>
      <c r="E11" s="13"/>
      <c r="F11" s="14"/>
      <c r="G11" s="14"/>
      <c r="H11" s="75">
        <f t="shared" si="0"/>
        <v>0</v>
      </c>
      <c r="I11" s="78">
        <f t="shared" si="1"/>
      </c>
      <c r="J11" s="17"/>
    </row>
    <row r="12" spans="1:10" ht="11.25">
      <c r="A12" s="1" t="str">
        <f>'TRB Record'!A11</f>
        <v>replicate 5</v>
      </c>
      <c r="C12" s="6">
        <f>'TRB Record'!C11</f>
        <v>0</v>
      </c>
      <c r="D12" s="12"/>
      <c r="E12" s="13"/>
      <c r="F12" s="14"/>
      <c r="G12" s="14"/>
      <c r="H12" s="75">
        <f t="shared" si="0"/>
        <v>0</v>
      </c>
      <c r="I12" s="78">
        <f t="shared" si="1"/>
      </c>
      <c r="J12" s="17">
        <f>IF(D11="",SUM(I11:I12)/2,AVERAGE(D11:D12))</f>
        <v>0</v>
      </c>
    </row>
    <row r="13" spans="1:10" ht="11.25">
      <c r="A13" s="1">
        <f>'TRB Record'!A12</f>
        <v>6</v>
      </c>
      <c r="C13" s="6">
        <f>'TRB Record'!C12</f>
        <v>0</v>
      </c>
      <c r="D13" s="12"/>
      <c r="E13" s="13"/>
      <c r="F13" s="14"/>
      <c r="G13" s="14"/>
      <c r="H13" s="75">
        <f t="shared" si="0"/>
        <v>0</v>
      </c>
      <c r="I13" s="78">
        <f t="shared" si="1"/>
      </c>
      <c r="J13" s="17"/>
    </row>
    <row r="14" spans="1:10" ht="11.25">
      <c r="A14" s="1" t="str">
        <f>'TRB Record'!A13</f>
        <v>replicate 6</v>
      </c>
      <c r="C14" s="6">
        <f>'TRB Record'!C13</f>
        <v>0</v>
      </c>
      <c r="D14" s="12"/>
      <c r="E14" s="13"/>
      <c r="F14" s="14"/>
      <c r="G14" s="14"/>
      <c r="H14" s="75">
        <f t="shared" si="0"/>
        <v>0</v>
      </c>
      <c r="I14" s="78">
        <f t="shared" si="1"/>
      </c>
      <c r="J14" s="17">
        <f>IF(D13="",SUM(I13:I14)/2,AVERAGE(D13:D14))</f>
        <v>0</v>
      </c>
    </row>
    <row r="15" spans="1:10" ht="11.25">
      <c r="A15" s="1">
        <f>'TRB Record'!A14</f>
        <v>7</v>
      </c>
      <c r="C15" s="6">
        <f>'TRB Record'!C14</f>
        <v>0</v>
      </c>
      <c r="D15" s="12"/>
      <c r="E15" s="13"/>
      <c r="F15" s="14"/>
      <c r="G15" s="14"/>
      <c r="H15" s="75">
        <f t="shared" si="0"/>
        <v>0</v>
      </c>
      <c r="I15" s="78">
        <f t="shared" si="1"/>
      </c>
      <c r="J15" s="17"/>
    </row>
    <row r="16" spans="1:10" ht="11.25">
      <c r="A16" s="1" t="str">
        <f>'TRB Record'!A15</f>
        <v>replicate 7</v>
      </c>
      <c r="C16" s="6">
        <f>'TRB Record'!C15</f>
        <v>0</v>
      </c>
      <c r="D16" s="12"/>
      <c r="E16" s="13"/>
      <c r="F16" s="14"/>
      <c r="G16" s="14"/>
      <c r="H16" s="75">
        <f t="shared" si="0"/>
        <v>0</v>
      </c>
      <c r="I16" s="78">
        <f t="shared" si="1"/>
      </c>
      <c r="J16" s="17">
        <f>IF(D15="",SUM(I15:I16)/2,AVERAGE(D15:D16))</f>
        <v>0</v>
      </c>
    </row>
    <row r="17" spans="1:10" ht="11.25">
      <c r="A17" s="1">
        <f>'TRB Record'!A16</f>
        <v>8</v>
      </c>
      <c r="C17" s="6">
        <f>'TRB Record'!C16</f>
        <v>0</v>
      </c>
      <c r="D17" s="12"/>
      <c r="E17" s="13"/>
      <c r="F17" s="14"/>
      <c r="G17" s="14"/>
      <c r="H17" s="75">
        <f t="shared" si="0"/>
        <v>0</v>
      </c>
      <c r="I17" s="78">
        <f t="shared" si="1"/>
      </c>
      <c r="J17" s="17"/>
    </row>
    <row r="18" spans="1:10" ht="11.25">
      <c r="A18" s="1" t="str">
        <f>'TRB Record'!A17</f>
        <v>replicate 8</v>
      </c>
      <c r="C18" s="6">
        <f>'TRB Record'!C17</f>
        <v>0</v>
      </c>
      <c r="D18" s="12"/>
      <c r="E18" s="13"/>
      <c r="F18" s="14"/>
      <c r="G18" s="14"/>
      <c r="H18" s="75">
        <f t="shared" si="0"/>
        <v>0</v>
      </c>
      <c r="I18" s="78">
        <f t="shared" si="1"/>
      </c>
      <c r="J18" s="17">
        <f>IF(D17="",SUM(I17:I18)/2,AVERAGE(D17:D18))</f>
        <v>0</v>
      </c>
    </row>
    <row r="19" spans="1:10" ht="11.25">
      <c r="A19" s="1">
        <f>'TRB Record'!A18</f>
        <v>9</v>
      </c>
      <c r="C19" s="6">
        <f>'TRB Record'!C18</f>
        <v>0</v>
      </c>
      <c r="D19" s="12"/>
      <c r="E19" s="13"/>
      <c r="F19" s="14"/>
      <c r="G19" s="14"/>
      <c r="H19" s="75">
        <f t="shared" si="0"/>
        <v>0</v>
      </c>
      <c r="I19" s="78">
        <f t="shared" si="1"/>
      </c>
      <c r="J19" s="17"/>
    </row>
    <row r="20" spans="1:10" ht="11.25">
      <c r="A20" s="1" t="str">
        <f>'TRB Record'!A19</f>
        <v>replicate 9</v>
      </c>
      <c r="C20" s="6">
        <f>'TRB Record'!C19</f>
        <v>0</v>
      </c>
      <c r="D20" s="12"/>
      <c r="E20" s="13"/>
      <c r="F20" s="14"/>
      <c r="G20" s="14"/>
      <c r="H20" s="75">
        <f t="shared" si="0"/>
        <v>0</v>
      </c>
      <c r="I20" s="78">
        <f t="shared" si="1"/>
      </c>
      <c r="J20" s="17">
        <f>IF(D19="",SUM(I19:I20)/2,AVERAGE(D19:D20))</f>
        <v>0</v>
      </c>
    </row>
    <row r="21" spans="1:10" ht="11.25">
      <c r="A21" s="1">
        <f>'TRB Record'!A20</f>
        <v>10</v>
      </c>
      <c r="C21" s="6">
        <f>'TRB Record'!C20</f>
        <v>0</v>
      </c>
      <c r="D21" s="12"/>
      <c r="E21" s="13"/>
      <c r="F21" s="14"/>
      <c r="G21" s="14"/>
      <c r="H21" s="75">
        <f t="shared" si="0"/>
        <v>0</v>
      </c>
      <c r="I21" s="78">
        <f t="shared" si="1"/>
      </c>
      <c r="J21" s="17"/>
    </row>
    <row r="22" spans="1:10" ht="11.25">
      <c r="A22" s="1" t="str">
        <f>'TRB Record'!A21</f>
        <v>replicate 10</v>
      </c>
      <c r="C22" s="6">
        <f>'TRB Record'!C21</f>
        <v>0</v>
      </c>
      <c r="D22" s="12"/>
      <c r="E22" s="13"/>
      <c r="F22" s="14"/>
      <c r="G22" s="14"/>
      <c r="H22" s="75">
        <f t="shared" si="0"/>
        <v>0</v>
      </c>
      <c r="I22" s="78">
        <f t="shared" si="1"/>
      </c>
      <c r="J22" s="17">
        <f>IF(D21="",SUM(I21:I22)/2,AVERAGE(D21:D22))</f>
        <v>0</v>
      </c>
    </row>
    <row r="23" spans="1:10" ht="11.25">
      <c r="A23" s="1">
        <f>'TRB Record'!A22</f>
        <v>11</v>
      </c>
      <c r="C23" s="6">
        <f>'TRB Record'!C22</f>
        <v>0</v>
      </c>
      <c r="D23" s="12"/>
      <c r="E23" s="13"/>
      <c r="F23" s="14"/>
      <c r="G23" s="14"/>
      <c r="H23" s="75">
        <f t="shared" si="0"/>
        <v>0</v>
      </c>
      <c r="I23" s="78">
        <f t="shared" si="1"/>
      </c>
      <c r="J23" s="17"/>
    </row>
    <row r="24" spans="1:10" ht="11.25">
      <c r="A24" s="1" t="str">
        <f>'TRB Record'!A23</f>
        <v>replicate 11</v>
      </c>
      <c r="C24" s="6">
        <f>'TRB Record'!C23</f>
        <v>0</v>
      </c>
      <c r="D24" s="12"/>
      <c r="E24" s="13"/>
      <c r="F24" s="14"/>
      <c r="G24" s="14"/>
      <c r="H24" s="75">
        <f t="shared" si="0"/>
        <v>0</v>
      </c>
      <c r="I24" s="78">
        <f t="shared" si="1"/>
      </c>
      <c r="J24" s="17">
        <f>IF(D23="",SUM(I23:I24)/2,AVERAGE(D23:D24))</f>
        <v>0</v>
      </c>
    </row>
    <row r="25" spans="1:10" ht="11.25">
      <c r="A25" s="1">
        <f>'TRB Record'!A24</f>
        <v>12</v>
      </c>
      <c r="C25" s="6">
        <f>'TRB Record'!C24</f>
        <v>0</v>
      </c>
      <c r="D25" s="12"/>
      <c r="E25" s="13"/>
      <c r="F25" s="14"/>
      <c r="G25" s="14"/>
      <c r="H25" s="75">
        <f t="shared" si="0"/>
        <v>0</v>
      </c>
      <c r="I25" s="78">
        <f t="shared" si="1"/>
      </c>
      <c r="J25" s="17"/>
    </row>
    <row r="26" spans="1:10" ht="11.25">
      <c r="A26" s="1" t="str">
        <f>'TRB Record'!A25</f>
        <v>replicate 12</v>
      </c>
      <c r="C26" s="6">
        <f>'TRB Record'!C25</f>
        <v>0</v>
      </c>
      <c r="D26" s="12"/>
      <c r="E26" s="13"/>
      <c r="F26" s="14"/>
      <c r="G26" s="14"/>
      <c r="H26" s="75">
        <f t="shared" si="0"/>
        <v>0</v>
      </c>
      <c r="I26" s="78">
        <f t="shared" si="1"/>
      </c>
      <c r="J26" s="17">
        <f>IF(D25="",SUM(I25:I26)/2,AVERAGE(D25:D26))</f>
        <v>0</v>
      </c>
    </row>
    <row r="27" spans="1:10" ht="11.25">
      <c r="A27" s="1">
        <f>'TRB Record'!A26</f>
        <v>13</v>
      </c>
      <c r="C27" s="6">
        <f>'TRB Record'!C26</f>
        <v>0</v>
      </c>
      <c r="D27" s="12"/>
      <c r="E27" s="13"/>
      <c r="F27" s="14"/>
      <c r="G27" s="14"/>
      <c r="H27" s="75">
        <f t="shared" si="0"/>
        <v>0</v>
      </c>
      <c r="I27" s="78">
        <f t="shared" si="1"/>
      </c>
      <c r="J27" s="17"/>
    </row>
    <row r="28" spans="1:10" ht="11.25">
      <c r="A28" s="1" t="str">
        <f>'TRB Record'!A27</f>
        <v>replicate 13</v>
      </c>
      <c r="C28" s="6">
        <f>'TRB Record'!C27</f>
        <v>0</v>
      </c>
      <c r="D28" s="12"/>
      <c r="E28" s="13"/>
      <c r="F28" s="14"/>
      <c r="G28" s="14"/>
      <c r="H28" s="75">
        <f t="shared" si="0"/>
        <v>0</v>
      </c>
      <c r="I28" s="78">
        <f t="shared" si="1"/>
      </c>
      <c r="J28" s="17">
        <f>IF(D27="",SUM(I27:I28)/2,AVERAGE(D27:D28))</f>
        <v>0</v>
      </c>
    </row>
    <row r="29" spans="1:10" ht="11.25">
      <c r="A29" s="1">
        <f>'TRB Record'!A28</f>
        <v>14</v>
      </c>
      <c r="C29" s="6">
        <f>'TRB Record'!C28</f>
        <v>0</v>
      </c>
      <c r="D29" s="12"/>
      <c r="E29" s="13"/>
      <c r="F29" s="14"/>
      <c r="G29" s="14"/>
      <c r="H29" s="75">
        <f t="shared" si="0"/>
        <v>0</v>
      </c>
      <c r="I29" s="78">
        <f t="shared" si="1"/>
      </c>
      <c r="J29" s="17"/>
    </row>
    <row r="30" spans="1:10" ht="11.25">
      <c r="A30" s="1" t="str">
        <f>'TRB Record'!A29</f>
        <v>replicate 14</v>
      </c>
      <c r="C30" s="6">
        <f>'TRB Record'!C29</f>
        <v>0</v>
      </c>
      <c r="D30" s="12"/>
      <c r="E30" s="13"/>
      <c r="F30" s="14"/>
      <c r="G30" s="14"/>
      <c r="H30" s="75">
        <f t="shared" si="0"/>
        <v>0</v>
      </c>
      <c r="I30" s="78">
        <f t="shared" si="1"/>
      </c>
      <c r="J30" s="17">
        <f>IF(D29="",SUM(I29:I30)/2,AVERAGE(D29:D30))</f>
        <v>0</v>
      </c>
    </row>
    <row r="31" spans="1:10" ht="11.25">
      <c r="A31" s="1">
        <f>'TRB Record'!A30</f>
        <v>15</v>
      </c>
      <c r="C31" s="6">
        <f>'TRB Record'!C30</f>
        <v>0</v>
      </c>
      <c r="D31" s="12"/>
      <c r="E31" s="13"/>
      <c r="F31" s="14"/>
      <c r="G31" s="14"/>
      <c r="H31" s="75">
        <f t="shared" si="0"/>
        <v>0</v>
      </c>
      <c r="I31" s="78">
        <f t="shared" si="1"/>
      </c>
      <c r="J31" s="17"/>
    </row>
    <row r="32" spans="1:10" ht="11.25">
      <c r="A32" s="1" t="str">
        <f>'TRB Record'!A31</f>
        <v>replicate 15</v>
      </c>
      <c r="C32" s="6">
        <f>'TRB Record'!C31</f>
        <v>0</v>
      </c>
      <c r="D32" s="12"/>
      <c r="E32" s="13"/>
      <c r="F32" s="14"/>
      <c r="G32" s="14"/>
      <c r="H32" s="75">
        <f t="shared" si="0"/>
        <v>0</v>
      </c>
      <c r="I32" s="78">
        <f t="shared" si="1"/>
      </c>
      <c r="J32" s="17">
        <f>IF(D31="",SUM(I31:I32)/2,AVERAGE(D31:D32))</f>
        <v>0</v>
      </c>
    </row>
    <row r="33" spans="1:10" ht="11.25">
      <c r="A33" s="1">
        <f>'TRB Record'!A32</f>
        <v>16</v>
      </c>
      <c r="C33" s="6">
        <f>'TRB Record'!C32</f>
        <v>0</v>
      </c>
      <c r="D33" s="12"/>
      <c r="E33" s="13"/>
      <c r="F33" s="14"/>
      <c r="G33" s="14"/>
      <c r="H33" s="75">
        <f t="shared" si="0"/>
        <v>0</v>
      </c>
      <c r="I33" s="78">
        <f t="shared" si="1"/>
      </c>
      <c r="J33" s="17"/>
    </row>
    <row r="34" spans="1:10" ht="11.25">
      <c r="A34" s="1" t="str">
        <f>'TRB Record'!A33</f>
        <v>replicate 16</v>
      </c>
      <c r="C34" s="6">
        <f>'TRB Record'!C33</f>
        <v>0</v>
      </c>
      <c r="D34" s="12"/>
      <c r="E34" s="13"/>
      <c r="F34" s="14"/>
      <c r="G34" s="14"/>
      <c r="H34" s="75">
        <f t="shared" si="0"/>
        <v>0</v>
      </c>
      <c r="I34" s="78">
        <f t="shared" si="1"/>
      </c>
      <c r="J34" s="17">
        <f>IF(D33="",SUM(I33:I34)/2,AVERAGE(D33:D34))</f>
        <v>0</v>
      </c>
    </row>
    <row r="35" spans="1:10" ht="11.25">
      <c r="A35" s="1">
        <f>'TRB Record'!A34</f>
        <v>17</v>
      </c>
      <c r="C35" s="6">
        <f>'TRB Record'!C34</f>
        <v>0</v>
      </c>
      <c r="D35" s="12"/>
      <c r="E35" s="13"/>
      <c r="F35" s="14"/>
      <c r="G35" s="14"/>
      <c r="H35" s="75">
        <f t="shared" si="0"/>
        <v>0</v>
      </c>
      <c r="I35" s="78">
        <f t="shared" si="1"/>
      </c>
      <c r="J35" s="17"/>
    </row>
    <row r="36" spans="1:10" ht="11.25">
      <c r="A36" s="1" t="str">
        <f>'TRB Record'!A35</f>
        <v>replicate 17</v>
      </c>
      <c r="C36" s="6">
        <f>'TRB Record'!C35</f>
        <v>0</v>
      </c>
      <c r="D36" s="12"/>
      <c r="E36" s="13"/>
      <c r="F36" s="14"/>
      <c r="G36" s="14"/>
      <c r="H36" s="75">
        <f t="shared" si="0"/>
        <v>0</v>
      </c>
      <c r="I36" s="78">
        <f t="shared" si="1"/>
      </c>
      <c r="J36" s="17">
        <f>IF(D35="",SUM(I35:I36)/2,AVERAGE(D35:D36))</f>
        <v>0</v>
      </c>
    </row>
    <row r="37" spans="1:10" ht="11.25">
      <c r="A37" s="1">
        <f>'TRB Record'!A36</f>
        <v>18</v>
      </c>
      <c r="C37" s="6">
        <f>'TRB Record'!C36</f>
        <v>0</v>
      </c>
      <c r="D37" s="12"/>
      <c r="E37" s="13"/>
      <c r="F37" s="14"/>
      <c r="G37" s="14"/>
      <c r="H37" s="75">
        <f t="shared" si="0"/>
        <v>0</v>
      </c>
      <c r="I37" s="78">
        <f t="shared" si="1"/>
      </c>
      <c r="J37" s="17"/>
    </row>
    <row r="38" spans="1:10" ht="11.25">
      <c r="A38" s="1" t="str">
        <f>'TRB Record'!A37</f>
        <v>replicate 18</v>
      </c>
      <c r="C38" s="6">
        <f>'TRB Record'!C37</f>
        <v>0</v>
      </c>
      <c r="D38" s="12"/>
      <c r="E38" s="13"/>
      <c r="F38" s="14"/>
      <c r="G38" s="14"/>
      <c r="H38" s="75">
        <f t="shared" si="0"/>
        <v>0</v>
      </c>
      <c r="I38" s="78">
        <f t="shared" si="1"/>
      </c>
      <c r="J38" s="17">
        <f>IF(D37="",SUM(I37:I38)/2,AVERAGE(D37:D38))</f>
        <v>0</v>
      </c>
    </row>
    <row r="39" spans="1:10" ht="11.25">
      <c r="A39" s="1">
        <f>'TRB Record'!A38</f>
        <v>19</v>
      </c>
      <c r="C39" s="6">
        <f>'TRB Record'!C38</f>
        <v>0</v>
      </c>
      <c r="D39" s="12"/>
      <c r="E39" s="13"/>
      <c r="F39" s="14"/>
      <c r="G39" s="14"/>
      <c r="H39" s="75">
        <f t="shared" si="0"/>
        <v>0</v>
      </c>
      <c r="I39" s="78">
        <f t="shared" si="1"/>
      </c>
      <c r="J39" s="17"/>
    </row>
    <row r="40" spans="1:10" ht="11.25">
      <c r="A40" s="1" t="str">
        <f>'TRB Record'!A39</f>
        <v>replicate 19</v>
      </c>
      <c r="C40" s="6">
        <f>'TRB Record'!C39</f>
        <v>0</v>
      </c>
      <c r="D40" s="12"/>
      <c r="E40" s="13"/>
      <c r="F40" s="14"/>
      <c r="G40" s="14"/>
      <c r="H40" s="75">
        <f t="shared" si="0"/>
        <v>0</v>
      </c>
      <c r="I40" s="78">
        <f t="shared" si="1"/>
      </c>
      <c r="J40" s="17">
        <f>IF(D39="",SUM(I39:I40)/2,AVERAGE(D39:D40))</f>
        <v>0</v>
      </c>
    </row>
    <row r="41" spans="1:10" ht="11.25">
      <c r="A41" s="1">
        <f>'TRB Record'!A40</f>
        <v>20</v>
      </c>
      <c r="C41" s="6">
        <f>'TRB Record'!C40</f>
        <v>0</v>
      </c>
      <c r="D41" s="12"/>
      <c r="E41" s="13"/>
      <c r="F41" s="14"/>
      <c r="G41" s="14"/>
      <c r="H41" s="75">
        <f t="shared" si="0"/>
        <v>0</v>
      </c>
      <c r="I41" s="78">
        <f t="shared" si="1"/>
      </c>
      <c r="J41" s="17"/>
    </row>
    <row r="42" spans="1:10" ht="11.25">
      <c r="A42" s="1" t="str">
        <f>'TRB Record'!A41</f>
        <v>replicate 20</v>
      </c>
      <c r="C42" s="6">
        <f>'TRB Record'!C41</f>
        <v>0</v>
      </c>
      <c r="D42" s="12"/>
      <c r="E42" s="13"/>
      <c r="F42" s="14"/>
      <c r="G42" s="14"/>
      <c r="H42" s="75">
        <f t="shared" si="0"/>
        <v>0</v>
      </c>
      <c r="I42" s="78">
        <f t="shared" si="1"/>
      </c>
      <c r="J42" s="17">
        <f>IF(D41="",SUM(I41:I42)/2,AVERAGE(D41:D42))</f>
        <v>0</v>
      </c>
    </row>
    <row r="43" spans="1:10" ht="11.25">
      <c r="A43" s="1">
        <f>'TRB Record'!A42</f>
        <v>21</v>
      </c>
      <c r="C43" s="6">
        <f>'TRB Record'!C42</f>
        <v>0</v>
      </c>
      <c r="D43" s="12"/>
      <c r="E43" s="13"/>
      <c r="F43" s="14"/>
      <c r="G43" s="14"/>
      <c r="H43" s="75">
        <f t="shared" si="0"/>
        <v>0</v>
      </c>
      <c r="I43" s="78">
        <f t="shared" si="1"/>
      </c>
      <c r="J43" s="17"/>
    </row>
    <row r="44" spans="1:10" ht="11.25">
      <c r="A44" s="1" t="str">
        <f>'TRB Record'!A43</f>
        <v>replicate 21</v>
      </c>
      <c r="C44" s="6">
        <f>'TRB Record'!C43</f>
        <v>0</v>
      </c>
      <c r="D44" s="12"/>
      <c r="E44" s="13"/>
      <c r="F44" s="14"/>
      <c r="G44" s="14"/>
      <c r="H44" s="75">
        <f t="shared" si="0"/>
        <v>0</v>
      </c>
      <c r="I44" s="78">
        <f t="shared" si="1"/>
      </c>
      <c r="J44" s="17">
        <f>IF(D43="",SUM(I43:I44)/2,AVERAGE(D43:D44))</f>
        <v>0</v>
      </c>
    </row>
    <row r="45" spans="1:10" ht="11.25">
      <c r="A45" s="1">
        <f>'TRB Record'!A44</f>
        <v>22</v>
      </c>
      <c r="C45" s="6">
        <f>'TRB Record'!C44</f>
        <v>0</v>
      </c>
      <c r="D45" s="12"/>
      <c r="E45" s="13"/>
      <c r="F45" s="14"/>
      <c r="G45" s="14"/>
      <c r="H45" s="75">
        <f t="shared" si="0"/>
        <v>0</v>
      </c>
      <c r="I45" s="78">
        <f t="shared" si="1"/>
      </c>
      <c r="J45" s="17"/>
    </row>
    <row r="46" spans="1:10" ht="11.25">
      <c r="A46" s="1" t="str">
        <f>'TRB Record'!A45</f>
        <v>replicate 22</v>
      </c>
      <c r="C46" s="6">
        <f>'TRB Record'!C45</f>
        <v>0</v>
      </c>
      <c r="D46" s="12"/>
      <c r="E46" s="13"/>
      <c r="F46" s="14"/>
      <c r="G46" s="14"/>
      <c r="H46" s="75">
        <f t="shared" si="0"/>
        <v>0</v>
      </c>
      <c r="I46" s="78">
        <f t="shared" si="1"/>
      </c>
      <c r="J46" s="17">
        <f>IF(D45="",SUM(I45:I46)/2,AVERAGE(D45:D46))</f>
        <v>0</v>
      </c>
    </row>
    <row r="47" spans="1:10" ht="11.25">
      <c r="A47" s="1">
        <f>'TRB Record'!A46</f>
        <v>23</v>
      </c>
      <c r="C47" s="6">
        <f>'TRB Record'!C46</f>
        <v>0</v>
      </c>
      <c r="D47" s="12"/>
      <c r="E47" s="13"/>
      <c r="F47" s="14"/>
      <c r="G47" s="14"/>
      <c r="H47" s="75">
        <f t="shared" si="0"/>
        <v>0</v>
      </c>
      <c r="I47" s="78">
        <f t="shared" si="1"/>
      </c>
      <c r="J47" s="17"/>
    </row>
    <row r="48" spans="1:10" ht="11.25">
      <c r="A48" s="1" t="str">
        <f>'TRB Record'!A47</f>
        <v>replicate 23</v>
      </c>
      <c r="C48" s="6">
        <f>'TRB Record'!C47</f>
        <v>0</v>
      </c>
      <c r="D48" s="12"/>
      <c r="E48" s="13"/>
      <c r="F48" s="14"/>
      <c r="G48" s="14"/>
      <c r="H48" s="75">
        <f t="shared" si="0"/>
        <v>0</v>
      </c>
      <c r="I48" s="78">
        <f t="shared" si="1"/>
      </c>
      <c r="J48" s="17">
        <f>IF(D47="",SUM(I47:I48)/2,AVERAGE(D47:D48))</f>
        <v>0</v>
      </c>
    </row>
    <row r="49" spans="1:10" ht="11.25">
      <c r="A49" s="1">
        <f>'TRB Record'!A48</f>
        <v>24</v>
      </c>
      <c r="C49" s="6">
        <f>'TRB Record'!C48</f>
        <v>0</v>
      </c>
      <c r="D49" s="12"/>
      <c r="E49" s="13"/>
      <c r="F49" s="14"/>
      <c r="G49" s="14"/>
      <c r="H49" s="75">
        <f t="shared" si="0"/>
        <v>0</v>
      </c>
      <c r="I49" s="78">
        <f t="shared" si="1"/>
      </c>
      <c r="J49" s="17"/>
    </row>
    <row r="50" spans="1:10" ht="11.25">
      <c r="A50" s="1" t="str">
        <f>'TRB Record'!A49</f>
        <v>replicate 24</v>
      </c>
      <c r="C50" s="6">
        <f>'TRB Record'!C49</f>
        <v>0</v>
      </c>
      <c r="D50" s="12"/>
      <c r="E50" s="13"/>
      <c r="F50" s="14"/>
      <c r="G50" s="14"/>
      <c r="H50" s="75">
        <f t="shared" si="0"/>
        <v>0</v>
      </c>
      <c r="I50" s="78">
        <f t="shared" si="1"/>
      </c>
      <c r="J50" s="17">
        <f>IF(D49="",SUM(I49:I50)/2,AVERAGE(D49:D50))</f>
        <v>0</v>
      </c>
    </row>
    <row r="51" spans="1:10" ht="11.25">
      <c r="A51" s="1">
        <f>'TRB Record'!A50</f>
        <v>25</v>
      </c>
      <c r="C51" s="6">
        <f>'TRB Record'!C50</f>
        <v>0</v>
      </c>
      <c r="D51" s="12"/>
      <c r="E51" s="13"/>
      <c r="F51" s="14"/>
      <c r="G51" s="14"/>
      <c r="H51" s="75">
        <f t="shared" si="0"/>
        <v>0</v>
      </c>
      <c r="I51" s="78">
        <f t="shared" si="1"/>
      </c>
      <c r="J51" s="17"/>
    </row>
    <row r="52" spans="1:10" ht="11.25">
      <c r="A52" s="1" t="str">
        <f>'TRB Record'!A51</f>
        <v>replicate 25</v>
      </c>
      <c r="C52" s="6">
        <f>'TRB Record'!C51</f>
        <v>0</v>
      </c>
      <c r="D52" s="12"/>
      <c r="E52" s="13"/>
      <c r="F52" s="14"/>
      <c r="G52" s="14"/>
      <c r="H52" s="75">
        <f t="shared" si="0"/>
        <v>0</v>
      </c>
      <c r="I52" s="78">
        <f t="shared" si="1"/>
      </c>
      <c r="J52" s="17">
        <f>IF(D51="",SUM(I51:I52)/2,AVERAGE(D51:D52))</f>
        <v>0</v>
      </c>
    </row>
    <row r="53" spans="1:10" ht="11.25">
      <c r="A53" s="1">
        <f>'TRB Record'!A52</f>
        <v>26</v>
      </c>
      <c r="C53" s="6">
        <f>'TRB Record'!C52</f>
        <v>0</v>
      </c>
      <c r="D53" s="12"/>
      <c r="E53" s="13"/>
      <c r="F53" s="14"/>
      <c r="G53" s="14"/>
      <c r="H53" s="75">
        <f t="shared" si="0"/>
        <v>0</v>
      </c>
      <c r="I53" s="78">
        <f t="shared" si="1"/>
      </c>
      <c r="J53" s="17"/>
    </row>
    <row r="54" spans="1:10" ht="11.25">
      <c r="A54" s="1" t="str">
        <f>'TRB Record'!A53</f>
        <v>replicate 26</v>
      </c>
      <c r="C54" s="6">
        <f>'TRB Record'!C53</f>
        <v>0</v>
      </c>
      <c r="D54" s="12"/>
      <c r="E54" s="13"/>
      <c r="F54" s="14"/>
      <c r="G54" s="14"/>
      <c r="H54" s="75">
        <f t="shared" si="0"/>
        <v>0</v>
      </c>
      <c r="I54" s="78">
        <f t="shared" si="1"/>
      </c>
      <c r="J54" s="17">
        <f>IF(D53="",SUM(I53:I54)/2,AVERAGE(D53:D54))</f>
        <v>0</v>
      </c>
    </row>
    <row r="55" spans="1:10" ht="11.25">
      <c r="A55" s="1">
        <f>'TRB Record'!A54</f>
        <v>27</v>
      </c>
      <c r="C55" s="6">
        <f>'TRB Record'!C54</f>
        <v>0</v>
      </c>
      <c r="D55" s="12"/>
      <c r="E55" s="13"/>
      <c r="F55" s="14"/>
      <c r="G55" s="14"/>
      <c r="H55" s="75">
        <f t="shared" si="0"/>
        <v>0</v>
      </c>
      <c r="I55" s="78">
        <f t="shared" si="1"/>
      </c>
      <c r="J55" s="17"/>
    </row>
    <row r="56" spans="1:10" ht="11.25">
      <c r="A56" s="1" t="str">
        <f>'TRB Record'!A55</f>
        <v>replicate 27</v>
      </c>
      <c r="C56" s="6">
        <f>'TRB Record'!C55</f>
        <v>0</v>
      </c>
      <c r="D56" s="12"/>
      <c r="E56" s="13"/>
      <c r="F56" s="14"/>
      <c r="G56" s="14"/>
      <c r="H56" s="75">
        <f t="shared" si="0"/>
        <v>0</v>
      </c>
      <c r="I56" s="78">
        <f t="shared" si="1"/>
      </c>
      <c r="J56" s="17">
        <f>IF(D55="",SUM(I55:I56)/2,AVERAGE(D55:D56))</f>
        <v>0</v>
      </c>
    </row>
    <row r="57" spans="1:10" ht="11.25">
      <c r="A57" s="1">
        <f>'TRB Record'!A56</f>
        <v>28</v>
      </c>
      <c r="C57" s="6">
        <f>'TRB Record'!C56</f>
        <v>0</v>
      </c>
      <c r="D57" s="12"/>
      <c r="E57" s="13"/>
      <c r="F57" s="14"/>
      <c r="G57" s="14"/>
      <c r="H57" s="75">
        <f t="shared" si="0"/>
        <v>0</v>
      </c>
      <c r="I57" s="78">
        <f t="shared" si="1"/>
      </c>
      <c r="J57" s="17"/>
    </row>
    <row r="58" spans="1:10" ht="11.25">
      <c r="A58" s="1" t="str">
        <f>'TRB Record'!A57</f>
        <v>replicate 28</v>
      </c>
      <c r="C58" s="6">
        <f>'TRB Record'!C57</f>
        <v>0</v>
      </c>
      <c r="D58" s="12"/>
      <c r="E58" s="13"/>
      <c r="F58" s="14"/>
      <c r="G58" s="14"/>
      <c r="H58" s="75">
        <f t="shared" si="0"/>
        <v>0</v>
      </c>
      <c r="I58" s="78">
        <f t="shared" si="1"/>
      </c>
      <c r="J58" s="17">
        <f>IF(D57="",SUM(I57:I58)/2,AVERAGE(D57:D58))</f>
        <v>0</v>
      </c>
    </row>
    <row r="59" spans="1:10" ht="11.25">
      <c r="A59" s="1">
        <f>'TRB Record'!A58</f>
        <v>29</v>
      </c>
      <c r="C59" s="6">
        <f>'TRB Record'!C58</f>
        <v>0</v>
      </c>
      <c r="D59" s="12"/>
      <c r="E59" s="13"/>
      <c r="F59" s="14"/>
      <c r="G59" s="14"/>
      <c r="H59" s="75">
        <f t="shared" si="0"/>
        <v>0</v>
      </c>
      <c r="I59" s="78">
        <f t="shared" si="1"/>
      </c>
      <c r="J59" s="17"/>
    </row>
    <row r="60" spans="1:10" ht="11.25">
      <c r="A60" s="1" t="str">
        <f>'TRB Record'!A59</f>
        <v>replicate 29</v>
      </c>
      <c r="C60" s="6">
        <f>'TRB Record'!C59</f>
        <v>0</v>
      </c>
      <c r="D60" s="12"/>
      <c r="E60" s="13"/>
      <c r="F60" s="14"/>
      <c r="G60" s="14"/>
      <c r="H60" s="75">
        <f t="shared" si="0"/>
        <v>0</v>
      </c>
      <c r="I60" s="78">
        <f t="shared" si="1"/>
      </c>
      <c r="J60" s="17">
        <f>IF(D59="",SUM(I59:I60)/2,AVERAGE(D59:D60))</f>
        <v>0</v>
      </c>
    </row>
    <row r="61" spans="1:10" ht="11.25">
      <c r="A61" s="1">
        <f>'TRB Record'!A60</f>
        <v>30</v>
      </c>
      <c r="C61" s="6">
        <f>'TRB Record'!C60</f>
        <v>0</v>
      </c>
      <c r="D61" s="12"/>
      <c r="E61" s="13"/>
      <c r="F61" s="14"/>
      <c r="G61" s="14"/>
      <c r="H61" s="75">
        <f t="shared" si="0"/>
        <v>0</v>
      </c>
      <c r="I61" s="78">
        <f t="shared" si="1"/>
      </c>
      <c r="J61" s="17"/>
    </row>
    <row r="62" spans="1:10" ht="11.25">
      <c r="A62" s="1" t="str">
        <f>'TRB Record'!A61</f>
        <v>replicate 30</v>
      </c>
      <c r="C62" s="6">
        <f>'TRB Record'!C61</f>
        <v>0</v>
      </c>
      <c r="D62" s="12"/>
      <c r="E62" s="13"/>
      <c r="F62" s="14"/>
      <c r="G62" s="14"/>
      <c r="H62" s="75">
        <f t="shared" si="0"/>
        <v>0</v>
      </c>
      <c r="I62" s="78">
        <f t="shared" si="1"/>
      </c>
      <c r="J62" s="17">
        <f>IF(D61="",SUM(I61:I62)/2,AVERAGE(D61:D62))</f>
        <v>0</v>
      </c>
    </row>
  </sheetData>
  <sheetProtection sheet="1" objects="1" scenarios="1"/>
  <mergeCells count="2">
    <mergeCell ref="E1:I1"/>
    <mergeCell ref="C1:D1"/>
  </mergeCells>
  <printOptions gridLines="1"/>
  <pageMargins left="0.75" right="0.75" top="1" bottom="1" header="0.5" footer="0.5"/>
  <pageSetup fitToHeight="5" fitToWidth="1" orientation="landscape" paperSize="9" scale="86"/>
  <headerFooter alignWithMargins="0">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sheetPr codeName="Sheet2">
    <pageSetUpPr fitToPage="1"/>
  </sheetPr>
  <dimension ref="A1:K61"/>
  <sheetViews>
    <sheetView workbookViewId="0" topLeftCell="A1">
      <pane xSplit="2" ySplit="1" topLeftCell="C2" activePane="bottomRight" state="frozen"/>
      <selection pane="topLeft" activeCell="A62" sqref="A62:IV213"/>
      <selection pane="topRight" activeCell="A62" sqref="A62:IV213"/>
      <selection pane="bottomLeft" activeCell="A62" sqref="A62:IV213"/>
      <selection pane="bottomRight" activeCell="F5" sqref="F5"/>
    </sheetView>
  </sheetViews>
  <sheetFormatPr defaultColWidth="9.00390625" defaultRowHeight="12"/>
  <cols>
    <col min="1" max="1" width="10.875" style="5" customWidth="1"/>
    <col min="2" max="2" width="13.00390625" style="2" bestFit="1" customWidth="1"/>
    <col min="3" max="3" width="16.375" style="6" customWidth="1"/>
    <col min="4" max="5" width="8.25390625" style="2" customWidth="1"/>
    <col min="6" max="6" width="8.25390625" style="42" customWidth="1"/>
    <col min="7" max="7" width="8.25390625" style="6" customWidth="1"/>
    <col min="8" max="8" width="8.25390625" style="2" customWidth="1"/>
    <col min="9" max="11" width="8.25390625" style="1" customWidth="1"/>
    <col min="12" max="16384" width="10.875" style="5" customWidth="1"/>
  </cols>
  <sheetData>
    <row r="1" spans="1:11" s="9" customFormat="1" ht="82.5">
      <c r="A1" s="9" t="s">
        <v>0</v>
      </c>
      <c r="B1" s="62" t="s">
        <v>3</v>
      </c>
      <c r="C1" s="10" t="s">
        <v>46</v>
      </c>
      <c r="D1" s="62" t="s">
        <v>53</v>
      </c>
      <c r="E1" s="62" t="s">
        <v>54</v>
      </c>
      <c r="F1" s="10" t="s">
        <v>47</v>
      </c>
      <c r="G1" s="10" t="s">
        <v>55</v>
      </c>
      <c r="H1" s="62" t="s">
        <v>56</v>
      </c>
      <c r="I1" s="9" t="s">
        <v>57</v>
      </c>
      <c r="J1" s="9" t="s">
        <v>58</v>
      </c>
      <c r="K1" s="9" t="s">
        <v>59</v>
      </c>
    </row>
    <row r="2" spans="1:11" ht="11.25">
      <c r="A2" s="5">
        <f>'TRB Record'!A2</f>
        <v>1</v>
      </c>
      <c r="C2" s="6">
        <f>'TRB Record'!C2</f>
        <v>0</v>
      </c>
      <c r="D2" s="31"/>
      <c r="E2" s="31"/>
      <c r="F2" s="92">
        <f>'% solids whole biomass'!J4</f>
        <v>0</v>
      </c>
      <c r="G2" s="16">
        <f aca="true" t="shared" si="0" ref="G2:G33">(F2/100)*E2</f>
        <v>0</v>
      </c>
      <c r="H2" s="31"/>
      <c r="I2" s="1">
        <f aca="true" t="shared" si="1" ref="I2:I33">H2-D2</f>
        <v>0</v>
      </c>
      <c r="J2" s="17">
        <f>IF(G2=0,0,I2/G2*100)</f>
        <v>0</v>
      </c>
      <c r="K2" s="17"/>
    </row>
    <row r="3" spans="1:11" ht="11.25">
      <c r="A3" s="5" t="str">
        <f>'TRB Record'!A3</f>
        <v>replicate 1</v>
      </c>
      <c r="C3" s="6">
        <f>'TRB Record'!C3</f>
        <v>0</v>
      </c>
      <c r="D3" s="31"/>
      <c r="E3" s="31"/>
      <c r="F3" s="92">
        <f>'% solids whole biomass'!J4</f>
        <v>0</v>
      </c>
      <c r="G3" s="16">
        <f t="shared" si="0"/>
        <v>0</v>
      </c>
      <c r="H3" s="31"/>
      <c r="I3" s="1">
        <f t="shared" si="1"/>
        <v>0</v>
      </c>
      <c r="J3" s="17">
        <f aca="true" t="shared" si="2" ref="J3:J61">IF(G3=0,0,I3/G3*100)</f>
        <v>0</v>
      </c>
      <c r="K3" s="17">
        <f>AVERAGE(J2:J3)</f>
        <v>0</v>
      </c>
    </row>
    <row r="4" spans="1:11" ht="11.25">
      <c r="A4" s="5">
        <f>'TRB Record'!A4</f>
        <v>2</v>
      </c>
      <c r="C4" s="6">
        <f>'TRB Record'!C4</f>
        <v>0</v>
      </c>
      <c r="D4" s="31"/>
      <c r="E4" s="31"/>
      <c r="F4" s="92">
        <f>'% solids whole biomass'!J6</f>
        <v>0</v>
      </c>
      <c r="G4" s="16">
        <f t="shared" si="0"/>
        <v>0</v>
      </c>
      <c r="H4" s="31"/>
      <c r="I4" s="1">
        <f t="shared" si="1"/>
        <v>0</v>
      </c>
      <c r="J4" s="17">
        <f t="shared" si="2"/>
        <v>0</v>
      </c>
      <c r="K4" s="17"/>
    </row>
    <row r="5" spans="1:11" ht="11.25">
      <c r="A5" s="5" t="str">
        <f>'TRB Record'!A5</f>
        <v>replicate 2</v>
      </c>
      <c r="C5" s="6">
        <f>'TRB Record'!C5</f>
        <v>0</v>
      </c>
      <c r="D5" s="31"/>
      <c r="E5" s="31"/>
      <c r="F5" s="92">
        <f>'% solids whole biomass'!J6</f>
        <v>0</v>
      </c>
      <c r="G5" s="16">
        <f t="shared" si="0"/>
        <v>0</v>
      </c>
      <c r="H5" s="31"/>
      <c r="I5" s="1">
        <f t="shared" si="1"/>
        <v>0</v>
      </c>
      <c r="J5" s="17">
        <f t="shared" si="2"/>
        <v>0</v>
      </c>
      <c r="K5" s="17">
        <f>AVERAGE(J4:J5)</f>
        <v>0</v>
      </c>
    </row>
    <row r="6" spans="1:11" ht="11.25">
      <c r="A6" s="5">
        <f>'TRB Record'!A6</f>
        <v>3</v>
      </c>
      <c r="C6" s="6">
        <f>'TRB Record'!C6</f>
        <v>0</v>
      </c>
      <c r="D6" s="31"/>
      <c r="E6" s="31"/>
      <c r="F6" s="92">
        <f>'% solids whole biomass'!J8</f>
        <v>0</v>
      </c>
      <c r="G6" s="16">
        <f t="shared" si="0"/>
        <v>0</v>
      </c>
      <c r="H6" s="31"/>
      <c r="I6" s="1">
        <f t="shared" si="1"/>
        <v>0</v>
      </c>
      <c r="J6" s="17">
        <f t="shared" si="2"/>
        <v>0</v>
      </c>
      <c r="K6" s="17"/>
    </row>
    <row r="7" spans="1:11" ht="11.25">
      <c r="A7" s="5" t="str">
        <f>'TRB Record'!A7</f>
        <v>replicate 3</v>
      </c>
      <c r="C7" s="6">
        <f>'TRB Record'!C7</f>
        <v>0</v>
      </c>
      <c r="D7" s="31"/>
      <c r="E7" s="31"/>
      <c r="F7" s="92">
        <f>'% solids whole biomass'!J8</f>
        <v>0</v>
      </c>
      <c r="G7" s="16">
        <f t="shared" si="0"/>
        <v>0</v>
      </c>
      <c r="H7" s="31"/>
      <c r="I7" s="1">
        <f t="shared" si="1"/>
        <v>0</v>
      </c>
      <c r="J7" s="17">
        <f t="shared" si="2"/>
        <v>0</v>
      </c>
      <c r="K7" s="17">
        <f>AVERAGE(J6:J7)</f>
        <v>0</v>
      </c>
    </row>
    <row r="8" spans="1:11" ht="11.25">
      <c r="A8" s="5">
        <f>'TRB Record'!A8</f>
        <v>4</v>
      </c>
      <c r="C8" s="6">
        <f>'TRB Record'!C8</f>
        <v>0</v>
      </c>
      <c r="D8" s="31"/>
      <c r="E8" s="31"/>
      <c r="F8" s="92">
        <f>'% solids whole biomass'!J10</f>
        <v>0</v>
      </c>
      <c r="G8" s="16">
        <f t="shared" si="0"/>
        <v>0</v>
      </c>
      <c r="H8" s="31"/>
      <c r="I8" s="1">
        <f t="shared" si="1"/>
        <v>0</v>
      </c>
      <c r="J8" s="17">
        <f t="shared" si="2"/>
        <v>0</v>
      </c>
      <c r="K8" s="17"/>
    </row>
    <row r="9" spans="1:11" ht="11.25">
      <c r="A9" s="5" t="str">
        <f>'TRB Record'!A9</f>
        <v>replicate 4</v>
      </c>
      <c r="C9" s="6">
        <f>'TRB Record'!C9</f>
        <v>0</v>
      </c>
      <c r="D9" s="31"/>
      <c r="E9" s="31"/>
      <c r="F9" s="92">
        <f>'% solids whole biomass'!J10</f>
        <v>0</v>
      </c>
      <c r="G9" s="16">
        <f t="shared" si="0"/>
        <v>0</v>
      </c>
      <c r="H9" s="31"/>
      <c r="I9" s="1">
        <f t="shared" si="1"/>
        <v>0</v>
      </c>
      <c r="J9" s="17">
        <f t="shared" si="2"/>
        <v>0</v>
      </c>
      <c r="K9" s="17">
        <f>AVERAGE(J8:J9)</f>
        <v>0</v>
      </c>
    </row>
    <row r="10" spans="1:11" ht="11.25">
      <c r="A10" s="5">
        <f>'TRB Record'!A10</f>
        <v>5</v>
      </c>
      <c r="C10" s="6">
        <f>'TRB Record'!C10</f>
        <v>0</v>
      </c>
      <c r="D10" s="31"/>
      <c r="E10" s="31"/>
      <c r="F10" s="92">
        <f>'% solids whole biomass'!J12</f>
        <v>0</v>
      </c>
      <c r="G10" s="16">
        <f t="shared" si="0"/>
        <v>0</v>
      </c>
      <c r="H10" s="31"/>
      <c r="I10" s="1">
        <f t="shared" si="1"/>
        <v>0</v>
      </c>
      <c r="J10" s="17">
        <f t="shared" si="2"/>
        <v>0</v>
      </c>
      <c r="K10" s="17"/>
    </row>
    <row r="11" spans="1:11" ht="11.25">
      <c r="A11" s="5" t="str">
        <f>'TRB Record'!A11</f>
        <v>replicate 5</v>
      </c>
      <c r="C11" s="6">
        <f>'TRB Record'!C11</f>
        <v>0</v>
      </c>
      <c r="D11" s="31"/>
      <c r="E11" s="31"/>
      <c r="F11" s="92">
        <f>'% solids whole biomass'!J12</f>
        <v>0</v>
      </c>
      <c r="G11" s="16">
        <f t="shared" si="0"/>
        <v>0</v>
      </c>
      <c r="H11" s="31"/>
      <c r="I11" s="1">
        <f t="shared" si="1"/>
        <v>0</v>
      </c>
      <c r="J11" s="17">
        <f t="shared" si="2"/>
        <v>0</v>
      </c>
      <c r="K11" s="17">
        <f>AVERAGE(J10:J11)</f>
        <v>0</v>
      </c>
    </row>
    <row r="12" spans="1:11" ht="11.25">
      <c r="A12" s="5">
        <f>'TRB Record'!A12</f>
        <v>6</v>
      </c>
      <c r="C12" s="6">
        <f>'TRB Record'!C12</f>
        <v>0</v>
      </c>
      <c r="D12" s="31"/>
      <c r="E12" s="31"/>
      <c r="F12" s="92">
        <f>'% solids whole biomass'!J14</f>
        <v>0</v>
      </c>
      <c r="G12" s="16">
        <f t="shared" si="0"/>
        <v>0</v>
      </c>
      <c r="H12" s="31"/>
      <c r="I12" s="1">
        <f t="shared" si="1"/>
        <v>0</v>
      </c>
      <c r="J12" s="17">
        <f t="shared" si="2"/>
        <v>0</v>
      </c>
      <c r="K12" s="17"/>
    </row>
    <row r="13" spans="1:11" ht="11.25">
      <c r="A13" s="5" t="str">
        <f>'TRB Record'!A13</f>
        <v>replicate 6</v>
      </c>
      <c r="C13" s="6">
        <f>'TRB Record'!C13</f>
        <v>0</v>
      </c>
      <c r="D13" s="31"/>
      <c r="E13" s="31"/>
      <c r="F13" s="92">
        <f>'% solids whole biomass'!J14</f>
        <v>0</v>
      </c>
      <c r="G13" s="16">
        <f t="shared" si="0"/>
        <v>0</v>
      </c>
      <c r="H13" s="31"/>
      <c r="I13" s="1">
        <f t="shared" si="1"/>
        <v>0</v>
      </c>
      <c r="J13" s="17">
        <f t="shared" si="2"/>
        <v>0</v>
      </c>
      <c r="K13" s="17">
        <f>AVERAGE(J12:J13)</f>
        <v>0</v>
      </c>
    </row>
    <row r="14" spans="1:11" ht="11.25">
      <c r="A14" s="5">
        <f>'TRB Record'!A14</f>
        <v>7</v>
      </c>
      <c r="C14" s="6">
        <f>'TRB Record'!C14</f>
        <v>0</v>
      </c>
      <c r="D14" s="31"/>
      <c r="E14" s="31"/>
      <c r="F14" s="92">
        <f>'% solids whole biomass'!J16</f>
        <v>0</v>
      </c>
      <c r="G14" s="16">
        <f t="shared" si="0"/>
        <v>0</v>
      </c>
      <c r="H14" s="31"/>
      <c r="I14" s="1">
        <f t="shared" si="1"/>
        <v>0</v>
      </c>
      <c r="J14" s="17">
        <f t="shared" si="2"/>
        <v>0</v>
      </c>
      <c r="K14" s="17"/>
    </row>
    <row r="15" spans="1:11" ht="11.25">
      <c r="A15" s="5" t="str">
        <f>'TRB Record'!A15</f>
        <v>replicate 7</v>
      </c>
      <c r="C15" s="6">
        <f>'TRB Record'!C15</f>
        <v>0</v>
      </c>
      <c r="D15" s="31"/>
      <c r="E15" s="31"/>
      <c r="F15" s="92">
        <f>'% solids whole biomass'!J16</f>
        <v>0</v>
      </c>
      <c r="G15" s="16">
        <f t="shared" si="0"/>
        <v>0</v>
      </c>
      <c r="H15" s="31"/>
      <c r="I15" s="1">
        <f t="shared" si="1"/>
        <v>0</v>
      </c>
      <c r="J15" s="17">
        <f t="shared" si="2"/>
        <v>0</v>
      </c>
      <c r="K15" s="17">
        <f>AVERAGE(J14:J15)</f>
        <v>0</v>
      </c>
    </row>
    <row r="16" spans="1:11" ht="11.25">
      <c r="A16" s="5">
        <f>'TRB Record'!A16</f>
        <v>8</v>
      </c>
      <c r="C16" s="6">
        <f>'TRB Record'!C16</f>
        <v>0</v>
      </c>
      <c r="D16" s="31"/>
      <c r="E16" s="31"/>
      <c r="F16" s="92">
        <f>'% solids whole biomass'!J18</f>
        <v>0</v>
      </c>
      <c r="G16" s="16">
        <f t="shared" si="0"/>
        <v>0</v>
      </c>
      <c r="H16" s="31"/>
      <c r="I16" s="1">
        <f t="shared" si="1"/>
        <v>0</v>
      </c>
      <c r="J16" s="17">
        <f t="shared" si="2"/>
        <v>0</v>
      </c>
      <c r="K16" s="17"/>
    </row>
    <row r="17" spans="1:11" ht="11.25">
      <c r="A17" s="5" t="str">
        <f>'TRB Record'!A17</f>
        <v>replicate 8</v>
      </c>
      <c r="C17" s="6">
        <f>'TRB Record'!C17</f>
        <v>0</v>
      </c>
      <c r="D17" s="31"/>
      <c r="E17" s="31"/>
      <c r="F17" s="92">
        <f>'% solids whole biomass'!J18</f>
        <v>0</v>
      </c>
      <c r="G17" s="16">
        <f t="shared" si="0"/>
        <v>0</v>
      </c>
      <c r="H17" s="31"/>
      <c r="I17" s="1">
        <f t="shared" si="1"/>
        <v>0</v>
      </c>
      <c r="J17" s="17">
        <f t="shared" si="2"/>
        <v>0</v>
      </c>
      <c r="K17" s="17">
        <f>AVERAGE(J16:J17)</f>
        <v>0</v>
      </c>
    </row>
    <row r="18" spans="1:11" ht="11.25">
      <c r="A18" s="5">
        <f>'TRB Record'!A18</f>
        <v>9</v>
      </c>
      <c r="C18" s="6">
        <f>'TRB Record'!C18</f>
        <v>0</v>
      </c>
      <c r="D18" s="31"/>
      <c r="E18" s="31"/>
      <c r="F18" s="92">
        <f>'% solids whole biomass'!J20</f>
        <v>0</v>
      </c>
      <c r="G18" s="16">
        <f t="shared" si="0"/>
        <v>0</v>
      </c>
      <c r="H18" s="31"/>
      <c r="I18" s="1">
        <f t="shared" si="1"/>
        <v>0</v>
      </c>
      <c r="J18" s="17">
        <f t="shared" si="2"/>
        <v>0</v>
      </c>
      <c r="K18" s="17"/>
    </row>
    <row r="19" spans="1:11" ht="11.25">
      <c r="A19" s="5" t="str">
        <f>'TRB Record'!A19</f>
        <v>replicate 9</v>
      </c>
      <c r="C19" s="6">
        <f>'TRB Record'!C19</f>
        <v>0</v>
      </c>
      <c r="D19" s="31"/>
      <c r="E19" s="31"/>
      <c r="F19" s="92">
        <f>'% solids whole biomass'!J20</f>
        <v>0</v>
      </c>
      <c r="G19" s="16">
        <f t="shared" si="0"/>
        <v>0</v>
      </c>
      <c r="H19" s="31"/>
      <c r="I19" s="1">
        <f t="shared" si="1"/>
        <v>0</v>
      </c>
      <c r="J19" s="17">
        <f t="shared" si="2"/>
        <v>0</v>
      </c>
      <c r="K19" s="17">
        <f>AVERAGE(J18:J19)</f>
        <v>0</v>
      </c>
    </row>
    <row r="20" spans="1:11" ht="11.25">
      <c r="A20" s="5">
        <f>'TRB Record'!A20</f>
        <v>10</v>
      </c>
      <c r="C20" s="6">
        <f>'TRB Record'!C20</f>
        <v>0</v>
      </c>
      <c r="D20" s="31"/>
      <c r="E20" s="31"/>
      <c r="F20" s="92">
        <f>'% solids whole biomass'!J22</f>
        <v>0</v>
      </c>
      <c r="G20" s="16">
        <f t="shared" si="0"/>
        <v>0</v>
      </c>
      <c r="H20" s="31"/>
      <c r="I20" s="1">
        <f t="shared" si="1"/>
        <v>0</v>
      </c>
      <c r="J20" s="17">
        <f t="shared" si="2"/>
        <v>0</v>
      </c>
      <c r="K20" s="17"/>
    </row>
    <row r="21" spans="1:11" ht="11.25">
      <c r="A21" s="5" t="str">
        <f>'TRB Record'!A21</f>
        <v>replicate 10</v>
      </c>
      <c r="C21" s="6">
        <f>'TRB Record'!C21</f>
        <v>0</v>
      </c>
      <c r="D21" s="31"/>
      <c r="E21" s="31"/>
      <c r="F21" s="92">
        <f>'% solids whole biomass'!J22</f>
        <v>0</v>
      </c>
      <c r="G21" s="16">
        <f t="shared" si="0"/>
        <v>0</v>
      </c>
      <c r="H21" s="31"/>
      <c r="I21" s="1">
        <f t="shared" si="1"/>
        <v>0</v>
      </c>
      <c r="J21" s="17">
        <f t="shared" si="2"/>
        <v>0</v>
      </c>
      <c r="K21" s="17">
        <f>AVERAGE(J20:J21)</f>
        <v>0</v>
      </c>
    </row>
    <row r="22" spans="1:11" ht="11.25">
      <c r="A22" s="5">
        <f>'TRB Record'!A22</f>
        <v>11</v>
      </c>
      <c r="C22" s="6">
        <f>'TRB Record'!C22</f>
        <v>0</v>
      </c>
      <c r="D22" s="31"/>
      <c r="E22" s="31"/>
      <c r="F22" s="92">
        <f>'% solids whole biomass'!J24</f>
        <v>0</v>
      </c>
      <c r="G22" s="16">
        <f t="shared" si="0"/>
        <v>0</v>
      </c>
      <c r="H22" s="31"/>
      <c r="I22" s="1">
        <f t="shared" si="1"/>
        <v>0</v>
      </c>
      <c r="J22" s="17">
        <f t="shared" si="2"/>
        <v>0</v>
      </c>
      <c r="K22" s="17"/>
    </row>
    <row r="23" spans="1:11" ht="11.25">
      <c r="A23" s="5" t="str">
        <f>'TRB Record'!A23</f>
        <v>replicate 11</v>
      </c>
      <c r="C23" s="6">
        <f>'TRB Record'!C23</f>
        <v>0</v>
      </c>
      <c r="D23" s="31"/>
      <c r="E23" s="31"/>
      <c r="F23" s="92">
        <f>'% solids whole biomass'!J24</f>
        <v>0</v>
      </c>
      <c r="G23" s="16">
        <f t="shared" si="0"/>
        <v>0</v>
      </c>
      <c r="H23" s="31"/>
      <c r="I23" s="1">
        <f t="shared" si="1"/>
        <v>0</v>
      </c>
      <c r="J23" s="17">
        <f t="shared" si="2"/>
        <v>0</v>
      </c>
      <c r="K23" s="17">
        <f>AVERAGE(J22:J23)</f>
        <v>0</v>
      </c>
    </row>
    <row r="24" spans="1:11" ht="11.25">
      <c r="A24" s="5">
        <f>'TRB Record'!A24</f>
        <v>12</v>
      </c>
      <c r="C24" s="6">
        <f>'TRB Record'!C24</f>
        <v>0</v>
      </c>
      <c r="D24" s="31"/>
      <c r="E24" s="31"/>
      <c r="F24" s="92">
        <f>'% solids whole biomass'!J26</f>
        <v>0</v>
      </c>
      <c r="G24" s="16">
        <f t="shared" si="0"/>
        <v>0</v>
      </c>
      <c r="H24" s="31"/>
      <c r="I24" s="1">
        <f t="shared" si="1"/>
        <v>0</v>
      </c>
      <c r="J24" s="17">
        <f t="shared" si="2"/>
        <v>0</v>
      </c>
      <c r="K24" s="17"/>
    </row>
    <row r="25" spans="1:11" ht="11.25">
      <c r="A25" s="5" t="str">
        <f>'TRB Record'!A25</f>
        <v>replicate 12</v>
      </c>
      <c r="C25" s="6">
        <f>'TRB Record'!C25</f>
        <v>0</v>
      </c>
      <c r="D25" s="31"/>
      <c r="E25" s="31"/>
      <c r="F25" s="92">
        <f>'% solids whole biomass'!J26</f>
        <v>0</v>
      </c>
      <c r="G25" s="16">
        <f t="shared" si="0"/>
        <v>0</v>
      </c>
      <c r="H25" s="31"/>
      <c r="I25" s="1">
        <f t="shared" si="1"/>
        <v>0</v>
      </c>
      <c r="J25" s="17">
        <f t="shared" si="2"/>
        <v>0</v>
      </c>
      <c r="K25" s="17">
        <f>AVERAGE(J24:J25)</f>
        <v>0</v>
      </c>
    </row>
    <row r="26" spans="1:11" ht="11.25">
      <c r="A26" s="5">
        <f>'TRB Record'!A26</f>
        <v>13</v>
      </c>
      <c r="C26" s="6">
        <f>'TRB Record'!C26</f>
        <v>0</v>
      </c>
      <c r="D26" s="31"/>
      <c r="E26" s="31"/>
      <c r="F26" s="92">
        <f>'% solids whole biomass'!J28</f>
        <v>0</v>
      </c>
      <c r="G26" s="16">
        <f t="shared" si="0"/>
        <v>0</v>
      </c>
      <c r="H26" s="31"/>
      <c r="I26" s="1">
        <f t="shared" si="1"/>
        <v>0</v>
      </c>
      <c r="J26" s="17">
        <f t="shared" si="2"/>
        <v>0</v>
      </c>
      <c r="K26" s="17"/>
    </row>
    <row r="27" spans="1:11" ht="11.25">
      <c r="A27" s="5" t="str">
        <f>'TRB Record'!A27</f>
        <v>replicate 13</v>
      </c>
      <c r="C27" s="6">
        <f>'TRB Record'!C27</f>
        <v>0</v>
      </c>
      <c r="D27" s="31"/>
      <c r="E27" s="31"/>
      <c r="F27" s="92">
        <f>'% solids whole biomass'!J28</f>
        <v>0</v>
      </c>
      <c r="G27" s="16">
        <f t="shared" si="0"/>
        <v>0</v>
      </c>
      <c r="H27" s="31"/>
      <c r="I27" s="1">
        <f t="shared" si="1"/>
        <v>0</v>
      </c>
      <c r="J27" s="17">
        <f t="shared" si="2"/>
        <v>0</v>
      </c>
      <c r="K27" s="17">
        <f>AVERAGE(J26:J27)</f>
        <v>0</v>
      </c>
    </row>
    <row r="28" spans="1:11" ht="11.25">
      <c r="A28" s="5">
        <f>'TRB Record'!A28</f>
        <v>14</v>
      </c>
      <c r="C28" s="6">
        <f>'TRB Record'!C28</f>
        <v>0</v>
      </c>
      <c r="D28" s="31"/>
      <c r="E28" s="31"/>
      <c r="F28" s="92">
        <f>'% solids whole biomass'!J30</f>
        <v>0</v>
      </c>
      <c r="G28" s="16">
        <f t="shared" si="0"/>
        <v>0</v>
      </c>
      <c r="H28" s="31"/>
      <c r="I28" s="1">
        <f t="shared" si="1"/>
        <v>0</v>
      </c>
      <c r="J28" s="17">
        <f t="shared" si="2"/>
        <v>0</v>
      </c>
      <c r="K28" s="17"/>
    </row>
    <row r="29" spans="1:11" ht="11.25">
      <c r="A29" s="5" t="str">
        <f>'TRB Record'!A29</f>
        <v>replicate 14</v>
      </c>
      <c r="C29" s="6">
        <f>'TRB Record'!C29</f>
        <v>0</v>
      </c>
      <c r="D29" s="31"/>
      <c r="E29" s="31"/>
      <c r="F29" s="92">
        <f>'% solids whole biomass'!J30</f>
        <v>0</v>
      </c>
      <c r="G29" s="16">
        <f t="shared" si="0"/>
        <v>0</v>
      </c>
      <c r="H29" s="31"/>
      <c r="I29" s="1">
        <f t="shared" si="1"/>
        <v>0</v>
      </c>
      <c r="J29" s="17">
        <f t="shared" si="2"/>
        <v>0</v>
      </c>
      <c r="K29" s="17">
        <f>AVERAGE(J28:J29)</f>
        <v>0</v>
      </c>
    </row>
    <row r="30" spans="1:11" ht="11.25">
      <c r="A30" s="5">
        <f>'TRB Record'!A30</f>
        <v>15</v>
      </c>
      <c r="C30" s="6">
        <f>'TRB Record'!C30</f>
        <v>0</v>
      </c>
      <c r="D30" s="31"/>
      <c r="E30" s="31"/>
      <c r="F30" s="92">
        <f>'% solids whole biomass'!J32</f>
        <v>0</v>
      </c>
      <c r="G30" s="16">
        <f t="shared" si="0"/>
        <v>0</v>
      </c>
      <c r="H30" s="31"/>
      <c r="I30" s="1">
        <f t="shared" si="1"/>
        <v>0</v>
      </c>
      <c r="J30" s="17">
        <f t="shared" si="2"/>
        <v>0</v>
      </c>
      <c r="K30" s="17"/>
    </row>
    <row r="31" spans="1:11" ht="11.25">
      <c r="A31" s="5" t="str">
        <f>'TRB Record'!A31</f>
        <v>replicate 15</v>
      </c>
      <c r="C31" s="6">
        <f>'TRB Record'!C31</f>
        <v>0</v>
      </c>
      <c r="D31" s="31"/>
      <c r="E31" s="31"/>
      <c r="F31" s="92">
        <f>'% solids whole biomass'!J32</f>
        <v>0</v>
      </c>
      <c r="G31" s="16">
        <f t="shared" si="0"/>
        <v>0</v>
      </c>
      <c r="H31" s="31"/>
      <c r="I31" s="1">
        <f t="shared" si="1"/>
        <v>0</v>
      </c>
      <c r="J31" s="17">
        <f t="shared" si="2"/>
        <v>0</v>
      </c>
      <c r="K31" s="17">
        <f>AVERAGE(J30:J31)</f>
        <v>0</v>
      </c>
    </row>
    <row r="32" spans="1:11" ht="11.25">
      <c r="A32" s="5">
        <f>'TRB Record'!A32</f>
        <v>16</v>
      </c>
      <c r="C32" s="6">
        <f>'TRB Record'!C32</f>
        <v>0</v>
      </c>
      <c r="D32" s="31"/>
      <c r="E32" s="31"/>
      <c r="F32" s="92">
        <f>'% solids whole biomass'!J34</f>
        <v>0</v>
      </c>
      <c r="G32" s="16">
        <f t="shared" si="0"/>
        <v>0</v>
      </c>
      <c r="H32" s="31"/>
      <c r="I32" s="1">
        <f t="shared" si="1"/>
        <v>0</v>
      </c>
      <c r="J32" s="17">
        <f t="shared" si="2"/>
        <v>0</v>
      </c>
      <c r="K32" s="17"/>
    </row>
    <row r="33" spans="1:11" ht="11.25">
      <c r="A33" s="5" t="str">
        <f>'TRB Record'!A33</f>
        <v>replicate 16</v>
      </c>
      <c r="C33" s="6">
        <f>'TRB Record'!C33</f>
        <v>0</v>
      </c>
      <c r="D33" s="31"/>
      <c r="E33" s="31"/>
      <c r="F33" s="92">
        <f>'% solids whole biomass'!J34</f>
        <v>0</v>
      </c>
      <c r="G33" s="16">
        <f t="shared" si="0"/>
        <v>0</v>
      </c>
      <c r="H33" s="31"/>
      <c r="I33" s="1">
        <f t="shared" si="1"/>
        <v>0</v>
      </c>
      <c r="J33" s="17">
        <f t="shared" si="2"/>
        <v>0</v>
      </c>
      <c r="K33" s="17">
        <f>AVERAGE(J32:J33)</f>
        <v>0</v>
      </c>
    </row>
    <row r="34" spans="1:11" ht="11.25">
      <c r="A34" s="5">
        <f>'TRB Record'!A34</f>
        <v>17</v>
      </c>
      <c r="C34" s="6">
        <f>'TRB Record'!C34</f>
        <v>0</v>
      </c>
      <c r="D34" s="31"/>
      <c r="E34" s="31"/>
      <c r="F34" s="92">
        <f>'% solids whole biomass'!J36</f>
        <v>0</v>
      </c>
      <c r="G34" s="16">
        <f aca="true" t="shared" si="3" ref="G34:G61">(F34/100)*E34</f>
        <v>0</v>
      </c>
      <c r="H34" s="31"/>
      <c r="I34" s="1">
        <f aca="true" t="shared" si="4" ref="I34:I61">H34-D34</f>
        <v>0</v>
      </c>
      <c r="J34" s="17">
        <f t="shared" si="2"/>
        <v>0</v>
      </c>
      <c r="K34" s="17"/>
    </row>
    <row r="35" spans="1:11" ht="11.25">
      <c r="A35" s="5" t="str">
        <f>'TRB Record'!A35</f>
        <v>replicate 17</v>
      </c>
      <c r="C35" s="6">
        <f>'TRB Record'!C35</f>
        <v>0</v>
      </c>
      <c r="D35" s="31"/>
      <c r="E35" s="31"/>
      <c r="F35" s="92">
        <f>'% solids whole biomass'!J36</f>
        <v>0</v>
      </c>
      <c r="G35" s="16">
        <f t="shared" si="3"/>
        <v>0</v>
      </c>
      <c r="H35" s="31"/>
      <c r="I35" s="1">
        <f t="shared" si="4"/>
        <v>0</v>
      </c>
      <c r="J35" s="17">
        <f t="shared" si="2"/>
        <v>0</v>
      </c>
      <c r="K35" s="17">
        <f>AVERAGE(J34:J35)</f>
        <v>0</v>
      </c>
    </row>
    <row r="36" spans="1:11" ht="11.25">
      <c r="A36" s="5">
        <f>'TRB Record'!A36</f>
        <v>18</v>
      </c>
      <c r="C36" s="6">
        <f>'TRB Record'!C36</f>
        <v>0</v>
      </c>
      <c r="D36" s="31"/>
      <c r="E36" s="31"/>
      <c r="F36" s="92">
        <f>'% solids whole biomass'!J38</f>
        <v>0</v>
      </c>
      <c r="G36" s="16">
        <f t="shared" si="3"/>
        <v>0</v>
      </c>
      <c r="H36" s="31"/>
      <c r="I36" s="1">
        <f t="shared" si="4"/>
        <v>0</v>
      </c>
      <c r="J36" s="17">
        <f t="shared" si="2"/>
        <v>0</v>
      </c>
      <c r="K36" s="17"/>
    </row>
    <row r="37" spans="1:11" ht="11.25">
      <c r="A37" s="5" t="str">
        <f>'TRB Record'!A37</f>
        <v>replicate 18</v>
      </c>
      <c r="C37" s="6">
        <f>'TRB Record'!C37</f>
        <v>0</v>
      </c>
      <c r="D37" s="31"/>
      <c r="E37" s="31"/>
      <c r="F37" s="92">
        <f>'% solids whole biomass'!J38</f>
        <v>0</v>
      </c>
      <c r="G37" s="16">
        <f t="shared" si="3"/>
        <v>0</v>
      </c>
      <c r="H37" s="31"/>
      <c r="I37" s="1">
        <f t="shared" si="4"/>
        <v>0</v>
      </c>
      <c r="J37" s="17">
        <f t="shared" si="2"/>
        <v>0</v>
      </c>
      <c r="K37" s="17">
        <f>AVERAGE(J36:J37)</f>
        <v>0</v>
      </c>
    </row>
    <row r="38" spans="1:11" ht="11.25">
      <c r="A38" s="5">
        <f>'TRB Record'!A38</f>
        <v>19</v>
      </c>
      <c r="C38" s="6">
        <f>'TRB Record'!C38</f>
        <v>0</v>
      </c>
      <c r="D38" s="31"/>
      <c r="E38" s="31"/>
      <c r="F38" s="92">
        <f>'% solids whole biomass'!J40</f>
        <v>0</v>
      </c>
      <c r="G38" s="16">
        <f t="shared" si="3"/>
        <v>0</v>
      </c>
      <c r="H38" s="31"/>
      <c r="I38" s="1">
        <f t="shared" si="4"/>
        <v>0</v>
      </c>
      <c r="J38" s="17">
        <f t="shared" si="2"/>
        <v>0</v>
      </c>
      <c r="K38" s="17"/>
    </row>
    <row r="39" spans="1:11" ht="11.25">
      <c r="A39" s="5" t="str">
        <f>'TRB Record'!A39</f>
        <v>replicate 19</v>
      </c>
      <c r="C39" s="6">
        <f>'TRB Record'!C39</f>
        <v>0</v>
      </c>
      <c r="D39" s="31"/>
      <c r="E39" s="31"/>
      <c r="F39" s="92">
        <f>'% solids whole biomass'!J40</f>
        <v>0</v>
      </c>
      <c r="G39" s="16">
        <f t="shared" si="3"/>
        <v>0</v>
      </c>
      <c r="H39" s="31"/>
      <c r="I39" s="1">
        <f t="shared" si="4"/>
        <v>0</v>
      </c>
      <c r="J39" s="17">
        <f t="shared" si="2"/>
        <v>0</v>
      </c>
      <c r="K39" s="17">
        <f>AVERAGE(J38:J39)</f>
        <v>0</v>
      </c>
    </row>
    <row r="40" spans="1:11" ht="11.25">
      <c r="A40" s="5">
        <f>'TRB Record'!A40</f>
        <v>20</v>
      </c>
      <c r="C40" s="6">
        <f>'TRB Record'!C40</f>
        <v>0</v>
      </c>
      <c r="D40" s="31"/>
      <c r="E40" s="31"/>
      <c r="F40" s="92">
        <f>'% solids whole biomass'!J42</f>
        <v>0</v>
      </c>
      <c r="G40" s="16">
        <f t="shared" si="3"/>
        <v>0</v>
      </c>
      <c r="H40" s="31"/>
      <c r="I40" s="1">
        <f t="shared" si="4"/>
        <v>0</v>
      </c>
      <c r="J40" s="17">
        <f t="shared" si="2"/>
        <v>0</v>
      </c>
      <c r="K40" s="17"/>
    </row>
    <row r="41" spans="1:11" ht="11.25">
      <c r="A41" s="5" t="str">
        <f>'TRB Record'!A41</f>
        <v>replicate 20</v>
      </c>
      <c r="C41" s="6">
        <f>'TRB Record'!C41</f>
        <v>0</v>
      </c>
      <c r="D41" s="31"/>
      <c r="E41" s="31"/>
      <c r="F41" s="92">
        <f>'% solids whole biomass'!J42</f>
        <v>0</v>
      </c>
      <c r="G41" s="16">
        <f t="shared" si="3"/>
        <v>0</v>
      </c>
      <c r="H41" s="31"/>
      <c r="I41" s="1">
        <f t="shared" si="4"/>
        <v>0</v>
      </c>
      <c r="J41" s="17">
        <f t="shared" si="2"/>
        <v>0</v>
      </c>
      <c r="K41" s="17">
        <f>AVERAGE(J40:J41)</f>
        <v>0</v>
      </c>
    </row>
    <row r="42" spans="1:11" ht="11.25">
      <c r="A42" s="5">
        <f>'TRB Record'!A42</f>
        <v>21</v>
      </c>
      <c r="C42" s="6">
        <f>'TRB Record'!C42</f>
        <v>0</v>
      </c>
      <c r="D42" s="31"/>
      <c r="E42" s="31"/>
      <c r="F42" s="92">
        <f>'% solids whole biomass'!J44</f>
        <v>0</v>
      </c>
      <c r="G42" s="16">
        <f t="shared" si="3"/>
        <v>0</v>
      </c>
      <c r="H42" s="31"/>
      <c r="I42" s="1">
        <f t="shared" si="4"/>
        <v>0</v>
      </c>
      <c r="J42" s="17">
        <f t="shared" si="2"/>
        <v>0</v>
      </c>
      <c r="K42" s="17"/>
    </row>
    <row r="43" spans="1:11" ht="11.25">
      <c r="A43" s="5" t="str">
        <f>'TRB Record'!A43</f>
        <v>replicate 21</v>
      </c>
      <c r="C43" s="6">
        <f>'TRB Record'!C43</f>
        <v>0</v>
      </c>
      <c r="D43" s="31"/>
      <c r="E43" s="31"/>
      <c r="F43" s="92">
        <f>'% solids whole biomass'!J44</f>
        <v>0</v>
      </c>
      <c r="G43" s="16">
        <f t="shared" si="3"/>
        <v>0</v>
      </c>
      <c r="H43" s="31"/>
      <c r="I43" s="1">
        <f t="shared" si="4"/>
        <v>0</v>
      </c>
      <c r="J43" s="17">
        <f t="shared" si="2"/>
        <v>0</v>
      </c>
      <c r="K43" s="17">
        <f>AVERAGE(J42:J43)</f>
        <v>0</v>
      </c>
    </row>
    <row r="44" spans="1:11" ht="11.25">
      <c r="A44" s="5">
        <f>'TRB Record'!A44</f>
        <v>22</v>
      </c>
      <c r="C44" s="6">
        <f>'TRB Record'!C44</f>
        <v>0</v>
      </c>
      <c r="D44" s="31"/>
      <c r="E44" s="31"/>
      <c r="F44" s="92">
        <f>'% solids whole biomass'!J46</f>
        <v>0</v>
      </c>
      <c r="G44" s="16">
        <f t="shared" si="3"/>
        <v>0</v>
      </c>
      <c r="H44" s="31"/>
      <c r="I44" s="1">
        <f t="shared" si="4"/>
        <v>0</v>
      </c>
      <c r="J44" s="17">
        <f t="shared" si="2"/>
        <v>0</v>
      </c>
      <c r="K44" s="17"/>
    </row>
    <row r="45" spans="1:11" ht="11.25">
      <c r="A45" s="5" t="str">
        <f>'TRB Record'!A45</f>
        <v>replicate 22</v>
      </c>
      <c r="C45" s="6">
        <f>'TRB Record'!C45</f>
        <v>0</v>
      </c>
      <c r="D45" s="31"/>
      <c r="E45" s="31"/>
      <c r="F45" s="92">
        <f>'% solids whole biomass'!J46</f>
        <v>0</v>
      </c>
      <c r="G45" s="16">
        <f t="shared" si="3"/>
        <v>0</v>
      </c>
      <c r="H45" s="31"/>
      <c r="I45" s="1">
        <f t="shared" si="4"/>
        <v>0</v>
      </c>
      <c r="J45" s="17">
        <f t="shared" si="2"/>
        <v>0</v>
      </c>
      <c r="K45" s="17">
        <f>AVERAGE(J44:J45)</f>
        <v>0</v>
      </c>
    </row>
    <row r="46" spans="1:11" ht="11.25">
      <c r="A46" s="5">
        <f>'TRB Record'!A46</f>
        <v>23</v>
      </c>
      <c r="C46" s="6">
        <f>'TRB Record'!C46</f>
        <v>0</v>
      </c>
      <c r="D46" s="31"/>
      <c r="E46" s="31"/>
      <c r="F46" s="92">
        <f>'% solids whole biomass'!J48</f>
        <v>0</v>
      </c>
      <c r="G46" s="16">
        <f t="shared" si="3"/>
        <v>0</v>
      </c>
      <c r="H46" s="31"/>
      <c r="I46" s="1">
        <f t="shared" si="4"/>
        <v>0</v>
      </c>
      <c r="J46" s="17">
        <f t="shared" si="2"/>
        <v>0</v>
      </c>
      <c r="K46" s="17"/>
    </row>
    <row r="47" spans="1:11" ht="11.25">
      <c r="A47" s="5" t="str">
        <f>'TRB Record'!A47</f>
        <v>replicate 23</v>
      </c>
      <c r="C47" s="6">
        <f>'TRB Record'!C47</f>
        <v>0</v>
      </c>
      <c r="D47" s="31"/>
      <c r="E47" s="31"/>
      <c r="F47" s="92">
        <f>'% solids whole biomass'!J48</f>
        <v>0</v>
      </c>
      <c r="G47" s="16">
        <f t="shared" si="3"/>
        <v>0</v>
      </c>
      <c r="H47" s="31"/>
      <c r="I47" s="1">
        <f t="shared" si="4"/>
        <v>0</v>
      </c>
      <c r="J47" s="17">
        <f t="shared" si="2"/>
        <v>0</v>
      </c>
      <c r="K47" s="17">
        <f>AVERAGE(J46:J47)</f>
        <v>0</v>
      </c>
    </row>
    <row r="48" spans="1:11" ht="11.25">
      <c r="A48" s="5">
        <f>'TRB Record'!A48</f>
        <v>24</v>
      </c>
      <c r="C48" s="6">
        <f>'TRB Record'!C48</f>
        <v>0</v>
      </c>
      <c r="D48" s="31"/>
      <c r="E48" s="31"/>
      <c r="F48" s="92">
        <f>'% solids whole biomass'!J50</f>
        <v>0</v>
      </c>
      <c r="G48" s="16">
        <f t="shared" si="3"/>
        <v>0</v>
      </c>
      <c r="H48" s="31"/>
      <c r="I48" s="1">
        <f t="shared" si="4"/>
        <v>0</v>
      </c>
      <c r="J48" s="17">
        <f t="shared" si="2"/>
        <v>0</v>
      </c>
      <c r="K48" s="17"/>
    </row>
    <row r="49" spans="1:11" ht="11.25">
      <c r="A49" s="5" t="str">
        <f>'TRB Record'!A49</f>
        <v>replicate 24</v>
      </c>
      <c r="C49" s="6">
        <f>'TRB Record'!C49</f>
        <v>0</v>
      </c>
      <c r="D49" s="31"/>
      <c r="E49" s="31"/>
      <c r="F49" s="92">
        <f>'% solids whole biomass'!J50</f>
        <v>0</v>
      </c>
      <c r="G49" s="16">
        <f t="shared" si="3"/>
        <v>0</v>
      </c>
      <c r="H49" s="31"/>
      <c r="I49" s="1">
        <f t="shared" si="4"/>
        <v>0</v>
      </c>
      <c r="J49" s="17">
        <f t="shared" si="2"/>
        <v>0</v>
      </c>
      <c r="K49" s="17">
        <f>AVERAGE(J48:J49)</f>
        <v>0</v>
      </c>
    </row>
    <row r="50" spans="1:11" ht="11.25">
      <c r="A50" s="5">
        <f>'TRB Record'!A50</f>
        <v>25</v>
      </c>
      <c r="C50" s="6">
        <f>'TRB Record'!C50</f>
        <v>0</v>
      </c>
      <c r="D50" s="31"/>
      <c r="E50" s="31"/>
      <c r="F50" s="92">
        <f>'% solids whole biomass'!J52</f>
        <v>0</v>
      </c>
      <c r="G50" s="16">
        <f t="shared" si="3"/>
        <v>0</v>
      </c>
      <c r="H50" s="31"/>
      <c r="I50" s="1">
        <f t="shared" si="4"/>
        <v>0</v>
      </c>
      <c r="J50" s="17">
        <f t="shared" si="2"/>
        <v>0</v>
      </c>
      <c r="K50" s="17"/>
    </row>
    <row r="51" spans="1:11" ht="11.25">
      <c r="A51" s="5" t="str">
        <f>'TRB Record'!A51</f>
        <v>replicate 25</v>
      </c>
      <c r="C51" s="6">
        <f>'TRB Record'!C51</f>
        <v>0</v>
      </c>
      <c r="D51" s="31"/>
      <c r="E51" s="31"/>
      <c r="F51" s="92">
        <f>'% solids whole biomass'!J52</f>
        <v>0</v>
      </c>
      <c r="G51" s="16">
        <f t="shared" si="3"/>
        <v>0</v>
      </c>
      <c r="H51" s="31"/>
      <c r="I51" s="1">
        <f t="shared" si="4"/>
        <v>0</v>
      </c>
      <c r="J51" s="17">
        <f t="shared" si="2"/>
        <v>0</v>
      </c>
      <c r="K51" s="17">
        <f>AVERAGE(J50:J51)</f>
        <v>0</v>
      </c>
    </row>
    <row r="52" spans="1:11" ht="11.25">
      <c r="A52" s="5">
        <f>'TRB Record'!A52</f>
        <v>26</v>
      </c>
      <c r="C52" s="6">
        <f>'TRB Record'!C52</f>
        <v>0</v>
      </c>
      <c r="D52" s="31"/>
      <c r="E52" s="31"/>
      <c r="F52" s="92">
        <f>'% solids whole biomass'!J54</f>
        <v>0</v>
      </c>
      <c r="G52" s="16">
        <f t="shared" si="3"/>
        <v>0</v>
      </c>
      <c r="H52" s="31"/>
      <c r="I52" s="1">
        <f t="shared" si="4"/>
        <v>0</v>
      </c>
      <c r="J52" s="17">
        <f t="shared" si="2"/>
        <v>0</v>
      </c>
      <c r="K52" s="17"/>
    </row>
    <row r="53" spans="1:11" ht="11.25">
      <c r="A53" s="5" t="str">
        <f>'TRB Record'!A53</f>
        <v>replicate 26</v>
      </c>
      <c r="C53" s="6">
        <f>'TRB Record'!C53</f>
        <v>0</v>
      </c>
      <c r="D53" s="31"/>
      <c r="E53" s="31"/>
      <c r="F53" s="92">
        <f>'% solids whole biomass'!J54</f>
        <v>0</v>
      </c>
      <c r="G53" s="16">
        <f t="shared" si="3"/>
        <v>0</v>
      </c>
      <c r="H53" s="31"/>
      <c r="I53" s="1">
        <f t="shared" si="4"/>
        <v>0</v>
      </c>
      <c r="J53" s="17">
        <f t="shared" si="2"/>
        <v>0</v>
      </c>
      <c r="K53" s="17">
        <f>AVERAGE(J52:J53)</f>
        <v>0</v>
      </c>
    </row>
    <row r="54" spans="1:11" ht="11.25">
      <c r="A54" s="5">
        <f>'TRB Record'!A54</f>
        <v>27</v>
      </c>
      <c r="C54" s="6">
        <f>'TRB Record'!C54</f>
        <v>0</v>
      </c>
      <c r="D54" s="31"/>
      <c r="E54" s="31"/>
      <c r="F54" s="92">
        <f>'% solids whole biomass'!J56</f>
        <v>0</v>
      </c>
      <c r="G54" s="16">
        <f t="shared" si="3"/>
        <v>0</v>
      </c>
      <c r="H54" s="31"/>
      <c r="I54" s="1">
        <f t="shared" si="4"/>
        <v>0</v>
      </c>
      <c r="J54" s="17">
        <f t="shared" si="2"/>
        <v>0</v>
      </c>
      <c r="K54" s="17"/>
    </row>
    <row r="55" spans="1:11" ht="11.25">
      <c r="A55" s="5" t="str">
        <f>'TRB Record'!A55</f>
        <v>replicate 27</v>
      </c>
      <c r="C55" s="6">
        <f>'TRB Record'!C55</f>
        <v>0</v>
      </c>
      <c r="D55" s="31"/>
      <c r="E55" s="31"/>
      <c r="F55" s="92">
        <f>'% solids whole biomass'!J56</f>
        <v>0</v>
      </c>
      <c r="G55" s="16">
        <f t="shared" si="3"/>
        <v>0</v>
      </c>
      <c r="H55" s="31"/>
      <c r="I55" s="1">
        <f t="shared" si="4"/>
        <v>0</v>
      </c>
      <c r="J55" s="17">
        <f t="shared" si="2"/>
        <v>0</v>
      </c>
      <c r="K55" s="17">
        <f>AVERAGE(J54:J55)</f>
        <v>0</v>
      </c>
    </row>
    <row r="56" spans="1:11" ht="11.25">
      <c r="A56" s="5">
        <f>'TRB Record'!A56</f>
        <v>28</v>
      </c>
      <c r="C56" s="6">
        <f>'TRB Record'!C56</f>
        <v>0</v>
      </c>
      <c r="D56" s="31"/>
      <c r="E56" s="31"/>
      <c r="F56" s="92">
        <f>'% solids whole biomass'!J58</f>
        <v>0</v>
      </c>
      <c r="G56" s="16">
        <f t="shared" si="3"/>
        <v>0</v>
      </c>
      <c r="H56" s="31"/>
      <c r="I56" s="1">
        <f t="shared" si="4"/>
        <v>0</v>
      </c>
      <c r="J56" s="17">
        <f t="shared" si="2"/>
        <v>0</v>
      </c>
      <c r="K56" s="17"/>
    </row>
    <row r="57" spans="1:11" ht="11.25">
      <c r="A57" s="5" t="str">
        <f>'TRB Record'!A57</f>
        <v>replicate 28</v>
      </c>
      <c r="C57" s="6">
        <f>'TRB Record'!C57</f>
        <v>0</v>
      </c>
      <c r="D57" s="31"/>
      <c r="E57" s="31"/>
      <c r="F57" s="92">
        <f>'% solids whole biomass'!J58</f>
        <v>0</v>
      </c>
      <c r="G57" s="16">
        <f t="shared" si="3"/>
        <v>0</v>
      </c>
      <c r="H57" s="31"/>
      <c r="I57" s="1">
        <f t="shared" si="4"/>
        <v>0</v>
      </c>
      <c r="J57" s="17">
        <f t="shared" si="2"/>
        <v>0</v>
      </c>
      <c r="K57" s="17">
        <f>AVERAGE(J56:J57)</f>
        <v>0</v>
      </c>
    </row>
    <row r="58" spans="1:11" ht="11.25">
      <c r="A58" s="5">
        <f>'TRB Record'!A58</f>
        <v>29</v>
      </c>
      <c r="C58" s="6">
        <f>'TRB Record'!C58</f>
        <v>0</v>
      </c>
      <c r="D58" s="31"/>
      <c r="E58" s="31"/>
      <c r="F58" s="92">
        <f>'% solids whole biomass'!J60</f>
        <v>0</v>
      </c>
      <c r="G58" s="16">
        <f t="shared" si="3"/>
        <v>0</v>
      </c>
      <c r="H58" s="31"/>
      <c r="I58" s="1">
        <f t="shared" si="4"/>
        <v>0</v>
      </c>
      <c r="J58" s="17">
        <f t="shared" si="2"/>
        <v>0</v>
      </c>
      <c r="K58" s="17"/>
    </row>
    <row r="59" spans="1:11" ht="11.25">
      <c r="A59" s="5" t="str">
        <f>'TRB Record'!A59</f>
        <v>replicate 29</v>
      </c>
      <c r="C59" s="6">
        <f>'TRB Record'!C59</f>
        <v>0</v>
      </c>
      <c r="D59" s="31"/>
      <c r="E59" s="31"/>
      <c r="F59" s="92">
        <f>'% solids whole biomass'!J60</f>
        <v>0</v>
      </c>
      <c r="G59" s="16">
        <f t="shared" si="3"/>
        <v>0</v>
      </c>
      <c r="H59" s="31"/>
      <c r="I59" s="1">
        <f t="shared" si="4"/>
        <v>0</v>
      </c>
      <c r="J59" s="17">
        <f t="shared" si="2"/>
        <v>0</v>
      </c>
      <c r="K59" s="17">
        <f>AVERAGE(J58:J59)</f>
        <v>0</v>
      </c>
    </row>
    <row r="60" spans="1:11" ht="11.25">
      <c r="A60" s="5">
        <f>'TRB Record'!A60</f>
        <v>30</v>
      </c>
      <c r="C60" s="6">
        <f>'TRB Record'!C60</f>
        <v>0</v>
      </c>
      <c r="D60" s="31"/>
      <c r="E60" s="31"/>
      <c r="F60" s="92">
        <f>'% solids whole biomass'!J62</f>
        <v>0</v>
      </c>
      <c r="G60" s="16">
        <f t="shared" si="3"/>
        <v>0</v>
      </c>
      <c r="H60" s="31"/>
      <c r="I60" s="1">
        <f t="shared" si="4"/>
        <v>0</v>
      </c>
      <c r="J60" s="17">
        <f t="shared" si="2"/>
        <v>0</v>
      </c>
      <c r="K60" s="17"/>
    </row>
    <row r="61" spans="1:11" ht="11.25">
      <c r="A61" s="5" t="str">
        <f>'TRB Record'!A61</f>
        <v>replicate 30</v>
      </c>
      <c r="C61" s="6">
        <f>'TRB Record'!C61</f>
        <v>0</v>
      </c>
      <c r="D61" s="31"/>
      <c r="E61" s="31"/>
      <c r="F61" s="92">
        <f>'% solids whole biomass'!J62</f>
        <v>0</v>
      </c>
      <c r="G61" s="16">
        <f t="shared" si="3"/>
        <v>0</v>
      </c>
      <c r="H61" s="31"/>
      <c r="I61" s="1">
        <f t="shared" si="4"/>
        <v>0</v>
      </c>
      <c r="J61" s="17">
        <f t="shared" si="2"/>
        <v>0</v>
      </c>
      <c r="K61" s="17">
        <f>AVERAGE(J60:J61)</f>
        <v>0</v>
      </c>
    </row>
  </sheetData>
  <sheetProtection sheet="1" objects="1" scenarios="1"/>
  <printOptions gridLines="1"/>
  <pageMargins left="0.75" right="0.75" top="1" bottom="1" header="0.5" footer="0.5"/>
  <pageSetup fitToHeight="5" fitToWidth="1" orientation="landscape" paperSize="9" scale="97"/>
  <headerFooter alignWithMargins="0">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Q62"/>
  <sheetViews>
    <sheetView workbookViewId="0" topLeftCell="A1">
      <pane xSplit="2" ySplit="2" topLeftCell="C3" activePane="bottomRight" state="frozen"/>
      <selection pane="topLeft" activeCell="A62" sqref="A62:IV213"/>
      <selection pane="topRight" activeCell="A62" sqref="A62:IV213"/>
      <selection pane="bottomLeft" activeCell="A62" sqref="A62:IV213"/>
      <selection pane="bottomRight" activeCell="P63" sqref="P63"/>
    </sheetView>
  </sheetViews>
  <sheetFormatPr defaultColWidth="9.00390625" defaultRowHeight="12"/>
  <cols>
    <col min="1" max="1" width="14.875" style="1" customWidth="1"/>
    <col min="2" max="2" width="15.125" style="6" customWidth="1"/>
    <col min="3" max="3" width="13.625" style="19" customWidth="1"/>
    <col min="4" max="5" width="7.125" style="24" customWidth="1"/>
    <col min="6" max="7" width="7.125" style="1" customWidth="1"/>
    <col min="8" max="8" width="7.125" style="24" customWidth="1"/>
    <col min="9" max="10" width="7.125" style="59" customWidth="1"/>
    <col min="11" max="12" width="7.125" style="1" customWidth="1"/>
    <col min="13" max="13" width="7.125" style="2" customWidth="1"/>
    <col min="14" max="15" width="7.125" style="59" customWidth="1"/>
    <col min="16" max="17" width="7.125" style="1" customWidth="1"/>
    <col min="18" max="16384" width="11.375" style="5" customWidth="1"/>
  </cols>
  <sheetData>
    <row r="1" spans="2:17" s="18" customFormat="1" ht="48" customHeight="1" thickBot="1">
      <c r="B1" s="60"/>
      <c r="C1" s="123" t="s">
        <v>60</v>
      </c>
      <c r="D1" s="124"/>
      <c r="E1" s="124"/>
      <c r="F1" s="124"/>
      <c r="G1" s="125"/>
      <c r="H1" s="123" t="s">
        <v>61</v>
      </c>
      <c r="I1" s="124"/>
      <c r="J1" s="124"/>
      <c r="K1" s="124"/>
      <c r="L1" s="125"/>
      <c r="M1" s="123" t="s">
        <v>62</v>
      </c>
      <c r="N1" s="124"/>
      <c r="O1" s="124"/>
      <c r="P1" s="124"/>
      <c r="Q1" s="125"/>
    </row>
    <row r="2" spans="1:17" s="9" customFormat="1" ht="99">
      <c r="A2" s="9" t="s">
        <v>0</v>
      </c>
      <c r="B2" s="10" t="s">
        <v>46</v>
      </c>
      <c r="C2" s="66" t="s">
        <v>63</v>
      </c>
      <c r="D2" s="67" t="s">
        <v>64</v>
      </c>
      <c r="E2" s="67" t="s">
        <v>178</v>
      </c>
      <c r="F2" s="9" t="s">
        <v>65</v>
      </c>
      <c r="G2" s="9" t="s">
        <v>66</v>
      </c>
      <c r="H2" s="67" t="s">
        <v>67</v>
      </c>
      <c r="I2" s="67" t="s">
        <v>64</v>
      </c>
      <c r="J2" s="67" t="s">
        <v>178</v>
      </c>
      <c r="K2" s="9" t="s">
        <v>65</v>
      </c>
      <c r="L2" s="9" t="s">
        <v>66</v>
      </c>
      <c r="M2" s="67" t="s">
        <v>68</v>
      </c>
      <c r="N2" s="68" t="s">
        <v>64</v>
      </c>
      <c r="O2" s="67" t="s">
        <v>178</v>
      </c>
      <c r="P2" s="9" t="s">
        <v>65</v>
      </c>
      <c r="Q2" s="9" t="s">
        <v>66</v>
      </c>
    </row>
    <row r="3" spans="1:17" ht="11.25">
      <c r="A3" s="1">
        <v>1</v>
      </c>
      <c r="B3" s="6">
        <f>'TRB Record'!C2</f>
        <v>0</v>
      </c>
      <c r="C3" s="2"/>
      <c r="D3" s="2"/>
      <c r="E3" s="2">
        <v>4.6</v>
      </c>
      <c r="F3" s="17">
        <f>D3*E3</f>
        <v>0</v>
      </c>
      <c r="G3" s="17"/>
      <c r="H3" s="2"/>
      <c r="I3" s="2"/>
      <c r="J3" s="2">
        <v>4.6</v>
      </c>
      <c r="K3" s="17">
        <f>I3*J3</f>
        <v>0</v>
      </c>
      <c r="L3" s="17"/>
      <c r="N3" s="58"/>
      <c r="O3" s="2">
        <v>4.6</v>
      </c>
      <c r="P3" s="17">
        <f>N3*O3</f>
        <v>0</v>
      </c>
      <c r="Q3" s="17"/>
    </row>
    <row r="4" spans="1:17" ht="11.25">
      <c r="A4" s="1" t="s">
        <v>13</v>
      </c>
      <c r="B4" s="6">
        <f>'TRB Record'!C3</f>
        <v>0</v>
      </c>
      <c r="C4" s="2"/>
      <c r="D4" s="2"/>
      <c r="E4" s="2">
        <v>4.6</v>
      </c>
      <c r="F4" s="17">
        <f aca="true" t="shared" si="0" ref="F4:F62">D4*E4</f>
        <v>0</v>
      </c>
      <c r="G4" s="17">
        <f>AVERAGE(F3:F4)</f>
        <v>0</v>
      </c>
      <c r="H4" s="2"/>
      <c r="I4" s="2"/>
      <c r="J4" s="2">
        <v>4.6</v>
      </c>
      <c r="K4" s="17">
        <f aca="true" t="shared" si="1" ref="K4:K62">I4*J4</f>
        <v>0</v>
      </c>
      <c r="L4" s="17">
        <f>AVERAGE(K3:K4)</f>
        <v>0</v>
      </c>
      <c r="N4" s="8"/>
      <c r="O4" s="2">
        <v>4.6</v>
      </c>
      <c r="P4" s="17">
        <f aca="true" t="shared" si="2" ref="P4:P62">N4*O4</f>
        <v>0</v>
      </c>
      <c r="Q4" s="17">
        <f>AVERAGE(P3:P4)</f>
        <v>0</v>
      </c>
    </row>
    <row r="5" spans="1:17" ht="11.25">
      <c r="A5" s="1">
        <v>2</v>
      </c>
      <c r="B5" s="6">
        <f>'TRB Record'!C4</f>
        <v>0</v>
      </c>
      <c r="C5" s="2"/>
      <c r="D5" s="2"/>
      <c r="E5" s="2">
        <v>4.6</v>
      </c>
      <c r="F5" s="17">
        <f t="shared" si="0"/>
        <v>0</v>
      </c>
      <c r="G5" s="17"/>
      <c r="H5" s="2"/>
      <c r="I5" s="2"/>
      <c r="J5" s="2">
        <v>4.6</v>
      </c>
      <c r="K5" s="17">
        <f t="shared" si="1"/>
        <v>0</v>
      </c>
      <c r="L5" s="17"/>
      <c r="N5" s="58"/>
      <c r="O5" s="2">
        <v>4.6</v>
      </c>
      <c r="P5" s="17">
        <f t="shared" si="2"/>
        <v>0</v>
      </c>
      <c r="Q5" s="17"/>
    </row>
    <row r="6" spans="1:17" ht="11.25">
      <c r="A6" s="1" t="s">
        <v>14</v>
      </c>
      <c r="B6" s="6">
        <f>'TRB Record'!C5</f>
        <v>0</v>
      </c>
      <c r="C6" s="2"/>
      <c r="D6" s="2"/>
      <c r="E6" s="2">
        <v>4.6</v>
      </c>
      <c r="F6" s="17">
        <f t="shared" si="0"/>
        <v>0</v>
      </c>
      <c r="G6" s="17">
        <f>AVERAGE(F5:F6)</f>
        <v>0</v>
      </c>
      <c r="H6" s="2"/>
      <c r="I6" s="2"/>
      <c r="J6" s="2">
        <v>4.6</v>
      </c>
      <c r="K6" s="17">
        <f t="shared" si="1"/>
        <v>0</v>
      </c>
      <c r="L6" s="17">
        <f>AVERAGE(K5:K6)</f>
        <v>0</v>
      </c>
      <c r="N6" s="8"/>
      <c r="O6" s="2">
        <v>4.6</v>
      </c>
      <c r="P6" s="17">
        <f t="shared" si="2"/>
        <v>0</v>
      </c>
      <c r="Q6" s="17">
        <f>AVERAGE(P5:P6)</f>
        <v>0</v>
      </c>
    </row>
    <row r="7" spans="1:17" ht="11.25">
      <c r="A7" s="1">
        <v>3</v>
      </c>
      <c r="B7" s="6">
        <f>'TRB Record'!C6</f>
        <v>0</v>
      </c>
      <c r="C7" s="2"/>
      <c r="D7" s="2"/>
      <c r="E7" s="2">
        <v>4.6</v>
      </c>
      <c r="F7" s="17">
        <f t="shared" si="0"/>
        <v>0</v>
      </c>
      <c r="G7" s="17"/>
      <c r="H7" s="2"/>
      <c r="I7" s="2"/>
      <c r="J7" s="2">
        <v>4.6</v>
      </c>
      <c r="K7" s="17">
        <f t="shared" si="1"/>
        <v>0</v>
      </c>
      <c r="L7" s="17"/>
      <c r="N7" s="58"/>
      <c r="O7" s="2">
        <v>4.6</v>
      </c>
      <c r="P7" s="17">
        <f t="shared" si="2"/>
        <v>0</v>
      </c>
      <c r="Q7" s="17"/>
    </row>
    <row r="8" spans="1:17" ht="11.25">
      <c r="A8" s="1" t="s">
        <v>15</v>
      </c>
      <c r="B8" s="6">
        <f>'TRB Record'!C7</f>
        <v>0</v>
      </c>
      <c r="C8" s="2"/>
      <c r="D8" s="2"/>
      <c r="E8" s="2">
        <v>4.6</v>
      </c>
      <c r="F8" s="17">
        <f t="shared" si="0"/>
        <v>0</v>
      </c>
      <c r="G8" s="17">
        <f>AVERAGE(F7:F8)</f>
        <v>0</v>
      </c>
      <c r="H8" s="2"/>
      <c r="I8" s="2"/>
      <c r="J8" s="2">
        <v>4.6</v>
      </c>
      <c r="K8" s="17">
        <f t="shared" si="1"/>
        <v>0</v>
      </c>
      <c r="L8" s="17">
        <f>AVERAGE(K7:K8)</f>
        <v>0</v>
      </c>
      <c r="N8" s="8"/>
      <c r="O8" s="2">
        <v>4.6</v>
      </c>
      <c r="P8" s="17">
        <f t="shared" si="2"/>
        <v>0</v>
      </c>
      <c r="Q8" s="17">
        <f>AVERAGE(P7:P8)</f>
        <v>0</v>
      </c>
    </row>
    <row r="9" spans="1:17" ht="11.25">
      <c r="A9" s="1">
        <v>4</v>
      </c>
      <c r="B9" s="6">
        <f>'TRB Record'!C8</f>
        <v>0</v>
      </c>
      <c r="C9" s="2"/>
      <c r="D9" s="2"/>
      <c r="E9" s="2">
        <v>4.6</v>
      </c>
      <c r="F9" s="17">
        <f t="shared" si="0"/>
        <v>0</v>
      </c>
      <c r="G9" s="17"/>
      <c r="H9" s="2"/>
      <c r="I9" s="2"/>
      <c r="J9" s="2">
        <v>4.6</v>
      </c>
      <c r="K9" s="17">
        <f t="shared" si="1"/>
        <v>0</v>
      </c>
      <c r="L9" s="17"/>
      <c r="N9" s="58"/>
      <c r="O9" s="2">
        <v>4.6</v>
      </c>
      <c r="P9" s="17">
        <f t="shared" si="2"/>
        <v>0</v>
      </c>
      <c r="Q9" s="17"/>
    </row>
    <row r="10" spans="1:17" ht="11.25">
      <c r="A10" s="1" t="s">
        <v>16</v>
      </c>
      <c r="B10" s="6">
        <f>'TRB Record'!C9</f>
        <v>0</v>
      </c>
      <c r="C10" s="2"/>
      <c r="D10" s="2"/>
      <c r="E10" s="2">
        <v>4.6</v>
      </c>
      <c r="F10" s="17">
        <f t="shared" si="0"/>
        <v>0</v>
      </c>
      <c r="G10" s="17">
        <f>AVERAGE(F9:F10)</f>
        <v>0</v>
      </c>
      <c r="H10" s="2"/>
      <c r="I10" s="2"/>
      <c r="J10" s="2">
        <v>4.6</v>
      </c>
      <c r="K10" s="17">
        <f t="shared" si="1"/>
        <v>0</v>
      </c>
      <c r="L10" s="17">
        <f>AVERAGE(K9:K10)</f>
        <v>0</v>
      </c>
      <c r="N10" s="8"/>
      <c r="O10" s="2">
        <v>4.6</v>
      </c>
      <c r="P10" s="17">
        <f t="shared" si="2"/>
        <v>0</v>
      </c>
      <c r="Q10" s="17">
        <f>AVERAGE(P9:P10)</f>
        <v>0</v>
      </c>
    </row>
    <row r="11" spans="1:17" ht="11.25">
      <c r="A11" s="1">
        <v>5</v>
      </c>
      <c r="B11" s="6">
        <f>'TRB Record'!C10</f>
        <v>0</v>
      </c>
      <c r="C11" s="2"/>
      <c r="D11" s="2"/>
      <c r="E11" s="2">
        <v>4.6</v>
      </c>
      <c r="F11" s="17">
        <f t="shared" si="0"/>
        <v>0</v>
      </c>
      <c r="G11" s="17"/>
      <c r="H11" s="2"/>
      <c r="I11" s="2"/>
      <c r="J11" s="2">
        <v>4.6</v>
      </c>
      <c r="K11" s="17">
        <f t="shared" si="1"/>
        <v>0</v>
      </c>
      <c r="L11" s="17"/>
      <c r="N11" s="58"/>
      <c r="O11" s="2">
        <v>4.6</v>
      </c>
      <c r="P11" s="17">
        <f t="shared" si="2"/>
        <v>0</v>
      </c>
      <c r="Q11" s="17"/>
    </row>
    <row r="12" spans="1:17" ht="11.25">
      <c r="A12" s="1" t="s">
        <v>17</v>
      </c>
      <c r="B12" s="6">
        <f>'TRB Record'!C11</f>
        <v>0</v>
      </c>
      <c r="C12" s="2"/>
      <c r="D12" s="2"/>
      <c r="E12" s="2">
        <v>4.6</v>
      </c>
      <c r="F12" s="17">
        <f t="shared" si="0"/>
        <v>0</v>
      </c>
      <c r="G12" s="17">
        <f>AVERAGE(F11:F12)</f>
        <v>0</v>
      </c>
      <c r="H12" s="2"/>
      <c r="I12" s="2"/>
      <c r="J12" s="2">
        <v>4.6</v>
      </c>
      <c r="K12" s="17">
        <f t="shared" si="1"/>
        <v>0</v>
      </c>
      <c r="L12" s="17">
        <f>AVERAGE(K11:K12)</f>
        <v>0</v>
      </c>
      <c r="N12" s="8"/>
      <c r="O12" s="2">
        <v>4.6</v>
      </c>
      <c r="P12" s="17">
        <f t="shared" si="2"/>
        <v>0</v>
      </c>
      <c r="Q12" s="17">
        <f>AVERAGE(P11:P12)</f>
        <v>0</v>
      </c>
    </row>
    <row r="13" spans="1:17" ht="11.25">
      <c r="A13" s="1">
        <v>6</v>
      </c>
      <c r="B13" s="6">
        <f>'TRB Record'!C12</f>
        <v>0</v>
      </c>
      <c r="C13" s="2"/>
      <c r="D13" s="2"/>
      <c r="E13" s="2">
        <v>4.6</v>
      </c>
      <c r="F13" s="17">
        <f t="shared" si="0"/>
        <v>0</v>
      </c>
      <c r="G13" s="17"/>
      <c r="H13" s="2"/>
      <c r="I13" s="2"/>
      <c r="J13" s="2">
        <v>4.6</v>
      </c>
      <c r="K13" s="17">
        <f t="shared" si="1"/>
        <v>0</v>
      </c>
      <c r="L13" s="17"/>
      <c r="N13" s="58"/>
      <c r="O13" s="2">
        <v>4.6</v>
      </c>
      <c r="P13" s="17">
        <f t="shared" si="2"/>
        <v>0</v>
      </c>
      <c r="Q13" s="17"/>
    </row>
    <row r="14" spans="1:17" ht="11.25">
      <c r="A14" s="1" t="s">
        <v>18</v>
      </c>
      <c r="B14" s="6">
        <f>'TRB Record'!C13</f>
        <v>0</v>
      </c>
      <c r="C14" s="2"/>
      <c r="D14" s="2"/>
      <c r="E14" s="2">
        <v>4.6</v>
      </c>
      <c r="F14" s="17">
        <f t="shared" si="0"/>
        <v>0</v>
      </c>
      <c r="G14" s="17">
        <f>AVERAGE(F13:F14)</f>
        <v>0</v>
      </c>
      <c r="H14" s="2"/>
      <c r="I14" s="2"/>
      <c r="J14" s="2">
        <v>4.6</v>
      </c>
      <c r="K14" s="17">
        <f t="shared" si="1"/>
        <v>0</v>
      </c>
      <c r="L14" s="17">
        <f>AVERAGE(K13:K14)</f>
        <v>0</v>
      </c>
      <c r="N14" s="8"/>
      <c r="O14" s="2">
        <v>4.6</v>
      </c>
      <c r="P14" s="17">
        <f t="shared" si="2"/>
        <v>0</v>
      </c>
      <c r="Q14" s="17">
        <f>AVERAGE(P13:P14)</f>
        <v>0</v>
      </c>
    </row>
    <row r="15" spans="1:17" ht="11.25">
      <c r="A15" s="1">
        <v>7</v>
      </c>
      <c r="B15" s="6">
        <f>'TRB Record'!C14</f>
        <v>0</v>
      </c>
      <c r="C15" s="2"/>
      <c r="D15" s="2"/>
      <c r="E15" s="2">
        <v>4.6</v>
      </c>
      <c r="F15" s="17">
        <f t="shared" si="0"/>
        <v>0</v>
      </c>
      <c r="G15" s="17"/>
      <c r="H15" s="2"/>
      <c r="I15" s="2"/>
      <c r="J15" s="2">
        <v>4.6</v>
      </c>
      <c r="K15" s="17">
        <f t="shared" si="1"/>
        <v>0</v>
      </c>
      <c r="L15" s="17"/>
      <c r="N15" s="58"/>
      <c r="O15" s="2">
        <v>4.6</v>
      </c>
      <c r="P15" s="17">
        <f t="shared" si="2"/>
        <v>0</v>
      </c>
      <c r="Q15" s="17"/>
    </row>
    <row r="16" spans="1:17" ht="11.25">
      <c r="A16" s="1" t="s">
        <v>19</v>
      </c>
      <c r="B16" s="6">
        <f>'TRB Record'!C15</f>
        <v>0</v>
      </c>
      <c r="C16" s="2"/>
      <c r="D16" s="2"/>
      <c r="E16" s="2">
        <v>4.6</v>
      </c>
      <c r="F16" s="17">
        <f t="shared" si="0"/>
        <v>0</v>
      </c>
      <c r="G16" s="17">
        <f>AVERAGE(F15:F16)</f>
        <v>0</v>
      </c>
      <c r="H16" s="2"/>
      <c r="I16" s="2"/>
      <c r="J16" s="2">
        <v>4.6</v>
      </c>
      <c r="K16" s="17">
        <f t="shared" si="1"/>
        <v>0</v>
      </c>
      <c r="L16" s="17">
        <f>AVERAGE(K15:K16)</f>
        <v>0</v>
      </c>
      <c r="N16" s="8"/>
      <c r="O16" s="2">
        <v>4.6</v>
      </c>
      <c r="P16" s="17">
        <f t="shared" si="2"/>
        <v>0</v>
      </c>
      <c r="Q16" s="17">
        <f>AVERAGE(P15:P16)</f>
        <v>0</v>
      </c>
    </row>
    <row r="17" spans="1:17" ht="11.25">
      <c r="A17" s="1">
        <v>8</v>
      </c>
      <c r="B17" s="6">
        <f>'TRB Record'!C16</f>
        <v>0</v>
      </c>
      <c r="C17" s="2"/>
      <c r="D17" s="2"/>
      <c r="E17" s="2">
        <v>4.6</v>
      </c>
      <c r="F17" s="17">
        <f t="shared" si="0"/>
        <v>0</v>
      </c>
      <c r="G17" s="17"/>
      <c r="H17" s="2"/>
      <c r="I17" s="2"/>
      <c r="J17" s="2">
        <v>4.6</v>
      </c>
      <c r="K17" s="17">
        <f t="shared" si="1"/>
        <v>0</v>
      </c>
      <c r="L17" s="17"/>
      <c r="N17" s="58"/>
      <c r="O17" s="2">
        <v>4.6</v>
      </c>
      <c r="P17" s="17">
        <f t="shared" si="2"/>
        <v>0</v>
      </c>
      <c r="Q17" s="17"/>
    </row>
    <row r="18" spans="1:17" ht="11.25">
      <c r="A18" s="1" t="s">
        <v>20</v>
      </c>
      <c r="B18" s="6">
        <f>'TRB Record'!C17</f>
        <v>0</v>
      </c>
      <c r="C18" s="2"/>
      <c r="D18" s="2"/>
      <c r="E18" s="2">
        <v>4.6</v>
      </c>
      <c r="F18" s="17">
        <f t="shared" si="0"/>
        <v>0</v>
      </c>
      <c r="G18" s="17">
        <f>AVERAGE(F17:F18)</f>
        <v>0</v>
      </c>
      <c r="H18" s="2"/>
      <c r="I18" s="2"/>
      <c r="J18" s="2">
        <v>4.6</v>
      </c>
      <c r="K18" s="17">
        <f t="shared" si="1"/>
        <v>0</v>
      </c>
      <c r="L18" s="17">
        <f>AVERAGE(K17:K18)</f>
        <v>0</v>
      </c>
      <c r="N18" s="8"/>
      <c r="O18" s="2">
        <v>4.6</v>
      </c>
      <c r="P18" s="17">
        <f t="shared" si="2"/>
        <v>0</v>
      </c>
      <c r="Q18" s="17">
        <f>AVERAGE(P17:P18)</f>
        <v>0</v>
      </c>
    </row>
    <row r="19" spans="1:17" ht="11.25">
      <c r="A19" s="1">
        <v>9</v>
      </c>
      <c r="B19" s="6">
        <f>'TRB Record'!C18</f>
        <v>0</v>
      </c>
      <c r="C19" s="2"/>
      <c r="D19" s="2"/>
      <c r="E19" s="2">
        <v>4.6</v>
      </c>
      <c r="F19" s="17">
        <f t="shared" si="0"/>
        <v>0</v>
      </c>
      <c r="G19" s="17"/>
      <c r="H19" s="2"/>
      <c r="I19" s="2"/>
      <c r="J19" s="2">
        <v>4.6</v>
      </c>
      <c r="K19" s="17">
        <f t="shared" si="1"/>
        <v>0</v>
      </c>
      <c r="L19" s="17"/>
      <c r="N19" s="58"/>
      <c r="O19" s="2">
        <v>4.6</v>
      </c>
      <c r="P19" s="17">
        <f t="shared" si="2"/>
        <v>0</v>
      </c>
      <c r="Q19" s="17"/>
    </row>
    <row r="20" spans="1:17" ht="11.25">
      <c r="A20" s="1" t="s">
        <v>21</v>
      </c>
      <c r="B20" s="6">
        <f>'TRB Record'!C19</f>
        <v>0</v>
      </c>
      <c r="C20" s="2"/>
      <c r="D20" s="2"/>
      <c r="E20" s="2">
        <v>4.6</v>
      </c>
      <c r="F20" s="17">
        <f t="shared" si="0"/>
        <v>0</v>
      </c>
      <c r="G20" s="17">
        <f>AVERAGE(F19:F20)</f>
        <v>0</v>
      </c>
      <c r="H20" s="2"/>
      <c r="I20" s="2"/>
      <c r="J20" s="2">
        <v>4.6</v>
      </c>
      <c r="K20" s="17">
        <f t="shared" si="1"/>
        <v>0</v>
      </c>
      <c r="L20" s="17">
        <f>AVERAGE(K19:K20)</f>
        <v>0</v>
      </c>
      <c r="N20" s="8"/>
      <c r="O20" s="2">
        <v>4.6</v>
      </c>
      <c r="P20" s="17">
        <f t="shared" si="2"/>
        <v>0</v>
      </c>
      <c r="Q20" s="17">
        <f>AVERAGE(P19:P20)</f>
        <v>0</v>
      </c>
    </row>
    <row r="21" spans="1:17" ht="11.25">
      <c r="A21" s="1">
        <v>10</v>
      </c>
      <c r="B21" s="6">
        <f>'TRB Record'!C20</f>
        <v>0</v>
      </c>
      <c r="C21" s="2"/>
      <c r="D21" s="2"/>
      <c r="E21" s="2">
        <v>4.6</v>
      </c>
      <c r="F21" s="17">
        <f t="shared" si="0"/>
        <v>0</v>
      </c>
      <c r="G21" s="17"/>
      <c r="H21" s="2"/>
      <c r="I21" s="2"/>
      <c r="J21" s="2">
        <v>4.6</v>
      </c>
      <c r="K21" s="17">
        <f t="shared" si="1"/>
        <v>0</v>
      </c>
      <c r="L21" s="17"/>
      <c r="N21" s="58"/>
      <c r="O21" s="2">
        <v>4.6</v>
      </c>
      <c r="P21" s="17">
        <f t="shared" si="2"/>
        <v>0</v>
      </c>
      <c r="Q21" s="17"/>
    </row>
    <row r="22" spans="1:17" ht="11.25">
      <c r="A22" s="1" t="s">
        <v>22</v>
      </c>
      <c r="B22" s="6">
        <f>'TRB Record'!C21</f>
        <v>0</v>
      </c>
      <c r="C22" s="2"/>
      <c r="D22" s="2"/>
      <c r="E22" s="2">
        <v>4.6</v>
      </c>
      <c r="F22" s="17">
        <f t="shared" si="0"/>
        <v>0</v>
      </c>
      <c r="G22" s="17">
        <f>AVERAGE(F21:F22)</f>
        <v>0</v>
      </c>
      <c r="H22" s="2"/>
      <c r="I22" s="2"/>
      <c r="J22" s="2">
        <v>4.6</v>
      </c>
      <c r="K22" s="17">
        <f t="shared" si="1"/>
        <v>0</v>
      </c>
      <c r="L22" s="17">
        <f>AVERAGE(K21:K22)</f>
        <v>0</v>
      </c>
      <c r="N22" s="8"/>
      <c r="O22" s="2">
        <v>4.6</v>
      </c>
      <c r="P22" s="17">
        <f t="shared" si="2"/>
        <v>0</v>
      </c>
      <c r="Q22" s="17">
        <f>AVERAGE(P21:P22)</f>
        <v>0</v>
      </c>
    </row>
    <row r="23" spans="1:17" ht="11.25">
      <c r="A23" s="1">
        <v>11</v>
      </c>
      <c r="B23" s="6">
        <f>'TRB Record'!C22</f>
        <v>0</v>
      </c>
      <c r="C23" s="2"/>
      <c r="D23" s="2"/>
      <c r="E23" s="2">
        <v>4.6</v>
      </c>
      <c r="F23" s="17">
        <f t="shared" si="0"/>
        <v>0</v>
      </c>
      <c r="G23" s="17"/>
      <c r="H23" s="2"/>
      <c r="I23" s="2"/>
      <c r="J23" s="2">
        <v>4.6</v>
      </c>
      <c r="K23" s="17">
        <f t="shared" si="1"/>
        <v>0</v>
      </c>
      <c r="L23" s="17"/>
      <c r="N23" s="58"/>
      <c r="O23" s="2">
        <v>4.6</v>
      </c>
      <c r="P23" s="17">
        <f t="shared" si="2"/>
        <v>0</v>
      </c>
      <c r="Q23" s="17"/>
    </row>
    <row r="24" spans="1:17" ht="11.25">
      <c r="A24" s="1" t="s">
        <v>23</v>
      </c>
      <c r="B24" s="6">
        <f>'TRB Record'!C23</f>
        <v>0</v>
      </c>
      <c r="C24" s="2"/>
      <c r="D24" s="2"/>
      <c r="E24" s="2">
        <v>4.6</v>
      </c>
      <c r="F24" s="17">
        <f t="shared" si="0"/>
        <v>0</v>
      </c>
      <c r="G24" s="17">
        <f>AVERAGE(F23:F24)</f>
        <v>0</v>
      </c>
      <c r="H24" s="2"/>
      <c r="I24" s="2"/>
      <c r="J24" s="2">
        <v>4.6</v>
      </c>
      <c r="K24" s="17">
        <f t="shared" si="1"/>
        <v>0</v>
      </c>
      <c r="L24" s="17">
        <f>AVERAGE(K23:K24)</f>
        <v>0</v>
      </c>
      <c r="N24" s="8"/>
      <c r="O24" s="2">
        <v>4.6</v>
      </c>
      <c r="P24" s="17">
        <f t="shared" si="2"/>
        <v>0</v>
      </c>
      <c r="Q24" s="17">
        <f>AVERAGE(P23:P24)</f>
        <v>0</v>
      </c>
    </row>
    <row r="25" spans="1:17" ht="11.25">
      <c r="A25" s="1">
        <v>12</v>
      </c>
      <c r="B25" s="6">
        <f>'TRB Record'!C24</f>
        <v>0</v>
      </c>
      <c r="C25" s="2"/>
      <c r="D25" s="2"/>
      <c r="E25" s="2">
        <v>4.6</v>
      </c>
      <c r="F25" s="17">
        <f t="shared" si="0"/>
        <v>0</v>
      </c>
      <c r="G25" s="17"/>
      <c r="H25" s="2"/>
      <c r="I25" s="2"/>
      <c r="J25" s="2">
        <v>4.6</v>
      </c>
      <c r="K25" s="17">
        <f t="shared" si="1"/>
        <v>0</v>
      </c>
      <c r="L25" s="17"/>
      <c r="N25" s="58"/>
      <c r="O25" s="2">
        <v>4.6</v>
      </c>
      <c r="P25" s="17">
        <f t="shared" si="2"/>
        <v>0</v>
      </c>
      <c r="Q25" s="17"/>
    </row>
    <row r="26" spans="1:17" ht="11.25">
      <c r="A26" s="1" t="s">
        <v>24</v>
      </c>
      <c r="B26" s="6">
        <f>'TRB Record'!C25</f>
        <v>0</v>
      </c>
      <c r="C26" s="2"/>
      <c r="D26" s="2"/>
      <c r="E26" s="2">
        <v>4.6</v>
      </c>
      <c r="F26" s="17">
        <f t="shared" si="0"/>
        <v>0</v>
      </c>
      <c r="G26" s="17">
        <f>AVERAGE(F25:F26)</f>
        <v>0</v>
      </c>
      <c r="H26" s="2"/>
      <c r="I26" s="2"/>
      <c r="J26" s="2">
        <v>4.6</v>
      </c>
      <c r="K26" s="17">
        <f t="shared" si="1"/>
        <v>0</v>
      </c>
      <c r="L26" s="17">
        <f>AVERAGE(K25:K26)</f>
        <v>0</v>
      </c>
      <c r="N26" s="8"/>
      <c r="O26" s="2">
        <v>4.6</v>
      </c>
      <c r="P26" s="17">
        <f t="shared" si="2"/>
        <v>0</v>
      </c>
      <c r="Q26" s="17">
        <f>AVERAGE(P25:P26)</f>
        <v>0</v>
      </c>
    </row>
    <row r="27" spans="1:17" ht="11.25">
      <c r="A27" s="1">
        <v>13</v>
      </c>
      <c r="B27" s="6">
        <f>'TRB Record'!C26</f>
        <v>0</v>
      </c>
      <c r="C27" s="2"/>
      <c r="D27" s="2"/>
      <c r="E27" s="2">
        <v>4.6</v>
      </c>
      <c r="F27" s="17">
        <f t="shared" si="0"/>
        <v>0</v>
      </c>
      <c r="G27" s="17"/>
      <c r="H27" s="2"/>
      <c r="I27" s="2"/>
      <c r="J27" s="2">
        <v>4.6</v>
      </c>
      <c r="K27" s="17">
        <f t="shared" si="1"/>
        <v>0</v>
      </c>
      <c r="L27" s="17"/>
      <c r="N27" s="58"/>
      <c r="O27" s="2">
        <v>4.6</v>
      </c>
      <c r="P27" s="17">
        <f t="shared" si="2"/>
        <v>0</v>
      </c>
      <c r="Q27" s="17"/>
    </row>
    <row r="28" spans="1:17" ht="11.25">
      <c r="A28" s="1" t="s">
        <v>25</v>
      </c>
      <c r="B28" s="6">
        <f>'TRB Record'!C27</f>
        <v>0</v>
      </c>
      <c r="C28" s="2"/>
      <c r="D28" s="2"/>
      <c r="E28" s="2">
        <v>4.6</v>
      </c>
      <c r="F28" s="17">
        <f t="shared" si="0"/>
        <v>0</v>
      </c>
      <c r="G28" s="17">
        <f>AVERAGE(F27:F28)</f>
        <v>0</v>
      </c>
      <c r="H28" s="2"/>
      <c r="I28" s="2"/>
      <c r="J28" s="2">
        <v>4.6</v>
      </c>
      <c r="K28" s="17">
        <f t="shared" si="1"/>
        <v>0</v>
      </c>
      <c r="L28" s="17">
        <f>AVERAGE(K27:K28)</f>
        <v>0</v>
      </c>
      <c r="N28" s="8"/>
      <c r="O28" s="2">
        <v>4.6</v>
      </c>
      <c r="P28" s="17">
        <f t="shared" si="2"/>
        <v>0</v>
      </c>
      <c r="Q28" s="17">
        <f>AVERAGE(P27:P28)</f>
        <v>0</v>
      </c>
    </row>
    <row r="29" spans="1:17" ht="11.25">
      <c r="A29" s="1">
        <v>14</v>
      </c>
      <c r="B29" s="6">
        <f>'TRB Record'!C28</f>
        <v>0</v>
      </c>
      <c r="C29" s="2"/>
      <c r="D29" s="2"/>
      <c r="E29" s="2">
        <v>4.6</v>
      </c>
      <c r="F29" s="17">
        <f t="shared" si="0"/>
        <v>0</v>
      </c>
      <c r="G29" s="17"/>
      <c r="H29" s="2"/>
      <c r="I29" s="2"/>
      <c r="J29" s="2">
        <v>4.6</v>
      </c>
      <c r="K29" s="17">
        <f t="shared" si="1"/>
        <v>0</v>
      </c>
      <c r="L29" s="17"/>
      <c r="N29" s="58"/>
      <c r="O29" s="2">
        <v>4.6</v>
      </c>
      <c r="P29" s="17">
        <f t="shared" si="2"/>
        <v>0</v>
      </c>
      <c r="Q29" s="17"/>
    </row>
    <row r="30" spans="1:17" ht="11.25">
      <c r="A30" s="1" t="s">
        <v>26</v>
      </c>
      <c r="B30" s="6">
        <f>'TRB Record'!C29</f>
        <v>0</v>
      </c>
      <c r="C30" s="2"/>
      <c r="D30" s="2"/>
      <c r="E30" s="2">
        <v>4.6</v>
      </c>
      <c r="F30" s="17">
        <f t="shared" si="0"/>
        <v>0</v>
      </c>
      <c r="G30" s="17">
        <f>AVERAGE(F29:F30)</f>
        <v>0</v>
      </c>
      <c r="H30" s="2"/>
      <c r="I30" s="2"/>
      <c r="J30" s="2">
        <v>4.6</v>
      </c>
      <c r="K30" s="17">
        <f t="shared" si="1"/>
        <v>0</v>
      </c>
      <c r="L30" s="17">
        <f>AVERAGE(K29:K30)</f>
        <v>0</v>
      </c>
      <c r="N30" s="8"/>
      <c r="O30" s="2">
        <v>4.6</v>
      </c>
      <c r="P30" s="17">
        <f t="shared" si="2"/>
        <v>0</v>
      </c>
      <c r="Q30" s="17">
        <f>AVERAGE(P29:P30)</f>
        <v>0</v>
      </c>
    </row>
    <row r="31" spans="1:17" ht="11.25">
      <c r="A31" s="1">
        <v>15</v>
      </c>
      <c r="B31" s="6">
        <f>'TRB Record'!C30</f>
        <v>0</v>
      </c>
      <c r="C31" s="2"/>
      <c r="D31" s="2"/>
      <c r="E31" s="2">
        <v>4.6</v>
      </c>
      <c r="F31" s="17">
        <f t="shared" si="0"/>
        <v>0</v>
      </c>
      <c r="G31" s="17"/>
      <c r="H31" s="2"/>
      <c r="I31" s="2"/>
      <c r="J31" s="2">
        <v>4.6</v>
      </c>
      <c r="K31" s="17">
        <f t="shared" si="1"/>
        <v>0</v>
      </c>
      <c r="L31" s="17"/>
      <c r="N31" s="58"/>
      <c r="O31" s="2">
        <v>4.6</v>
      </c>
      <c r="P31" s="17">
        <f t="shared" si="2"/>
        <v>0</v>
      </c>
      <c r="Q31" s="17"/>
    </row>
    <row r="32" spans="1:17" ht="11.25">
      <c r="A32" s="1" t="s">
        <v>27</v>
      </c>
      <c r="B32" s="6">
        <f>'TRB Record'!C31</f>
        <v>0</v>
      </c>
      <c r="C32" s="2"/>
      <c r="D32" s="2"/>
      <c r="E32" s="2">
        <v>4.6</v>
      </c>
      <c r="F32" s="17">
        <f t="shared" si="0"/>
        <v>0</v>
      </c>
      <c r="G32" s="17">
        <f>AVERAGE(F31:F32)</f>
        <v>0</v>
      </c>
      <c r="H32" s="2"/>
      <c r="I32" s="2"/>
      <c r="J32" s="2">
        <v>4.6</v>
      </c>
      <c r="K32" s="17">
        <f t="shared" si="1"/>
        <v>0</v>
      </c>
      <c r="L32" s="17">
        <f>AVERAGE(K31:K32)</f>
        <v>0</v>
      </c>
      <c r="N32" s="8"/>
      <c r="O32" s="2">
        <v>4.6</v>
      </c>
      <c r="P32" s="17">
        <f t="shared" si="2"/>
        <v>0</v>
      </c>
      <c r="Q32" s="17">
        <f>AVERAGE(P31:P32)</f>
        <v>0</v>
      </c>
    </row>
    <row r="33" spans="1:17" ht="11.25">
      <c r="A33" s="1">
        <v>16</v>
      </c>
      <c r="B33" s="6">
        <f>'TRB Record'!C32</f>
        <v>0</v>
      </c>
      <c r="C33" s="2"/>
      <c r="D33" s="2"/>
      <c r="E33" s="2">
        <v>4.6</v>
      </c>
      <c r="F33" s="17">
        <f t="shared" si="0"/>
        <v>0</v>
      </c>
      <c r="G33" s="17"/>
      <c r="H33" s="2"/>
      <c r="I33" s="2"/>
      <c r="J33" s="2">
        <v>4.6</v>
      </c>
      <c r="K33" s="17">
        <f t="shared" si="1"/>
        <v>0</v>
      </c>
      <c r="L33" s="17"/>
      <c r="N33" s="58"/>
      <c r="O33" s="2">
        <v>4.6</v>
      </c>
      <c r="P33" s="17">
        <f t="shared" si="2"/>
        <v>0</v>
      </c>
      <c r="Q33" s="17"/>
    </row>
    <row r="34" spans="1:17" ht="11.25">
      <c r="A34" s="1" t="s">
        <v>28</v>
      </c>
      <c r="B34" s="6">
        <f>'TRB Record'!C33</f>
        <v>0</v>
      </c>
      <c r="C34" s="2"/>
      <c r="D34" s="2"/>
      <c r="E34" s="2">
        <v>4.6</v>
      </c>
      <c r="F34" s="17">
        <f t="shared" si="0"/>
        <v>0</v>
      </c>
      <c r="G34" s="17">
        <f>AVERAGE(F33:F34)</f>
        <v>0</v>
      </c>
      <c r="H34" s="2"/>
      <c r="I34" s="2"/>
      <c r="J34" s="2">
        <v>4.6</v>
      </c>
      <c r="K34" s="17">
        <f t="shared" si="1"/>
        <v>0</v>
      </c>
      <c r="L34" s="17">
        <f>AVERAGE(K33:K34)</f>
        <v>0</v>
      </c>
      <c r="N34" s="8"/>
      <c r="O34" s="2">
        <v>4.6</v>
      </c>
      <c r="P34" s="17">
        <f t="shared" si="2"/>
        <v>0</v>
      </c>
      <c r="Q34" s="17">
        <f>AVERAGE(P33:P34)</f>
        <v>0</v>
      </c>
    </row>
    <row r="35" spans="1:17" ht="11.25">
      <c r="A35" s="1">
        <v>17</v>
      </c>
      <c r="B35" s="6">
        <f>'TRB Record'!C34</f>
        <v>0</v>
      </c>
      <c r="C35" s="2"/>
      <c r="D35" s="2"/>
      <c r="E35" s="2">
        <v>4.6</v>
      </c>
      <c r="F35" s="17">
        <f t="shared" si="0"/>
        <v>0</v>
      </c>
      <c r="G35" s="17"/>
      <c r="H35" s="2"/>
      <c r="I35" s="2"/>
      <c r="J35" s="2">
        <v>4.6</v>
      </c>
      <c r="K35" s="17">
        <f t="shared" si="1"/>
        <v>0</v>
      </c>
      <c r="L35" s="17"/>
      <c r="N35" s="58"/>
      <c r="O35" s="2">
        <v>4.6</v>
      </c>
      <c r="P35" s="17">
        <f t="shared" si="2"/>
        <v>0</v>
      </c>
      <c r="Q35" s="17"/>
    </row>
    <row r="36" spans="1:17" ht="11.25">
      <c r="A36" s="1" t="s">
        <v>29</v>
      </c>
      <c r="B36" s="6">
        <f>'TRB Record'!C35</f>
        <v>0</v>
      </c>
      <c r="C36" s="2"/>
      <c r="D36" s="2"/>
      <c r="E36" s="2">
        <v>4.6</v>
      </c>
      <c r="F36" s="17">
        <f t="shared" si="0"/>
        <v>0</v>
      </c>
      <c r="G36" s="17">
        <f>AVERAGE(F35:F36)</f>
        <v>0</v>
      </c>
      <c r="H36" s="2"/>
      <c r="I36" s="2"/>
      <c r="J36" s="2">
        <v>4.6</v>
      </c>
      <c r="K36" s="17">
        <f t="shared" si="1"/>
        <v>0</v>
      </c>
      <c r="L36" s="17">
        <f>AVERAGE(K35:K36)</f>
        <v>0</v>
      </c>
      <c r="N36" s="8"/>
      <c r="O36" s="2">
        <v>4.6</v>
      </c>
      <c r="P36" s="17">
        <f t="shared" si="2"/>
        <v>0</v>
      </c>
      <c r="Q36" s="17">
        <f>AVERAGE(P35:P36)</f>
        <v>0</v>
      </c>
    </row>
    <row r="37" spans="1:17" ht="11.25">
      <c r="A37" s="1">
        <v>18</v>
      </c>
      <c r="B37" s="6">
        <f>'TRB Record'!C36</f>
        <v>0</v>
      </c>
      <c r="C37" s="2"/>
      <c r="D37" s="2"/>
      <c r="E37" s="2">
        <v>4.6</v>
      </c>
      <c r="F37" s="17">
        <f t="shared" si="0"/>
        <v>0</v>
      </c>
      <c r="G37" s="17"/>
      <c r="H37" s="2"/>
      <c r="I37" s="2"/>
      <c r="J37" s="2">
        <v>4.6</v>
      </c>
      <c r="K37" s="17">
        <f t="shared" si="1"/>
        <v>0</v>
      </c>
      <c r="L37" s="17"/>
      <c r="N37" s="58"/>
      <c r="O37" s="2">
        <v>4.6</v>
      </c>
      <c r="P37" s="17">
        <f t="shared" si="2"/>
        <v>0</v>
      </c>
      <c r="Q37" s="17"/>
    </row>
    <row r="38" spans="1:17" ht="11.25">
      <c r="A38" s="1" t="s">
        <v>30</v>
      </c>
      <c r="B38" s="6">
        <f>'TRB Record'!C37</f>
        <v>0</v>
      </c>
      <c r="C38" s="2"/>
      <c r="D38" s="2"/>
      <c r="E38" s="2">
        <v>4.6</v>
      </c>
      <c r="F38" s="17">
        <f t="shared" si="0"/>
        <v>0</v>
      </c>
      <c r="G38" s="17">
        <f>AVERAGE(F37:F38)</f>
        <v>0</v>
      </c>
      <c r="H38" s="2"/>
      <c r="I38" s="2"/>
      <c r="J38" s="2">
        <v>4.6</v>
      </c>
      <c r="K38" s="17">
        <f t="shared" si="1"/>
        <v>0</v>
      </c>
      <c r="L38" s="17">
        <f>AVERAGE(K37:K38)</f>
        <v>0</v>
      </c>
      <c r="N38" s="8"/>
      <c r="O38" s="2">
        <v>4.6</v>
      </c>
      <c r="P38" s="17">
        <f t="shared" si="2"/>
        <v>0</v>
      </c>
      <c r="Q38" s="17">
        <f>AVERAGE(P37:P38)</f>
        <v>0</v>
      </c>
    </row>
    <row r="39" spans="1:17" ht="11.25">
      <c r="A39" s="1">
        <v>19</v>
      </c>
      <c r="B39" s="6">
        <f>'TRB Record'!C38</f>
        <v>0</v>
      </c>
      <c r="C39" s="2"/>
      <c r="D39" s="2"/>
      <c r="E39" s="2">
        <v>4.6</v>
      </c>
      <c r="F39" s="17">
        <f t="shared" si="0"/>
        <v>0</v>
      </c>
      <c r="G39" s="17"/>
      <c r="H39" s="2"/>
      <c r="I39" s="2"/>
      <c r="J39" s="2">
        <v>4.6</v>
      </c>
      <c r="K39" s="17">
        <f t="shared" si="1"/>
        <v>0</v>
      </c>
      <c r="L39" s="17"/>
      <c r="N39" s="58"/>
      <c r="O39" s="2">
        <v>4.6</v>
      </c>
      <c r="P39" s="17">
        <f t="shared" si="2"/>
        <v>0</v>
      </c>
      <c r="Q39" s="17"/>
    </row>
    <row r="40" spans="1:17" ht="11.25">
      <c r="A40" s="1" t="s">
        <v>31</v>
      </c>
      <c r="B40" s="6">
        <f>'TRB Record'!C39</f>
        <v>0</v>
      </c>
      <c r="C40" s="2"/>
      <c r="D40" s="2"/>
      <c r="E40" s="2">
        <v>4.6</v>
      </c>
      <c r="F40" s="17">
        <f t="shared" si="0"/>
        <v>0</v>
      </c>
      <c r="G40" s="17">
        <f>AVERAGE(F39:F40)</f>
        <v>0</v>
      </c>
      <c r="H40" s="2"/>
      <c r="I40" s="2"/>
      <c r="J40" s="2">
        <v>4.6</v>
      </c>
      <c r="K40" s="17">
        <f t="shared" si="1"/>
        <v>0</v>
      </c>
      <c r="L40" s="17">
        <f>AVERAGE(K39:K40)</f>
        <v>0</v>
      </c>
      <c r="N40" s="8"/>
      <c r="O40" s="2">
        <v>4.6</v>
      </c>
      <c r="P40" s="17">
        <f t="shared" si="2"/>
        <v>0</v>
      </c>
      <c r="Q40" s="17">
        <f>AVERAGE(P39:P40)</f>
        <v>0</v>
      </c>
    </row>
    <row r="41" spans="1:17" ht="11.25">
      <c r="A41" s="1">
        <v>20</v>
      </c>
      <c r="B41" s="6">
        <f>'TRB Record'!C40</f>
        <v>0</v>
      </c>
      <c r="C41" s="2"/>
      <c r="D41" s="2"/>
      <c r="E41" s="2">
        <v>4.6</v>
      </c>
      <c r="F41" s="17">
        <f t="shared" si="0"/>
        <v>0</v>
      </c>
      <c r="G41" s="17"/>
      <c r="H41" s="2"/>
      <c r="I41" s="2"/>
      <c r="J41" s="2">
        <v>4.6</v>
      </c>
      <c r="K41" s="17">
        <f t="shared" si="1"/>
        <v>0</v>
      </c>
      <c r="L41" s="17"/>
      <c r="N41" s="58"/>
      <c r="O41" s="2">
        <v>4.6</v>
      </c>
      <c r="P41" s="17">
        <f t="shared" si="2"/>
        <v>0</v>
      </c>
      <c r="Q41" s="17"/>
    </row>
    <row r="42" spans="1:17" ht="11.25">
      <c r="A42" s="1" t="s">
        <v>32</v>
      </c>
      <c r="B42" s="6">
        <f>'TRB Record'!C41</f>
        <v>0</v>
      </c>
      <c r="C42" s="2"/>
      <c r="D42" s="2"/>
      <c r="E42" s="2">
        <v>4.6</v>
      </c>
      <c r="F42" s="17">
        <f t="shared" si="0"/>
        <v>0</v>
      </c>
      <c r="G42" s="17">
        <f>AVERAGE(F41:F42)</f>
        <v>0</v>
      </c>
      <c r="H42" s="2"/>
      <c r="I42" s="2"/>
      <c r="J42" s="2">
        <v>4.6</v>
      </c>
      <c r="K42" s="17">
        <f t="shared" si="1"/>
        <v>0</v>
      </c>
      <c r="L42" s="17">
        <f>AVERAGE(K41:K42)</f>
        <v>0</v>
      </c>
      <c r="N42" s="8"/>
      <c r="O42" s="2">
        <v>4.6</v>
      </c>
      <c r="P42" s="17">
        <f t="shared" si="2"/>
        <v>0</v>
      </c>
      <c r="Q42" s="17">
        <f>AVERAGE(P41:P42)</f>
        <v>0</v>
      </c>
    </row>
    <row r="43" spans="1:17" ht="11.25">
      <c r="A43" s="1">
        <v>21</v>
      </c>
      <c r="B43" s="6">
        <f>'TRB Record'!C42</f>
        <v>0</v>
      </c>
      <c r="C43" s="2"/>
      <c r="D43" s="2"/>
      <c r="E43" s="2">
        <v>4.6</v>
      </c>
      <c r="F43" s="17">
        <f t="shared" si="0"/>
        <v>0</v>
      </c>
      <c r="G43" s="17"/>
      <c r="H43" s="2"/>
      <c r="I43" s="2"/>
      <c r="J43" s="2">
        <v>4.6</v>
      </c>
      <c r="K43" s="17">
        <f t="shared" si="1"/>
        <v>0</v>
      </c>
      <c r="L43" s="17"/>
      <c r="N43" s="58"/>
      <c r="O43" s="2">
        <v>4.6</v>
      </c>
      <c r="P43" s="17">
        <f t="shared" si="2"/>
        <v>0</v>
      </c>
      <c r="Q43" s="17"/>
    </row>
    <row r="44" spans="1:17" ht="11.25">
      <c r="A44" s="1" t="s">
        <v>33</v>
      </c>
      <c r="B44" s="6">
        <f>'TRB Record'!C43</f>
        <v>0</v>
      </c>
      <c r="C44" s="2"/>
      <c r="D44" s="2"/>
      <c r="E44" s="2">
        <v>4.6</v>
      </c>
      <c r="F44" s="17">
        <f t="shared" si="0"/>
        <v>0</v>
      </c>
      <c r="G44" s="17">
        <f>AVERAGE(F43:F44)</f>
        <v>0</v>
      </c>
      <c r="H44" s="2"/>
      <c r="I44" s="2"/>
      <c r="J44" s="2">
        <v>4.6</v>
      </c>
      <c r="K44" s="17">
        <f t="shared" si="1"/>
        <v>0</v>
      </c>
      <c r="L44" s="17">
        <f>AVERAGE(K43:K44)</f>
        <v>0</v>
      </c>
      <c r="N44" s="8"/>
      <c r="O44" s="2">
        <v>4.6</v>
      </c>
      <c r="P44" s="17">
        <f t="shared" si="2"/>
        <v>0</v>
      </c>
      <c r="Q44" s="17">
        <f>AVERAGE(P43:P44)</f>
        <v>0</v>
      </c>
    </row>
    <row r="45" spans="1:17" ht="11.25">
      <c r="A45" s="1">
        <v>22</v>
      </c>
      <c r="B45" s="6">
        <f>'TRB Record'!C44</f>
        <v>0</v>
      </c>
      <c r="C45" s="2"/>
      <c r="D45" s="2"/>
      <c r="E45" s="2">
        <v>4.6</v>
      </c>
      <c r="F45" s="17">
        <f t="shared" si="0"/>
        <v>0</v>
      </c>
      <c r="G45" s="17"/>
      <c r="H45" s="2"/>
      <c r="I45" s="2"/>
      <c r="J45" s="2">
        <v>4.6</v>
      </c>
      <c r="K45" s="17">
        <f t="shared" si="1"/>
        <v>0</v>
      </c>
      <c r="L45" s="17"/>
      <c r="N45" s="58"/>
      <c r="O45" s="2">
        <v>4.6</v>
      </c>
      <c r="P45" s="17">
        <f t="shared" si="2"/>
        <v>0</v>
      </c>
      <c r="Q45" s="17"/>
    </row>
    <row r="46" spans="1:17" ht="11.25">
      <c r="A46" s="1" t="s">
        <v>34</v>
      </c>
      <c r="B46" s="6">
        <f>'TRB Record'!C45</f>
        <v>0</v>
      </c>
      <c r="C46" s="2"/>
      <c r="D46" s="2"/>
      <c r="E46" s="2">
        <v>4.6</v>
      </c>
      <c r="F46" s="17">
        <f t="shared" si="0"/>
        <v>0</v>
      </c>
      <c r="G46" s="17">
        <f>AVERAGE(F45:F46)</f>
        <v>0</v>
      </c>
      <c r="H46" s="2"/>
      <c r="I46" s="2"/>
      <c r="J46" s="2">
        <v>4.6</v>
      </c>
      <c r="K46" s="17">
        <f t="shared" si="1"/>
        <v>0</v>
      </c>
      <c r="L46" s="17">
        <f>AVERAGE(K45:K46)</f>
        <v>0</v>
      </c>
      <c r="N46" s="8"/>
      <c r="O46" s="2">
        <v>4.6</v>
      </c>
      <c r="P46" s="17">
        <f t="shared" si="2"/>
        <v>0</v>
      </c>
      <c r="Q46" s="17">
        <f>AVERAGE(P45:P46)</f>
        <v>0</v>
      </c>
    </row>
    <row r="47" spans="1:17" ht="11.25">
      <c r="A47" s="1">
        <v>23</v>
      </c>
      <c r="B47" s="6">
        <f>'TRB Record'!C46</f>
        <v>0</v>
      </c>
      <c r="C47" s="2"/>
      <c r="D47" s="2"/>
      <c r="E47" s="2">
        <v>4.6</v>
      </c>
      <c r="F47" s="17">
        <f t="shared" si="0"/>
        <v>0</v>
      </c>
      <c r="G47" s="17"/>
      <c r="H47" s="2"/>
      <c r="I47" s="2"/>
      <c r="J47" s="2">
        <v>4.6</v>
      </c>
      <c r="K47" s="17">
        <f t="shared" si="1"/>
        <v>0</v>
      </c>
      <c r="L47" s="17"/>
      <c r="N47" s="58"/>
      <c r="O47" s="2">
        <v>4.6</v>
      </c>
      <c r="P47" s="17">
        <f t="shared" si="2"/>
        <v>0</v>
      </c>
      <c r="Q47" s="17"/>
    </row>
    <row r="48" spans="1:17" ht="11.25">
      <c r="A48" s="1" t="s">
        <v>35</v>
      </c>
      <c r="B48" s="6">
        <f>'TRB Record'!C47</f>
        <v>0</v>
      </c>
      <c r="C48" s="2"/>
      <c r="D48" s="2"/>
      <c r="E48" s="2">
        <v>4.6</v>
      </c>
      <c r="F48" s="17">
        <f t="shared" si="0"/>
        <v>0</v>
      </c>
      <c r="G48" s="17">
        <f>AVERAGE(F47:F48)</f>
        <v>0</v>
      </c>
      <c r="H48" s="2"/>
      <c r="I48" s="2"/>
      <c r="J48" s="2">
        <v>4.6</v>
      </c>
      <c r="K48" s="17">
        <f t="shared" si="1"/>
        <v>0</v>
      </c>
      <c r="L48" s="17">
        <f>AVERAGE(K47:K48)</f>
        <v>0</v>
      </c>
      <c r="N48" s="8"/>
      <c r="O48" s="2">
        <v>4.6</v>
      </c>
      <c r="P48" s="17">
        <f t="shared" si="2"/>
        <v>0</v>
      </c>
      <c r="Q48" s="17">
        <f>AVERAGE(P47:P48)</f>
        <v>0</v>
      </c>
    </row>
    <row r="49" spans="1:17" ht="11.25">
      <c r="A49" s="1">
        <v>24</v>
      </c>
      <c r="B49" s="6">
        <f>'TRB Record'!C48</f>
        <v>0</v>
      </c>
      <c r="C49" s="2"/>
      <c r="D49" s="2"/>
      <c r="E49" s="2">
        <v>4.6</v>
      </c>
      <c r="F49" s="17">
        <f t="shared" si="0"/>
        <v>0</v>
      </c>
      <c r="G49" s="17"/>
      <c r="H49" s="2"/>
      <c r="I49" s="2"/>
      <c r="J49" s="2">
        <v>4.6</v>
      </c>
      <c r="K49" s="17">
        <f t="shared" si="1"/>
        <v>0</v>
      </c>
      <c r="L49" s="17"/>
      <c r="N49" s="58"/>
      <c r="O49" s="2">
        <v>4.6</v>
      </c>
      <c r="P49" s="17">
        <f t="shared" si="2"/>
        <v>0</v>
      </c>
      <c r="Q49" s="17"/>
    </row>
    <row r="50" spans="1:17" ht="11.25">
      <c r="A50" s="1" t="s">
        <v>36</v>
      </c>
      <c r="B50" s="6">
        <f>'TRB Record'!C49</f>
        <v>0</v>
      </c>
      <c r="C50" s="2"/>
      <c r="D50" s="2"/>
      <c r="E50" s="2">
        <v>4.6</v>
      </c>
      <c r="F50" s="17">
        <f t="shared" si="0"/>
        <v>0</v>
      </c>
      <c r="G50" s="17">
        <f>AVERAGE(F49:F50)</f>
        <v>0</v>
      </c>
      <c r="H50" s="2"/>
      <c r="I50" s="2"/>
      <c r="J50" s="2">
        <v>4.6</v>
      </c>
      <c r="K50" s="17">
        <f t="shared" si="1"/>
        <v>0</v>
      </c>
      <c r="L50" s="17">
        <f>AVERAGE(K49:K50)</f>
        <v>0</v>
      </c>
      <c r="N50" s="8"/>
      <c r="O50" s="2">
        <v>4.6</v>
      </c>
      <c r="P50" s="17">
        <f t="shared" si="2"/>
        <v>0</v>
      </c>
      <c r="Q50" s="17">
        <f>AVERAGE(P49:P50)</f>
        <v>0</v>
      </c>
    </row>
    <row r="51" spans="1:17" ht="11.25">
      <c r="A51" s="1">
        <v>25</v>
      </c>
      <c r="B51" s="6">
        <f>'TRB Record'!C50</f>
        <v>0</v>
      </c>
      <c r="C51" s="2"/>
      <c r="D51" s="2"/>
      <c r="E51" s="2">
        <v>4.6</v>
      </c>
      <c r="F51" s="17">
        <f t="shared" si="0"/>
        <v>0</v>
      </c>
      <c r="G51" s="17"/>
      <c r="H51" s="2"/>
      <c r="I51" s="2"/>
      <c r="J51" s="2">
        <v>4.6</v>
      </c>
      <c r="K51" s="17">
        <f t="shared" si="1"/>
        <v>0</v>
      </c>
      <c r="L51" s="17"/>
      <c r="N51" s="58"/>
      <c r="O51" s="2">
        <v>4.6</v>
      </c>
      <c r="P51" s="17">
        <f t="shared" si="2"/>
        <v>0</v>
      </c>
      <c r="Q51" s="17"/>
    </row>
    <row r="52" spans="1:17" ht="11.25">
      <c r="A52" s="1" t="s">
        <v>37</v>
      </c>
      <c r="B52" s="6">
        <f>'TRB Record'!C51</f>
        <v>0</v>
      </c>
      <c r="C52" s="2"/>
      <c r="D52" s="2"/>
      <c r="E52" s="2">
        <v>4.6</v>
      </c>
      <c r="F52" s="17">
        <f t="shared" si="0"/>
        <v>0</v>
      </c>
      <c r="G52" s="17">
        <f>AVERAGE(F51:F52)</f>
        <v>0</v>
      </c>
      <c r="H52" s="2"/>
      <c r="I52" s="2"/>
      <c r="J52" s="2">
        <v>4.6</v>
      </c>
      <c r="K52" s="17">
        <f t="shared" si="1"/>
        <v>0</v>
      </c>
      <c r="L52" s="17">
        <f>AVERAGE(K51:K52)</f>
        <v>0</v>
      </c>
      <c r="N52" s="8"/>
      <c r="O52" s="2">
        <v>4.6</v>
      </c>
      <c r="P52" s="17">
        <f t="shared" si="2"/>
        <v>0</v>
      </c>
      <c r="Q52" s="17">
        <f>AVERAGE(P51:P52)</f>
        <v>0</v>
      </c>
    </row>
    <row r="53" spans="1:17" ht="11.25">
      <c r="A53" s="1">
        <v>26</v>
      </c>
      <c r="B53" s="6">
        <f>'TRB Record'!C52</f>
        <v>0</v>
      </c>
      <c r="C53" s="2"/>
      <c r="D53" s="2"/>
      <c r="E53" s="2">
        <v>4.6</v>
      </c>
      <c r="F53" s="17">
        <f t="shared" si="0"/>
        <v>0</v>
      </c>
      <c r="G53" s="17"/>
      <c r="H53" s="2"/>
      <c r="I53" s="2"/>
      <c r="J53" s="2">
        <v>4.6</v>
      </c>
      <c r="K53" s="17">
        <f t="shared" si="1"/>
        <v>0</v>
      </c>
      <c r="L53" s="17"/>
      <c r="N53" s="58"/>
      <c r="O53" s="2">
        <v>4.6</v>
      </c>
      <c r="P53" s="17">
        <f t="shared" si="2"/>
        <v>0</v>
      </c>
      <c r="Q53" s="17"/>
    </row>
    <row r="54" spans="1:17" ht="11.25">
      <c r="A54" s="1" t="s">
        <v>38</v>
      </c>
      <c r="B54" s="6">
        <f>'TRB Record'!C53</f>
        <v>0</v>
      </c>
      <c r="C54" s="2"/>
      <c r="D54" s="2"/>
      <c r="E54" s="2">
        <v>4.6</v>
      </c>
      <c r="F54" s="17">
        <f t="shared" si="0"/>
        <v>0</v>
      </c>
      <c r="G54" s="17">
        <f>AVERAGE(F53:F54)</f>
        <v>0</v>
      </c>
      <c r="H54" s="2"/>
      <c r="I54" s="2"/>
      <c r="J54" s="2">
        <v>4.6</v>
      </c>
      <c r="K54" s="17">
        <f t="shared" si="1"/>
        <v>0</v>
      </c>
      <c r="L54" s="17">
        <f>AVERAGE(K53:K54)</f>
        <v>0</v>
      </c>
      <c r="N54" s="8"/>
      <c r="O54" s="2">
        <v>4.6</v>
      </c>
      <c r="P54" s="17">
        <f t="shared" si="2"/>
        <v>0</v>
      </c>
      <c r="Q54" s="17">
        <f>AVERAGE(P53:P54)</f>
        <v>0</v>
      </c>
    </row>
    <row r="55" spans="1:17" ht="11.25">
      <c r="A55" s="1">
        <v>27</v>
      </c>
      <c r="B55" s="6">
        <f>'TRB Record'!C54</f>
        <v>0</v>
      </c>
      <c r="C55" s="2"/>
      <c r="D55" s="2"/>
      <c r="E55" s="2">
        <v>4.6</v>
      </c>
      <c r="F55" s="17">
        <f t="shared" si="0"/>
        <v>0</v>
      </c>
      <c r="G55" s="17"/>
      <c r="H55" s="2"/>
      <c r="I55" s="2"/>
      <c r="J55" s="2">
        <v>4.6</v>
      </c>
      <c r="K55" s="17">
        <f t="shared" si="1"/>
        <v>0</v>
      </c>
      <c r="L55" s="17"/>
      <c r="N55" s="58"/>
      <c r="O55" s="2">
        <v>4.6</v>
      </c>
      <c r="P55" s="17">
        <f t="shared" si="2"/>
        <v>0</v>
      </c>
      <c r="Q55" s="17"/>
    </row>
    <row r="56" spans="1:17" ht="11.25">
      <c r="A56" s="1" t="s">
        <v>39</v>
      </c>
      <c r="B56" s="6">
        <f>'TRB Record'!C55</f>
        <v>0</v>
      </c>
      <c r="C56" s="2"/>
      <c r="D56" s="2"/>
      <c r="E56" s="2">
        <v>4.6</v>
      </c>
      <c r="F56" s="17">
        <f t="shared" si="0"/>
        <v>0</v>
      </c>
      <c r="G56" s="17">
        <f>AVERAGE(F55:F56)</f>
        <v>0</v>
      </c>
      <c r="H56" s="2"/>
      <c r="I56" s="2"/>
      <c r="J56" s="2">
        <v>4.6</v>
      </c>
      <c r="K56" s="17">
        <f t="shared" si="1"/>
        <v>0</v>
      </c>
      <c r="L56" s="17">
        <f>AVERAGE(K55:K56)</f>
        <v>0</v>
      </c>
      <c r="N56" s="8"/>
      <c r="O56" s="2">
        <v>4.6</v>
      </c>
      <c r="P56" s="17">
        <f t="shared" si="2"/>
        <v>0</v>
      </c>
      <c r="Q56" s="17">
        <f>AVERAGE(P55:P56)</f>
        <v>0</v>
      </c>
    </row>
    <row r="57" spans="1:17" ht="11.25">
      <c r="A57" s="1">
        <v>28</v>
      </c>
      <c r="B57" s="6">
        <f>'TRB Record'!C56</f>
        <v>0</v>
      </c>
      <c r="C57" s="2"/>
      <c r="D57" s="2"/>
      <c r="E57" s="2">
        <v>4.6</v>
      </c>
      <c r="F57" s="17">
        <f t="shared" si="0"/>
        <v>0</v>
      </c>
      <c r="G57" s="17"/>
      <c r="H57" s="2"/>
      <c r="I57" s="2"/>
      <c r="J57" s="2">
        <v>4.6</v>
      </c>
      <c r="K57" s="17">
        <f t="shared" si="1"/>
        <v>0</v>
      </c>
      <c r="L57" s="17"/>
      <c r="N57" s="58"/>
      <c r="O57" s="2">
        <v>4.6</v>
      </c>
      <c r="P57" s="17">
        <f t="shared" si="2"/>
        <v>0</v>
      </c>
      <c r="Q57" s="17"/>
    </row>
    <row r="58" spans="1:17" ht="11.25">
      <c r="A58" s="1" t="s">
        <v>40</v>
      </c>
      <c r="B58" s="6">
        <f>'TRB Record'!C57</f>
        <v>0</v>
      </c>
      <c r="C58" s="2"/>
      <c r="D58" s="2"/>
      <c r="E58" s="2">
        <v>4.6</v>
      </c>
      <c r="F58" s="17">
        <f t="shared" si="0"/>
        <v>0</v>
      </c>
      <c r="G58" s="17">
        <f>AVERAGE(F57:F58)</f>
        <v>0</v>
      </c>
      <c r="H58" s="2"/>
      <c r="I58" s="2"/>
      <c r="J58" s="2">
        <v>4.6</v>
      </c>
      <c r="K58" s="17">
        <f t="shared" si="1"/>
        <v>0</v>
      </c>
      <c r="L58" s="17">
        <f>AVERAGE(K57:K58)</f>
        <v>0</v>
      </c>
      <c r="N58" s="8"/>
      <c r="O58" s="2">
        <v>4.6</v>
      </c>
      <c r="P58" s="17">
        <f t="shared" si="2"/>
        <v>0</v>
      </c>
      <c r="Q58" s="17">
        <f>AVERAGE(P57:P58)</f>
        <v>0</v>
      </c>
    </row>
    <row r="59" spans="1:17" ht="11.25">
      <c r="A59" s="1">
        <v>29</v>
      </c>
      <c r="B59" s="6">
        <f>'TRB Record'!C58</f>
        <v>0</v>
      </c>
      <c r="C59" s="2"/>
      <c r="D59" s="2"/>
      <c r="E59" s="2">
        <v>4.6</v>
      </c>
      <c r="F59" s="17">
        <f t="shared" si="0"/>
        <v>0</v>
      </c>
      <c r="G59" s="17"/>
      <c r="H59" s="2"/>
      <c r="I59" s="2"/>
      <c r="J59" s="2">
        <v>4.6</v>
      </c>
      <c r="K59" s="17">
        <f t="shared" si="1"/>
        <v>0</v>
      </c>
      <c r="L59" s="17"/>
      <c r="N59" s="58"/>
      <c r="O59" s="2">
        <v>4.6</v>
      </c>
      <c r="P59" s="17">
        <f t="shared" si="2"/>
        <v>0</v>
      </c>
      <c r="Q59" s="17"/>
    </row>
    <row r="60" spans="1:17" ht="11.25">
      <c r="A60" s="1" t="s">
        <v>41</v>
      </c>
      <c r="B60" s="6">
        <f>'TRB Record'!C59</f>
        <v>0</v>
      </c>
      <c r="C60" s="2"/>
      <c r="D60" s="2"/>
      <c r="E60" s="2">
        <v>4.6</v>
      </c>
      <c r="F60" s="17">
        <f t="shared" si="0"/>
        <v>0</v>
      </c>
      <c r="G60" s="17">
        <f>AVERAGE(F59:F60)</f>
        <v>0</v>
      </c>
      <c r="H60" s="2"/>
      <c r="I60" s="2"/>
      <c r="J60" s="2">
        <v>4.6</v>
      </c>
      <c r="K60" s="17">
        <f t="shared" si="1"/>
        <v>0</v>
      </c>
      <c r="L60" s="17">
        <f>AVERAGE(K59:K60)</f>
        <v>0</v>
      </c>
      <c r="N60" s="8"/>
      <c r="O60" s="2">
        <v>4.6</v>
      </c>
      <c r="P60" s="17">
        <f t="shared" si="2"/>
        <v>0</v>
      </c>
      <c r="Q60" s="17">
        <f>AVERAGE(P59:P60)</f>
        <v>0</v>
      </c>
    </row>
    <row r="61" spans="1:17" ht="11.25">
      <c r="A61" s="1">
        <v>30</v>
      </c>
      <c r="B61" s="6">
        <f>'TRB Record'!C60</f>
        <v>0</v>
      </c>
      <c r="C61" s="2"/>
      <c r="D61" s="2"/>
      <c r="E61" s="2">
        <v>4.6</v>
      </c>
      <c r="F61" s="17">
        <f t="shared" si="0"/>
        <v>0</v>
      </c>
      <c r="G61" s="17"/>
      <c r="H61" s="2"/>
      <c r="I61" s="2"/>
      <c r="J61" s="2">
        <v>4.6</v>
      </c>
      <c r="K61" s="17">
        <f t="shared" si="1"/>
        <v>0</v>
      </c>
      <c r="L61" s="17"/>
      <c r="N61" s="58"/>
      <c r="O61" s="2">
        <v>4.6</v>
      </c>
      <c r="P61" s="17">
        <f t="shared" si="2"/>
        <v>0</v>
      </c>
      <c r="Q61" s="17"/>
    </row>
    <row r="62" spans="1:17" ht="11.25">
      <c r="A62" s="1" t="s">
        <v>42</v>
      </c>
      <c r="B62" s="6">
        <f>'TRB Record'!C61</f>
        <v>0</v>
      </c>
      <c r="C62" s="2"/>
      <c r="D62" s="2"/>
      <c r="E62" s="2">
        <v>4.6</v>
      </c>
      <c r="F62" s="17">
        <f t="shared" si="0"/>
        <v>0</v>
      </c>
      <c r="G62" s="17">
        <f>AVERAGE(F61:F62)</f>
        <v>0</v>
      </c>
      <c r="H62" s="2"/>
      <c r="I62" s="2"/>
      <c r="J62" s="2">
        <v>4.6</v>
      </c>
      <c r="K62" s="17">
        <f t="shared" si="1"/>
        <v>0</v>
      </c>
      <c r="L62" s="17">
        <f>AVERAGE(K61:K62)</f>
        <v>0</v>
      </c>
      <c r="N62" s="8"/>
      <c r="O62" s="2">
        <v>4.6</v>
      </c>
      <c r="P62" s="17">
        <f t="shared" si="2"/>
        <v>0</v>
      </c>
      <c r="Q62" s="17">
        <f>AVERAGE(P61:P62)</f>
        <v>0</v>
      </c>
    </row>
  </sheetData>
  <sheetProtection sheet="1" objects="1" scenarios="1"/>
  <mergeCells count="3">
    <mergeCell ref="C1:G1"/>
    <mergeCell ref="H1:L1"/>
    <mergeCell ref="M1:Q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T62"/>
  <sheetViews>
    <sheetView workbookViewId="0" topLeftCell="A1">
      <pane xSplit="1" ySplit="2" topLeftCell="B3" activePane="bottomRight" state="frozen"/>
      <selection pane="topLeft" activeCell="A62" sqref="A62:IV213"/>
      <selection pane="topRight" activeCell="A62" sqref="A62:IV213"/>
      <selection pane="bottomLeft" activeCell="A62" sqref="A62:IV213"/>
      <selection pane="bottomRight" activeCell="E8" sqref="E8"/>
    </sheetView>
  </sheetViews>
  <sheetFormatPr defaultColWidth="9.00390625" defaultRowHeight="12"/>
  <cols>
    <col min="1" max="1" width="10.875" style="1" customWidth="1"/>
    <col min="2" max="2" width="14.375" style="6" customWidth="1"/>
    <col min="3" max="3" width="11.125" style="19" customWidth="1"/>
    <col min="4" max="4" width="7.375" style="24" customWidth="1"/>
    <col min="5" max="5" width="7.375" style="93" customWidth="1"/>
    <col min="6" max="6" width="7.375" style="22" customWidth="1"/>
    <col min="7" max="10" width="7.375" style="2" customWidth="1"/>
    <col min="11" max="13" width="7.375" style="1" customWidth="1"/>
    <col min="14" max="14" width="10.375" style="2" customWidth="1"/>
    <col min="15" max="16" width="7.375" style="2" customWidth="1"/>
    <col min="17" max="20" width="7.375" style="1" customWidth="1"/>
    <col min="21" max="16384" width="11.375" style="5" customWidth="1"/>
  </cols>
  <sheetData>
    <row r="1" spans="2:16" s="1" customFormat="1" ht="12">
      <c r="B1" s="6"/>
      <c r="C1" s="54"/>
      <c r="D1" s="54"/>
      <c r="E1" s="6"/>
      <c r="F1" s="22"/>
      <c r="G1" s="126" t="s">
        <v>69</v>
      </c>
      <c r="H1" s="126"/>
      <c r="I1" s="126"/>
      <c r="J1" s="126"/>
      <c r="N1" s="127" t="s">
        <v>183</v>
      </c>
      <c r="O1" s="128"/>
      <c r="P1" s="129"/>
    </row>
    <row r="2" spans="1:20" s="9" customFormat="1" ht="135">
      <c r="A2" s="9" t="s">
        <v>0</v>
      </c>
      <c r="B2" s="10" t="s">
        <v>46</v>
      </c>
      <c r="C2" s="61" t="s">
        <v>70</v>
      </c>
      <c r="D2" s="61" t="s">
        <v>71</v>
      </c>
      <c r="E2" s="10" t="s">
        <v>47</v>
      </c>
      <c r="F2" s="23" t="s">
        <v>72</v>
      </c>
      <c r="G2" s="62" t="s">
        <v>73</v>
      </c>
      <c r="H2" s="62" t="s">
        <v>74</v>
      </c>
      <c r="I2" s="62" t="s">
        <v>75</v>
      </c>
      <c r="J2" s="63" t="s">
        <v>76</v>
      </c>
      <c r="K2" s="9" t="s">
        <v>77</v>
      </c>
      <c r="L2" s="9" t="s">
        <v>78</v>
      </c>
      <c r="M2" s="9" t="s">
        <v>79</v>
      </c>
      <c r="N2" s="62" t="s">
        <v>6</v>
      </c>
      <c r="O2" s="62" t="s">
        <v>73</v>
      </c>
      <c r="P2" s="62" t="s">
        <v>74</v>
      </c>
      <c r="Q2" s="9" t="s">
        <v>77</v>
      </c>
      <c r="R2" s="9" t="s">
        <v>80</v>
      </c>
      <c r="S2" s="9" t="s">
        <v>81</v>
      </c>
      <c r="T2" s="9" t="s">
        <v>82</v>
      </c>
    </row>
    <row r="3" spans="1:20" ht="11.25">
      <c r="A3" s="1">
        <v>1</v>
      </c>
      <c r="B3" s="6">
        <f>'TRB Record'!C2</f>
        <v>0</v>
      </c>
      <c r="C3" s="8"/>
      <c r="D3" s="8"/>
      <c r="E3" s="92">
        <f>'% solids whole biomass'!J4</f>
        <v>0</v>
      </c>
      <c r="F3" s="22">
        <f aca="true" t="shared" si="0" ref="F3:F34">(E3/100)*D3</f>
        <v>0</v>
      </c>
      <c r="G3" s="34"/>
      <c r="H3" s="34"/>
      <c r="I3" s="34"/>
      <c r="J3" s="34"/>
      <c r="K3" s="17" t="e">
        <f aca="true" t="shared" si="1" ref="K3:K34">(H3-G3)*(I3/(I3-J3))</f>
        <v>#DIV/0!</v>
      </c>
      <c r="L3" s="17">
        <f>IF(F3=0,0,100*(K3/F3))</f>
        <v>0</v>
      </c>
      <c r="M3" s="17"/>
      <c r="O3" s="34"/>
      <c r="P3" s="34"/>
      <c r="Q3" s="17">
        <f aca="true" t="shared" si="2" ref="Q3:Q34">P3-O3</f>
        <v>0</v>
      </c>
      <c r="R3" s="17">
        <f>IF(F3=0,0,100*(Q3/F3))</f>
        <v>0</v>
      </c>
      <c r="S3" s="17"/>
      <c r="T3" s="17"/>
    </row>
    <row r="4" spans="1:20" ht="11.25">
      <c r="A4" s="1" t="s">
        <v>13</v>
      </c>
      <c r="B4" s="6">
        <f>'TRB Record'!C3</f>
        <v>0</v>
      </c>
      <c r="C4" s="8"/>
      <c r="D4" s="8"/>
      <c r="E4" s="92">
        <f>'% solids whole biomass'!J4</f>
        <v>0</v>
      </c>
      <c r="F4" s="22">
        <f t="shared" si="0"/>
        <v>0</v>
      </c>
      <c r="G4" s="34"/>
      <c r="H4" s="34"/>
      <c r="I4" s="34"/>
      <c r="J4" s="34"/>
      <c r="K4" s="17" t="e">
        <f t="shared" si="1"/>
        <v>#DIV/0!</v>
      </c>
      <c r="L4" s="17">
        <f aca="true" t="shared" si="3" ref="L4:L62">IF(F4=0,0,100*(K4/F4))</f>
        <v>0</v>
      </c>
      <c r="M4" s="17">
        <f>AVERAGE(L3:L4)</f>
        <v>0</v>
      </c>
      <c r="O4" s="34"/>
      <c r="P4" s="34"/>
      <c r="Q4" s="17">
        <f t="shared" si="2"/>
        <v>0</v>
      </c>
      <c r="R4" s="17">
        <f aca="true" t="shared" si="4" ref="R4:R62">IF(F4=0,0,100*(Q4/F4))</f>
        <v>0</v>
      </c>
      <c r="S4" s="17">
        <f>AVERAGE(R3:R4)</f>
        <v>0</v>
      </c>
      <c r="T4" s="17">
        <f>S4+M4</f>
        <v>0</v>
      </c>
    </row>
    <row r="5" spans="1:20" ht="11.25">
      <c r="A5" s="1">
        <v>2</v>
      </c>
      <c r="B5" s="6">
        <f>'TRB Record'!C4</f>
        <v>0</v>
      </c>
      <c r="C5" s="8"/>
      <c r="D5" s="8"/>
      <c r="E5" s="92">
        <f>'% solids whole biomass'!J6</f>
        <v>0</v>
      </c>
      <c r="F5" s="22">
        <f t="shared" si="0"/>
        <v>0</v>
      </c>
      <c r="G5" s="34"/>
      <c r="H5" s="34"/>
      <c r="I5" s="34"/>
      <c r="J5" s="34"/>
      <c r="K5" s="17" t="e">
        <f t="shared" si="1"/>
        <v>#DIV/0!</v>
      </c>
      <c r="L5" s="17">
        <f t="shared" si="3"/>
        <v>0</v>
      </c>
      <c r="M5" s="17"/>
      <c r="O5" s="34"/>
      <c r="P5" s="34"/>
      <c r="Q5" s="17">
        <f t="shared" si="2"/>
        <v>0</v>
      </c>
      <c r="R5" s="17">
        <f t="shared" si="4"/>
        <v>0</v>
      </c>
      <c r="S5" s="17"/>
      <c r="T5" s="17"/>
    </row>
    <row r="6" spans="1:20" ht="11.25">
      <c r="A6" s="1" t="s">
        <v>14</v>
      </c>
      <c r="B6" s="6">
        <f>'TRB Record'!C5</f>
        <v>0</v>
      </c>
      <c r="C6" s="8"/>
      <c r="D6" s="8"/>
      <c r="E6" s="92">
        <f>'% solids whole biomass'!J6</f>
        <v>0</v>
      </c>
      <c r="F6" s="22">
        <f t="shared" si="0"/>
        <v>0</v>
      </c>
      <c r="G6" s="34"/>
      <c r="H6" s="34"/>
      <c r="I6" s="34"/>
      <c r="J6" s="34"/>
      <c r="K6" s="17" t="e">
        <f t="shared" si="1"/>
        <v>#DIV/0!</v>
      </c>
      <c r="L6" s="17">
        <f t="shared" si="3"/>
        <v>0</v>
      </c>
      <c r="M6" s="17">
        <f>AVERAGE(L5:L6)</f>
        <v>0</v>
      </c>
      <c r="O6" s="34"/>
      <c r="P6" s="34"/>
      <c r="Q6" s="17">
        <f t="shared" si="2"/>
        <v>0</v>
      </c>
      <c r="R6" s="17">
        <f t="shared" si="4"/>
        <v>0</v>
      </c>
      <c r="S6" s="17">
        <f>AVERAGE(R5:R6)</f>
        <v>0</v>
      </c>
      <c r="T6" s="17">
        <f>S6+M6</f>
        <v>0</v>
      </c>
    </row>
    <row r="7" spans="1:20" ht="11.25">
      <c r="A7" s="1">
        <v>3</v>
      </c>
      <c r="B7" s="6">
        <f>'TRB Record'!C6</f>
        <v>0</v>
      </c>
      <c r="C7" s="8"/>
      <c r="D7" s="8"/>
      <c r="E7" s="92">
        <f>'% solids whole biomass'!J8</f>
        <v>0</v>
      </c>
      <c r="F7" s="22">
        <f t="shared" si="0"/>
        <v>0</v>
      </c>
      <c r="G7" s="34"/>
      <c r="H7" s="34"/>
      <c r="I7" s="34"/>
      <c r="J7" s="34"/>
      <c r="K7" s="17" t="e">
        <f t="shared" si="1"/>
        <v>#DIV/0!</v>
      </c>
      <c r="L7" s="17">
        <f t="shared" si="3"/>
        <v>0</v>
      </c>
      <c r="M7" s="17"/>
      <c r="O7" s="34"/>
      <c r="P7" s="34"/>
      <c r="Q7" s="17">
        <f t="shared" si="2"/>
        <v>0</v>
      </c>
      <c r="R7" s="17">
        <f t="shared" si="4"/>
        <v>0</v>
      </c>
      <c r="S7" s="17"/>
      <c r="T7" s="17"/>
    </row>
    <row r="8" spans="1:20" ht="11.25">
      <c r="A8" s="1" t="s">
        <v>15</v>
      </c>
      <c r="B8" s="6">
        <f>'TRB Record'!C7</f>
        <v>0</v>
      </c>
      <c r="C8" s="8"/>
      <c r="D8" s="8"/>
      <c r="E8" s="92">
        <f>'% solids whole biomass'!J8</f>
        <v>0</v>
      </c>
      <c r="F8" s="22">
        <f t="shared" si="0"/>
        <v>0</v>
      </c>
      <c r="G8" s="34"/>
      <c r="H8" s="34"/>
      <c r="I8" s="34"/>
      <c r="J8" s="34"/>
      <c r="K8" s="17" t="e">
        <f t="shared" si="1"/>
        <v>#DIV/0!</v>
      </c>
      <c r="L8" s="17">
        <f t="shared" si="3"/>
        <v>0</v>
      </c>
      <c r="M8" s="17">
        <f>AVERAGE(L7:L8)</f>
        <v>0</v>
      </c>
      <c r="O8" s="34"/>
      <c r="P8" s="34"/>
      <c r="Q8" s="17">
        <f t="shared" si="2"/>
        <v>0</v>
      </c>
      <c r="R8" s="17">
        <f t="shared" si="4"/>
        <v>0</v>
      </c>
      <c r="S8" s="17">
        <f>AVERAGE(R7:R8)</f>
        <v>0</v>
      </c>
      <c r="T8" s="17">
        <f>S8+M8</f>
        <v>0</v>
      </c>
    </row>
    <row r="9" spans="1:20" ht="11.25">
      <c r="A9" s="1">
        <v>4</v>
      </c>
      <c r="B9" s="6">
        <f>'TRB Record'!C8</f>
        <v>0</v>
      </c>
      <c r="C9" s="8"/>
      <c r="D9" s="8"/>
      <c r="E9" s="92">
        <f>'% solids whole biomass'!J10</f>
        <v>0</v>
      </c>
      <c r="F9" s="22">
        <f t="shared" si="0"/>
        <v>0</v>
      </c>
      <c r="G9" s="34"/>
      <c r="H9" s="34"/>
      <c r="I9" s="34"/>
      <c r="J9" s="34"/>
      <c r="K9" s="17" t="e">
        <f t="shared" si="1"/>
        <v>#DIV/0!</v>
      </c>
      <c r="L9" s="17">
        <f t="shared" si="3"/>
        <v>0</v>
      </c>
      <c r="M9" s="17"/>
      <c r="O9" s="34"/>
      <c r="P9" s="34"/>
      <c r="Q9" s="17">
        <f t="shared" si="2"/>
        <v>0</v>
      </c>
      <c r="R9" s="17">
        <f t="shared" si="4"/>
        <v>0</v>
      </c>
      <c r="S9" s="17"/>
      <c r="T9" s="17"/>
    </row>
    <row r="10" spans="1:20" ht="11.25">
      <c r="A10" s="1" t="s">
        <v>16</v>
      </c>
      <c r="B10" s="6">
        <f>'TRB Record'!C9</f>
        <v>0</v>
      </c>
      <c r="C10" s="8"/>
      <c r="D10" s="8"/>
      <c r="E10" s="92">
        <f>'% solids whole biomass'!J10</f>
        <v>0</v>
      </c>
      <c r="F10" s="22">
        <f t="shared" si="0"/>
        <v>0</v>
      </c>
      <c r="G10" s="34"/>
      <c r="H10" s="34"/>
      <c r="I10" s="34"/>
      <c r="J10" s="34"/>
      <c r="K10" s="17" t="e">
        <f t="shared" si="1"/>
        <v>#DIV/0!</v>
      </c>
      <c r="L10" s="17">
        <f t="shared" si="3"/>
        <v>0</v>
      </c>
      <c r="M10" s="17">
        <f>AVERAGE(L9:L10)</f>
        <v>0</v>
      </c>
      <c r="O10" s="34"/>
      <c r="P10" s="34"/>
      <c r="Q10" s="17">
        <f t="shared" si="2"/>
        <v>0</v>
      </c>
      <c r="R10" s="17">
        <f t="shared" si="4"/>
        <v>0</v>
      </c>
      <c r="S10" s="17">
        <f>AVERAGE(R9:R10)</f>
        <v>0</v>
      </c>
      <c r="T10" s="17">
        <f>S10+M10</f>
        <v>0</v>
      </c>
    </row>
    <row r="11" spans="1:20" ht="11.25">
      <c r="A11" s="1">
        <v>5</v>
      </c>
      <c r="B11" s="6">
        <f>'TRB Record'!C10</f>
        <v>0</v>
      </c>
      <c r="C11" s="8"/>
      <c r="D11" s="8"/>
      <c r="E11" s="92">
        <f>'% solids whole biomass'!J12</f>
        <v>0</v>
      </c>
      <c r="F11" s="22">
        <f t="shared" si="0"/>
        <v>0</v>
      </c>
      <c r="G11" s="34"/>
      <c r="H11" s="34"/>
      <c r="I11" s="34"/>
      <c r="J11" s="34"/>
      <c r="K11" s="17" t="e">
        <f t="shared" si="1"/>
        <v>#DIV/0!</v>
      </c>
      <c r="L11" s="17">
        <f t="shared" si="3"/>
        <v>0</v>
      </c>
      <c r="M11" s="17"/>
      <c r="O11" s="34"/>
      <c r="P11" s="34"/>
      <c r="Q11" s="17">
        <f t="shared" si="2"/>
        <v>0</v>
      </c>
      <c r="R11" s="17">
        <f t="shared" si="4"/>
        <v>0</v>
      </c>
      <c r="S11" s="17"/>
      <c r="T11" s="17"/>
    </row>
    <row r="12" spans="1:20" ht="11.25">
      <c r="A12" s="1" t="s">
        <v>17</v>
      </c>
      <c r="B12" s="6">
        <f>'TRB Record'!C11</f>
        <v>0</v>
      </c>
      <c r="C12" s="8"/>
      <c r="D12" s="8"/>
      <c r="E12" s="92">
        <f>'% solids whole biomass'!J12</f>
        <v>0</v>
      </c>
      <c r="F12" s="22">
        <f t="shared" si="0"/>
        <v>0</v>
      </c>
      <c r="G12" s="34"/>
      <c r="H12" s="34"/>
      <c r="I12" s="34"/>
      <c r="J12" s="34"/>
      <c r="K12" s="17" t="e">
        <f t="shared" si="1"/>
        <v>#DIV/0!</v>
      </c>
      <c r="L12" s="17">
        <f t="shared" si="3"/>
        <v>0</v>
      </c>
      <c r="M12" s="17">
        <f>AVERAGE(L11:L12)</f>
        <v>0</v>
      </c>
      <c r="O12" s="34"/>
      <c r="P12" s="34"/>
      <c r="Q12" s="17">
        <f t="shared" si="2"/>
        <v>0</v>
      </c>
      <c r="R12" s="17">
        <f t="shared" si="4"/>
        <v>0</v>
      </c>
      <c r="S12" s="17">
        <f>AVERAGE(R11:R12)</f>
        <v>0</v>
      </c>
      <c r="T12" s="17">
        <f>S12+M12</f>
        <v>0</v>
      </c>
    </row>
    <row r="13" spans="1:20" ht="11.25">
      <c r="A13" s="1">
        <v>6</v>
      </c>
      <c r="B13" s="6">
        <f>'TRB Record'!C12</f>
        <v>0</v>
      </c>
      <c r="C13" s="8"/>
      <c r="D13" s="8"/>
      <c r="E13" s="92">
        <f>'% solids whole biomass'!J14</f>
        <v>0</v>
      </c>
      <c r="F13" s="22">
        <f t="shared" si="0"/>
        <v>0</v>
      </c>
      <c r="G13" s="34"/>
      <c r="H13" s="34"/>
      <c r="I13" s="34"/>
      <c r="J13" s="34"/>
      <c r="K13" s="17" t="e">
        <f t="shared" si="1"/>
        <v>#DIV/0!</v>
      </c>
      <c r="L13" s="17">
        <f t="shared" si="3"/>
        <v>0</v>
      </c>
      <c r="M13" s="17"/>
      <c r="O13" s="34"/>
      <c r="P13" s="34"/>
      <c r="Q13" s="17">
        <f t="shared" si="2"/>
        <v>0</v>
      </c>
      <c r="R13" s="17">
        <f t="shared" si="4"/>
        <v>0</v>
      </c>
      <c r="S13" s="17"/>
      <c r="T13" s="17"/>
    </row>
    <row r="14" spans="1:20" ht="11.25">
      <c r="A14" s="1" t="s">
        <v>18</v>
      </c>
      <c r="B14" s="6">
        <f>'TRB Record'!C13</f>
        <v>0</v>
      </c>
      <c r="C14" s="8"/>
      <c r="D14" s="8"/>
      <c r="E14" s="92">
        <f>'% solids whole biomass'!J14</f>
        <v>0</v>
      </c>
      <c r="F14" s="22">
        <f t="shared" si="0"/>
        <v>0</v>
      </c>
      <c r="G14" s="34"/>
      <c r="H14" s="34"/>
      <c r="I14" s="34"/>
      <c r="J14" s="34"/>
      <c r="K14" s="17" t="e">
        <f t="shared" si="1"/>
        <v>#DIV/0!</v>
      </c>
      <c r="L14" s="17">
        <f t="shared" si="3"/>
        <v>0</v>
      </c>
      <c r="M14" s="17">
        <f>AVERAGE(L13:L14)</f>
        <v>0</v>
      </c>
      <c r="O14" s="34"/>
      <c r="P14" s="34"/>
      <c r="Q14" s="17">
        <f t="shared" si="2"/>
        <v>0</v>
      </c>
      <c r="R14" s="17">
        <f t="shared" si="4"/>
        <v>0</v>
      </c>
      <c r="S14" s="17">
        <f>AVERAGE(R13:R14)</f>
        <v>0</v>
      </c>
      <c r="T14" s="17">
        <f>S14+M14</f>
        <v>0</v>
      </c>
    </row>
    <row r="15" spans="1:20" ht="11.25">
      <c r="A15" s="1">
        <v>7</v>
      </c>
      <c r="B15" s="6">
        <f>'TRB Record'!C14</f>
        <v>0</v>
      </c>
      <c r="C15" s="8"/>
      <c r="D15" s="8"/>
      <c r="E15" s="92">
        <f>'% solids whole biomass'!J16</f>
        <v>0</v>
      </c>
      <c r="F15" s="22">
        <f t="shared" si="0"/>
        <v>0</v>
      </c>
      <c r="G15" s="34"/>
      <c r="H15" s="34"/>
      <c r="I15" s="34"/>
      <c r="J15" s="34"/>
      <c r="K15" s="17" t="e">
        <f t="shared" si="1"/>
        <v>#DIV/0!</v>
      </c>
      <c r="L15" s="17">
        <f t="shared" si="3"/>
        <v>0</v>
      </c>
      <c r="M15" s="17"/>
      <c r="O15" s="34"/>
      <c r="P15" s="34"/>
      <c r="Q15" s="17">
        <f t="shared" si="2"/>
        <v>0</v>
      </c>
      <c r="R15" s="17">
        <f t="shared" si="4"/>
        <v>0</v>
      </c>
      <c r="S15" s="17"/>
      <c r="T15" s="17"/>
    </row>
    <row r="16" spans="1:20" ht="11.25">
      <c r="A16" s="1" t="s">
        <v>19</v>
      </c>
      <c r="B16" s="6">
        <f>'TRB Record'!C15</f>
        <v>0</v>
      </c>
      <c r="C16" s="8"/>
      <c r="D16" s="8"/>
      <c r="E16" s="92">
        <f>'% solids whole biomass'!J16</f>
        <v>0</v>
      </c>
      <c r="F16" s="22">
        <f t="shared" si="0"/>
        <v>0</v>
      </c>
      <c r="G16" s="34"/>
      <c r="H16" s="34"/>
      <c r="I16" s="34"/>
      <c r="J16" s="34"/>
      <c r="K16" s="17" t="e">
        <f t="shared" si="1"/>
        <v>#DIV/0!</v>
      </c>
      <c r="L16" s="17">
        <f t="shared" si="3"/>
        <v>0</v>
      </c>
      <c r="M16" s="17">
        <f>AVERAGE(L15:L16)</f>
        <v>0</v>
      </c>
      <c r="O16" s="34"/>
      <c r="P16" s="34"/>
      <c r="Q16" s="17">
        <f t="shared" si="2"/>
        <v>0</v>
      </c>
      <c r="R16" s="17">
        <f t="shared" si="4"/>
        <v>0</v>
      </c>
      <c r="S16" s="17">
        <f>AVERAGE(R15:R16)</f>
        <v>0</v>
      </c>
      <c r="T16" s="17">
        <f>S16+M16</f>
        <v>0</v>
      </c>
    </row>
    <row r="17" spans="1:20" ht="11.25">
      <c r="A17" s="1">
        <v>8</v>
      </c>
      <c r="B17" s="6">
        <f>'TRB Record'!C16</f>
        <v>0</v>
      </c>
      <c r="C17" s="8"/>
      <c r="D17" s="8"/>
      <c r="E17" s="92">
        <f>'% solids whole biomass'!J18</f>
        <v>0</v>
      </c>
      <c r="F17" s="22">
        <f t="shared" si="0"/>
        <v>0</v>
      </c>
      <c r="G17" s="34"/>
      <c r="H17" s="34"/>
      <c r="I17" s="34"/>
      <c r="J17" s="34"/>
      <c r="K17" s="17" t="e">
        <f t="shared" si="1"/>
        <v>#DIV/0!</v>
      </c>
      <c r="L17" s="17">
        <f t="shared" si="3"/>
        <v>0</v>
      </c>
      <c r="M17" s="17"/>
      <c r="O17" s="34"/>
      <c r="P17" s="34"/>
      <c r="Q17" s="17">
        <f t="shared" si="2"/>
        <v>0</v>
      </c>
      <c r="R17" s="17">
        <f t="shared" si="4"/>
        <v>0</v>
      </c>
      <c r="S17" s="17"/>
      <c r="T17" s="17"/>
    </row>
    <row r="18" spans="1:20" ht="11.25">
      <c r="A18" s="1" t="s">
        <v>20</v>
      </c>
      <c r="B18" s="6">
        <f>'TRB Record'!C17</f>
        <v>0</v>
      </c>
      <c r="C18" s="8"/>
      <c r="D18" s="8"/>
      <c r="E18" s="92">
        <f>'% solids whole biomass'!J18</f>
        <v>0</v>
      </c>
      <c r="F18" s="22">
        <f t="shared" si="0"/>
        <v>0</v>
      </c>
      <c r="G18" s="34"/>
      <c r="H18" s="34"/>
      <c r="I18" s="34"/>
      <c r="J18" s="34"/>
      <c r="K18" s="17" t="e">
        <f t="shared" si="1"/>
        <v>#DIV/0!</v>
      </c>
      <c r="L18" s="17">
        <f t="shared" si="3"/>
        <v>0</v>
      </c>
      <c r="M18" s="17">
        <f>AVERAGE(L17:L18)</f>
        <v>0</v>
      </c>
      <c r="O18" s="34"/>
      <c r="P18" s="34"/>
      <c r="Q18" s="17">
        <f t="shared" si="2"/>
        <v>0</v>
      </c>
      <c r="R18" s="17">
        <f t="shared" si="4"/>
        <v>0</v>
      </c>
      <c r="S18" s="17">
        <f>AVERAGE(R17:R18)</f>
        <v>0</v>
      </c>
      <c r="T18" s="17">
        <f>S18+M18</f>
        <v>0</v>
      </c>
    </row>
    <row r="19" spans="1:20" ht="11.25">
      <c r="A19" s="1">
        <v>9</v>
      </c>
      <c r="B19" s="6">
        <f>'TRB Record'!C18</f>
        <v>0</v>
      </c>
      <c r="C19" s="8"/>
      <c r="D19" s="8"/>
      <c r="E19" s="92">
        <f>'% solids whole biomass'!J20</f>
        <v>0</v>
      </c>
      <c r="F19" s="22">
        <f t="shared" si="0"/>
        <v>0</v>
      </c>
      <c r="G19" s="34"/>
      <c r="H19" s="34"/>
      <c r="I19" s="34"/>
      <c r="J19" s="34"/>
      <c r="K19" s="17" t="e">
        <f t="shared" si="1"/>
        <v>#DIV/0!</v>
      </c>
      <c r="L19" s="17">
        <f t="shared" si="3"/>
        <v>0</v>
      </c>
      <c r="M19" s="17"/>
      <c r="O19" s="34"/>
      <c r="P19" s="34"/>
      <c r="Q19" s="17">
        <f t="shared" si="2"/>
        <v>0</v>
      </c>
      <c r="R19" s="17">
        <f t="shared" si="4"/>
        <v>0</v>
      </c>
      <c r="S19" s="17"/>
      <c r="T19" s="17"/>
    </row>
    <row r="20" spans="1:20" ht="11.25">
      <c r="A20" s="1" t="s">
        <v>21</v>
      </c>
      <c r="B20" s="6">
        <f>'TRB Record'!C19</f>
        <v>0</v>
      </c>
      <c r="C20" s="8"/>
      <c r="D20" s="8"/>
      <c r="E20" s="92">
        <f>'% solids whole biomass'!J20</f>
        <v>0</v>
      </c>
      <c r="F20" s="22">
        <f t="shared" si="0"/>
        <v>0</v>
      </c>
      <c r="G20" s="34"/>
      <c r="H20" s="34"/>
      <c r="I20" s="34"/>
      <c r="J20" s="34"/>
      <c r="K20" s="17" t="e">
        <f t="shared" si="1"/>
        <v>#DIV/0!</v>
      </c>
      <c r="L20" s="17">
        <f t="shared" si="3"/>
        <v>0</v>
      </c>
      <c r="M20" s="17">
        <f>AVERAGE(L19:L20)</f>
        <v>0</v>
      </c>
      <c r="O20" s="34"/>
      <c r="P20" s="34"/>
      <c r="Q20" s="17">
        <f t="shared" si="2"/>
        <v>0</v>
      </c>
      <c r="R20" s="17">
        <f t="shared" si="4"/>
        <v>0</v>
      </c>
      <c r="S20" s="17">
        <f>AVERAGE(R19:R20)</f>
        <v>0</v>
      </c>
      <c r="T20" s="17">
        <f>S20+M20</f>
        <v>0</v>
      </c>
    </row>
    <row r="21" spans="1:20" ht="11.25">
      <c r="A21" s="1">
        <v>10</v>
      </c>
      <c r="B21" s="6">
        <f>'TRB Record'!C20</f>
        <v>0</v>
      </c>
      <c r="C21" s="8"/>
      <c r="D21" s="8"/>
      <c r="E21" s="92">
        <f>'% solids whole biomass'!J22</f>
        <v>0</v>
      </c>
      <c r="F21" s="22">
        <f t="shared" si="0"/>
        <v>0</v>
      </c>
      <c r="G21" s="34"/>
      <c r="H21" s="34"/>
      <c r="I21" s="34"/>
      <c r="J21" s="34"/>
      <c r="K21" s="17" t="e">
        <f t="shared" si="1"/>
        <v>#DIV/0!</v>
      </c>
      <c r="L21" s="17">
        <f t="shared" si="3"/>
        <v>0</v>
      </c>
      <c r="M21" s="17"/>
      <c r="O21" s="34"/>
      <c r="P21" s="34"/>
      <c r="Q21" s="17">
        <f t="shared" si="2"/>
        <v>0</v>
      </c>
      <c r="R21" s="17">
        <f t="shared" si="4"/>
        <v>0</v>
      </c>
      <c r="S21" s="17"/>
      <c r="T21" s="17"/>
    </row>
    <row r="22" spans="1:20" ht="11.25">
      <c r="A22" s="1" t="s">
        <v>22</v>
      </c>
      <c r="B22" s="6">
        <f>'TRB Record'!C21</f>
        <v>0</v>
      </c>
      <c r="C22" s="8"/>
      <c r="D22" s="8"/>
      <c r="E22" s="92">
        <f>'% solids whole biomass'!J22</f>
        <v>0</v>
      </c>
      <c r="F22" s="22">
        <f t="shared" si="0"/>
        <v>0</v>
      </c>
      <c r="G22" s="34"/>
      <c r="H22" s="34"/>
      <c r="I22" s="34"/>
      <c r="J22" s="34"/>
      <c r="K22" s="17" t="e">
        <f t="shared" si="1"/>
        <v>#DIV/0!</v>
      </c>
      <c r="L22" s="17">
        <f t="shared" si="3"/>
        <v>0</v>
      </c>
      <c r="M22" s="17">
        <f>AVERAGE(L21:L22)</f>
        <v>0</v>
      </c>
      <c r="O22" s="34"/>
      <c r="P22" s="34"/>
      <c r="Q22" s="17">
        <f t="shared" si="2"/>
        <v>0</v>
      </c>
      <c r="R22" s="17">
        <f t="shared" si="4"/>
        <v>0</v>
      </c>
      <c r="S22" s="17">
        <f>AVERAGE(R21:R22)</f>
        <v>0</v>
      </c>
      <c r="T22" s="17">
        <f>S22+M22</f>
        <v>0</v>
      </c>
    </row>
    <row r="23" spans="1:20" ht="11.25">
      <c r="A23" s="1">
        <v>11</v>
      </c>
      <c r="B23" s="6">
        <f>'TRB Record'!C22</f>
        <v>0</v>
      </c>
      <c r="C23" s="8"/>
      <c r="D23" s="8"/>
      <c r="E23" s="92">
        <f>'% solids whole biomass'!J24</f>
        <v>0</v>
      </c>
      <c r="F23" s="22">
        <f t="shared" si="0"/>
        <v>0</v>
      </c>
      <c r="G23" s="34"/>
      <c r="H23" s="34"/>
      <c r="I23" s="34"/>
      <c r="J23" s="34"/>
      <c r="K23" s="17" t="e">
        <f t="shared" si="1"/>
        <v>#DIV/0!</v>
      </c>
      <c r="L23" s="17">
        <f t="shared" si="3"/>
        <v>0</v>
      </c>
      <c r="M23" s="17"/>
      <c r="O23" s="34"/>
      <c r="P23" s="34"/>
      <c r="Q23" s="17">
        <f t="shared" si="2"/>
        <v>0</v>
      </c>
      <c r="R23" s="17">
        <f t="shared" si="4"/>
        <v>0</v>
      </c>
      <c r="S23" s="17"/>
      <c r="T23" s="17"/>
    </row>
    <row r="24" spans="1:20" ht="11.25">
      <c r="A24" s="1" t="s">
        <v>23</v>
      </c>
      <c r="B24" s="6">
        <f>'TRB Record'!C23</f>
        <v>0</v>
      </c>
      <c r="C24" s="8"/>
      <c r="D24" s="8"/>
      <c r="E24" s="92">
        <f>'% solids whole biomass'!J24</f>
        <v>0</v>
      </c>
      <c r="F24" s="22">
        <f t="shared" si="0"/>
        <v>0</v>
      </c>
      <c r="G24" s="34"/>
      <c r="H24" s="34"/>
      <c r="I24" s="34"/>
      <c r="J24" s="34"/>
      <c r="K24" s="17" t="e">
        <f t="shared" si="1"/>
        <v>#DIV/0!</v>
      </c>
      <c r="L24" s="17">
        <f t="shared" si="3"/>
        <v>0</v>
      </c>
      <c r="M24" s="17">
        <f>AVERAGE(L23:L24)</f>
        <v>0</v>
      </c>
      <c r="O24" s="34"/>
      <c r="P24" s="34"/>
      <c r="Q24" s="17">
        <f t="shared" si="2"/>
        <v>0</v>
      </c>
      <c r="R24" s="17">
        <f t="shared" si="4"/>
        <v>0</v>
      </c>
      <c r="S24" s="17">
        <f>AVERAGE(R23:R24)</f>
        <v>0</v>
      </c>
      <c r="T24" s="17">
        <f>S24+M24</f>
        <v>0</v>
      </c>
    </row>
    <row r="25" spans="1:20" ht="11.25">
      <c r="A25" s="1">
        <v>12</v>
      </c>
      <c r="B25" s="6">
        <f>'TRB Record'!C24</f>
        <v>0</v>
      </c>
      <c r="C25" s="8"/>
      <c r="D25" s="8"/>
      <c r="E25" s="92">
        <f>'% solids whole biomass'!J26</f>
        <v>0</v>
      </c>
      <c r="F25" s="22">
        <f t="shared" si="0"/>
        <v>0</v>
      </c>
      <c r="G25" s="34"/>
      <c r="H25" s="34"/>
      <c r="I25" s="34"/>
      <c r="J25" s="34"/>
      <c r="K25" s="17" t="e">
        <f t="shared" si="1"/>
        <v>#DIV/0!</v>
      </c>
      <c r="L25" s="17">
        <f t="shared" si="3"/>
        <v>0</v>
      </c>
      <c r="M25" s="17"/>
      <c r="O25" s="34"/>
      <c r="P25" s="34"/>
      <c r="Q25" s="17">
        <f t="shared" si="2"/>
        <v>0</v>
      </c>
      <c r="R25" s="17">
        <f t="shared" si="4"/>
        <v>0</v>
      </c>
      <c r="S25" s="17"/>
      <c r="T25" s="17"/>
    </row>
    <row r="26" spans="1:20" ht="11.25">
      <c r="A26" s="1" t="s">
        <v>24</v>
      </c>
      <c r="B26" s="6">
        <f>'TRB Record'!C25</f>
        <v>0</v>
      </c>
      <c r="C26" s="8"/>
      <c r="D26" s="8"/>
      <c r="E26" s="92">
        <f>'% solids whole biomass'!J26</f>
        <v>0</v>
      </c>
      <c r="F26" s="22">
        <f t="shared" si="0"/>
        <v>0</v>
      </c>
      <c r="G26" s="34"/>
      <c r="H26" s="34"/>
      <c r="I26" s="34"/>
      <c r="J26" s="34"/>
      <c r="K26" s="17" t="e">
        <f t="shared" si="1"/>
        <v>#DIV/0!</v>
      </c>
      <c r="L26" s="17">
        <f t="shared" si="3"/>
        <v>0</v>
      </c>
      <c r="M26" s="17">
        <f>AVERAGE(L25:L26)</f>
        <v>0</v>
      </c>
      <c r="O26" s="34"/>
      <c r="P26" s="34"/>
      <c r="Q26" s="17">
        <f t="shared" si="2"/>
        <v>0</v>
      </c>
      <c r="R26" s="17">
        <f t="shared" si="4"/>
        <v>0</v>
      </c>
      <c r="S26" s="17">
        <f>AVERAGE(R25:R26)</f>
        <v>0</v>
      </c>
      <c r="T26" s="17">
        <f>S26+M26</f>
        <v>0</v>
      </c>
    </row>
    <row r="27" spans="1:20" ht="11.25">
      <c r="A27" s="1">
        <v>13</v>
      </c>
      <c r="B27" s="6">
        <f>'TRB Record'!C26</f>
        <v>0</v>
      </c>
      <c r="C27" s="8"/>
      <c r="D27" s="8"/>
      <c r="E27" s="92">
        <f>'% solids whole biomass'!J28</f>
        <v>0</v>
      </c>
      <c r="F27" s="22">
        <f t="shared" si="0"/>
        <v>0</v>
      </c>
      <c r="G27" s="34"/>
      <c r="H27" s="34"/>
      <c r="I27" s="34"/>
      <c r="J27" s="34"/>
      <c r="K27" s="17" t="e">
        <f t="shared" si="1"/>
        <v>#DIV/0!</v>
      </c>
      <c r="L27" s="17">
        <f t="shared" si="3"/>
        <v>0</v>
      </c>
      <c r="M27" s="17"/>
      <c r="O27" s="34"/>
      <c r="P27" s="34"/>
      <c r="Q27" s="17">
        <f t="shared" si="2"/>
        <v>0</v>
      </c>
      <c r="R27" s="17">
        <f t="shared" si="4"/>
        <v>0</v>
      </c>
      <c r="S27" s="17"/>
      <c r="T27" s="17"/>
    </row>
    <row r="28" spans="1:20" ht="11.25">
      <c r="A28" s="1" t="s">
        <v>25</v>
      </c>
      <c r="B28" s="6">
        <f>'TRB Record'!C27</f>
        <v>0</v>
      </c>
      <c r="C28" s="8"/>
      <c r="D28" s="8"/>
      <c r="E28" s="92">
        <f>'% solids whole biomass'!J28</f>
        <v>0</v>
      </c>
      <c r="F28" s="22">
        <f t="shared" si="0"/>
        <v>0</v>
      </c>
      <c r="G28" s="34"/>
      <c r="H28" s="34"/>
      <c r="I28" s="34"/>
      <c r="J28" s="34"/>
      <c r="K28" s="17" t="e">
        <f t="shared" si="1"/>
        <v>#DIV/0!</v>
      </c>
      <c r="L28" s="17">
        <f t="shared" si="3"/>
        <v>0</v>
      </c>
      <c r="M28" s="17">
        <f>AVERAGE(L27:L28)</f>
        <v>0</v>
      </c>
      <c r="O28" s="34"/>
      <c r="P28" s="34"/>
      <c r="Q28" s="17">
        <f t="shared" si="2"/>
        <v>0</v>
      </c>
      <c r="R28" s="17">
        <f t="shared" si="4"/>
        <v>0</v>
      </c>
      <c r="S28" s="17">
        <f>AVERAGE(R27:R28)</f>
        <v>0</v>
      </c>
      <c r="T28" s="17">
        <f>S28+M28</f>
        <v>0</v>
      </c>
    </row>
    <row r="29" spans="1:20" ht="11.25">
      <c r="A29" s="1">
        <v>14</v>
      </c>
      <c r="B29" s="6">
        <f>'TRB Record'!C28</f>
        <v>0</v>
      </c>
      <c r="C29" s="8"/>
      <c r="D29" s="8"/>
      <c r="E29" s="92">
        <f>'% solids whole biomass'!J30</f>
        <v>0</v>
      </c>
      <c r="F29" s="22">
        <f t="shared" si="0"/>
        <v>0</v>
      </c>
      <c r="G29" s="34"/>
      <c r="H29" s="34"/>
      <c r="I29" s="34"/>
      <c r="J29" s="34"/>
      <c r="K29" s="17" t="e">
        <f t="shared" si="1"/>
        <v>#DIV/0!</v>
      </c>
      <c r="L29" s="17">
        <f t="shared" si="3"/>
        <v>0</v>
      </c>
      <c r="M29" s="17"/>
      <c r="O29" s="34"/>
      <c r="P29" s="34"/>
      <c r="Q29" s="17">
        <f t="shared" si="2"/>
        <v>0</v>
      </c>
      <c r="R29" s="17">
        <f t="shared" si="4"/>
        <v>0</v>
      </c>
      <c r="S29" s="17"/>
      <c r="T29" s="17"/>
    </row>
    <row r="30" spans="1:20" ht="11.25">
      <c r="A30" s="1" t="s">
        <v>26</v>
      </c>
      <c r="B30" s="6">
        <f>'TRB Record'!C29</f>
        <v>0</v>
      </c>
      <c r="C30" s="8"/>
      <c r="D30" s="8"/>
      <c r="E30" s="92">
        <f>'% solids whole biomass'!J30</f>
        <v>0</v>
      </c>
      <c r="F30" s="22">
        <f t="shared" si="0"/>
        <v>0</v>
      </c>
      <c r="G30" s="34"/>
      <c r="H30" s="34"/>
      <c r="I30" s="34"/>
      <c r="J30" s="34"/>
      <c r="K30" s="17" t="e">
        <f t="shared" si="1"/>
        <v>#DIV/0!</v>
      </c>
      <c r="L30" s="17">
        <f t="shared" si="3"/>
        <v>0</v>
      </c>
      <c r="M30" s="17">
        <f>AVERAGE(L29:L30)</f>
        <v>0</v>
      </c>
      <c r="O30" s="34"/>
      <c r="P30" s="34"/>
      <c r="Q30" s="17">
        <f t="shared" si="2"/>
        <v>0</v>
      </c>
      <c r="R30" s="17">
        <f t="shared" si="4"/>
        <v>0</v>
      </c>
      <c r="S30" s="17">
        <f>AVERAGE(R29:R30)</f>
        <v>0</v>
      </c>
      <c r="T30" s="17">
        <f>S30+M30</f>
        <v>0</v>
      </c>
    </row>
    <row r="31" spans="1:20" ht="11.25">
      <c r="A31" s="1">
        <v>15</v>
      </c>
      <c r="B31" s="6">
        <f>'TRB Record'!C30</f>
        <v>0</v>
      </c>
      <c r="C31" s="8"/>
      <c r="D31" s="8"/>
      <c r="E31" s="92">
        <f>'% solids whole biomass'!J32</f>
        <v>0</v>
      </c>
      <c r="F31" s="22">
        <f t="shared" si="0"/>
        <v>0</v>
      </c>
      <c r="G31" s="34"/>
      <c r="H31" s="34"/>
      <c r="I31" s="34"/>
      <c r="J31" s="34"/>
      <c r="K31" s="17" t="e">
        <f t="shared" si="1"/>
        <v>#DIV/0!</v>
      </c>
      <c r="L31" s="17">
        <f t="shared" si="3"/>
        <v>0</v>
      </c>
      <c r="M31" s="17"/>
      <c r="O31" s="34"/>
      <c r="P31" s="34"/>
      <c r="Q31" s="17">
        <f t="shared" si="2"/>
        <v>0</v>
      </c>
      <c r="R31" s="17">
        <f t="shared" si="4"/>
        <v>0</v>
      </c>
      <c r="S31" s="17"/>
      <c r="T31" s="17"/>
    </row>
    <row r="32" spans="1:20" ht="11.25">
      <c r="A32" s="1" t="s">
        <v>27</v>
      </c>
      <c r="B32" s="6">
        <f>'TRB Record'!C31</f>
        <v>0</v>
      </c>
      <c r="C32" s="8"/>
      <c r="D32" s="8"/>
      <c r="E32" s="92">
        <f>'% solids whole biomass'!J32</f>
        <v>0</v>
      </c>
      <c r="F32" s="22">
        <f t="shared" si="0"/>
        <v>0</v>
      </c>
      <c r="G32" s="34"/>
      <c r="H32" s="34"/>
      <c r="I32" s="34"/>
      <c r="J32" s="34"/>
      <c r="K32" s="17" t="e">
        <f t="shared" si="1"/>
        <v>#DIV/0!</v>
      </c>
      <c r="L32" s="17">
        <f t="shared" si="3"/>
        <v>0</v>
      </c>
      <c r="M32" s="17">
        <f>AVERAGE(L31:L32)</f>
        <v>0</v>
      </c>
      <c r="O32" s="34"/>
      <c r="P32" s="34"/>
      <c r="Q32" s="17">
        <f t="shared" si="2"/>
        <v>0</v>
      </c>
      <c r="R32" s="17">
        <f t="shared" si="4"/>
        <v>0</v>
      </c>
      <c r="S32" s="17">
        <f>AVERAGE(R31:R32)</f>
        <v>0</v>
      </c>
      <c r="T32" s="17">
        <f>S32+M32</f>
        <v>0</v>
      </c>
    </row>
    <row r="33" spans="1:20" ht="11.25">
      <c r="A33" s="1">
        <v>16</v>
      </c>
      <c r="B33" s="6">
        <f>'TRB Record'!C32</f>
        <v>0</v>
      </c>
      <c r="C33" s="8"/>
      <c r="D33" s="8"/>
      <c r="E33" s="92">
        <f>'% solids whole biomass'!J34</f>
        <v>0</v>
      </c>
      <c r="F33" s="22">
        <f t="shared" si="0"/>
        <v>0</v>
      </c>
      <c r="G33" s="34"/>
      <c r="H33" s="34"/>
      <c r="I33" s="34"/>
      <c r="J33" s="34"/>
      <c r="K33" s="17" t="e">
        <f t="shared" si="1"/>
        <v>#DIV/0!</v>
      </c>
      <c r="L33" s="17">
        <f t="shared" si="3"/>
        <v>0</v>
      </c>
      <c r="M33" s="17"/>
      <c r="O33" s="34"/>
      <c r="P33" s="34"/>
      <c r="Q33" s="17">
        <f t="shared" si="2"/>
        <v>0</v>
      </c>
      <c r="R33" s="17">
        <f t="shared" si="4"/>
        <v>0</v>
      </c>
      <c r="S33" s="17"/>
      <c r="T33" s="17"/>
    </row>
    <row r="34" spans="1:20" ht="11.25">
      <c r="A34" s="1" t="s">
        <v>28</v>
      </c>
      <c r="B34" s="6">
        <f>'TRB Record'!C33</f>
        <v>0</v>
      </c>
      <c r="C34" s="8"/>
      <c r="D34" s="8"/>
      <c r="E34" s="92">
        <f>'% solids whole biomass'!J34</f>
        <v>0</v>
      </c>
      <c r="F34" s="22">
        <f t="shared" si="0"/>
        <v>0</v>
      </c>
      <c r="G34" s="34"/>
      <c r="H34" s="34"/>
      <c r="I34" s="34"/>
      <c r="J34" s="34"/>
      <c r="K34" s="17" t="e">
        <f t="shared" si="1"/>
        <v>#DIV/0!</v>
      </c>
      <c r="L34" s="17">
        <f t="shared" si="3"/>
        <v>0</v>
      </c>
      <c r="M34" s="17">
        <f>AVERAGE(L33:L34)</f>
        <v>0</v>
      </c>
      <c r="O34" s="34"/>
      <c r="P34" s="34"/>
      <c r="Q34" s="17">
        <f t="shared" si="2"/>
        <v>0</v>
      </c>
      <c r="R34" s="17">
        <f t="shared" si="4"/>
        <v>0</v>
      </c>
      <c r="S34" s="17">
        <f>AVERAGE(R33:R34)</f>
        <v>0</v>
      </c>
      <c r="T34" s="17">
        <f>S34+M34</f>
        <v>0</v>
      </c>
    </row>
    <row r="35" spans="1:20" ht="11.25">
      <c r="A35" s="1">
        <v>17</v>
      </c>
      <c r="B35" s="6">
        <f>'TRB Record'!C34</f>
        <v>0</v>
      </c>
      <c r="C35" s="8"/>
      <c r="D35" s="8"/>
      <c r="E35" s="92">
        <f>'% solids whole biomass'!J36</f>
        <v>0</v>
      </c>
      <c r="F35" s="22">
        <f aca="true" t="shared" si="5" ref="F35:F62">(E35/100)*D35</f>
        <v>0</v>
      </c>
      <c r="G35" s="34"/>
      <c r="H35" s="34"/>
      <c r="I35" s="34"/>
      <c r="J35" s="34"/>
      <c r="K35" s="17" t="e">
        <f aca="true" t="shared" si="6" ref="K35:K62">(H35-G35)*(I35/(I35-J35))</f>
        <v>#DIV/0!</v>
      </c>
      <c r="L35" s="17">
        <f t="shared" si="3"/>
        <v>0</v>
      </c>
      <c r="M35" s="17"/>
      <c r="O35" s="34"/>
      <c r="P35" s="34"/>
      <c r="Q35" s="17">
        <f aca="true" t="shared" si="7" ref="Q35:Q62">P35-O35</f>
        <v>0</v>
      </c>
      <c r="R35" s="17">
        <f t="shared" si="4"/>
        <v>0</v>
      </c>
      <c r="S35" s="17"/>
      <c r="T35" s="17"/>
    </row>
    <row r="36" spans="1:20" ht="11.25">
      <c r="A36" s="1" t="s">
        <v>29</v>
      </c>
      <c r="B36" s="6">
        <f>'TRB Record'!C35</f>
        <v>0</v>
      </c>
      <c r="C36" s="8"/>
      <c r="D36" s="8"/>
      <c r="E36" s="92">
        <f>'% solids whole biomass'!J36</f>
        <v>0</v>
      </c>
      <c r="F36" s="22">
        <f t="shared" si="5"/>
        <v>0</v>
      </c>
      <c r="G36" s="34"/>
      <c r="H36" s="34"/>
      <c r="I36" s="34"/>
      <c r="J36" s="34"/>
      <c r="K36" s="17" t="e">
        <f t="shared" si="6"/>
        <v>#DIV/0!</v>
      </c>
      <c r="L36" s="17">
        <f t="shared" si="3"/>
        <v>0</v>
      </c>
      <c r="M36" s="17">
        <f>AVERAGE(L35:L36)</f>
        <v>0</v>
      </c>
      <c r="O36" s="34"/>
      <c r="P36" s="34"/>
      <c r="Q36" s="17">
        <f t="shared" si="7"/>
        <v>0</v>
      </c>
      <c r="R36" s="17">
        <f t="shared" si="4"/>
        <v>0</v>
      </c>
      <c r="S36" s="17">
        <f>AVERAGE(R35:R36)</f>
        <v>0</v>
      </c>
      <c r="T36" s="17">
        <f>S36+M36</f>
        <v>0</v>
      </c>
    </row>
    <row r="37" spans="1:20" ht="11.25">
      <c r="A37" s="1">
        <v>18</v>
      </c>
      <c r="B37" s="6">
        <f>'TRB Record'!C36</f>
        <v>0</v>
      </c>
      <c r="C37" s="8"/>
      <c r="D37" s="8"/>
      <c r="E37" s="92">
        <f>'% solids whole biomass'!J38</f>
        <v>0</v>
      </c>
      <c r="F37" s="22">
        <f t="shared" si="5"/>
        <v>0</v>
      </c>
      <c r="G37" s="34"/>
      <c r="H37" s="34"/>
      <c r="I37" s="34"/>
      <c r="J37" s="34"/>
      <c r="K37" s="17" t="e">
        <f t="shared" si="6"/>
        <v>#DIV/0!</v>
      </c>
      <c r="L37" s="17">
        <f t="shared" si="3"/>
        <v>0</v>
      </c>
      <c r="M37" s="17"/>
      <c r="O37" s="34"/>
      <c r="P37" s="34"/>
      <c r="Q37" s="17">
        <f t="shared" si="7"/>
        <v>0</v>
      </c>
      <c r="R37" s="17">
        <f t="shared" si="4"/>
        <v>0</v>
      </c>
      <c r="S37" s="17"/>
      <c r="T37" s="17"/>
    </row>
    <row r="38" spans="1:20" ht="11.25">
      <c r="A38" s="1" t="s">
        <v>30</v>
      </c>
      <c r="B38" s="6">
        <f>'TRB Record'!C37</f>
        <v>0</v>
      </c>
      <c r="C38" s="8"/>
      <c r="D38" s="8"/>
      <c r="E38" s="92">
        <f>'% solids whole biomass'!J38</f>
        <v>0</v>
      </c>
      <c r="F38" s="22">
        <f t="shared" si="5"/>
        <v>0</v>
      </c>
      <c r="G38" s="34"/>
      <c r="H38" s="34"/>
      <c r="I38" s="34"/>
      <c r="J38" s="34"/>
      <c r="K38" s="17" t="e">
        <f t="shared" si="6"/>
        <v>#DIV/0!</v>
      </c>
      <c r="L38" s="17">
        <f t="shared" si="3"/>
        <v>0</v>
      </c>
      <c r="M38" s="17">
        <f>AVERAGE(L37:L38)</f>
        <v>0</v>
      </c>
      <c r="O38" s="34"/>
      <c r="P38" s="34"/>
      <c r="Q38" s="17">
        <f t="shared" si="7"/>
        <v>0</v>
      </c>
      <c r="R38" s="17">
        <f t="shared" si="4"/>
        <v>0</v>
      </c>
      <c r="S38" s="17">
        <f>AVERAGE(R37:R38)</f>
        <v>0</v>
      </c>
      <c r="T38" s="17">
        <f>S38+M38</f>
        <v>0</v>
      </c>
    </row>
    <row r="39" spans="1:20" ht="11.25">
      <c r="A39" s="1">
        <v>19</v>
      </c>
      <c r="B39" s="6">
        <f>'TRB Record'!C38</f>
        <v>0</v>
      </c>
      <c r="C39" s="8"/>
      <c r="D39" s="8"/>
      <c r="E39" s="92">
        <f>'% solids whole biomass'!J40</f>
        <v>0</v>
      </c>
      <c r="F39" s="22">
        <f t="shared" si="5"/>
        <v>0</v>
      </c>
      <c r="G39" s="34"/>
      <c r="H39" s="34"/>
      <c r="I39" s="34"/>
      <c r="J39" s="34"/>
      <c r="K39" s="17" t="e">
        <f t="shared" si="6"/>
        <v>#DIV/0!</v>
      </c>
      <c r="L39" s="17">
        <f t="shared" si="3"/>
        <v>0</v>
      </c>
      <c r="M39" s="17"/>
      <c r="O39" s="34"/>
      <c r="P39" s="34"/>
      <c r="Q39" s="17">
        <f t="shared" si="7"/>
        <v>0</v>
      </c>
      <c r="R39" s="17">
        <f t="shared" si="4"/>
        <v>0</v>
      </c>
      <c r="S39" s="17"/>
      <c r="T39" s="17"/>
    </row>
    <row r="40" spans="1:20" ht="11.25">
      <c r="A40" s="1" t="s">
        <v>31</v>
      </c>
      <c r="B40" s="6">
        <f>'TRB Record'!C39</f>
        <v>0</v>
      </c>
      <c r="C40" s="8"/>
      <c r="D40" s="8"/>
      <c r="E40" s="92">
        <f>'% solids whole biomass'!J40</f>
        <v>0</v>
      </c>
      <c r="F40" s="22">
        <f t="shared" si="5"/>
        <v>0</v>
      </c>
      <c r="G40" s="34"/>
      <c r="H40" s="34"/>
      <c r="I40" s="34"/>
      <c r="J40" s="34"/>
      <c r="K40" s="17" t="e">
        <f t="shared" si="6"/>
        <v>#DIV/0!</v>
      </c>
      <c r="L40" s="17">
        <f t="shared" si="3"/>
        <v>0</v>
      </c>
      <c r="M40" s="17">
        <f>AVERAGE(L39:L40)</f>
        <v>0</v>
      </c>
      <c r="O40" s="34"/>
      <c r="P40" s="34"/>
      <c r="Q40" s="17">
        <f t="shared" si="7"/>
        <v>0</v>
      </c>
      <c r="R40" s="17">
        <f t="shared" si="4"/>
        <v>0</v>
      </c>
      <c r="S40" s="17">
        <f>AVERAGE(R39:R40)</f>
        <v>0</v>
      </c>
      <c r="T40" s="17">
        <f>S40+M40</f>
        <v>0</v>
      </c>
    </row>
    <row r="41" spans="1:20" ht="11.25">
      <c r="A41" s="1">
        <v>20</v>
      </c>
      <c r="B41" s="6">
        <f>'TRB Record'!C40</f>
        <v>0</v>
      </c>
      <c r="C41" s="8"/>
      <c r="D41" s="8"/>
      <c r="E41" s="92">
        <f>'% solids whole biomass'!J42</f>
        <v>0</v>
      </c>
      <c r="F41" s="22">
        <f t="shared" si="5"/>
        <v>0</v>
      </c>
      <c r="G41" s="34"/>
      <c r="H41" s="34"/>
      <c r="I41" s="34"/>
      <c r="J41" s="34"/>
      <c r="K41" s="17" t="e">
        <f t="shared" si="6"/>
        <v>#DIV/0!</v>
      </c>
      <c r="L41" s="17">
        <f t="shared" si="3"/>
        <v>0</v>
      </c>
      <c r="M41" s="17"/>
      <c r="O41" s="34"/>
      <c r="P41" s="34"/>
      <c r="Q41" s="17">
        <f t="shared" si="7"/>
        <v>0</v>
      </c>
      <c r="R41" s="17">
        <f t="shared" si="4"/>
        <v>0</v>
      </c>
      <c r="S41" s="17"/>
      <c r="T41" s="17"/>
    </row>
    <row r="42" spans="1:20" ht="11.25">
      <c r="A42" s="1" t="s">
        <v>32</v>
      </c>
      <c r="B42" s="6">
        <f>'TRB Record'!C41</f>
        <v>0</v>
      </c>
      <c r="C42" s="8"/>
      <c r="D42" s="8"/>
      <c r="E42" s="92">
        <f>'% solids whole biomass'!J42</f>
        <v>0</v>
      </c>
      <c r="F42" s="22">
        <f t="shared" si="5"/>
        <v>0</v>
      </c>
      <c r="G42" s="34"/>
      <c r="H42" s="34"/>
      <c r="I42" s="34"/>
      <c r="J42" s="34"/>
      <c r="K42" s="17" t="e">
        <f t="shared" si="6"/>
        <v>#DIV/0!</v>
      </c>
      <c r="L42" s="17">
        <f t="shared" si="3"/>
        <v>0</v>
      </c>
      <c r="M42" s="17">
        <f>AVERAGE(L41:L42)</f>
        <v>0</v>
      </c>
      <c r="O42" s="34"/>
      <c r="P42" s="34"/>
      <c r="Q42" s="17">
        <f t="shared" si="7"/>
        <v>0</v>
      </c>
      <c r="R42" s="17">
        <f t="shared" si="4"/>
        <v>0</v>
      </c>
      <c r="S42" s="17">
        <f>AVERAGE(R41:R42)</f>
        <v>0</v>
      </c>
      <c r="T42" s="17">
        <f>S42+M42</f>
        <v>0</v>
      </c>
    </row>
    <row r="43" spans="1:20" ht="11.25">
      <c r="A43" s="1">
        <v>21</v>
      </c>
      <c r="B43" s="6">
        <f>'TRB Record'!C42</f>
        <v>0</v>
      </c>
      <c r="C43" s="8"/>
      <c r="D43" s="8"/>
      <c r="E43" s="92">
        <f>'% solids whole biomass'!J44</f>
        <v>0</v>
      </c>
      <c r="F43" s="22">
        <f t="shared" si="5"/>
        <v>0</v>
      </c>
      <c r="G43" s="34"/>
      <c r="H43" s="34"/>
      <c r="I43" s="34"/>
      <c r="J43" s="34"/>
      <c r="K43" s="17" t="e">
        <f t="shared" si="6"/>
        <v>#DIV/0!</v>
      </c>
      <c r="L43" s="17">
        <f t="shared" si="3"/>
        <v>0</v>
      </c>
      <c r="M43" s="17"/>
      <c r="O43" s="34"/>
      <c r="P43" s="34"/>
      <c r="Q43" s="17">
        <f t="shared" si="7"/>
        <v>0</v>
      </c>
      <c r="R43" s="17">
        <f t="shared" si="4"/>
        <v>0</v>
      </c>
      <c r="S43" s="17"/>
      <c r="T43" s="17"/>
    </row>
    <row r="44" spans="1:20" ht="11.25">
      <c r="A44" s="1" t="s">
        <v>33</v>
      </c>
      <c r="B44" s="6">
        <f>'TRB Record'!C43</f>
        <v>0</v>
      </c>
      <c r="C44" s="8"/>
      <c r="D44" s="8"/>
      <c r="E44" s="92">
        <f>'% solids whole biomass'!J44</f>
        <v>0</v>
      </c>
      <c r="F44" s="22">
        <f t="shared" si="5"/>
        <v>0</v>
      </c>
      <c r="G44" s="34"/>
      <c r="H44" s="34"/>
      <c r="I44" s="34"/>
      <c r="J44" s="34"/>
      <c r="K44" s="17" t="e">
        <f t="shared" si="6"/>
        <v>#DIV/0!</v>
      </c>
      <c r="L44" s="17">
        <f t="shared" si="3"/>
        <v>0</v>
      </c>
      <c r="M44" s="17">
        <f>AVERAGE(L43:L44)</f>
        <v>0</v>
      </c>
      <c r="O44" s="34"/>
      <c r="P44" s="34"/>
      <c r="Q44" s="17">
        <f t="shared" si="7"/>
        <v>0</v>
      </c>
      <c r="R44" s="17">
        <f t="shared" si="4"/>
        <v>0</v>
      </c>
      <c r="S44" s="17">
        <f>AVERAGE(R43:R44)</f>
        <v>0</v>
      </c>
      <c r="T44" s="17">
        <f>S44+M44</f>
        <v>0</v>
      </c>
    </row>
    <row r="45" spans="1:20" ht="11.25">
      <c r="A45" s="1">
        <v>22</v>
      </c>
      <c r="B45" s="6">
        <f>'TRB Record'!C44</f>
        <v>0</v>
      </c>
      <c r="C45" s="8"/>
      <c r="D45" s="8"/>
      <c r="E45" s="92">
        <f>'% solids whole biomass'!J46</f>
        <v>0</v>
      </c>
      <c r="F45" s="22">
        <f t="shared" si="5"/>
        <v>0</v>
      </c>
      <c r="G45" s="34"/>
      <c r="H45" s="34"/>
      <c r="I45" s="34"/>
      <c r="J45" s="34"/>
      <c r="K45" s="17" t="e">
        <f t="shared" si="6"/>
        <v>#DIV/0!</v>
      </c>
      <c r="L45" s="17">
        <f t="shared" si="3"/>
        <v>0</v>
      </c>
      <c r="M45" s="17"/>
      <c r="O45" s="34"/>
      <c r="P45" s="34"/>
      <c r="Q45" s="17">
        <f t="shared" si="7"/>
        <v>0</v>
      </c>
      <c r="R45" s="17">
        <f t="shared" si="4"/>
        <v>0</v>
      </c>
      <c r="S45" s="17"/>
      <c r="T45" s="17"/>
    </row>
    <row r="46" spans="1:20" ht="11.25">
      <c r="A46" s="1" t="s">
        <v>34</v>
      </c>
      <c r="B46" s="6">
        <f>'TRB Record'!C45</f>
        <v>0</v>
      </c>
      <c r="C46" s="8"/>
      <c r="D46" s="8"/>
      <c r="E46" s="92">
        <f>'% solids whole biomass'!J46</f>
        <v>0</v>
      </c>
      <c r="F46" s="22">
        <f t="shared" si="5"/>
        <v>0</v>
      </c>
      <c r="G46" s="34"/>
      <c r="H46" s="34"/>
      <c r="I46" s="34"/>
      <c r="J46" s="34"/>
      <c r="K46" s="17" t="e">
        <f t="shared" si="6"/>
        <v>#DIV/0!</v>
      </c>
      <c r="L46" s="17">
        <f t="shared" si="3"/>
        <v>0</v>
      </c>
      <c r="M46" s="17">
        <f>AVERAGE(L45:L46)</f>
        <v>0</v>
      </c>
      <c r="O46" s="34"/>
      <c r="P46" s="34"/>
      <c r="Q46" s="17">
        <f t="shared" si="7"/>
        <v>0</v>
      </c>
      <c r="R46" s="17">
        <f t="shared" si="4"/>
        <v>0</v>
      </c>
      <c r="S46" s="17">
        <f>AVERAGE(R45:R46)</f>
        <v>0</v>
      </c>
      <c r="T46" s="17">
        <f>S46+M46</f>
        <v>0</v>
      </c>
    </row>
    <row r="47" spans="1:20" ht="11.25">
      <c r="A47" s="1">
        <v>23</v>
      </c>
      <c r="B47" s="6">
        <f>'TRB Record'!C46</f>
        <v>0</v>
      </c>
      <c r="C47" s="8"/>
      <c r="D47" s="8"/>
      <c r="E47" s="92">
        <f>'% solids whole biomass'!J48</f>
        <v>0</v>
      </c>
      <c r="F47" s="22">
        <f t="shared" si="5"/>
        <v>0</v>
      </c>
      <c r="G47" s="34"/>
      <c r="H47" s="34"/>
      <c r="I47" s="34"/>
      <c r="J47" s="34"/>
      <c r="K47" s="17" t="e">
        <f t="shared" si="6"/>
        <v>#DIV/0!</v>
      </c>
      <c r="L47" s="17">
        <f t="shared" si="3"/>
        <v>0</v>
      </c>
      <c r="M47" s="17"/>
      <c r="O47" s="34"/>
      <c r="P47" s="34"/>
      <c r="Q47" s="17">
        <f t="shared" si="7"/>
        <v>0</v>
      </c>
      <c r="R47" s="17">
        <f t="shared" si="4"/>
        <v>0</v>
      </c>
      <c r="S47" s="17"/>
      <c r="T47" s="17"/>
    </row>
    <row r="48" spans="1:20" ht="11.25">
      <c r="A48" s="1" t="s">
        <v>35</v>
      </c>
      <c r="B48" s="6">
        <f>'TRB Record'!C47</f>
        <v>0</v>
      </c>
      <c r="C48" s="8"/>
      <c r="D48" s="8"/>
      <c r="E48" s="92">
        <f>'% solids whole biomass'!J48</f>
        <v>0</v>
      </c>
      <c r="F48" s="22">
        <f t="shared" si="5"/>
        <v>0</v>
      </c>
      <c r="G48" s="34"/>
      <c r="H48" s="34"/>
      <c r="I48" s="34"/>
      <c r="J48" s="34"/>
      <c r="K48" s="17" t="e">
        <f t="shared" si="6"/>
        <v>#DIV/0!</v>
      </c>
      <c r="L48" s="17">
        <f t="shared" si="3"/>
        <v>0</v>
      </c>
      <c r="M48" s="17">
        <f>AVERAGE(L47:L48)</f>
        <v>0</v>
      </c>
      <c r="O48" s="34"/>
      <c r="P48" s="34"/>
      <c r="Q48" s="17">
        <f t="shared" si="7"/>
        <v>0</v>
      </c>
      <c r="R48" s="17">
        <f t="shared" si="4"/>
        <v>0</v>
      </c>
      <c r="S48" s="17">
        <f>AVERAGE(R47:R48)</f>
        <v>0</v>
      </c>
      <c r="T48" s="17">
        <f>S48+M48</f>
        <v>0</v>
      </c>
    </row>
    <row r="49" spans="1:20" ht="11.25">
      <c r="A49" s="1">
        <v>24</v>
      </c>
      <c r="B49" s="6">
        <f>'TRB Record'!C48</f>
        <v>0</v>
      </c>
      <c r="C49" s="8"/>
      <c r="D49" s="8"/>
      <c r="E49" s="92">
        <f>'% solids whole biomass'!J50</f>
        <v>0</v>
      </c>
      <c r="F49" s="22">
        <f t="shared" si="5"/>
        <v>0</v>
      </c>
      <c r="G49" s="34"/>
      <c r="H49" s="34"/>
      <c r="I49" s="34"/>
      <c r="J49" s="34"/>
      <c r="K49" s="17" t="e">
        <f t="shared" si="6"/>
        <v>#DIV/0!</v>
      </c>
      <c r="L49" s="17">
        <f t="shared" si="3"/>
        <v>0</v>
      </c>
      <c r="M49" s="17"/>
      <c r="O49" s="34"/>
      <c r="P49" s="34"/>
      <c r="Q49" s="17">
        <f t="shared" si="7"/>
        <v>0</v>
      </c>
      <c r="R49" s="17">
        <f t="shared" si="4"/>
        <v>0</v>
      </c>
      <c r="S49" s="17"/>
      <c r="T49" s="17"/>
    </row>
    <row r="50" spans="1:20" ht="11.25">
      <c r="A50" s="1" t="s">
        <v>36</v>
      </c>
      <c r="B50" s="6">
        <f>'TRB Record'!C49</f>
        <v>0</v>
      </c>
      <c r="C50" s="8"/>
      <c r="D50" s="8"/>
      <c r="E50" s="92">
        <f>'% solids whole biomass'!J50</f>
        <v>0</v>
      </c>
      <c r="F50" s="22">
        <f t="shared" si="5"/>
        <v>0</v>
      </c>
      <c r="G50" s="34"/>
      <c r="H50" s="34"/>
      <c r="I50" s="34"/>
      <c r="J50" s="34"/>
      <c r="K50" s="17" t="e">
        <f t="shared" si="6"/>
        <v>#DIV/0!</v>
      </c>
      <c r="L50" s="17">
        <f t="shared" si="3"/>
        <v>0</v>
      </c>
      <c r="M50" s="17">
        <f>AVERAGE(L49:L50)</f>
        <v>0</v>
      </c>
      <c r="O50" s="34"/>
      <c r="P50" s="34"/>
      <c r="Q50" s="17">
        <f t="shared" si="7"/>
        <v>0</v>
      </c>
      <c r="R50" s="17">
        <f t="shared" si="4"/>
        <v>0</v>
      </c>
      <c r="S50" s="17">
        <f>AVERAGE(R49:R50)</f>
        <v>0</v>
      </c>
      <c r="T50" s="17">
        <f>S50+M50</f>
        <v>0</v>
      </c>
    </row>
    <row r="51" spans="1:20" ht="11.25">
      <c r="A51" s="1">
        <v>25</v>
      </c>
      <c r="B51" s="6">
        <f>'TRB Record'!C50</f>
        <v>0</v>
      </c>
      <c r="C51" s="8"/>
      <c r="D51" s="8"/>
      <c r="E51" s="92">
        <f>'% solids whole biomass'!J52</f>
        <v>0</v>
      </c>
      <c r="F51" s="22">
        <f t="shared" si="5"/>
        <v>0</v>
      </c>
      <c r="G51" s="34"/>
      <c r="H51" s="34"/>
      <c r="I51" s="34"/>
      <c r="J51" s="34"/>
      <c r="K51" s="17" t="e">
        <f t="shared" si="6"/>
        <v>#DIV/0!</v>
      </c>
      <c r="L51" s="17">
        <f t="shared" si="3"/>
        <v>0</v>
      </c>
      <c r="M51" s="17"/>
      <c r="O51" s="34"/>
      <c r="P51" s="34"/>
      <c r="Q51" s="17">
        <f t="shared" si="7"/>
        <v>0</v>
      </c>
      <c r="R51" s="17">
        <f t="shared" si="4"/>
        <v>0</v>
      </c>
      <c r="S51" s="17"/>
      <c r="T51" s="17"/>
    </row>
    <row r="52" spans="1:20" ht="11.25">
      <c r="A52" s="1" t="s">
        <v>37</v>
      </c>
      <c r="B52" s="6">
        <f>'TRB Record'!C51</f>
        <v>0</v>
      </c>
      <c r="C52" s="8"/>
      <c r="D52" s="8"/>
      <c r="E52" s="92">
        <f>'% solids whole biomass'!J52</f>
        <v>0</v>
      </c>
      <c r="F52" s="22">
        <f t="shared" si="5"/>
        <v>0</v>
      </c>
      <c r="G52" s="34"/>
      <c r="H52" s="34"/>
      <c r="I52" s="34"/>
      <c r="J52" s="34"/>
      <c r="K52" s="17" t="e">
        <f t="shared" si="6"/>
        <v>#DIV/0!</v>
      </c>
      <c r="L52" s="17">
        <f t="shared" si="3"/>
        <v>0</v>
      </c>
      <c r="M52" s="17">
        <f>AVERAGE(L51:L52)</f>
        <v>0</v>
      </c>
      <c r="O52" s="34"/>
      <c r="P52" s="34"/>
      <c r="Q52" s="17">
        <f t="shared" si="7"/>
        <v>0</v>
      </c>
      <c r="R52" s="17">
        <f t="shared" si="4"/>
        <v>0</v>
      </c>
      <c r="S52" s="17">
        <f>AVERAGE(R51:R52)</f>
        <v>0</v>
      </c>
      <c r="T52" s="17">
        <f>S52+M52</f>
        <v>0</v>
      </c>
    </row>
    <row r="53" spans="1:20" ht="11.25">
      <c r="A53" s="1">
        <v>26</v>
      </c>
      <c r="B53" s="6">
        <f>'TRB Record'!C52</f>
        <v>0</v>
      </c>
      <c r="C53" s="8"/>
      <c r="D53" s="8"/>
      <c r="E53" s="92">
        <f>'% solids whole biomass'!J54</f>
        <v>0</v>
      </c>
      <c r="F53" s="22">
        <f t="shared" si="5"/>
        <v>0</v>
      </c>
      <c r="G53" s="34"/>
      <c r="H53" s="34"/>
      <c r="I53" s="34"/>
      <c r="J53" s="34"/>
      <c r="K53" s="17" t="e">
        <f t="shared" si="6"/>
        <v>#DIV/0!</v>
      </c>
      <c r="L53" s="17">
        <f t="shared" si="3"/>
        <v>0</v>
      </c>
      <c r="M53" s="17"/>
      <c r="O53" s="34"/>
      <c r="P53" s="34"/>
      <c r="Q53" s="17">
        <f t="shared" si="7"/>
        <v>0</v>
      </c>
      <c r="R53" s="17">
        <f t="shared" si="4"/>
        <v>0</v>
      </c>
      <c r="S53" s="17"/>
      <c r="T53" s="17"/>
    </row>
    <row r="54" spans="1:20" ht="11.25">
      <c r="A54" s="1" t="s">
        <v>38</v>
      </c>
      <c r="B54" s="6">
        <f>'TRB Record'!C53</f>
        <v>0</v>
      </c>
      <c r="C54" s="8"/>
      <c r="D54" s="8"/>
      <c r="E54" s="92">
        <f>'% solids whole biomass'!J54</f>
        <v>0</v>
      </c>
      <c r="F54" s="22">
        <f t="shared" si="5"/>
        <v>0</v>
      </c>
      <c r="G54" s="34"/>
      <c r="H54" s="34"/>
      <c r="I54" s="34"/>
      <c r="J54" s="34"/>
      <c r="K54" s="17" t="e">
        <f t="shared" si="6"/>
        <v>#DIV/0!</v>
      </c>
      <c r="L54" s="17">
        <f t="shared" si="3"/>
        <v>0</v>
      </c>
      <c r="M54" s="17">
        <f>AVERAGE(L53:L54)</f>
        <v>0</v>
      </c>
      <c r="O54" s="34"/>
      <c r="P54" s="34"/>
      <c r="Q54" s="17">
        <f t="shared" si="7"/>
        <v>0</v>
      </c>
      <c r="R54" s="17">
        <f t="shared" si="4"/>
        <v>0</v>
      </c>
      <c r="S54" s="17">
        <f>AVERAGE(R53:R54)</f>
        <v>0</v>
      </c>
      <c r="T54" s="17">
        <f>S54+M54</f>
        <v>0</v>
      </c>
    </row>
    <row r="55" spans="1:20" ht="11.25">
      <c r="A55" s="1">
        <v>27</v>
      </c>
      <c r="B55" s="6">
        <f>'TRB Record'!C54</f>
        <v>0</v>
      </c>
      <c r="C55" s="8"/>
      <c r="D55" s="8"/>
      <c r="E55" s="92">
        <f>'% solids whole biomass'!J56</f>
        <v>0</v>
      </c>
      <c r="F55" s="22">
        <f t="shared" si="5"/>
        <v>0</v>
      </c>
      <c r="G55" s="34"/>
      <c r="H55" s="34"/>
      <c r="I55" s="34"/>
      <c r="J55" s="34"/>
      <c r="K55" s="17" t="e">
        <f t="shared" si="6"/>
        <v>#DIV/0!</v>
      </c>
      <c r="L55" s="17">
        <f t="shared" si="3"/>
        <v>0</v>
      </c>
      <c r="M55" s="17"/>
      <c r="O55" s="34"/>
      <c r="P55" s="34"/>
      <c r="Q55" s="17">
        <f t="shared" si="7"/>
        <v>0</v>
      </c>
      <c r="R55" s="17">
        <f t="shared" si="4"/>
        <v>0</v>
      </c>
      <c r="S55" s="17"/>
      <c r="T55" s="17"/>
    </row>
    <row r="56" spans="1:20" ht="11.25">
      <c r="A56" s="1" t="s">
        <v>39</v>
      </c>
      <c r="B56" s="6">
        <f>'TRB Record'!C55</f>
        <v>0</v>
      </c>
      <c r="C56" s="8"/>
      <c r="D56" s="8"/>
      <c r="E56" s="92">
        <f>'% solids whole biomass'!J56</f>
        <v>0</v>
      </c>
      <c r="F56" s="22">
        <f t="shared" si="5"/>
        <v>0</v>
      </c>
      <c r="G56" s="34"/>
      <c r="H56" s="34"/>
      <c r="I56" s="34"/>
      <c r="J56" s="34"/>
      <c r="K56" s="17" t="e">
        <f t="shared" si="6"/>
        <v>#DIV/0!</v>
      </c>
      <c r="L56" s="17">
        <f t="shared" si="3"/>
        <v>0</v>
      </c>
      <c r="M56" s="17">
        <f>AVERAGE(L55:L56)</f>
        <v>0</v>
      </c>
      <c r="O56" s="34"/>
      <c r="P56" s="34"/>
      <c r="Q56" s="17">
        <f t="shared" si="7"/>
        <v>0</v>
      </c>
      <c r="R56" s="17">
        <f t="shared" si="4"/>
        <v>0</v>
      </c>
      <c r="S56" s="17">
        <f>AVERAGE(R55:R56)</f>
        <v>0</v>
      </c>
      <c r="T56" s="17">
        <f>S56+M56</f>
        <v>0</v>
      </c>
    </row>
    <row r="57" spans="1:20" ht="11.25">
      <c r="A57" s="1">
        <v>28</v>
      </c>
      <c r="B57" s="6">
        <f>'TRB Record'!C56</f>
        <v>0</v>
      </c>
      <c r="C57" s="8"/>
      <c r="D57" s="8"/>
      <c r="E57" s="92">
        <f>'% solids whole biomass'!J58</f>
        <v>0</v>
      </c>
      <c r="F57" s="22">
        <f t="shared" si="5"/>
        <v>0</v>
      </c>
      <c r="G57" s="34"/>
      <c r="H57" s="34"/>
      <c r="I57" s="34"/>
      <c r="J57" s="34"/>
      <c r="K57" s="17" t="e">
        <f t="shared" si="6"/>
        <v>#DIV/0!</v>
      </c>
      <c r="L57" s="17">
        <f t="shared" si="3"/>
        <v>0</v>
      </c>
      <c r="M57" s="17"/>
      <c r="O57" s="34"/>
      <c r="P57" s="34"/>
      <c r="Q57" s="17">
        <f t="shared" si="7"/>
        <v>0</v>
      </c>
      <c r="R57" s="17">
        <f t="shared" si="4"/>
        <v>0</v>
      </c>
      <c r="S57" s="17"/>
      <c r="T57" s="17"/>
    </row>
    <row r="58" spans="1:20" ht="11.25">
      <c r="A58" s="1" t="s">
        <v>40</v>
      </c>
      <c r="B58" s="6">
        <f>'TRB Record'!C57</f>
        <v>0</v>
      </c>
      <c r="C58" s="8"/>
      <c r="D58" s="8"/>
      <c r="E58" s="92">
        <f>'% solids whole biomass'!J58</f>
        <v>0</v>
      </c>
      <c r="F58" s="22">
        <f t="shared" si="5"/>
        <v>0</v>
      </c>
      <c r="G58" s="34"/>
      <c r="H58" s="34"/>
      <c r="I58" s="34"/>
      <c r="J58" s="34"/>
      <c r="K58" s="17" t="e">
        <f t="shared" si="6"/>
        <v>#DIV/0!</v>
      </c>
      <c r="L58" s="17">
        <f t="shared" si="3"/>
        <v>0</v>
      </c>
      <c r="M58" s="17">
        <f>AVERAGE(L57:L58)</f>
        <v>0</v>
      </c>
      <c r="O58" s="34"/>
      <c r="P58" s="34"/>
      <c r="Q58" s="17">
        <f t="shared" si="7"/>
        <v>0</v>
      </c>
      <c r="R58" s="17">
        <f t="shared" si="4"/>
        <v>0</v>
      </c>
      <c r="S58" s="17">
        <f>AVERAGE(R57:R58)</f>
        <v>0</v>
      </c>
      <c r="T58" s="17">
        <f>S58+M58</f>
        <v>0</v>
      </c>
    </row>
    <row r="59" spans="1:20" ht="11.25">
      <c r="A59" s="1">
        <v>29</v>
      </c>
      <c r="B59" s="6">
        <f>'TRB Record'!C58</f>
        <v>0</v>
      </c>
      <c r="C59" s="8"/>
      <c r="D59" s="8"/>
      <c r="E59" s="92">
        <f>'% solids whole biomass'!J60</f>
        <v>0</v>
      </c>
      <c r="F59" s="22">
        <f t="shared" si="5"/>
        <v>0</v>
      </c>
      <c r="G59" s="34"/>
      <c r="H59" s="34"/>
      <c r="I59" s="34"/>
      <c r="J59" s="34"/>
      <c r="K59" s="17" t="e">
        <f t="shared" si="6"/>
        <v>#DIV/0!</v>
      </c>
      <c r="L59" s="17">
        <f t="shared" si="3"/>
        <v>0</v>
      </c>
      <c r="M59" s="17"/>
      <c r="O59" s="34"/>
      <c r="P59" s="34"/>
      <c r="Q59" s="17">
        <f t="shared" si="7"/>
        <v>0</v>
      </c>
      <c r="R59" s="17">
        <f t="shared" si="4"/>
        <v>0</v>
      </c>
      <c r="S59" s="17"/>
      <c r="T59" s="17"/>
    </row>
    <row r="60" spans="1:20" ht="11.25">
      <c r="A60" s="1" t="s">
        <v>41</v>
      </c>
      <c r="B60" s="6">
        <f>'TRB Record'!C59</f>
        <v>0</v>
      </c>
      <c r="C60" s="8"/>
      <c r="D60" s="8"/>
      <c r="E60" s="92">
        <f>'% solids whole biomass'!J60</f>
        <v>0</v>
      </c>
      <c r="F60" s="22">
        <f t="shared" si="5"/>
        <v>0</v>
      </c>
      <c r="G60" s="34"/>
      <c r="H60" s="34"/>
      <c r="I60" s="34"/>
      <c r="J60" s="34"/>
      <c r="K60" s="17" t="e">
        <f t="shared" si="6"/>
        <v>#DIV/0!</v>
      </c>
      <c r="L60" s="17">
        <f t="shared" si="3"/>
        <v>0</v>
      </c>
      <c r="M60" s="17">
        <f>AVERAGE(L59:L60)</f>
        <v>0</v>
      </c>
      <c r="O60" s="34"/>
      <c r="P60" s="34"/>
      <c r="Q60" s="17">
        <f t="shared" si="7"/>
        <v>0</v>
      </c>
      <c r="R60" s="17">
        <f t="shared" si="4"/>
        <v>0</v>
      </c>
      <c r="S60" s="17">
        <f>AVERAGE(R59:R60)</f>
        <v>0</v>
      </c>
      <c r="T60" s="17">
        <f>S60+M60</f>
        <v>0</v>
      </c>
    </row>
    <row r="61" spans="1:20" ht="11.25">
      <c r="A61" s="1">
        <v>30</v>
      </c>
      <c r="B61" s="6">
        <f>'TRB Record'!C60</f>
        <v>0</v>
      </c>
      <c r="C61" s="8"/>
      <c r="D61" s="8"/>
      <c r="E61" s="92">
        <f>'% solids whole biomass'!J62</f>
        <v>0</v>
      </c>
      <c r="F61" s="22">
        <f t="shared" si="5"/>
        <v>0</v>
      </c>
      <c r="G61" s="34"/>
      <c r="H61" s="34"/>
      <c r="I61" s="34"/>
      <c r="J61" s="34"/>
      <c r="K61" s="17" t="e">
        <f t="shared" si="6"/>
        <v>#DIV/0!</v>
      </c>
      <c r="L61" s="17">
        <f t="shared" si="3"/>
        <v>0</v>
      </c>
      <c r="M61" s="17"/>
      <c r="O61" s="34"/>
      <c r="P61" s="34"/>
      <c r="Q61" s="17">
        <f t="shared" si="7"/>
        <v>0</v>
      </c>
      <c r="R61" s="17">
        <f t="shared" si="4"/>
        <v>0</v>
      </c>
      <c r="S61" s="17"/>
      <c r="T61" s="17"/>
    </row>
    <row r="62" spans="1:20" ht="11.25">
      <c r="A62" s="1" t="s">
        <v>42</v>
      </c>
      <c r="B62" s="6">
        <f>'TRB Record'!C61</f>
        <v>0</v>
      </c>
      <c r="C62" s="8"/>
      <c r="D62" s="8"/>
      <c r="E62" s="92">
        <f>'% solids whole biomass'!J62</f>
        <v>0</v>
      </c>
      <c r="F62" s="22">
        <f t="shared" si="5"/>
        <v>0</v>
      </c>
      <c r="G62" s="34"/>
      <c r="H62" s="34"/>
      <c r="I62" s="34"/>
      <c r="J62" s="34"/>
      <c r="K62" s="17" t="e">
        <f t="shared" si="6"/>
        <v>#DIV/0!</v>
      </c>
      <c r="L62" s="17">
        <f t="shared" si="3"/>
        <v>0</v>
      </c>
      <c r="M62" s="17">
        <f>AVERAGE(L61:L62)</f>
        <v>0</v>
      </c>
      <c r="O62" s="34"/>
      <c r="P62" s="34"/>
      <c r="Q62" s="17">
        <f t="shared" si="7"/>
        <v>0</v>
      </c>
      <c r="R62" s="17">
        <f t="shared" si="4"/>
        <v>0</v>
      </c>
      <c r="S62" s="17">
        <f>AVERAGE(R61:R62)</f>
        <v>0</v>
      </c>
      <c r="T62" s="17">
        <f>S62+M62</f>
        <v>0</v>
      </c>
    </row>
  </sheetData>
  <sheetProtection sheet="1" objects="1" scenarios="1"/>
  <mergeCells count="2">
    <mergeCell ref="G1:J1"/>
    <mergeCell ref="N1:P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pageSetUpPr fitToPage="1"/>
  </sheetPr>
  <dimension ref="A1:J62"/>
  <sheetViews>
    <sheetView workbookViewId="0" topLeftCell="A1">
      <pane xSplit="2" ySplit="1" topLeftCell="C2" activePane="bottomRight" state="frozen"/>
      <selection pane="topLeft" activeCell="A62" sqref="A62:IV213"/>
      <selection pane="topRight" activeCell="A62" sqref="A62:IV213"/>
      <selection pane="bottomLeft" activeCell="A62" sqref="A62:IV213"/>
      <selection pane="bottomRight" activeCell="J5" sqref="J5"/>
    </sheetView>
  </sheetViews>
  <sheetFormatPr defaultColWidth="9.00390625" defaultRowHeight="12"/>
  <cols>
    <col min="1" max="1" width="10.875" style="1" customWidth="1"/>
    <col min="2" max="2" width="16.375" style="6" customWidth="1"/>
    <col min="3" max="3" width="15.75390625" style="2" bestFit="1" customWidth="1"/>
    <col min="4" max="4" width="10.875" style="7" customWidth="1"/>
    <col min="5" max="5" width="8.125" style="8" customWidth="1"/>
    <col min="6" max="7" width="8.125" style="2" customWidth="1"/>
    <col min="8" max="9" width="8.125" style="42" customWidth="1"/>
    <col min="10" max="10" width="8.25390625" style="1" customWidth="1"/>
    <col min="11" max="16384" width="11.375" style="5" customWidth="1"/>
  </cols>
  <sheetData>
    <row r="1" spans="2:9" s="1" customFormat="1" ht="12" thickBot="1">
      <c r="B1" s="6"/>
      <c r="C1" s="64"/>
      <c r="D1" s="71" t="s">
        <v>179</v>
      </c>
      <c r="E1" s="130" t="s">
        <v>44</v>
      </c>
      <c r="F1" s="131"/>
      <c r="G1" s="131"/>
      <c r="H1" s="131"/>
      <c r="I1" s="132"/>
    </row>
    <row r="2" spans="1:10" s="1" customFormat="1" ht="93">
      <c r="A2" s="69" t="s">
        <v>0</v>
      </c>
      <c r="B2" s="69" t="s">
        <v>46</v>
      </c>
      <c r="C2" s="61" t="s">
        <v>83</v>
      </c>
      <c r="D2" s="72" t="s">
        <v>47</v>
      </c>
      <c r="E2" s="68" t="s">
        <v>48</v>
      </c>
      <c r="F2" s="67" t="s">
        <v>49</v>
      </c>
      <c r="G2" s="67" t="s">
        <v>50</v>
      </c>
      <c r="H2" s="70" t="s">
        <v>51</v>
      </c>
      <c r="I2" s="70" t="s">
        <v>47</v>
      </c>
      <c r="J2" s="9" t="s">
        <v>52</v>
      </c>
    </row>
    <row r="3" spans="1:10" ht="11.25">
      <c r="A3" s="1">
        <f>'TRB Record'!A2</f>
        <v>1</v>
      </c>
      <c r="B3" s="6">
        <f>'TRB Record'!C2</f>
        <v>0</v>
      </c>
      <c r="D3" s="12"/>
      <c r="E3" s="13"/>
      <c r="F3" s="14"/>
      <c r="G3" s="14"/>
      <c r="H3" s="75">
        <f>G3-E3</f>
        <v>0</v>
      </c>
      <c r="I3" s="79">
        <f>IF(F3=0,"",H3/F3*100)</f>
      </c>
      <c r="J3" s="17"/>
    </row>
    <row r="4" spans="1:10" ht="11.25">
      <c r="A4" s="1" t="str">
        <f>'TRB Record'!A3</f>
        <v>replicate 1</v>
      </c>
      <c r="B4" s="6">
        <f>'TRB Record'!C3</f>
        <v>0</v>
      </c>
      <c r="D4" s="12"/>
      <c r="E4" s="13"/>
      <c r="F4" s="14"/>
      <c r="G4" s="14"/>
      <c r="H4" s="75">
        <f aca="true" t="shared" si="0" ref="H4:H62">G4-E4</f>
        <v>0</v>
      </c>
      <c r="I4" s="79">
        <f aca="true" t="shared" si="1" ref="I4:I62">IF(F4=0,"",H4/F4*100)</f>
      </c>
      <c r="J4" s="17">
        <f>IF(D3="",SUM(I3:I4)/2,AVERAGE(D3:D4))</f>
        <v>0</v>
      </c>
    </row>
    <row r="5" spans="1:10" ht="11.25">
      <c r="A5" s="1">
        <f>'TRB Record'!A4</f>
        <v>2</v>
      </c>
      <c r="B5" s="6">
        <f>'TRB Record'!C4</f>
        <v>0</v>
      </c>
      <c r="D5" s="12"/>
      <c r="E5" s="13"/>
      <c r="F5" s="14"/>
      <c r="G5" s="14"/>
      <c r="H5" s="75">
        <f t="shared" si="0"/>
        <v>0</v>
      </c>
      <c r="I5" s="79">
        <f t="shared" si="1"/>
      </c>
      <c r="J5" s="17"/>
    </row>
    <row r="6" spans="1:10" ht="11.25">
      <c r="A6" s="1" t="str">
        <f>'TRB Record'!A5</f>
        <v>replicate 2</v>
      </c>
      <c r="B6" s="6">
        <f>'TRB Record'!C5</f>
        <v>0</v>
      </c>
      <c r="D6" s="12"/>
      <c r="E6" s="13"/>
      <c r="F6" s="14"/>
      <c r="G6" s="14"/>
      <c r="H6" s="75">
        <f t="shared" si="0"/>
        <v>0</v>
      </c>
      <c r="I6" s="79">
        <f t="shared" si="1"/>
      </c>
      <c r="J6" s="17">
        <f>IF(D5="",SUM(I5:I6)/2,AVERAGE(D5:D6))</f>
        <v>0</v>
      </c>
    </row>
    <row r="7" spans="1:10" ht="11.25">
      <c r="A7" s="1">
        <f>'TRB Record'!A6</f>
        <v>3</v>
      </c>
      <c r="B7" s="6">
        <f>'TRB Record'!C6</f>
        <v>0</v>
      </c>
      <c r="D7" s="12"/>
      <c r="E7" s="13"/>
      <c r="F7" s="14"/>
      <c r="G7" s="14"/>
      <c r="H7" s="75">
        <f t="shared" si="0"/>
        <v>0</v>
      </c>
      <c r="I7" s="79">
        <f t="shared" si="1"/>
      </c>
      <c r="J7" s="17"/>
    </row>
    <row r="8" spans="1:10" ht="11.25">
      <c r="A8" s="1" t="str">
        <f>'TRB Record'!A7</f>
        <v>replicate 3</v>
      </c>
      <c r="B8" s="6">
        <f>'TRB Record'!C7</f>
        <v>0</v>
      </c>
      <c r="D8" s="12"/>
      <c r="E8" s="13"/>
      <c r="F8" s="14"/>
      <c r="G8" s="14"/>
      <c r="H8" s="75">
        <f t="shared" si="0"/>
        <v>0</v>
      </c>
      <c r="I8" s="79">
        <f t="shared" si="1"/>
      </c>
      <c r="J8" s="17">
        <f>IF(D7="",SUM(I7:I8)/2,AVERAGE(D7:D8))</f>
        <v>0</v>
      </c>
    </row>
    <row r="9" spans="1:10" ht="11.25">
      <c r="A9" s="1">
        <f>'TRB Record'!A8</f>
        <v>4</v>
      </c>
      <c r="B9" s="6">
        <f>'TRB Record'!C8</f>
        <v>0</v>
      </c>
      <c r="D9" s="12"/>
      <c r="E9" s="13"/>
      <c r="F9" s="14"/>
      <c r="G9" s="14"/>
      <c r="H9" s="75">
        <f t="shared" si="0"/>
        <v>0</v>
      </c>
      <c r="I9" s="79">
        <f t="shared" si="1"/>
      </c>
      <c r="J9" s="17"/>
    </row>
    <row r="10" spans="1:10" ht="11.25">
      <c r="A10" s="1" t="str">
        <f>'TRB Record'!A9</f>
        <v>replicate 4</v>
      </c>
      <c r="B10" s="6">
        <f>'TRB Record'!C9</f>
        <v>0</v>
      </c>
      <c r="D10" s="12"/>
      <c r="E10" s="13"/>
      <c r="F10" s="14"/>
      <c r="G10" s="14"/>
      <c r="H10" s="75">
        <f t="shared" si="0"/>
        <v>0</v>
      </c>
      <c r="I10" s="79">
        <f t="shared" si="1"/>
      </c>
      <c r="J10" s="17">
        <f>IF(D9="",SUM(I9:I10)/2,AVERAGE(D9:D10))</f>
        <v>0</v>
      </c>
    </row>
    <row r="11" spans="1:10" ht="11.25">
      <c r="A11" s="1">
        <f>'TRB Record'!A10</f>
        <v>5</v>
      </c>
      <c r="B11" s="6">
        <f>'TRB Record'!C10</f>
        <v>0</v>
      </c>
      <c r="D11" s="12"/>
      <c r="E11" s="13"/>
      <c r="F11" s="14"/>
      <c r="G11" s="14"/>
      <c r="H11" s="75">
        <f t="shared" si="0"/>
        <v>0</v>
      </c>
      <c r="I11" s="79">
        <f t="shared" si="1"/>
      </c>
      <c r="J11" s="17"/>
    </row>
    <row r="12" spans="1:10" ht="11.25">
      <c r="A12" s="1" t="str">
        <f>'TRB Record'!A11</f>
        <v>replicate 5</v>
      </c>
      <c r="B12" s="6">
        <f>'TRB Record'!C11</f>
        <v>0</v>
      </c>
      <c r="D12" s="12"/>
      <c r="E12" s="13"/>
      <c r="F12" s="14"/>
      <c r="G12" s="14"/>
      <c r="H12" s="75">
        <f t="shared" si="0"/>
        <v>0</v>
      </c>
      <c r="I12" s="79">
        <f t="shared" si="1"/>
      </c>
      <c r="J12" s="17">
        <f>IF(D11="",SUM(I11:I12)/2,AVERAGE(D11:D12))</f>
        <v>0</v>
      </c>
    </row>
    <row r="13" spans="1:10" ht="11.25">
      <c r="A13" s="1">
        <f>'TRB Record'!A12</f>
        <v>6</v>
      </c>
      <c r="B13" s="6">
        <f>'TRB Record'!C12</f>
        <v>0</v>
      </c>
      <c r="D13" s="12"/>
      <c r="E13" s="13"/>
      <c r="F13" s="14"/>
      <c r="G13" s="14"/>
      <c r="H13" s="75">
        <f t="shared" si="0"/>
        <v>0</v>
      </c>
      <c r="I13" s="79">
        <f t="shared" si="1"/>
      </c>
      <c r="J13" s="17"/>
    </row>
    <row r="14" spans="1:10" ht="11.25">
      <c r="A14" s="1" t="str">
        <f>'TRB Record'!A13</f>
        <v>replicate 6</v>
      </c>
      <c r="B14" s="6">
        <f>'TRB Record'!C13</f>
        <v>0</v>
      </c>
      <c r="D14" s="12"/>
      <c r="E14" s="13"/>
      <c r="F14" s="14"/>
      <c r="G14" s="14"/>
      <c r="H14" s="75">
        <f t="shared" si="0"/>
        <v>0</v>
      </c>
      <c r="I14" s="79">
        <f t="shared" si="1"/>
      </c>
      <c r="J14" s="17">
        <f>IF(D13="",SUM(I13:I14)/2,AVERAGE(D13:D14))</f>
        <v>0</v>
      </c>
    </row>
    <row r="15" spans="1:10" ht="11.25">
      <c r="A15" s="1">
        <f>'TRB Record'!A14</f>
        <v>7</v>
      </c>
      <c r="B15" s="6">
        <f>'TRB Record'!C14</f>
        <v>0</v>
      </c>
      <c r="D15" s="12"/>
      <c r="E15" s="13"/>
      <c r="F15" s="14"/>
      <c r="G15" s="14"/>
      <c r="H15" s="75">
        <f t="shared" si="0"/>
        <v>0</v>
      </c>
      <c r="I15" s="79">
        <f t="shared" si="1"/>
      </c>
      <c r="J15" s="17"/>
    </row>
    <row r="16" spans="1:10" ht="11.25">
      <c r="A16" s="1" t="str">
        <f>'TRB Record'!A15</f>
        <v>replicate 7</v>
      </c>
      <c r="B16" s="6">
        <f>'TRB Record'!C15</f>
        <v>0</v>
      </c>
      <c r="D16" s="12"/>
      <c r="E16" s="13"/>
      <c r="F16" s="14"/>
      <c r="G16" s="14"/>
      <c r="H16" s="75">
        <f t="shared" si="0"/>
        <v>0</v>
      </c>
      <c r="I16" s="79">
        <f t="shared" si="1"/>
      </c>
      <c r="J16" s="17">
        <f>IF(D15="",SUM(I15:I16)/2,AVERAGE(D15:D16))</f>
        <v>0</v>
      </c>
    </row>
    <row r="17" spans="1:10" ht="11.25">
      <c r="A17" s="1">
        <f>'TRB Record'!A16</f>
        <v>8</v>
      </c>
      <c r="B17" s="6">
        <f>'TRB Record'!C16</f>
        <v>0</v>
      </c>
      <c r="D17" s="12"/>
      <c r="E17" s="13"/>
      <c r="F17" s="14"/>
      <c r="G17" s="14"/>
      <c r="H17" s="75">
        <f t="shared" si="0"/>
        <v>0</v>
      </c>
      <c r="I17" s="79">
        <f t="shared" si="1"/>
      </c>
      <c r="J17" s="17"/>
    </row>
    <row r="18" spans="1:10" ht="11.25">
      <c r="A18" s="1" t="str">
        <f>'TRB Record'!A17</f>
        <v>replicate 8</v>
      </c>
      <c r="B18" s="6">
        <f>'TRB Record'!C17</f>
        <v>0</v>
      </c>
      <c r="D18" s="12"/>
      <c r="E18" s="13"/>
      <c r="F18" s="14"/>
      <c r="G18" s="14"/>
      <c r="H18" s="75">
        <f t="shared" si="0"/>
        <v>0</v>
      </c>
      <c r="I18" s="79">
        <f t="shared" si="1"/>
      </c>
      <c r="J18" s="17">
        <f>IF(D17="",SUM(I17:I18)/2,AVERAGE(D17:D18))</f>
        <v>0</v>
      </c>
    </row>
    <row r="19" spans="1:10" ht="11.25">
      <c r="A19" s="1">
        <f>'TRB Record'!A18</f>
        <v>9</v>
      </c>
      <c r="B19" s="6">
        <f>'TRB Record'!C18</f>
        <v>0</v>
      </c>
      <c r="D19" s="12"/>
      <c r="E19" s="13"/>
      <c r="F19" s="14"/>
      <c r="G19" s="14"/>
      <c r="H19" s="75">
        <f t="shared" si="0"/>
        <v>0</v>
      </c>
      <c r="I19" s="79">
        <f t="shared" si="1"/>
      </c>
      <c r="J19" s="17"/>
    </row>
    <row r="20" spans="1:10" ht="11.25">
      <c r="A20" s="1" t="str">
        <f>'TRB Record'!A19</f>
        <v>replicate 9</v>
      </c>
      <c r="B20" s="6">
        <f>'TRB Record'!C19</f>
        <v>0</v>
      </c>
      <c r="D20" s="12"/>
      <c r="E20" s="13"/>
      <c r="F20" s="14"/>
      <c r="G20" s="14"/>
      <c r="H20" s="75">
        <f t="shared" si="0"/>
        <v>0</v>
      </c>
      <c r="I20" s="79">
        <f t="shared" si="1"/>
      </c>
      <c r="J20" s="17">
        <f>IF(D19="",SUM(I19:I20)/2,AVERAGE(D19:D20))</f>
        <v>0</v>
      </c>
    </row>
    <row r="21" spans="1:10" ht="11.25">
      <c r="A21" s="1">
        <f>'TRB Record'!A20</f>
        <v>10</v>
      </c>
      <c r="B21" s="6">
        <f>'TRB Record'!C20</f>
        <v>0</v>
      </c>
      <c r="D21" s="12"/>
      <c r="E21" s="13"/>
      <c r="F21" s="14"/>
      <c r="G21" s="14"/>
      <c r="H21" s="75">
        <f t="shared" si="0"/>
        <v>0</v>
      </c>
      <c r="I21" s="79">
        <f t="shared" si="1"/>
      </c>
      <c r="J21" s="17"/>
    </row>
    <row r="22" spans="1:10" ht="11.25">
      <c r="A22" s="1" t="str">
        <f>'TRB Record'!A21</f>
        <v>replicate 10</v>
      </c>
      <c r="B22" s="6">
        <f>'TRB Record'!C21</f>
        <v>0</v>
      </c>
      <c r="D22" s="12"/>
      <c r="E22" s="13"/>
      <c r="F22" s="14"/>
      <c r="G22" s="14"/>
      <c r="H22" s="75">
        <f t="shared" si="0"/>
        <v>0</v>
      </c>
      <c r="I22" s="79">
        <f t="shared" si="1"/>
      </c>
      <c r="J22" s="17">
        <f>IF(D21="",SUM(I21:I22)/2,AVERAGE(D21:D22))</f>
        <v>0</v>
      </c>
    </row>
    <row r="23" spans="1:10" ht="11.25">
      <c r="A23" s="1">
        <f>'TRB Record'!A22</f>
        <v>11</v>
      </c>
      <c r="B23" s="6">
        <f>'TRB Record'!C22</f>
        <v>0</v>
      </c>
      <c r="D23" s="12"/>
      <c r="E23" s="13"/>
      <c r="F23" s="14"/>
      <c r="G23" s="14"/>
      <c r="H23" s="75">
        <f t="shared" si="0"/>
        <v>0</v>
      </c>
      <c r="I23" s="79">
        <f t="shared" si="1"/>
      </c>
      <c r="J23" s="17"/>
    </row>
    <row r="24" spans="1:10" ht="11.25">
      <c r="A24" s="1" t="str">
        <f>'TRB Record'!A23</f>
        <v>replicate 11</v>
      </c>
      <c r="B24" s="6">
        <f>'TRB Record'!C23</f>
        <v>0</v>
      </c>
      <c r="D24" s="12"/>
      <c r="E24" s="13"/>
      <c r="F24" s="14"/>
      <c r="G24" s="14"/>
      <c r="H24" s="75">
        <f t="shared" si="0"/>
        <v>0</v>
      </c>
      <c r="I24" s="79">
        <f t="shared" si="1"/>
      </c>
      <c r="J24" s="17">
        <f>IF(D23="",SUM(I23:I24)/2,AVERAGE(D23:D24))</f>
        <v>0</v>
      </c>
    </row>
    <row r="25" spans="1:10" ht="11.25">
      <c r="A25" s="1">
        <f>'TRB Record'!A24</f>
        <v>12</v>
      </c>
      <c r="B25" s="6">
        <f>'TRB Record'!C24</f>
        <v>0</v>
      </c>
      <c r="D25" s="12"/>
      <c r="E25" s="13"/>
      <c r="F25" s="14"/>
      <c r="G25" s="14"/>
      <c r="H25" s="75">
        <f t="shared" si="0"/>
        <v>0</v>
      </c>
      <c r="I25" s="79">
        <f t="shared" si="1"/>
      </c>
      <c r="J25" s="17"/>
    </row>
    <row r="26" spans="1:10" ht="11.25">
      <c r="A26" s="1" t="str">
        <f>'TRB Record'!A25</f>
        <v>replicate 12</v>
      </c>
      <c r="B26" s="6">
        <f>'TRB Record'!C25</f>
        <v>0</v>
      </c>
      <c r="D26" s="12"/>
      <c r="E26" s="13"/>
      <c r="F26" s="14"/>
      <c r="G26" s="14"/>
      <c r="H26" s="75">
        <f t="shared" si="0"/>
        <v>0</v>
      </c>
      <c r="I26" s="79">
        <f t="shared" si="1"/>
      </c>
      <c r="J26" s="17">
        <f>IF(D25="",SUM(I25:I26)/2,AVERAGE(D25:D26))</f>
        <v>0</v>
      </c>
    </row>
    <row r="27" spans="1:10" ht="11.25">
      <c r="A27" s="1">
        <f>'TRB Record'!A26</f>
        <v>13</v>
      </c>
      <c r="B27" s="6">
        <f>'TRB Record'!C26</f>
        <v>0</v>
      </c>
      <c r="D27" s="12"/>
      <c r="E27" s="13"/>
      <c r="F27" s="14"/>
      <c r="G27" s="14"/>
      <c r="H27" s="75">
        <f t="shared" si="0"/>
        <v>0</v>
      </c>
      <c r="I27" s="79">
        <f t="shared" si="1"/>
      </c>
      <c r="J27" s="17"/>
    </row>
    <row r="28" spans="1:10" ht="11.25">
      <c r="A28" s="1" t="str">
        <f>'TRB Record'!A27</f>
        <v>replicate 13</v>
      </c>
      <c r="B28" s="6">
        <f>'TRB Record'!C27</f>
        <v>0</v>
      </c>
      <c r="D28" s="12"/>
      <c r="E28" s="13"/>
      <c r="F28" s="14"/>
      <c r="G28" s="14"/>
      <c r="H28" s="75">
        <f t="shared" si="0"/>
        <v>0</v>
      </c>
      <c r="I28" s="79">
        <f t="shared" si="1"/>
      </c>
      <c r="J28" s="17">
        <f>IF(D27="",SUM(I27:I28)/2,AVERAGE(D27:D28))</f>
        <v>0</v>
      </c>
    </row>
    <row r="29" spans="1:10" ht="11.25">
      <c r="A29" s="1">
        <f>'TRB Record'!A28</f>
        <v>14</v>
      </c>
      <c r="B29" s="6">
        <f>'TRB Record'!C28</f>
        <v>0</v>
      </c>
      <c r="D29" s="12"/>
      <c r="E29" s="13"/>
      <c r="F29" s="14"/>
      <c r="G29" s="14"/>
      <c r="H29" s="75">
        <f t="shared" si="0"/>
        <v>0</v>
      </c>
      <c r="I29" s="79">
        <f t="shared" si="1"/>
      </c>
      <c r="J29" s="17"/>
    </row>
    <row r="30" spans="1:10" ht="11.25">
      <c r="A30" s="1" t="str">
        <f>'TRB Record'!A29</f>
        <v>replicate 14</v>
      </c>
      <c r="B30" s="6">
        <f>'TRB Record'!C29</f>
        <v>0</v>
      </c>
      <c r="D30" s="12"/>
      <c r="E30" s="13"/>
      <c r="F30" s="14"/>
      <c r="G30" s="14"/>
      <c r="H30" s="75">
        <f t="shared" si="0"/>
        <v>0</v>
      </c>
      <c r="I30" s="79">
        <f t="shared" si="1"/>
      </c>
      <c r="J30" s="17">
        <f>IF(D29="",SUM(I29:I30)/2,AVERAGE(D29:D30))</f>
        <v>0</v>
      </c>
    </row>
    <row r="31" spans="1:10" ht="11.25">
      <c r="A31" s="1">
        <f>'TRB Record'!A30</f>
        <v>15</v>
      </c>
      <c r="B31" s="6">
        <f>'TRB Record'!C30</f>
        <v>0</v>
      </c>
      <c r="D31" s="12"/>
      <c r="E31" s="13"/>
      <c r="F31" s="14"/>
      <c r="G31" s="14"/>
      <c r="H31" s="75">
        <f t="shared" si="0"/>
        <v>0</v>
      </c>
      <c r="I31" s="79">
        <f t="shared" si="1"/>
      </c>
      <c r="J31" s="17"/>
    </row>
    <row r="32" spans="1:10" ht="11.25">
      <c r="A32" s="1" t="str">
        <f>'TRB Record'!A31</f>
        <v>replicate 15</v>
      </c>
      <c r="B32" s="6">
        <f>'TRB Record'!C31</f>
        <v>0</v>
      </c>
      <c r="D32" s="12"/>
      <c r="E32" s="13"/>
      <c r="F32" s="14"/>
      <c r="G32" s="14"/>
      <c r="H32" s="75">
        <f t="shared" si="0"/>
        <v>0</v>
      </c>
      <c r="I32" s="79">
        <f t="shared" si="1"/>
      </c>
      <c r="J32" s="17">
        <f>IF(D31="",SUM(I31:I32)/2,AVERAGE(D31:D32))</f>
        <v>0</v>
      </c>
    </row>
    <row r="33" spans="1:10" ht="11.25">
      <c r="A33" s="1">
        <f>'TRB Record'!A32</f>
        <v>16</v>
      </c>
      <c r="B33" s="6">
        <f>'TRB Record'!C32</f>
        <v>0</v>
      </c>
      <c r="D33" s="12"/>
      <c r="E33" s="13"/>
      <c r="F33" s="14"/>
      <c r="G33" s="14"/>
      <c r="H33" s="75">
        <f t="shared" si="0"/>
        <v>0</v>
      </c>
      <c r="I33" s="79">
        <f t="shared" si="1"/>
      </c>
      <c r="J33" s="17"/>
    </row>
    <row r="34" spans="1:10" ht="11.25">
      <c r="A34" s="1" t="str">
        <f>'TRB Record'!A33</f>
        <v>replicate 16</v>
      </c>
      <c r="B34" s="6">
        <f>'TRB Record'!C33</f>
        <v>0</v>
      </c>
      <c r="D34" s="12"/>
      <c r="E34" s="13"/>
      <c r="F34" s="14"/>
      <c r="G34" s="14"/>
      <c r="H34" s="75">
        <f t="shared" si="0"/>
        <v>0</v>
      </c>
      <c r="I34" s="79">
        <f t="shared" si="1"/>
      </c>
      <c r="J34" s="17">
        <f>IF(D33="",SUM(I33:I34)/2,AVERAGE(D33:D34))</f>
        <v>0</v>
      </c>
    </row>
    <row r="35" spans="1:10" ht="11.25">
      <c r="A35" s="1">
        <f>'TRB Record'!A34</f>
        <v>17</v>
      </c>
      <c r="B35" s="6">
        <f>'TRB Record'!C34</f>
        <v>0</v>
      </c>
      <c r="D35" s="12"/>
      <c r="E35" s="13"/>
      <c r="F35" s="14"/>
      <c r="G35" s="14"/>
      <c r="H35" s="75">
        <f t="shared" si="0"/>
        <v>0</v>
      </c>
      <c r="I35" s="79">
        <f t="shared" si="1"/>
      </c>
      <c r="J35" s="17"/>
    </row>
    <row r="36" spans="1:10" ht="11.25">
      <c r="A36" s="1" t="str">
        <f>'TRB Record'!A35</f>
        <v>replicate 17</v>
      </c>
      <c r="B36" s="6">
        <f>'TRB Record'!C35</f>
        <v>0</v>
      </c>
      <c r="D36" s="12"/>
      <c r="E36" s="13"/>
      <c r="F36" s="14"/>
      <c r="G36" s="14"/>
      <c r="H36" s="75">
        <f t="shared" si="0"/>
        <v>0</v>
      </c>
      <c r="I36" s="79">
        <f t="shared" si="1"/>
      </c>
      <c r="J36" s="17">
        <f>IF(D35="",SUM(I35:I36)/2,AVERAGE(D35:D36))</f>
        <v>0</v>
      </c>
    </row>
    <row r="37" spans="1:10" ht="11.25">
      <c r="A37" s="1">
        <f>'TRB Record'!A36</f>
        <v>18</v>
      </c>
      <c r="B37" s="6">
        <f>'TRB Record'!C36</f>
        <v>0</v>
      </c>
      <c r="D37" s="12"/>
      <c r="E37" s="13"/>
      <c r="F37" s="14"/>
      <c r="G37" s="14"/>
      <c r="H37" s="75">
        <f t="shared" si="0"/>
        <v>0</v>
      </c>
      <c r="I37" s="79">
        <f t="shared" si="1"/>
      </c>
      <c r="J37" s="17"/>
    </row>
    <row r="38" spans="1:10" ht="11.25">
      <c r="A38" s="1" t="str">
        <f>'TRB Record'!A37</f>
        <v>replicate 18</v>
      </c>
      <c r="B38" s="6">
        <f>'TRB Record'!C37</f>
        <v>0</v>
      </c>
      <c r="D38" s="12"/>
      <c r="E38" s="13"/>
      <c r="F38" s="14"/>
      <c r="G38" s="14"/>
      <c r="H38" s="75">
        <f t="shared" si="0"/>
        <v>0</v>
      </c>
      <c r="I38" s="79">
        <f t="shared" si="1"/>
      </c>
      <c r="J38" s="17">
        <f>IF(D37="",SUM(I37:I38)/2,AVERAGE(D37:D38))</f>
        <v>0</v>
      </c>
    </row>
    <row r="39" spans="1:10" ht="11.25">
      <c r="A39" s="1">
        <f>'TRB Record'!A38</f>
        <v>19</v>
      </c>
      <c r="B39" s="6">
        <f>'TRB Record'!C38</f>
        <v>0</v>
      </c>
      <c r="D39" s="12"/>
      <c r="E39" s="13"/>
      <c r="F39" s="14"/>
      <c r="G39" s="14"/>
      <c r="H39" s="75">
        <f t="shared" si="0"/>
        <v>0</v>
      </c>
      <c r="I39" s="79">
        <f t="shared" si="1"/>
      </c>
      <c r="J39" s="17"/>
    </row>
    <row r="40" spans="1:10" ht="11.25">
      <c r="A40" s="1" t="str">
        <f>'TRB Record'!A39</f>
        <v>replicate 19</v>
      </c>
      <c r="B40" s="6">
        <f>'TRB Record'!C39</f>
        <v>0</v>
      </c>
      <c r="D40" s="12"/>
      <c r="E40" s="13"/>
      <c r="F40" s="14"/>
      <c r="G40" s="14"/>
      <c r="H40" s="75">
        <f t="shared" si="0"/>
        <v>0</v>
      </c>
      <c r="I40" s="79">
        <f t="shared" si="1"/>
      </c>
      <c r="J40" s="17">
        <f>IF(D39="",SUM(I39:I40)/2,AVERAGE(D39:D40))</f>
        <v>0</v>
      </c>
    </row>
    <row r="41" spans="1:10" ht="11.25">
      <c r="A41" s="1">
        <f>'TRB Record'!A40</f>
        <v>20</v>
      </c>
      <c r="B41" s="6">
        <f>'TRB Record'!C40</f>
        <v>0</v>
      </c>
      <c r="D41" s="12"/>
      <c r="E41" s="13"/>
      <c r="F41" s="14"/>
      <c r="G41" s="14"/>
      <c r="H41" s="75">
        <f t="shared" si="0"/>
        <v>0</v>
      </c>
      <c r="I41" s="79">
        <f t="shared" si="1"/>
      </c>
      <c r="J41" s="17"/>
    </row>
    <row r="42" spans="1:10" ht="11.25">
      <c r="A42" s="1" t="str">
        <f>'TRB Record'!A41</f>
        <v>replicate 20</v>
      </c>
      <c r="B42" s="6">
        <f>'TRB Record'!C41</f>
        <v>0</v>
      </c>
      <c r="D42" s="12"/>
      <c r="E42" s="13"/>
      <c r="F42" s="14"/>
      <c r="G42" s="14"/>
      <c r="H42" s="75">
        <f t="shared" si="0"/>
        <v>0</v>
      </c>
      <c r="I42" s="79">
        <f t="shared" si="1"/>
      </c>
      <c r="J42" s="17">
        <f>IF(D41="",SUM(I41:I42)/2,AVERAGE(D41:D42))</f>
        <v>0</v>
      </c>
    </row>
    <row r="43" spans="1:10" ht="11.25">
      <c r="A43" s="1">
        <f>'TRB Record'!A42</f>
        <v>21</v>
      </c>
      <c r="B43" s="6">
        <f>'TRB Record'!C42</f>
        <v>0</v>
      </c>
      <c r="D43" s="12"/>
      <c r="E43" s="13"/>
      <c r="F43" s="14"/>
      <c r="G43" s="14"/>
      <c r="H43" s="75">
        <f t="shared" si="0"/>
        <v>0</v>
      </c>
      <c r="I43" s="79">
        <f t="shared" si="1"/>
      </c>
      <c r="J43" s="17"/>
    </row>
    <row r="44" spans="1:10" ht="11.25">
      <c r="A44" s="1" t="str">
        <f>'TRB Record'!A43</f>
        <v>replicate 21</v>
      </c>
      <c r="B44" s="6">
        <f>'TRB Record'!C43</f>
        <v>0</v>
      </c>
      <c r="D44" s="12"/>
      <c r="E44" s="13"/>
      <c r="F44" s="14"/>
      <c r="G44" s="14"/>
      <c r="H44" s="75">
        <f t="shared" si="0"/>
        <v>0</v>
      </c>
      <c r="I44" s="79">
        <f t="shared" si="1"/>
      </c>
      <c r="J44" s="17">
        <f>IF(D43="",SUM(I43:I44)/2,AVERAGE(D43:D44))</f>
        <v>0</v>
      </c>
    </row>
    <row r="45" spans="1:10" ht="11.25">
      <c r="A45" s="1">
        <f>'TRB Record'!A44</f>
        <v>22</v>
      </c>
      <c r="B45" s="6">
        <f>'TRB Record'!C44</f>
        <v>0</v>
      </c>
      <c r="D45" s="12"/>
      <c r="E45" s="13"/>
      <c r="F45" s="14"/>
      <c r="G45" s="14"/>
      <c r="H45" s="75">
        <f t="shared" si="0"/>
        <v>0</v>
      </c>
      <c r="I45" s="79">
        <f t="shared" si="1"/>
      </c>
      <c r="J45" s="17"/>
    </row>
    <row r="46" spans="1:10" ht="11.25">
      <c r="A46" s="1" t="str">
        <f>'TRB Record'!A45</f>
        <v>replicate 22</v>
      </c>
      <c r="B46" s="6">
        <f>'TRB Record'!C45</f>
        <v>0</v>
      </c>
      <c r="D46" s="12"/>
      <c r="E46" s="13"/>
      <c r="F46" s="14"/>
      <c r="G46" s="14"/>
      <c r="H46" s="75">
        <f t="shared" si="0"/>
        <v>0</v>
      </c>
      <c r="I46" s="79">
        <f t="shared" si="1"/>
      </c>
      <c r="J46" s="17">
        <f>IF(D45="",SUM(I45:I46)/2,AVERAGE(D45:D46))</f>
        <v>0</v>
      </c>
    </row>
    <row r="47" spans="1:10" ht="11.25">
      <c r="A47" s="1">
        <f>'TRB Record'!A46</f>
        <v>23</v>
      </c>
      <c r="B47" s="6">
        <f>'TRB Record'!C46</f>
        <v>0</v>
      </c>
      <c r="D47" s="12"/>
      <c r="E47" s="13"/>
      <c r="F47" s="14"/>
      <c r="G47" s="14"/>
      <c r="H47" s="75">
        <f t="shared" si="0"/>
        <v>0</v>
      </c>
      <c r="I47" s="79">
        <f t="shared" si="1"/>
      </c>
      <c r="J47" s="17"/>
    </row>
    <row r="48" spans="1:10" ht="11.25">
      <c r="A48" s="1" t="str">
        <f>'TRB Record'!A47</f>
        <v>replicate 23</v>
      </c>
      <c r="B48" s="6">
        <f>'TRB Record'!C47</f>
        <v>0</v>
      </c>
      <c r="D48" s="12"/>
      <c r="E48" s="13"/>
      <c r="F48" s="14"/>
      <c r="G48" s="14"/>
      <c r="H48" s="75">
        <f t="shared" si="0"/>
        <v>0</v>
      </c>
      <c r="I48" s="79">
        <f t="shared" si="1"/>
      </c>
      <c r="J48" s="17">
        <f>IF(D47="",SUM(I47:I48)/2,AVERAGE(D47:D48))</f>
        <v>0</v>
      </c>
    </row>
    <row r="49" spans="1:10" ht="11.25">
      <c r="A49" s="1">
        <f>'TRB Record'!A48</f>
        <v>24</v>
      </c>
      <c r="B49" s="6">
        <f>'TRB Record'!C48</f>
        <v>0</v>
      </c>
      <c r="D49" s="12"/>
      <c r="E49" s="13"/>
      <c r="F49" s="14"/>
      <c r="G49" s="14"/>
      <c r="H49" s="75">
        <f t="shared" si="0"/>
        <v>0</v>
      </c>
      <c r="I49" s="79">
        <f t="shared" si="1"/>
      </c>
      <c r="J49" s="17"/>
    </row>
    <row r="50" spans="1:10" ht="11.25">
      <c r="A50" s="1" t="str">
        <f>'TRB Record'!A49</f>
        <v>replicate 24</v>
      </c>
      <c r="B50" s="6">
        <f>'TRB Record'!C49</f>
        <v>0</v>
      </c>
      <c r="D50" s="12"/>
      <c r="E50" s="13"/>
      <c r="F50" s="14"/>
      <c r="G50" s="14"/>
      <c r="H50" s="75">
        <f t="shared" si="0"/>
        <v>0</v>
      </c>
      <c r="I50" s="79">
        <f t="shared" si="1"/>
      </c>
      <c r="J50" s="17">
        <f>IF(D49="",SUM(I49:I50)/2,AVERAGE(D49:D50))</f>
        <v>0</v>
      </c>
    </row>
    <row r="51" spans="1:10" ht="11.25">
      <c r="A51" s="1">
        <f>'TRB Record'!A50</f>
        <v>25</v>
      </c>
      <c r="B51" s="6">
        <f>'TRB Record'!C50</f>
        <v>0</v>
      </c>
      <c r="D51" s="12"/>
      <c r="E51" s="13"/>
      <c r="F51" s="14"/>
      <c r="G51" s="14"/>
      <c r="H51" s="75">
        <f t="shared" si="0"/>
        <v>0</v>
      </c>
      <c r="I51" s="79">
        <f t="shared" si="1"/>
      </c>
      <c r="J51" s="17"/>
    </row>
    <row r="52" spans="1:10" ht="11.25">
      <c r="A52" s="1" t="str">
        <f>'TRB Record'!A51</f>
        <v>replicate 25</v>
      </c>
      <c r="B52" s="6">
        <f>'TRB Record'!C51</f>
        <v>0</v>
      </c>
      <c r="D52" s="12"/>
      <c r="E52" s="13"/>
      <c r="F52" s="14"/>
      <c r="G52" s="14"/>
      <c r="H52" s="75">
        <f t="shared" si="0"/>
        <v>0</v>
      </c>
      <c r="I52" s="79">
        <f t="shared" si="1"/>
      </c>
      <c r="J52" s="17">
        <f>IF(D51="",SUM(I51:I52)/2,AVERAGE(D51:D52))</f>
        <v>0</v>
      </c>
    </row>
    <row r="53" spans="1:10" ht="11.25">
      <c r="A53" s="1">
        <f>'TRB Record'!A52</f>
        <v>26</v>
      </c>
      <c r="B53" s="6">
        <f>'TRB Record'!C52</f>
        <v>0</v>
      </c>
      <c r="D53" s="12"/>
      <c r="E53" s="13"/>
      <c r="F53" s="14"/>
      <c r="G53" s="14"/>
      <c r="H53" s="75">
        <f t="shared" si="0"/>
        <v>0</v>
      </c>
      <c r="I53" s="79">
        <f t="shared" si="1"/>
      </c>
      <c r="J53" s="17"/>
    </row>
    <row r="54" spans="1:10" ht="11.25">
      <c r="A54" s="1" t="str">
        <f>'TRB Record'!A53</f>
        <v>replicate 26</v>
      </c>
      <c r="B54" s="6">
        <f>'TRB Record'!C53</f>
        <v>0</v>
      </c>
      <c r="D54" s="12"/>
      <c r="E54" s="13"/>
      <c r="F54" s="14"/>
      <c r="G54" s="14"/>
      <c r="H54" s="75">
        <f t="shared" si="0"/>
        <v>0</v>
      </c>
      <c r="I54" s="79">
        <f t="shared" si="1"/>
      </c>
      <c r="J54" s="17">
        <f>IF(D53="",SUM(I53:I54)/2,AVERAGE(D53:D54))</f>
        <v>0</v>
      </c>
    </row>
    <row r="55" spans="1:10" ht="11.25">
      <c r="A55" s="1">
        <f>'TRB Record'!A54</f>
        <v>27</v>
      </c>
      <c r="B55" s="6">
        <f>'TRB Record'!C54</f>
        <v>0</v>
      </c>
      <c r="D55" s="12"/>
      <c r="E55" s="13"/>
      <c r="F55" s="14"/>
      <c r="G55" s="14"/>
      <c r="H55" s="75">
        <f t="shared" si="0"/>
        <v>0</v>
      </c>
      <c r="I55" s="79">
        <f t="shared" si="1"/>
      </c>
      <c r="J55" s="17"/>
    </row>
    <row r="56" spans="1:10" ht="11.25">
      <c r="A56" s="1" t="str">
        <f>'TRB Record'!A55</f>
        <v>replicate 27</v>
      </c>
      <c r="B56" s="6">
        <f>'TRB Record'!C55</f>
        <v>0</v>
      </c>
      <c r="D56" s="12"/>
      <c r="E56" s="13"/>
      <c r="F56" s="14"/>
      <c r="G56" s="14"/>
      <c r="H56" s="75">
        <f t="shared" si="0"/>
        <v>0</v>
      </c>
      <c r="I56" s="79">
        <f t="shared" si="1"/>
      </c>
      <c r="J56" s="17">
        <f>IF(D55="",SUM(I55:I56)/2,AVERAGE(D55:D56))</f>
        <v>0</v>
      </c>
    </row>
    <row r="57" spans="1:10" ht="11.25">
      <c r="A57" s="1">
        <f>'TRB Record'!A56</f>
        <v>28</v>
      </c>
      <c r="B57" s="6">
        <f>'TRB Record'!C56</f>
        <v>0</v>
      </c>
      <c r="D57" s="12"/>
      <c r="E57" s="13"/>
      <c r="F57" s="14"/>
      <c r="G57" s="14"/>
      <c r="H57" s="75">
        <f t="shared" si="0"/>
        <v>0</v>
      </c>
      <c r="I57" s="79">
        <f t="shared" si="1"/>
      </c>
      <c r="J57" s="17"/>
    </row>
    <row r="58" spans="1:10" ht="11.25">
      <c r="A58" s="1" t="str">
        <f>'TRB Record'!A57</f>
        <v>replicate 28</v>
      </c>
      <c r="B58" s="6">
        <f>'TRB Record'!C57</f>
        <v>0</v>
      </c>
      <c r="D58" s="12"/>
      <c r="E58" s="13"/>
      <c r="F58" s="14"/>
      <c r="G58" s="14"/>
      <c r="H58" s="75">
        <f t="shared" si="0"/>
        <v>0</v>
      </c>
      <c r="I58" s="79">
        <f t="shared" si="1"/>
      </c>
      <c r="J58" s="17">
        <f>IF(D57="",SUM(I57:I58)/2,AVERAGE(D57:D58))</f>
        <v>0</v>
      </c>
    </row>
    <row r="59" spans="1:10" ht="11.25">
      <c r="A59" s="1">
        <f>'TRB Record'!A58</f>
        <v>29</v>
      </c>
      <c r="B59" s="6">
        <f>'TRB Record'!C58</f>
        <v>0</v>
      </c>
      <c r="D59" s="12"/>
      <c r="E59" s="13"/>
      <c r="F59" s="14"/>
      <c r="G59" s="14"/>
      <c r="H59" s="75">
        <f t="shared" si="0"/>
        <v>0</v>
      </c>
      <c r="I59" s="79">
        <f t="shared" si="1"/>
      </c>
      <c r="J59" s="17"/>
    </row>
    <row r="60" spans="1:10" ht="11.25">
      <c r="A60" s="1" t="str">
        <f>'TRB Record'!A59</f>
        <v>replicate 29</v>
      </c>
      <c r="B60" s="6">
        <f>'TRB Record'!C59</f>
        <v>0</v>
      </c>
      <c r="D60" s="12"/>
      <c r="E60" s="13"/>
      <c r="F60" s="14"/>
      <c r="G60" s="14"/>
      <c r="H60" s="75">
        <f t="shared" si="0"/>
        <v>0</v>
      </c>
      <c r="I60" s="79">
        <f t="shared" si="1"/>
      </c>
      <c r="J60" s="17">
        <f>IF(D59="",SUM(I59:I60)/2,AVERAGE(D59:D60))</f>
        <v>0</v>
      </c>
    </row>
    <row r="61" spans="1:10" ht="11.25">
      <c r="A61" s="1">
        <f>'TRB Record'!A60</f>
        <v>30</v>
      </c>
      <c r="B61" s="6">
        <f>'TRB Record'!C60</f>
        <v>0</v>
      </c>
      <c r="D61" s="12"/>
      <c r="E61" s="13"/>
      <c r="F61" s="14"/>
      <c r="G61" s="14"/>
      <c r="H61" s="75">
        <f t="shared" si="0"/>
        <v>0</v>
      </c>
      <c r="I61" s="79">
        <f t="shared" si="1"/>
      </c>
      <c r="J61" s="17"/>
    </row>
    <row r="62" spans="1:10" ht="11.25">
      <c r="A62" s="1" t="str">
        <f>'TRB Record'!A61</f>
        <v>replicate 30</v>
      </c>
      <c r="B62" s="6">
        <f>'TRB Record'!C61</f>
        <v>0</v>
      </c>
      <c r="E62" s="13"/>
      <c r="F62" s="14"/>
      <c r="G62" s="14"/>
      <c r="H62" s="75">
        <f t="shared" si="0"/>
        <v>0</v>
      </c>
      <c r="I62" s="79">
        <f t="shared" si="1"/>
      </c>
      <c r="J62" s="17">
        <f>IF(D61="",SUM(I61:I62)/2,AVERAGE(D61:D62))</f>
        <v>0</v>
      </c>
    </row>
  </sheetData>
  <sheetProtection sheet="1" objects="1" scenarios="1"/>
  <mergeCells count="1">
    <mergeCell ref="E1:I1"/>
  </mergeCells>
  <printOptions gridLines="1"/>
  <pageMargins left="0.75" right="0.75" top="1" bottom="1" header="0.5" footer="0.5"/>
  <pageSetup fitToHeight="5" fitToWidth="1" orientation="landscape" scale="86" r:id="rId1"/>
  <headerFooter alignWithMargins="0">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K61"/>
  <sheetViews>
    <sheetView workbookViewId="0" topLeftCell="A1">
      <selection activeCell="F5" sqref="F5"/>
    </sheetView>
  </sheetViews>
  <sheetFormatPr defaultColWidth="9.00390625" defaultRowHeight="12"/>
  <cols>
    <col min="1" max="1" width="11.375" style="0" customWidth="1"/>
    <col min="2" max="2" width="20.75390625" style="21" bestFit="1" customWidth="1"/>
    <col min="3" max="3" width="15.375" style="0" bestFit="1" customWidth="1"/>
    <col min="4" max="5" width="8.125" style="21" customWidth="1"/>
    <col min="6" max="6" width="8.125" style="94" customWidth="1"/>
    <col min="7" max="7" width="8.125" style="0" customWidth="1"/>
    <col min="8" max="8" width="8.125" style="21" customWidth="1"/>
    <col min="9" max="11" width="8.125" style="0" customWidth="1"/>
    <col min="12" max="16384" width="11.375" style="0" customWidth="1"/>
  </cols>
  <sheetData>
    <row r="1" spans="1:11" s="56" customFormat="1" ht="108">
      <c r="A1" s="9" t="s">
        <v>0</v>
      </c>
      <c r="B1" s="62" t="s">
        <v>84</v>
      </c>
      <c r="C1" s="73" t="s">
        <v>46</v>
      </c>
      <c r="D1" s="62" t="s">
        <v>53</v>
      </c>
      <c r="E1" s="62" t="s">
        <v>54</v>
      </c>
      <c r="F1" s="10" t="s">
        <v>47</v>
      </c>
      <c r="G1" s="73" t="s">
        <v>55</v>
      </c>
      <c r="H1" s="62" t="s">
        <v>56</v>
      </c>
      <c r="I1" s="9" t="s">
        <v>57</v>
      </c>
      <c r="J1" s="9" t="s">
        <v>85</v>
      </c>
      <c r="K1" s="9" t="s">
        <v>59</v>
      </c>
    </row>
    <row r="2" spans="1:11" ht="11.25">
      <c r="A2" s="5">
        <v>1</v>
      </c>
      <c r="B2" s="2"/>
      <c r="C2" s="25">
        <f>'TRB Record'!C2</f>
        <v>0</v>
      </c>
      <c r="D2" s="15"/>
      <c r="E2" s="15"/>
      <c r="F2" s="92">
        <f>'% solids Extr-Free'!J4</f>
        <v>0</v>
      </c>
      <c r="G2" s="26">
        <f aca="true" t="shared" si="0" ref="G2:G33">E2*(F2/100)</f>
        <v>0</v>
      </c>
      <c r="H2" s="15"/>
      <c r="I2" s="27">
        <f aca="true" t="shared" si="1" ref="I2:I33">H2-D2</f>
        <v>0</v>
      </c>
      <c r="J2" s="28">
        <f>IF(G2=0,0,(I2/G2)*100)</f>
        <v>0</v>
      </c>
      <c r="K2" s="28"/>
    </row>
    <row r="3" spans="1:11" ht="11.25">
      <c r="A3" s="5" t="s">
        <v>13</v>
      </c>
      <c r="B3" s="2"/>
      <c r="C3" s="25">
        <f>'TRB Record'!C3</f>
        <v>0</v>
      </c>
      <c r="D3" s="15"/>
      <c r="E3" s="15"/>
      <c r="F3" s="92">
        <f>'% solids Extr-Free'!J4</f>
        <v>0</v>
      </c>
      <c r="G3" s="26">
        <f t="shared" si="0"/>
        <v>0</v>
      </c>
      <c r="H3" s="15"/>
      <c r="I3" s="27">
        <f t="shared" si="1"/>
        <v>0</v>
      </c>
      <c r="J3" s="28">
        <f aca="true" t="shared" si="2" ref="J3:J61">IF(G3=0,0,(I3/G3)*100)</f>
        <v>0</v>
      </c>
      <c r="K3" s="28">
        <f>AVERAGE(J2:J3)</f>
        <v>0</v>
      </c>
    </row>
    <row r="4" spans="1:11" ht="11.25">
      <c r="A4" s="5">
        <v>2</v>
      </c>
      <c r="B4" s="2"/>
      <c r="C4" s="25">
        <f>'TRB Record'!C4</f>
        <v>0</v>
      </c>
      <c r="D4" s="15"/>
      <c r="E4" s="15"/>
      <c r="F4" s="92">
        <f>'% solids Extr-Free'!J6</f>
        <v>0</v>
      </c>
      <c r="G4" s="26">
        <f t="shared" si="0"/>
        <v>0</v>
      </c>
      <c r="H4" s="15"/>
      <c r="I4" s="27">
        <f t="shared" si="1"/>
        <v>0</v>
      </c>
      <c r="J4" s="28">
        <f t="shared" si="2"/>
        <v>0</v>
      </c>
      <c r="K4" s="28"/>
    </row>
    <row r="5" spans="1:11" ht="11.25">
      <c r="A5" s="5" t="s">
        <v>14</v>
      </c>
      <c r="B5" s="2"/>
      <c r="C5" s="25">
        <f>'TRB Record'!C5</f>
        <v>0</v>
      </c>
      <c r="D5" s="15"/>
      <c r="E5" s="15"/>
      <c r="F5" s="92">
        <f>'% solids Extr-Free'!J6</f>
        <v>0</v>
      </c>
      <c r="G5" s="26">
        <f t="shared" si="0"/>
        <v>0</v>
      </c>
      <c r="H5" s="15"/>
      <c r="I5" s="27">
        <f t="shared" si="1"/>
        <v>0</v>
      </c>
      <c r="J5" s="28">
        <f t="shared" si="2"/>
        <v>0</v>
      </c>
      <c r="K5" s="28">
        <f>AVERAGE(J4:J5)</f>
        <v>0</v>
      </c>
    </row>
    <row r="6" spans="1:11" ht="11.25">
      <c r="A6" s="5">
        <v>3</v>
      </c>
      <c r="B6" s="2"/>
      <c r="C6" s="25">
        <f>'TRB Record'!C6</f>
        <v>0</v>
      </c>
      <c r="D6" s="15"/>
      <c r="E6" s="15"/>
      <c r="F6" s="92">
        <f>'% solids Extr-Free'!J8</f>
        <v>0</v>
      </c>
      <c r="G6" s="26">
        <f t="shared" si="0"/>
        <v>0</v>
      </c>
      <c r="H6" s="15"/>
      <c r="I6" s="27">
        <f t="shared" si="1"/>
        <v>0</v>
      </c>
      <c r="J6" s="28">
        <f t="shared" si="2"/>
        <v>0</v>
      </c>
      <c r="K6" s="28"/>
    </row>
    <row r="7" spans="1:11" ht="11.25">
      <c r="A7" s="5" t="s">
        <v>15</v>
      </c>
      <c r="B7" s="2"/>
      <c r="C7" s="25">
        <f>'TRB Record'!C7</f>
        <v>0</v>
      </c>
      <c r="D7" s="15"/>
      <c r="E7" s="15"/>
      <c r="F7" s="92">
        <f>'% solids Extr-Free'!J8</f>
        <v>0</v>
      </c>
      <c r="G7" s="26">
        <f t="shared" si="0"/>
        <v>0</v>
      </c>
      <c r="H7" s="15"/>
      <c r="I7" s="27">
        <f t="shared" si="1"/>
        <v>0</v>
      </c>
      <c r="J7" s="28">
        <f t="shared" si="2"/>
        <v>0</v>
      </c>
      <c r="K7" s="28">
        <f>AVERAGE(J6:J7)</f>
        <v>0</v>
      </c>
    </row>
    <row r="8" spans="1:11" ht="11.25">
      <c r="A8" s="5">
        <v>4</v>
      </c>
      <c r="B8" s="2"/>
      <c r="C8" s="25">
        <f>'TRB Record'!C8</f>
        <v>0</v>
      </c>
      <c r="D8" s="15"/>
      <c r="E8" s="15"/>
      <c r="F8" s="92">
        <f>'% solids Extr-Free'!J10</f>
        <v>0</v>
      </c>
      <c r="G8" s="26">
        <f t="shared" si="0"/>
        <v>0</v>
      </c>
      <c r="H8" s="15"/>
      <c r="I8" s="27">
        <f t="shared" si="1"/>
        <v>0</v>
      </c>
      <c r="J8" s="28">
        <f t="shared" si="2"/>
        <v>0</v>
      </c>
      <c r="K8" s="28"/>
    </row>
    <row r="9" spans="1:11" ht="11.25">
      <c r="A9" s="5" t="s">
        <v>16</v>
      </c>
      <c r="B9" s="2"/>
      <c r="C9" s="25">
        <f>'TRB Record'!C9</f>
        <v>0</v>
      </c>
      <c r="D9" s="15"/>
      <c r="E9" s="15"/>
      <c r="F9" s="92">
        <f>'% solids Extr-Free'!J10</f>
        <v>0</v>
      </c>
      <c r="G9" s="26">
        <f t="shared" si="0"/>
        <v>0</v>
      </c>
      <c r="H9" s="15"/>
      <c r="I9" s="27">
        <f t="shared" si="1"/>
        <v>0</v>
      </c>
      <c r="J9" s="28">
        <f t="shared" si="2"/>
        <v>0</v>
      </c>
      <c r="K9" s="28">
        <f>AVERAGE(J8:J9)</f>
        <v>0</v>
      </c>
    </row>
    <row r="10" spans="1:11" ht="11.25">
      <c r="A10" s="5">
        <v>5</v>
      </c>
      <c r="B10" s="2"/>
      <c r="C10" s="25">
        <f>'TRB Record'!C10</f>
        <v>0</v>
      </c>
      <c r="D10" s="15"/>
      <c r="E10" s="15"/>
      <c r="F10" s="92">
        <f>'% solids Extr-Free'!J12</f>
        <v>0</v>
      </c>
      <c r="G10" s="26">
        <f t="shared" si="0"/>
        <v>0</v>
      </c>
      <c r="H10" s="15"/>
      <c r="I10" s="27">
        <f t="shared" si="1"/>
        <v>0</v>
      </c>
      <c r="J10" s="28">
        <f t="shared" si="2"/>
        <v>0</v>
      </c>
      <c r="K10" s="28"/>
    </row>
    <row r="11" spans="1:11" ht="11.25">
      <c r="A11" s="5" t="s">
        <v>17</v>
      </c>
      <c r="B11" s="2"/>
      <c r="C11" s="25">
        <f>'TRB Record'!C11</f>
        <v>0</v>
      </c>
      <c r="D11" s="15"/>
      <c r="E11" s="15"/>
      <c r="F11" s="92">
        <f>'% solids Extr-Free'!J12</f>
        <v>0</v>
      </c>
      <c r="G11" s="26">
        <f t="shared" si="0"/>
        <v>0</v>
      </c>
      <c r="H11" s="15"/>
      <c r="I11" s="27">
        <f t="shared" si="1"/>
        <v>0</v>
      </c>
      <c r="J11" s="28">
        <f t="shared" si="2"/>
        <v>0</v>
      </c>
      <c r="K11" s="28">
        <f>AVERAGE(J10:J11)</f>
        <v>0</v>
      </c>
    </row>
    <row r="12" spans="1:11" ht="11.25">
      <c r="A12" s="5">
        <v>6</v>
      </c>
      <c r="B12" s="2"/>
      <c r="C12" s="25">
        <f>'TRB Record'!C12</f>
        <v>0</v>
      </c>
      <c r="D12" s="15"/>
      <c r="E12" s="15"/>
      <c r="F12" s="92">
        <f>'% solids Extr-Free'!J14</f>
        <v>0</v>
      </c>
      <c r="G12" s="26">
        <f t="shared" si="0"/>
        <v>0</v>
      </c>
      <c r="H12" s="15"/>
      <c r="I12" s="27">
        <f t="shared" si="1"/>
        <v>0</v>
      </c>
      <c r="J12" s="28">
        <f t="shared" si="2"/>
        <v>0</v>
      </c>
      <c r="K12" s="28"/>
    </row>
    <row r="13" spans="1:11" ht="11.25">
      <c r="A13" s="5" t="s">
        <v>18</v>
      </c>
      <c r="B13" s="2"/>
      <c r="C13" s="25">
        <f>'TRB Record'!C13</f>
        <v>0</v>
      </c>
      <c r="D13" s="15"/>
      <c r="E13" s="15"/>
      <c r="F13" s="92">
        <f>'% solids Extr-Free'!J14</f>
        <v>0</v>
      </c>
      <c r="G13" s="26">
        <f t="shared" si="0"/>
        <v>0</v>
      </c>
      <c r="H13" s="15"/>
      <c r="I13" s="27">
        <f t="shared" si="1"/>
        <v>0</v>
      </c>
      <c r="J13" s="28">
        <f t="shared" si="2"/>
        <v>0</v>
      </c>
      <c r="K13" s="28">
        <f>AVERAGE(J12:J13)</f>
        <v>0</v>
      </c>
    </row>
    <row r="14" spans="1:11" ht="11.25">
      <c r="A14" s="5">
        <v>7</v>
      </c>
      <c r="B14" s="2"/>
      <c r="C14" s="25">
        <f>'TRB Record'!C14</f>
        <v>0</v>
      </c>
      <c r="D14" s="15"/>
      <c r="E14" s="15"/>
      <c r="F14" s="92">
        <f>'% solids Extr-Free'!J16</f>
        <v>0</v>
      </c>
      <c r="G14" s="26">
        <f t="shared" si="0"/>
        <v>0</v>
      </c>
      <c r="H14" s="15"/>
      <c r="I14" s="27">
        <f t="shared" si="1"/>
        <v>0</v>
      </c>
      <c r="J14" s="28">
        <f t="shared" si="2"/>
        <v>0</v>
      </c>
      <c r="K14" s="28"/>
    </row>
    <row r="15" spans="1:11" ht="11.25">
      <c r="A15" s="5" t="s">
        <v>19</v>
      </c>
      <c r="B15" s="2"/>
      <c r="C15" s="25">
        <f>'TRB Record'!C15</f>
        <v>0</v>
      </c>
      <c r="D15" s="15"/>
      <c r="E15" s="15"/>
      <c r="F15" s="92">
        <f>'% solids Extr-Free'!J16</f>
        <v>0</v>
      </c>
      <c r="G15" s="26">
        <f t="shared" si="0"/>
        <v>0</v>
      </c>
      <c r="H15" s="15"/>
      <c r="I15" s="27">
        <f t="shared" si="1"/>
        <v>0</v>
      </c>
      <c r="J15" s="28">
        <f t="shared" si="2"/>
        <v>0</v>
      </c>
      <c r="K15" s="28">
        <f>AVERAGE(J14:J15)</f>
        <v>0</v>
      </c>
    </row>
    <row r="16" spans="1:11" ht="11.25">
      <c r="A16" s="5">
        <v>8</v>
      </c>
      <c r="B16" s="2"/>
      <c r="C16" s="25">
        <f>'TRB Record'!C16</f>
        <v>0</v>
      </c>
      <c r="D16" s="15"/>
      <c r="E16" s="15"/>
      <c r="F16" s="92">
        <f>'% solids Extr-Free'!J18</f>
        <v>0</v>
      </c>
      <c r="G16" s="26">
        <f t="shared" si="0"/>
        <v>0</v>
      </c>
      <c r="H16" s="15"/>
      <c r="I16" s="27">
        <f t="shared" si="1"/>
        <v>0</v>
      </c>
      <c r="J16" s="28">
        <f t="shared" si="2"/>
        <v>0</v>
      </c>
      <c r="K16" s="28"/>
    </row>
    <row r="17" spans="1:11" ht="11.25">
      <c r="A17" s="5" t="s">
        <v>20</v>
      </c>
      <c r="B17" s="2"/>
      <c r="C17" s="25">
        <f>'TRB Record'!C17</f>
        <v>0</v>
      </c>
      <c r="D17" s="15"/>
      <c r="E17" s="15"/>
      <c r="F17" s="92">
        <f>'% solids Extr-Free'!J18</f>
        <v>0</v>
      </c>
      <c r="G17" s="26">
        <f t="shared" si="0"/>
        <v>0</v>
      </c>
      <c r="H17" s="15"/>
      <c r="I17" s="27">
        <f t="shared" si="1"/>
        <v>0</v>
      </c>
      <c r="J17" s="28">
        <f t="shared" si="2"/>
        <v>0</v>
      </c>
      <c r="K17" s="28">
        <f>AVERAGE(J16:J17)</f>
        <v>0</v>
      </c>
    </row>
    <row r="18" spans="1:11" ht="11.25">
      <c r="A18" s="5">
        <v>9</v>
      </c>
      <c r="B18" s="2"/>
      <c r="C18" s="25">
        <f>'TRB Record'!C18</f>
        <v>0</v>
      </c>
      <c r="D18" s="15"/>
      <c r="E18" s="15"/>
      <c r="F18" s="92">
        <f>'% solids Extr-Free'!J20</f>
        <v>0</v>
      </c>
      <c r="G18" s="26">
        <f t="shared" si="0"/>
        <v>0</v>
      </c>
      <c r="H18" s="15"/>
      <c r="I18" s="27">
        <f t="shared" si="1"/>
        <v>0</v>
      </c>
      <c r="J18" s="28">
        <f t="shared" si="2"/>
        <v>0</v>
      </c>
      <c r="K18" s="28"/>
    </row>
    <row r="19" spans="1:11" ht="11.25">
      <c r="A19" s="5" t="s">
        <v>21</v>
      </c>
      <c r="B19" s="2"/>
      <c r="C19" s="25">
        <f>'TRB Record'!C19</f>
        <v>0</v>
      </c>
      <c r="D19" s="15"/>
      <c r="E19" s="15"/>
      <c r="F19" s="92">
        <f>'% solids Extr-Free'!J20</f>
        <v>0</v>
      </c>
      <c r="G19" s="26">
        <f t="shared" si="0"/>
        <v>0</v>
      </c>
      <c r="H19" s="15"/>
      <c r="I19" s="27">
        <f t="shared" si="1"/>
        <v>0</v>
      </c>
      <c r="J19" s="28">
        <f t="shared" si="2"/>
        <v>0</v>
      </c>
      <c r="K19" s="28">
        <f>AVERAGE(J18:J19)</f>
        <v>0</v>
      </c>
    </row>
    <row r="20" spans="1:11" ht="11.25">
      <c r="A20" s="5">
        <v>10</v>
      </c>
      <c r="B20" s="2"/>
      <c r="C20" s="25">
        <f>'TRB Record'!C20</f>
        <v>0</v>
      </c>
      <c r="D20" s="15"/>
      <c r="E20" s="15"/>
      <c r="F20" s="92">
        <f>'% solids Extr-Free'!J22</f>
        <v>0</v>
      </c>
      <c r="G20" s="26">
        <f t="shared" si="0"/>
        <v>0</v>
      </c>
      <c r="H20" s="15"/>
      <c r="I20" s="27">
        <f t="shared" si="1"/>
        <v>0</v>
      </c>
      <c r="J20" s="28">
        <f t="shared" si="2"/>
        <v>0</v>
      </c>
      <c r="K20" s="28"/>
    </row>
    <row r="21" spans="1:11" ht="11.25">
      <c r="A21" s="5" t="s">
        <v>22</v>
      </c>
      <c r="B21" s="2"/>
      <c r="C21" s="25">
        <f>'TRB Record'!C21</f>
        <v>0</v>
      </c>
      <c r="D21" s="15"/>
      <c r="E21" s="15"/>
      <c r="F21" s="92">
        <f>'% solids Extr-Free'!J22</f>
        <v>0</v>
      </c>
      <c r="G21" s="26">
        <f t="shared" si="0"/>
        <v>0</v>
      </c>
      <c r="H21" s="15"/>
      <c r="I21" s="27">
        <f t="shared" si="1"/>
        <v>0</v>
      </c>
      <c r="J21" s="28">
        <f t="shared" si="2"/>
        <v>0</v>
      </c>
      <c r="K21" s="28">
        <f>AVERAGE(J20:J21)</f>
        <v>0</v>
      </c>
    </row>
    <row r="22" spans="1:11" ht="11.25">
      <c r="A22" s="5">
        <v>11</v>
      </c>
      <c r="B22" s="2"/>
      <c r="C22" s="25">
        <f>'TRB Record'!C22</f>
        <v>0</v>
      </c>
      <c r="D22" s="15"/>
      <c r="E22" s="15"/>
      <c r="F22" s="92">
        <f>'% solids Extr-Free'!J24</f>
        <v>0</v>
      </c>
      <c r="G22" s="26">
        <f t="shared" si="0"/>
        <v>0</v>
      </c>
      <c r="H22" s="15"/>
      <c r="I22" s="27">
        <f t="shared" si="1"/>
        <v>0</v>
      </c>
      <c r="J22" s="28">
        <f t="shared" si="2"/>
        <v>0</v>
      </c>
      <c r="K22" s="28"/>
    </row>
    <row r="23" spans="1:11" ht="11.25">
      <c r="A23" s="5" t="s">
        <v>23</v>
      </c>
      <c r="B23" s="2"/>
      <c r="C23" s="25">
        <f>'TRB Record'!C23</f>
        <v>0</v>
      </c>
      <c r="D23" s="15"/>
      <c r="E23" s="15"/>
      <c r="F23" s="92">
        <f>'% solids Extr-Free'!J24</f>
        <v>0</v>
      </c>
      <c r="G23" s="26">
        <f t="shared" si="0"/>
        <v>0</v>
      </c>
      <c r="H23" s="15"/>
      <c r="I23" s="27">
        <f t="shared" si="1"/>
        <v>0</v>
      </c>
      <c r="J23" s="28">
        <f t="shared" si="2"/>
        <v>0</v>
      </c>
      <c r="K23" s="28">
        <f>AVERAGE(J22:J23)</f>
        <v>0</v>
      </c>
    </row>
    <row r="24" spans="1:11" ht="11.25">
      <c r="A24" s="5">
        <v>12</v>
      </c>
      <c r="B24" s="2"/>
      <c r="C24" s="25">
        <f>'TRB Record'!C24</f>
        <v>0</v>
      </c>
      <c r="D24" s="15"/>
      <c r="E24" s="15"/>
      <c r="F24" s="92">
        <f>'% solids Extr-Free'!J26</f>
        <v>0</v>
      </c>
      <c r="G24" s="26">
        <f t="shared" si="0"/>
        <v>0</v>
      </c>
      <c r="H24" s="15"/>
      <c r="I24" s="27">
        <f t="shared" si="1"/>
        <v>0</v>
      </c>
      <c r="J24" s="28">
        <f t="shared" si="2"/>
        <v>0</v>
      </c>
      <c r="K24" s="28"/>
    </row>
    <row r="25" spans="1:11" ht="11.25">
      <c r="A25" s="5" t="s">
        <v>24</v>
      </c>
      <c r="B25" s="2"/>
      <c r="C25" s="25">
        <f>'TRB Record'!C25</f>
        <v>0</v>
      </c>
      <c r="D25" s="15"/>
      <c r="E25" s="15"/>
      <c r="F25" s="92">
        <f>'% solids Extr-Free'!J26</f>
        <v>0</v>
      </c>
      <c r="G25" s="26">
        <f t="shared" si="0"/>
        <v>0</v>
      </c>
      <c r="H25" s="15"/>
      <c r="I25" s="27">
        <f t="shared" si="1"/>
        <v>0</v>
      </c>
      <c r="J25" s="28">
        <f t="shared" si="2"/>
        <v>0</v>
      </c>
      <c r="K25" s="28">
        <f>AVERAGE(J24:J25)</f>
        <v>0</v>
      </c>
    </row>
    <row r="26" spans="1:11" ht="11.25">
      <c r="A26" s="5">
        <v>13</v>
      </c>
      <c r="B26" s="2"/>
      <c r="C26" s="25">
        <f>'TRB Record'!C26</f>
        <v>0</v>
      </c>
      <c r="D26" s="15"/>
      <c r="E26" s="15"/>
      <c r="F26" s="92">
        <f>'% solids Extr-Free'!J28</f>
        <v>0</v>
      </c>
      <c r="G26" s="26">
        <f t="shared" si="0"/>
        <v>0</v>
      </c>
      <c r="H26" s="15"/>
      <c r="I26" s="27">
        <f t="shared" si="1"/>
        <v>0</v>
      </c>
      <c r="J26" s="28">
        <f t="shared" si="2"/>
        <v>0</v>
      </c>
      <c r="K26" s="28"/>
    </row>
    <row r="27" spans="1:11" ht="11.25">
      <c r="A27" s="5" t="s">
        <v>25</v>
      </c>
      <c r="B27" s="2"/>
      <c r="C27" s="25">
        <f>'TRB Record'!C27</f>
        <v>0</v>
      </c>
      <c r="D27" s="15"/>
      <c r="E27" s="15"/>
      <c r="F27" s="92">
        <f>'% solids Extr-Free'!J28</f>
        <v>0</v>
      </c>
      <c r="G27" s="26">
        <f t="shared" si="0"/>
        <v>0</v>
      </c>
      <c r="H27" s="15"/>
      <c r="I27" s="27">
        <f t="shared" si="1"/>
        <v>0</v>
      </c>
      <c r="J27" s="28">
        <f t="shared" si="2"/>
        <v>0</v>
      </c>
      <c r="K27" s="28">
        <f>AVERAGE(J26:J27)</f>
        <v>0</v>
      </c>
    </row>
    <row r="28" spans="1:11" ht="11.25">
      <c r="A28" s="5">
        <v>14</v>
      </c>
      <c r="B28" s="2"/>
      <c r="C28" s="25">
        <f>'TRB Record'!C28</f>
        <v>0</v>
      </c>
      <c r="D28" s="15"/>
      <c r="E28" s="15"/>
      <c r="F28" s="92">
        <f>'% solids Extr-Free'!J30</f>
        <v>0</v>
      </c>
      <c r="G28" s="26">
        <f t="shared" si="0"/>
        <v>0</v>
      </c>
      <c r="H28" s="15"/>
      <c r="I28" s="27">
        <f t="shared" si="1"/>
        <v>0</v>
      </c>
      <c r="J28" s="28">
        <f t="shared" si="2"/>
        <v>0</v>
      </c>
      <c r="K28" s="28"/>
    </row>
    <row r="29" spans="1:11" ht="11.25">
      <c r="A29" s="5" t="s">
        <v>26</v>
      </c>
      <c r="B29" s="2"/>
      <c r="C29" s="25">
        <f>'TRB Record'!C29</f>
        <v>0</v>
      </c>
      <c r="D29" s="15"/>
      <c r="E29" s="15"/>
      <c r="F29" s="92">
        <f>'% solids Extr-Free'!J30</f>
        <v>0</v>
      </c>
      <c r="G29" s="26">
        <f t="shared" si="0"/>
        <v>0</v>
      </c>
      <c r="H29" s="15"/>
      <c r="I29" s="27">
        <f t="shared" si="1"/>
        <v>0</v>
      </c>
      <c r="J29" s="28">
        <f t="shared" si="2"/>
        <v>0</v>
      </c>
      <c r="K29" s="28">
        <f>AVERAGE(J28:J29)</f>
        <v>0</v>
      </c>
    </row>
    <row r="30" spans="1:11" ht="11.25">
      <c r="A30" s="5">
        <v>15</v>
      </c>
      <c r="B30" s="2"/>
      <c r="C30" s="25">
        <f>'TRB Record'!C30</f>
        <v>0</v>
      </c>
      <c r="D30" s="15"/>
      <c r="E30" s="15"/>
      <c r="F30" s="92">
        <f>'% solids Extr-Free'!J32</f>
        <v>0</v>
      </c>
      <c r="G30" s="26">
        <f t="shared" si="0"/>
        <v>0</v>
      </c>
      <c r="H30" s="15"/>
      <c r="I30" s="27">
        <f t="shared" si="1"/>
        <v>0</v>
      </c>
      <c r="J30" s="28">
        <f t="shared" si="2"/>
        <v>0</v>
      </c>
      <c r="K30" s="28"/>
    </row>
    <row r="31" spans="1:11" ht="11.25">
      <c r="A31" s="5" t="s">
        <v>27</v>
      </c>
      <c r="B31" s="2"/>
      <c r="C31" s="25">
        <f>'TRB Record'!C31</f>
        <v>0</v>
      </c>
      <c r="D31" s="15"/>
      <c r="E31" s="15"/>
      <c r="F31" s="92">
        <f>'% solids Extr-Free'!J32</f>
        <v>0</v>
      </c>
      <c r="G31" s="26">
        <f t="shared" si="0"/>
        <v>0</v>
      </c>
      <c r="H31" s="15"/>
      <c r="I31" s="27">
        <f t="shared" si="1"/>
        <v>0</v>
      </c>
      <c r="J31" s="28">
        <f t="shared" si="2"/>
        <v>0</v>
      </c>
      <c r="K31" s="28">
        <f>AVERAGE(J30:J31)</f>
        <v>0</v>
      </c>
    </row>
    <row r="32" spans="1:11" ht="11.25">
      <c r="A32" s="5">
        <v>16</v>
      </c>
      <c r="B32" s="2"/>
      <c r="C32" s="25">
        <f>'TRB Record'!C32</f>
        <v>0</v>
      </c>
      <c r="D32" s="15"/>
      <c r="E32" s="15"/>
      <c r="F32" s="92">
        <f>'% solids Extr-Free'!J34</f>
        <v>0</v>
      </c>
      <c r="G32" s="26">
        <f t="shared" si="0"/>
        <v>0</v>
      </c>
      <c r="H32" s="15"/>
      <c r="I32" s="27">
        <f t="shared" si="1"/>
        <v>0</v>
      </c>
      <c r="J32" s="28">
        <f t="shared" si="2"/>
        <v>0</v>
      </c>
      <c r="K32" s="28"/>
    </row>
    <row r="33" spans="1:11" ht="11.25">
      <c r="A33" s="5" t="s">
        <v>28</v>
      </c>
      <c r="B33" s="2"/>
      <c r="C33" s="25">
        <f>'TRB Record'!C33</f>
        <v>0</v>
      </c>
      <c r="D33" s="15"/>
      <c r="E33" s="15"/>
      <c r="F33" s="92">
        <f>'% solids Extr-Free'!J34</f>
        <v>0</v>
      </c>
      <c r="G33" s="26">
        <f t="shared" si="0"/>
        <v>0</v>
      </c>
      <c r="H33" s="15"/>
      <c r="I33" s="27">
        <f t="shared" si="1"/>
        <v>0</v>
      </c>
      <c r="J33" s="28">
        <f t="shared" si="2"/>
        <v>0</v>
      </c>
      <c r="K33" s="28">
        <f>AVERAGE(J32:J33)</f>
        <v>0</v>
      </c>
    </row>
    <row r="34" spans="1:11" ht="11.25">
      <c r="A34" s="5">
        <v>17</v>
      </c>
      <c r="B34" s="2"/>
      <c r="C34" s="25">
        <f>'TRB Record'!C34</f>
        <v>0</v>
      </c>
      <c r="D34" s="15"/>
      <c r="E34" s="15"/>
      <c r="F34" s="92">
        <f>'% solids Extr-Free'!J36</f>
        <v>0</v>
      </c>
      <c r="G34" s="26">
        <f aca="true" t="shared" si="3" ref="G34:G61">E34*(F34/100)</f>
        <v>0</v>
      </c>
      <c r="H34" s="15"/>
      <c r="I34" s="27">
        <f aca="true" t="shared" si="4" ref="I34:I61">H34-D34</f>
        <v>0</v>
      </c>
      <c r="J34" s="28">
        <f t="shared" si="2"/>
        <v>0</v>
      </c>
      <c r="K34" s="28"/>
    </row>
    <row r="35" spans="1:11" ht="11.25">
      <c r="A35" s="5" t="s">
        <v>29</v>
      </c>
      <c r="B35" s="2"/>
      <c r="C35" s="25">
        <f>'TRB Record'!C35</f>
        <v>0</v>
      </c>
      <c r="D35" s="15"/>
      <c r="E35" s="15"/>
      <c r="F35" s="92">
        <f>'% solids Extr-Free'!J36</f>
        <v>0</v>
      </c>
      <c r="G35" s="26">
        <f t="shared" si="3"/>
        <v>0</v>
      </c>
      <c r="H35" s="15"/>
      <c r="I35" s="27">
        <f t="shared" si="4"/>
        <v>0</v>
      </c>
      <c r="J35" s="28">
        <f t="shared" si="2"/>
        <v>0</v>
      </c>
      <c r="K35" s="28">
        <f>AVERAGE(J34:J35)</f>
        <v>0</v>
      </c>
    </row>
    <row r="36" spans="1:11" ht="11.25">
      <c r="A36" s="5">
        <v>18</v>
      </c>
      <c r="B36" s="2"/>
      <c r="C36" s="25">
        <f>'TRB Record'!C36</f>
        <v>0</v>
      </c>
      <c r="D36" s="15"/>
      <c r="E36" s="15"/>
      <c r="F36" s="92">
        <f>'% solids Extr-Free'!J38</f>
        <v>0</v>
      </c>
      <c r="G36" s="26">
        <f t="shared" si="3"/>
        <v>0</v>
      </c>
      <c r="H36" s="15"/>
      <c r="I36" s="27">
        <f t="shared" si="4"/>
        <v>0</v>
      </c>
      <c r="J36" s="28">
        <f t="shared" si="2"/>
        <v>0</v>
      </c>
      <c r="K36" s="28"/>
    </row>
    <row r="37" spans="1:11" ht="11.25">
      <c r="A37" s="5" t="s">
        <v>30</v>
      </c>
      <c r="B37" s="2"/>
      <c r="C37" s="25">
        <f>'TRB Record'!C37</f>
        <v>0</v>
      </c>
      <c r="D37" s="15"/>
      <c r="E37" s="15"/>
      <c r="F37" s="92">
        <f>'% solids Extr-Free'!J38</f>
        <v>0</v>
      </c>
      <c r="G37" s="26">
        <f t="shared" si="3"/>
        <v>0</v>
      </c>
      <c r="H37" s="15"/>
      <c r="I37" s="27">
        <f t="shared" si="4"/>
        <v>0</v>
      </c>
      <c r="J37" s="28">
        <f t="shared" si="2"/>
        <v>0</v>
      </c>
      <c r="K37" s="28">
        <f>AVERAGE(J36:J37)</f>
        <v>0</v>
      </c>
    </row>
    <row r="38" spans="1:11" ht="11.25">
      <c r="A38" s="5">
        <v>19</v>
      </c>
      <c r="B38" s="2"/>
      <c r="C38" s="25">
        <f>'TRB Record'!C38</f>
        <v>0</v>
      </c>
      <c r="D38" s="15"/>
      <c r="E38" s="15"/>
      <c r="F38" s="92">
        <f>'% solids Extr-Free'!J40</f>
        <v>0</v>
      </c>
      <c r="G38" s="26">
        <f t="shared" si="3"/>
        <v>0</v>
      </c>
      <c r="H38" s="15"/>
      <c r="I38" s="27">
        <f t="shared" si="4"/>
        <v>0</v>
      </c>
      <c r="J38" s="28">
        <f t="shared" si="2"/>
        <v>0</v>
      </c>
      <c r="K38" s="28"/>
    </row>
    <row r="39" spans="1:11" ht="11.25">
      <c r="A39" s="5" t="s">
        <v>31</v>
      </c>
      <c r="B39" s="2"/>
      <c r="C39" s="25">
        <f>'TRB Record'!C39</f>
        <v>0</v>
      </c>
      <c r="D39" s="15"/>
      <c r="E39" s="15"/>
      <c r="F39" s="92">
        <f>'% solids Extr-Free'!J40</f>
        <v>0</v>
      </c>
      <c r="G39" s="26">
        <f t="shared" si="3"/>
        <v>0</v>
      </c>
      <c r="H39" s="15"/>
      <c r="I39" s="27">
        <f t="shared" si="4"/>
        <v>0</v>
      </c>
      <c r="J39" s="28">
        <f t="shared" si="2"/>
        <v>0</v>
      </c>
      <c r="K39" s="28">
        <f>AVERAGE(J38:J39)</f>
        <v>0</v>
      </c>
    </row>
    <row r="40" spans="1:11" ht="11.25">
      <c r="A40" s="5">
        <v>20</v>
      </c>
      <c r="B40" s="2"/>
      <c r="C40" s="25">
        <f>'TRB Record'!C40</f>
        <v>0</v>
      </c>
      <c r="D40" s="15"/>
      <c r="E40" s="15"/>
      <c r="F40" s="92">
        <f>'% solids Extr-Free'!J42</f>
        <v>0</v>
      </c>
      <c r="G40" s="26">
        <f t="shared" si="3"/>
        <v>0</v>
      </c>
      <c r="H40" s="15"/>
      <c r="I40" s="27">
        <f t="shared" si="4"/>
        <v>0</v>
      </c>
      <c r="J40" s="28">
        <f t="shared" si="2"/>
        <v>0</v>
      </c>
      <c r="K40" s="28"/>
    </row>
    <row r="41" spans="1:11" ht="11.25">
      <c r="A41" s="5" t="s">
        <v>32</v>
      </c>
      <c r="B41" s="2"/>
      <c r="C41" s="25">
        <f>'TRB Record'!C41</f>
        <v>0</v>
      </c>
      <c r="D41" s="15"/>
      <c r="E41" s="15"/>
      <c r="F41" s="92">
        <f>'% solids Extr-Free'!J42</f>
        <v>0</v>
      </c>
      <c r="G41" s="26">
        <f t="shared" si="3"/>
        <v>0</v>
      </c>
      <c r="H41" s="15"/>
      <c r="I41" s="27">
        <f t="shared" si="4"/>
        <v>0</v>
      </c>
      <c r="J41" s="28">
        <f t="shared" si="2"/>
        <v>0</v>
      </c>
      <c r="K41" s="28">
        <f>AVERAGE(J40:J41)</f>
        <v>0</v>
      </c>
    </row>
    <row r="42" spans="1:11" ht="11.25">
      <c r="A42" s="5">
        <v>21</v>
      </c>
      <c r="B42" s="2"/>
      <c r="C42" s="25">
        <f>'TRB Record'!C42</f>
        <v>0</v>
      </c>
      <c r="D42" s="15"/>
      <c r="E42" s="15"/>
      <c r="F42" s="92">
        <f>'% solids Extr-Free'!J44</f>
        <v>0</v>
      </c>
      <c r="G42" s="26">
        <f t="shared" si="3"/>
        <v>0</v>
      </c>
      <c r="H42" s="15"/>
      <c r="I42" s="27">
        <f t="shared" si="4"/>
        <v>0</v>
      </c>
      <c r="J42" s="28">
        <f t="shared" si="2"/>
        <v>0</v>
      </c>
      <c r="K42" s="28"/>
    </row>
    <row r="43" spans="1:11" ht="11.25">
      <c r="A43" s="5" t="s">
        <v>33</v>
      </c>
      <c r="B43" s="2"/>
      <c r="C43" s="25">
        <f>'TRB Record'!C43</f>
        <v>0</v>
      </c>
      <c r="D43" s="15"/>
      <c r="E43" s="15"/>
      <c r="F43" s="92">
        <f>'% solids Extr-Free'!J44</f>
        <v>0</v>
      </c>
      <c r="G43" s="26">
        <f t="shared" si="3"/>
        <v>0</v>
      </c>
      <c r="H43" s="15"/>
      <c r="I43" s="27">
        <f t="shared" si="4"/>
        <v>0</v>
      </c>
      <c r="J43" s="28">
        <f t="shared" si="2"/>
        <v>0</v>
      </c>
      <c r="K43" s="28">
        <f>AVERAGE(J42:J43)</f>
        <v>0</v>
      </c>
    </row>
    <row r="44" spans="1:11" ht="11.25">
      <c r="A44" s="5">
        <v>22</v>
      </c>
      <c r="B44" s="2"/>
      <c r="C44" s="25">
        <f>'TRB Record'!C44</f>
        <v>0</v>
      </c>
      <c r="D44" s="15"/>
      <c r="E44" s="15"/>
      <c r="F44" s="92">
        <f>'% solids Extr-Free'!J46</f>
        <v>0</v>
      </c>
      <c r="G44" s="26">
        <f t="shared" si="3"/>
        <v>0</v>
      </c>
      <c r="H44" s="15"/>
      <c r="I44" s="27">
        <f t="shared" si="4"/>
        <v>0</v>
      </c>
      <c r="J44" s="28">
        <f t="shared" si="2"/>
        <v>0</v>
      </c>
      <c r="K44" s="28"/>
    </row>
    <row r="45" spans="1:11" ht="11.25">
      <c r="A45" s="5" t="s">
        <v>34</v>
      </c>
      <c r="B45" s="2"/>
      <c r="C45" s="25">
        <f>'TRB Record'!C45</f>
        <v>0</v>
      </c>
      <c r="D45" s="15"/>
      <c r="E45" s="15"/>
      <c r="F45" s="92">
        <f>'% solids Extr-Free'!J46</f>
        <v>0</v>
      </c>
      <c r="G45" s="26">
        <f t="shared" si="3"/>
        <v>0</v>
      </c>
      <c r="H45" s="15"/>
      <c r="I45" s="27">
        <f t="shared" si="4"/>
        <v>0</v>
      </c>
      <c r="J45" s="28">
        <f t="shared" si="2"/>
        <v>0</v>
      </c>
      <c r="K45" s="28">
        <f>AVERAGE(J44:J45)</f>
        <v>0</v>
      </c>
    </row>
    <row r="46" spans="1:11" ht="11.25">
      <c r="A46" s="5">
        <v>23</v>
      </c>
      <c r="B46" s="2"/>
      <c r="C46" s="25">
        <f>'TRB Record'!C46</f>
        <v>0</v>
      </c>
      <c r="D46" s="15"/>
      <c r="E46" s="15"/>
      <c r="F46" s="92">
        <f>'% solids Extr-Free'!J48</f>
        <v>0</v>
      </c>
      <c r="G46" s="26">
        <f t="shared" si="3"/>
        <v>0</v>
      </c>
      <c r="H46" s="15"/>
      <c r="I46" s="27">
        <f t="shared" si="4"/>
        <v>0</v>
      </c>
      <c r="J46" s="28">
        <f t="shared" si="2"/>
        <v>0</v>
      </c>
      <c r="K46" s="28"/>
    </row>
    <row r="47" spans="1:11" ht="11.25">
      <c r="A47" s="5" t="s">
        <v>35</v>
      </c>
      <c r="B47" s="2"/>
      <c r="C47" s="25">
        <f>'TRB Record'!C47</f>
        <v>0</v>
      </c>
      <c r="D47" s="15"/>
      <c r="E47" s="15"/>
      <c r="F47" s="92">
        <f>'% solids Extr-Free'!J48</f>
        <v>0</v>
      </c>
      <c r="G47" s="26">
        <f t="shared" si="3"/>
        <v>0</v>
      </c>
      <c r="H47" s="15"/>
      <c r="I47" s="27">
        <f t="shared" si="4"/>
        <v>0</v>
      </c>
      <c r="J47" s="28">
        <f t="shared" si="2"/>
        <v>0</v>
      </c>
      <c r="K47" s="28">
        <f>AVERAGE(J46:J47)</f>
        <v>0</v>
      </c>
    </row>
    <row r="48" spans="1:11" ht="11.25">
      <c r="A48" s="5">
        <v>24</v>
      </c>
      <c r="B48" s="2"/>
      <c r="C48" s="25">
        <f>'TRB Record'!C48</f>
        <v>0</v>
      </c>
      <c r="D48" s="15"/>
      <c r="E48" s="15"/>
      <c r="F48" s="92">
        <f>'% solids Extr-Free'!J50</f>
        <v>0</v>
      </c>
      <c r="G48" s="26">
        <f t="shared" si="3"/>
        <v>0</v>
      </c>
      <c r="H48" s="15"/>
      <c r="I48" s="27">
        <f t="shared" si="4"/>
        <v>0</v>
      </c>
      <c r="J48" s="28">
        <f t="shared" si="2"/>
        <v>0</v>
      </c>
      <c r="K48" s="28"/>
    </row>
    <row r="49" spans="1:11" ht="11.25">
      <c r="A49" s="5" t="s">
        <v>36</v>
      </c>
      <c r="B49" s="2"/>
      <c r="C49" s="25">
        <f>'TRB Record'!C49</f>
        <v>0</v>
      </c>
      <c r="D49" s="15"/>
      <c r="E49" s="15"/>
      <c r="F49" s="92">
        <f>'% solids Extr-Free'!J50</f>
        <v>0</v>
      </c>
      <c r="G49" s="26">
        <f t="shared" si="3"/>
        <v>0</v>
      </c>
      <c r="H49" s="15"/>
      <c r="I49" s="27">
        <f t="shared" si="4"/>
        <v>0</v>
      </c>
      <c r="J49" s="28">
        <f t="shared" si="2"/>
        <v>0</v>
      </c>
      <c r="K49" s="28">
        <f>AVERAGE(J48:J49)</f>
        <v>0</v>
      </c>
    </row>
    <row r="50" spans="1:11" ht="11.25">
      <c r="A50" s="5">
        <v>25</v>
      </c>
      <c r="B50" s="2"/>
      <c r="C50" s="25">
        <f>'TRB Record'!C50</f>
        <v>0</v>
      </c>
      <c r="D50" s="15"/>
      <c r="E50" s="15"/>
      <c r="F50" s="92">
        <f>'% solids Extr-Free'!J52</f>
        <v>0</v>
      </c>
      <c r="G50" s="26">
        <f t="shared" si="3"/>
        <v>0</v>
      </c>
      <c r="H50" s="15"/>
      <c r="I50" s="27">
        <f t="shared" si="4"/>
        <v>0</v>
      </c>
      <c r="J50" s="28">
        <f t="shared" si="2"/>
        <v>0</v>
      </c>
      <c r="K50" s="28"/>
    </row>
    <row r="51" spans="1:11" ht="11.25">
      <c r="A51" s="5" t="s">
        <v>37</v>
      </c>
      <c r="B51" s="2"/>
      <c r="C51" s="25">
        <f>'TRB Record'!C51</f>
        <v>0</v>
      </c>
      <c r="D51" s="15"/>
      <c r="E51" s="15"/>
      <c r="F51" s="92">
        <f>'% solids Extr-Free'!J52</f>
        <v>0</v>
      </c>
      <c r="G51" s="26">
        <f t="shared" si="3"/>
        <v>0</v>
      </c>
      <c r="H51" s="15"/>
      <c r="I51" s="27">
        <f t="shared" si="4"/>
        <v>0</v>
      </c>
      <c r="J51" s="28">
        <f t="shared" si="2"/>
        <v>0</v>
      </c>
      <c r="K51" s="28">
        <f>AVERAGE(J50:J51)</f>
        <v>0</v>
      </c>
    </row>
    <row r="52" spans="1:11" ht="11.25">
      <c r="A52" s="5">
        <v>26</v>
      </c>
      <c r="B52" s="2"/>
      <c r="C52" s="25">
        <f>'TRB Record'!C52</f>
        <v>0</v>
      </c>
      <c r="D52" s="15"/>
      <c r="E52" s="15"/>
      <c r="F52" s="92">
        <f>'% solids Extr-Free'!J54</f>
        <v>0</v>
      </c>
      <c r="G52" s="26">
        <f t="shared" si="3"/>
        <v>0</v>
      </c>
      <c r="H52" s="15"/>
      <c r="I52" s="27">
        <f t="shared" si="4"/>
        <v>0</v>
      </c>
      <c r="J52" s="28">
        <f t="shared" si="2"/>
        <v>0</v>
      </c>
      <c r="K52" s="28"/>
    </row>
    <row r="53" spans="1:11" ht="11.25">
      <c r="A53" s="5" t="s">
        <v>38</v>
      </c>
      <c r="B53" s="2"/>
      <c r="C53" s="25">
        <f>'TRB Record'!C53</f>
        <v>0</v>
      </c>
      <c r="D53" s="15"/>
      <c r="E53" s="15"/>
      <c r="F53" s="92">
        <f>'% solids Extr-Free'!J54</f>
        <v>0</v>
      </c>
      <c r="G53" s="26">
        <f t="shared" si="3"/>
        <v>0</v>
      </c>
      <c r="H53" s="15"/>
      <c r="I53" s="27">
        <f t="shared" si="4"/>
        <v>0</v>
      </c>
      <c r="J53" s="28">
        <f t="shared" si="2"/>
        <v>0</v>
      </c>
      <c r="K53" s="28">
        <f>AVERAGE(J52:J53)</f>
        <v>0</v>
      </c>
    </row>
    <row r="54" spans="1:11" ht="11.25">
      <c r="A54" s="5">
        <v>27</v>
      </c>
      <c r="B54" s="2"/>
      <c r="C54" s="25">
        <f>'TRB Record'!C54</f>
        <v>0</v>
      </c>
      <c r="D54" s="15"/>
      <c r="E54" s="15"/>
      <c r="F54" s="92">
        <f>'% solids Extr-Free'!J56</f>
        <v>0</v>
      </c>
      <c r="G54" s="26">
        <f t="shared" si="3"/>
        <v>0</v>
      </c>
      <c r="H54" s="15"/>
      <c r="I54" s="27">
        <f t="shared" si="4"/>
        <v>0</v>
      </c>
      <c r="J54" s="28">
        <f t="shared" si="2"/>
        <v>0</v>
      </c>
      <c r="K54" s="28"/>
    </row>
    <row r="55" spans="1:11" ht="11.25">
      <c r="A55" s="5" t="s">
        <v>39</v>
      </c>
      <c r="B55" s="2"/>
      <c r="C55" s="25">
        <f>'TRB Record'!C55</f>
        <v>0</v>
      </c>
      <c r="D55" s="15"/>
      <c r="E55" s="15"/>
      <c r="F55" s="92">
        <f>'% solids Extr-Free'!J56</f>
        <v>0</v>
      </c>
      <c r="G55" s="26">
        <f t="shared" si="3"/>
        <v>0</v>
      </c>
      <c r="H55" s="15"/>
      <c r="I55" s="27">
        <f t="shared" si="4"/>
        <v>0</v>
      </c>
      <c r="J55" s="28">
        <f t="shared" si="2"/>
        <v>0</v>
      </c>
      <c r="K55" s="28">
        <f>AVERAGE(J54:J55)</f>
        <v>0</v>
      </c>
    </row>
    <row r="56" spans="1:11" ht="11.25">
      <c r="A56" s="5">
        <v>28</v>
      </c>
      <c r="B56" s="2"/>
      <c r="C56" s="25">
        <f>'TRB Record'!C56</f>
        <v>0</v>
      </c>
      <c r="D56" s="15"/>
      <c r="E56" s="15"/>
      <c r="F56" s="92">
        <f>'% solids Extr-Free'!J58</f>
        <v>0</v>
      </c>
      <c r="G56" s="26">
        <f t="shared" si="3"/>
        <v>0</v>
      </c>
      <c r="H56" s="15"/>
      <c r="I56" s="27">
        <f t="shared" si="4"/>
        <v>0</v>
      </c>
      <c r="J56" s="28">
        <f t="shared" si="2"/>
        <v>0</v>
      </c>
      <c r="K56" s="28"/>
    </row>
    <row r="57" spans="1:11" ht="11.25">
      <c r="A57" s="5" t="s">
        <v>40</v>
      </c>
      <c r="B57" s="2"/>
      <c r="C57" s="25">
        <f>'TRB Record'!C57</f>
        <v>0</v>
      </c>
      <c r="D57" s="15"/>
      <c r="E57" s="15"/>
      <c r="F57" s="92">
        <f>'% solids Extr-Free'!J58</f>
        <v>0</v>
      </c>
      <c r="G57" s="26">
        <f t="shared" si="3"/>
        <v>0</v>
      </c>
      <c r="H57" s="15"/>
      <c r="I57" s="27">
        <f t="shared" si="4"/>
        <v>0</v>
      </c>
      <c r="J57" s="28">
        <f t="shared" si="2"/>
        <v>0</v>
      </c>
      <c r="K57" s="28">
        <f>AVERAGE(J56:J57)</f>
        <v>0</v>
      </c>
    </row>
    <row r="58" spans="1:11" ht="11.25">
      <c r="A58" s="5">
        <v>29</v>
      </c>
      <c r="B58" s="2"/>
      <c r="C58" s="25">
        <f>'TRB Record'!C58</f>
        <v>0</v>
      </c>
      <c r="D58" s="15"/>
      <c r="E58" s="15"/>
      <c r="F58" s="92">
        <f>'% solids Extr-Free'!J60</f>
        <v>0</v>
      </c>
      <c r="G58" s="26">
        <f t="shared" si="3"/>
        <v>0</v>
      </c>
      <c r="H58" s="15"/>
      <c r="I58" s="27">
        <f t="shared" si="4"/>
        <v>0</v>
      </c>
      <c r="J58" s="28">
        <f t="shared" si="2"/>
        <v>0</v>
      </c>
      <c r="K58" s="28"/>
    </row>
    <row r="59" spans="1:11" ht="11.25">
      <c r="A59" s="5" t="s">
        <v>41</v>
      </c>
      <c r="B59" s="2"/>
      <c r="C59" s="25">
        <f>'TRB Record'!C59</f>
        <v>0</v>
      </c>
      <c r="D59" s="15"/>
      <c r="E59" s="15"/>
      <c r="F59" s="92">
        <f>'% solids Extr-Free'!J60</f>
        <v>0</v>
      </c>
      <c r="G59" s="26">
        <f t="shared" si="3"/>
        <v>0</v>
      </c>
      <c r="H59" s="15"/>
      <c r="I59" s="27">
        <f t="shared" si="4"/>
        <v>0</v>
      </c>
      <c r="J59" s="28">
        <f t="shared" si="2"/>
        <v>0</v>
      </c>
      <c r="K59" s="28">
        <f>AVERAGE(J58:J59)</f>
        <v>0</v>
      </c>
    </row>
    <row r="60" spans="1:11" ht="11.25">
      <c r="A60" s="5">
        <v>30</v>
      </c>
      <c r="B60" s="2"/>
      <c r="C60" s="25">
        <f>'TRB Record'!C60</f>
        <v>0</v>
      </c>
      <c r="D60" s="15"/>
      <c r="E60" s="15"/>
      <c r="F60" s="92">
        <f>'% solids Extr-Free'!J62</f>
        <v>0</v>
      </c>
      <c r="G60" s="26">
        <f t="shared" si="3"/>
        <v>0</v>
      </c>
      <c r="H60" s="15"/>
      <c r="I60" s="27">
        <f t="shared" si="4"/>
        <v>0</v>
      </c>
      <c r="J60" s="28">
        <f t="shared" si="2"/>
        <v>0</v>
      </c>
      <c r="K60" s="28"/>
    </row>
    <row r="61" spans="1:11" ht="11.25">
      <c r="A61" s="5" t="s">
        <v>42</v>
      </c>
      <c r="B61" s="2"/>
      <c r="C61" s="25">
        <f>'TRB Record'!C61</f>
        <v>0</v>
      </c>
      <c r="D61" s="15"/>
      <c r="E61" s="15"/>
      <c r="F61" s="92">
        <f>'% solids Extr-Free'!J62</f>
        <v>0</v>
      </c>
      <c r="G61" s="26">
        <f t="shared" si="3"/>
        <v>0</v>
      </c>
      <c r="H61" s="15"/>
      <c r="I61" s="27">
        <f t="shared" si="4"/>
        <v>0</v>
      </c>
      <c r="J61" s="28">
        <f t="shared" si="2"/>
        <v>0</v>
      </c>
      <c r="K61" s="28">
        <f>AVERAGE(J60:J61)</f>
        <v>0</v>
      </c>
    </row>
  </sheetData>
  <sheetProtection sheet="1" objects="1" scenario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X61"/>
  <sheetViews>
    <sheetView workbookViewId="0" topLeftCell="A1">
      <pane xSplit="2" ySplit="1" topLeftCell="C2" activePane="bottomRight" state="frozen"/>
      <selection pane="topLeft" activeCell="A62" sqref="A62:IV213"/>
      <selection pane="topRight" activeCell="A62" sqref="A62:IV213"/>
      <selection pane="bottomLeft" activeCell="A62" sqref="A62:IV213"/>
      <selection pane="bottomRight" activeCell="E30" sqref="E30"/>
    </sheetView>
  </sheetViews>
  <sheetFormatPr defaultColWidth="9.00390625" defaultRowHeight="12"/>
  <cols>
    <col min="1" max="1" width="10.875" style="1" customWidth="1"/>
    <col min="2" max="2" width="15.75390625" style="2" customWidth="1"/>
    <col min="3" max="3" width="16.375" style="6" customWidth="1"/>
    <col min="4" max="4" width="7.00390625" style="2" customWidth="1"/>
    <col min="5" max="5" width="7.00390625" style="1" customWidth="1"/>
    <col min="6" max="7" width="8.625" style="2" customWidth="1"/>
    <col min="8" max="8" width="7.00390625" style="1" customWidth="1"/>
    <col min="9" max="9" width="8.625" style="29" customWidth="1"/>
    <col min="10" max="12" width="7.00390625" style="1" customWidth="1"/>
    <col min="13" max="14" width="7.00390625" style="30" customWidth="1"/>
    <col min="15" max="15" width="9.125" style="29" customWidth="1"/>
    <col min="16" max="18" width="7.00390625" style="2" customWidth="1"/>
    <col min="19" max="19" width="7.00390625" style="75" customWidth="1"/>
    <col min="20" max="20" width="7.00390625" style="34" customWidth="1"/>
    <col min="21" max="21" width="7.00390625" style="2" customWidth="1"/>
    <col min="22" max="24" width="7.00390625" style="30" customWidth="1"/>
    <col min="25" max="16384" width="10.875" style="5" customWidth="1"/>
  </cols>
  <sheetData>
    <row r="1" spans="1:24" s="1" customFormat="1" ht="120">
      <c r="A1" s="10" t="s">
        <v>0</v>
      </c>
      <c r="B1" s="62" t="s">
        <v>86</v>
      </c>
      <c r="C1" s="10" t="s">
        <v>46</v>
      </c>
      <c r="D1" s="62" t="s">
        <v>87</v>
      </c>
      <c r="E1" s="9" t="s">
        <v>88</v>
      </c>
      <c r="F1" s="62" t="s">
        <v>89</v>
      </c>
      <c r="G1" s="62" t="s">
        <v>90</v>
      </c>
      <c r="H1" s="9" t="s">
        <v>91</v>
      </c>
      <c r="I1" s="62" t="s">
        <v>92</v>
      </c>
      <c r="J1" s="9" t="s">
        <v>93</v>
      </c>
      <c r="K1" s="9" t="s">
        <v>58</v>
      </c>
      <c r="L1" s="9" t="s">
        <v>94</v>
      </c>
      <c r="M1" s="43" t="s">
        <v>95</v>
      </c>
      <c r="N1" s="43" t="s">
        <v>96</v>
      </c>
      <c r="O1" s="62" t="s">
        <v>97</v>
      </c>
      <c r="P1" s="76" t="s">
        <v>98</v>
      </c>
      <c r="Q1" s="77" t="s">
        <v>99</v>
      </c>
      <c r="R1" s="77" t="s">
        <v>100</v>
      </c>
      <c r="S1" s="74" t="s">
        <v>101</v>
      </c>
      <c r="T1" s="62" t="s">
        <v>177</v>
      </c>
      <c r="U1" s="62" t="s">
        <v>181</v>
      </c>
      <c r="V1" s="43" t="s">
        <v>102</v>
      </c>
      <c r="W1" s="43" t="s">
        <v>103</v>
      </c>
      <c r="X1" s="43" t="s">
        <v>104</v>
      </c>
    </row>
    <row r="2" spans="1:24" ht="11.25">
      <c r="A2" s="1">
        <f>'TRB Record'!A2</f>
        <v>1</v>
      </c>
      <c r="C2" s="6">
        <f>'TRB Record'!C2</f>
        <v>0</v>
      </c>
      <c r="D2" s="14"/>
      <c r="E2" s="17">
        <f>(D2*'% solids Extr-Free'!J4)/100</f>
        <v>0</v>
      </c>
      <c r="F2" s="31"/>
      <c r="G2" s="31"/>
      <c r="H2" s="17">
        <f aca="true" t="shared" si="0" ref="H2:H33">(G2-F2)*1000</f>
        <v>0</v>
      </c>
      <c r="I2" s="32"/>
      <c r="J2" s="17">
        <f aca="true" t="shared" si="1" ref="J2:J33">(I2-F2)*1000</f>
        <v>0</v>
      </c>
      <c r="K2" s="17" t="e">
        <f aca="true" t="shared" si="2" ref="K2:K33">(J2/E2)*100</f>
        <v>#DIV/0!</v>
      </c>
      <c r="L2" s="17">
        <f aca="true" t="shared" si="3" ref="L2:L33">H2-J2</f>
        <v>0</v>
      </c>
      <c r="M2" s="17">
        <f>IF(E2=0,0,100*L2/E2)</f>
        <v>0</v>
      </c>
      <c r="N2" s="17">
        <f>M2-Protein!Q4</f>
        <v>0</v>
      </c>
      <c r="O2" s="33"/>
      <c r="S2" s="75" t="e">
        <f aca="true" t="shared" si="4" ref="S2:S33">(R2+Q2)/Q2</f>
        <v>#DIV/0!</v>
      </c>
      <c r="U2" s="2">
        <v>87</v>
      </c>
      <c r="V2" s="17" t="e">
        <f aca="true" t="shared" si="5" ref="V2:V33">(O2*U2*100*S2)/(T2*E2)</f>
        <v>#DIV/0!</v>
      </c>
      <c r="W2" s="17">
        <f>IF(ISERROR(V2),N2,N2+V2)</f>
        <v>0</v>
      </c>
      <c r="X2" s="17"/>
    </row>
    <row r="3" spans="1:24" ht="11.25">
      <c r="A3" s="1" t="str">
        <f>'TRB Record'!A3</f>
        <v>replicate 1</v>
      </c>
      <c r="C3" s="6">
        <f>'TRB Record'!C3</f>
        <v>0</v>
      </c>
      <c r="D3" s="14"/>
      <c r="E3" s="17">
        <f>(D3*'% solids Extr-Free'!J4)/100</f>
        <v>0</v>
      </c>
      <c r="F3" s="31"/>
      <c r="G3" s="31"/>
      <c r="H3" s="17">
        <f t="shared" si="0"/>
        <v>0</v>
      </c>
      <c r="I3" s="32"/>
      <c r="J3" s="17">
        <f t="shared" si="1"/>
        <v>0</v>
      </c>
      <c r="K3" s="17" t="e">
        <f t="shared" si="2"/>
        <v>#DIV/0!</v>
      </c>
      <c r="L3" s="17">
        <f t="shared" si="3"/>
        <v>0</v>
      </c>
      <c r="M3" s="17">
        <f aca="true" t="shared" si="6" ref="M3:M61">IF(E3=0,0,100*L3/E3)</f>
        <v>0</v>
      </c>
      <c r="N3" s="17">
        <f>M3-Protein!Q4</f>
        <v>0</v>
      </c>
      <c r="O3" s="33"/>
      <c r="S3" s="75" t="e">
        <f t="shared" si="4"/>
        <v>#DIV/0!</v>
      </c>
      <c r="U3" s="2">
        <v>87</v>
      </c>
      <c r="V3" s="17" t="e">
        <f t="shared" si="5"/>
        <v>#DIV/0!</v>
      </c>
      <c r="W3" s="17">
        <f aca="true" t="shared" si="7" ref="W3:W61">IF(ISERROR(V3),N3,N3+V3)</f>
        <v>0</v>
      </c>
      <c r="X3" s="17">
        <f>AVERAGE(W2:W3)</f>
        <v>0</v>
      </c>
    </row>
    <row r="4" spans="1:24" ht="11.25">
      <c r="A4" s="1">
        <f>'TRB Record'!A4</f>
        <v>2</v>
      </c>
      <c r="C4" s="6">
        <f>'TRB Record'!C4</f>
        <v>0</v>
      </c>
      <c r="D4" s="14"/>
      <c r="E4" s="17">
        <f>(D4*'% solids Extr-Free'!J6)/100</f>
        <v>0</v>
      </c>
      <c r="F4" s="31"/>
      <c r="G4" s="31"/>
      <c r="H4" s="17">
        <f t="shared" si="0"/>
        <v>0</v>
      </c>
      <c r="I4" s="32"/>
      <c r="J4" s="17">
        <f t="shared" si="1"/>
        <v>0</v>
      </c>
      <c r="K4" s="17" t="e">
        <f t="shared" si="2"/>
        <v>#DIV/0!</v>
      </c>
      <c r="L4" s="17">
        <f t="shared" si="3"/>
        <v>0</v>
      </c>
      <c r="M4" s="17">
        <f t="shared" si="6"/>
        <v>0</v>
      </c>
      <c r="N4" s="17">
        <f>M4-Protein!Q6</f>
        <v>0</v>
      </c>
      <c r="O4" s="33"/>
      <c r="S4" s="75" t="e">
        <f t="shared" si="4"/>
        <v>#DIV/0!</v>
      </c>
      <c r="U4" s="2">
        <v>87</v>
      </c>
      <c r="V4" s="17" t="e">
        <f t="shared" si="5"/>
        <v>#DIV/0!</v>
      </c>
      <c r="W4" s="17">
        <f t="shared" si="7"/>
        <v>0</v>
      </c>
      <c r="X4" s="17"/>
    </row>
    <row r="5" spans="1:24" ht="11.25">
      <c r="A5" s="1" t="str">
        <f>'TRB Record'!A5</f>
        <v>replicate 2</v>
      </c>
      <c r="C5" s="6">
        <f>'TRB Record'!C5</f>
        <v>0</v>
      </c>
      <c r="D5" s="14"/>
      <c r="E5" s="17">
        <f>(D5*'% solids Extr-Free'!J6)/100</f>
        <v>0</v>
      </c>
      <c r="F5" s="31"/>
      <c r="G5" s="31"/>
      <c r="H5" s="17">
        <f t="shared" si="0"/>
        <v>0</v>
      </c>
      <c r="I5" s="32"/>
      <c r="J5" s="17">
        <f t="shared" si="1"/>
        <v>0</v>
      </c>
      <c r="K5" s="17" t="e">
        <f t="shared" si="2"/>
        <v>#DIV/0!</v>
      </c>
      <c r="L5" s="17">
        <f t="shared" si="3"/>
        <v>0</v>
      </c>
      <c r="M5" s="17">
        <f t="shared" si="6"/>
        <v>0</v>
      </c>
      <c r="N5" s="17">
        <f>M5-Protein!Q6</f>
        <v>0</v>
      </c>
      <c r="O5" s="33"/>
      <c r="S5" s="75" t="e">
        <f t="shared" si="4"/>
        <v>#DIV/0!</v>
      </c>
      <c r="U5" s="2">
        <v>87</v>
      </c>
      <c r="V5" s="17" t="e">
        <f t="shared" si="5"/>
        <v>#DIV/0!</v>
      </c>
      <c r="W5" s="17">
        <f t="shared" si="7"/>
        <v>0</v>
      </c>
      <c r="X5" s="17">
        <f>AVERAGE(W4:W5)</f>
        <v>0</v>
      </c>
    </row>
    <row r="6" spans="1:24" ht="11.25">
      <c r="A6" s="1">
        <f>'TRB Record'!A6</f>
        <v>3</v>
      </c>
      <c r="C6" s="6">
        <f>'TRB Record'!C6</f>
        <v>0</v>
      </c>
      <c r="D6" s="14"/>
      <c r="E6" s="17">
        <f>(D6*'% solids Extr-Free'!J8)/100</f>
        <v>0</v>
      </c>
      <c r="F6" s="31"/>
      <c r="G6" s="31"/>
      <c r="H6" s="17">
        <f t="shared" si="0"/>
        <v>0</v>
      </c>
      <c r="I6" s="32"/>
      <c r="J6" s="17">
        <f t="shared" si="1"/>
        <v>0</v>
      </c>
      <c r="K6" s="17" t="e">
        <f t="shared" si="2"/>
        <v>#DIV/0!</v>
      </c>
      <c r="L6" s="17">
        <f t="shared" si="3"/>
        <v>0</v>
      </c>
      <c r="M6" s="17">
        <f t="shared" si="6"/>
        <v>0</v>
      </c>
      <c r="N6" s="17">
        <f>M6-Protein!Q8</f>
        <v>0</v>
      </c>
      <c r="O6" s="33"/>
      <c r="S6" s="75" t="e">
        <f t="shared" si="4"/>
        <v>#DIV/0!</v>
      </c>
      <c r="U6" s="2">
        <v>87</v>
      </c>
      <c r="V6" s="17" t="e">
        <f t="shared" si="5"/>
        <v>#DIV/0!</v>
      </c>
      <c r="W6" s="17">
        <f t="shared" si="7"/>
        <v>0</v>
      </c>
      <c r="X6" s="17"/>
    </row>
    <row r="7" spans="1:24" ht="11.25">
      <c r="A7" s="1" t="str">
        <f>'TRB Record'!A7</f>
        <v>replicate 3</v>
      </c>
      <c r="C7" s="6">
        <f>'TRB Record'!C7</f>
        <v>0</v>
      </c>
      <c r="D7" s="14"/>
      <c r="E7" s="17">
        <f>(D7*'% solids Extr-Free'!J8)/100</f>
        <v>0</v>
      </c>
      <c r="F7" s="31"/>
      <c r="G7" s="31"/>
      <c r="H7" s="17">
        <f t="shared" si="0"/>
        <v>0</v>
      </c>
      <c r="I7" s="32"/>
      <c r="J7" s="17">
        <f t="shared" si="1"/>
        <v>0</v>
      </c>
      <c r="K7" s="17" t="e">
        <f t="shared" si="2"/>
        <v>#DIV/0!</v>
      </c>
      <c r="L7" s="17">
        <f t="shared" si="3"/>
        <v>0</v>
      </c>
      <c r="M7" s="17">
        <f t="shared" si="6"/>
        <v>0</v>
      </c>
      <c r="N7" s="17">
        <f>M7-Protein!Q8</f>
        <v>0</v>
      </c>
      <c r="O7" s="33"/>
      <c r="S7" s="75" t="e">
        <f t="shared" si="4"/>
        <v>#DIV/0!</v>
      </c>
      <c r="U7" s="2">
        <v>87</v>
      </c>
      <c r="V7" s="17" t="e">
        <f t="shared" si="5"/>
        <v>#DIV/0!</v>
      </c>
      <c r="W7" s="17">
        <f t="shared" si="7"/>
        <v>0</v>
      </c>
      <c r="X7" s="17">
        <f>AVERAGE(W6:W7)</f>
        <v>0</v>
      </c>
    </row>
    <row r="8" spans="1:24" ht="11.25">
      <c r="A8" s="1">
        <f>'TRB Record'!A8</f>
        <v>4</v>
      </c>
      <c r="C8" s="6">
        <f>'TRB Record'!C8</f>
        <v>0</v>
      </c>
      <c r="D8" s="14"/>
      <c r="E8" s="17">
        <f>(D8*'% solids Extr-Free'!J10)/100</f>
        <v>0</v>
      </c>
      <c r="F8" s="31"/>
      <c r="G8" s="31"/>
      <c r="H8" s="17">
        <f t="shared" si="0"/>
        <v>0</v>
      </c>
      <c r="I8" s="32"/>
      <c r="J8" s="17">
        <f t="shared" si="1"/>
        <v>0</v>
      </c>
      <c r="K8" s="17" t="e">
        <f t="shared" si="2"/>
        <v>#DIV/0!</v>
      </c>
      <c r="L8" s="17">
        <f t="shared" si="3"/>
        <v>0</v>
      </c>
      <c r="M8" s="17">
        <f t="shared" si="6"/>
        <v>0</v>
      </c>
      <c r="N8" s="17">
        <f>M8-Protein!Q10</f>
        <v>0</v>
      </c>
      <c r="O8" s="33"/>
      <c r="S8" s="75" t="e">
        <f t="shared" si="4"/>
        <v>#DIV/0!</v>
      </c>
      <c r="U8" s="2">
        <v>87</v>
      </c>
      <c r="V8" s="17" t="e">
        <f t="shared" si="5"/>
        <v>#DIV/0!</v>
      </c>
      <c r="W8" s="17">
        <f t="shared" si="7"/>
        <v>0</v>
      </c>
      <c r="X8" s="17"/>
    </row>
    <row r="9" spans="1:24" ht="11.25">
      <c r="A9" s="1" t="str">
        <f>'TRB Record'!A9</f>
        <v>replicate 4</v>
      </c>
      <c r="C9" s="6">
        <f>'TRB Record'!C9</f>
        <v>0</v>
      </c>
      <c r="D9" s="14"/>
      <c r="E9" s="17">
        <f>(D9*'% solids Extr-Free'!J10)/100</f>
        <v>0</v>
      </c>
      <c r="F9" s="31"/>
      <c r="G9" s="31"/>
      <c r="H9" s="17">
        <f t="shared" si="0"/>
        <v>0</v>
      </c>
      <c r="I9" s="32"/>
      <c r="J9" s="17">
        <f t="shared" si="1"/>
        <v>0</v>
      </c>
      <c r="K9" s="17" t="e">
        <f t="shared" si="2"/>
        <v>#DIV/0!</v>
      </c>
      <c r="L9" s="17">
        <f t="shared" si="3"/>
        <v>0</v>
      </c>
      <c r="M9" s="17">
        <f t="shared" si="6"/>
        <v>0</v>
      </c>
      <c r="N9" s="17">
        <f>M9-Protein!Q10</f>
        <v>0</v>
      </c>
      <c r="O9" s="33"/>
      <c r="S9" s="75" t="e">
        <f t="shared" si="4"/>
        <v>#DIV/0!</v>
      </c>
      <c r="U9" s="2">
        <v>87</v>
      </c>
      <c r="V9" s="17" t="e">
        <f t="shared" si="5"/>
        <v>#DIV/0!</v>
      </c>
      <c r="W9" s="17">
        <f t="shared" si="7"/>
        <v>0</v>
      </c>
      <c r="X9" s="17">
        <f>AVERAGE(W8:W9)</f>
        <v>0</v>
      </c>
    </row>
    <row r="10" spans="1:24" ht="11.25">
      <c r="A10" s="1">
        <f>'TRB Record'!A10</f>
        <v>5</v>
      </c>
      <c r="C10" s="6">
        <f>'TRB Record'!C10</f>
        <v>0</v>
      </c>
      <c r="D10" s="14"/>
      <c r="E10" s="17">
        <f>(D10*'% solids Extr-Free'!J12)/100</f>
        <v>0</v>
      </c>
      <c r="F10" s="31"/>
      <c r="G10" s="31"/>
      <c r="H10" s="17">
        <f t="shared" si="0"/>
        <v>0</v>
      </c>
      <c r="I10" s="32"/>
      <c r="J10" s="17">
        <f t="shared" si="1"/>
        <v>0</v>
      </c>
      <c r="K10" s="17" t="e">
        <f t="shared" si="2"/>
        <v>#DIV/0!</v>
      </c>
      <c r="L10" s="17">
        <f t="shared" si="3"/>
        <v>0</v>
      </c>
      <c r="M10" s="17">
        <f t="shared" si="6"/>
        <v>0</v>
      </c>
      <c r="N10" s="17">
        <f>M10-Protein!Q12</f>
        <v>0</v>
      </c>
      <c r="O10" s="33"/>
      <c r="S10" s="75" t="e">
        <f t="shared" si="4"/>
        <v>#DIV/0!</v>
      </c>
      <c r="U10" s="2">
        <v>87</v>
      </c>
      <c r="V10" s="17" t="e">
        <f t="shared" si="5"/>
        <v>#DIV/0!</v>
      </c>
      <c r="W10" s="17">
        <f t="shared" si="7"/>
        <v>0</v>
      </c>
      <c r="X10" s="17"/>
    </row>
    <row r="11" spans="1:24" ht="11.25">
      <c r="A11" s="1" t="str">
        <f>'TRB Record'!A11</f>
        <v>replicate 5</v>
      </c>
      <c r="C11" s="6">
        <f>'TRB Record'!C11</f>
        <v>0</v>
      </c>
      <c r="D11" s="14"/>
      <c r="E11" s="17">
        <f>(D11*'% solids Extr-Free'!J12)/100</f>
        <v>0</v>
      </c>
      <c r="F11" s="31"/>
      <c r="G11" s="31"/>
      <c r="H11" s="17">
        <f t="shared" si="0"/>
        <v>0</v>
      </c>
      <c r="I11" s="32"/>
      <c r="J11" s="17">
        <f t="shared" si="1"/>
        <v>0</v>
      </c>
      <c r="K11" s="17" t="e">
        <f t="shared" si="2"/>
        <v>#DIV/0!</v>
      </c>
      <c r="L11" s="17">
        <f t="shared" si="3"/>
        <v>0</v>
      </c>
      <c r="M11" s="17">
        <f t="shared" si="6"/>
        <v>0</v>
      </c>
      <c r="N11" s="17">
        <f>M11-Protein!Q12</f>
        <v>0</v>
      </c>
      <c r="O11" s="33"/>
      <c r="S11" s="75" t="e">
        <f t="shared" si="4"/>
        <v>#DIV/0!</v>
      </c>
      <c r="U11" s="2">
        <v>87</v>
      </c>
      <c r="V11" s="17" t="e">
        <f t="shared" si="5"/>
        <v>#DIV/0!</v>
      </c>
      <c r="W11" s="17">
        <f t="shared" si="7"/>
        <v>0</v>
      </c>
      <c r="X11" s="17">
        <f>AVERAGE(W10:W11)</f>
        <v>0</v>
      </c>
    </row>
    <row r="12" spans="1:24" ht="11.25">
      <c r="A12" s="1">
        <f>'TRB Record'!A12</f>
        <v>6</v>
      </c>
      <c r="C12" s="6">
        <f>'TRB Record'!C12</f>
        <v>0</v>
      </c>
      <c r="D12" s="14"/>
      <c r="E12" s="17">
        <f>(D12*'% solids Extr-Free'!J14)/100</f>
        <v>0</v>
      </c>
      <c r="F12" s="31"/>
      <c r="G12" s="31"/>
      <c r="H12" s="17">
        <f t="shared" si="0"/>
        <v>0</v>
      </c>
      <c r="I12" s="32"/>
      <c r="J12" s="17">
        <f t="shared" si="1"/>
        <v>0</v>
      </c>
      <c r="K12" s="17" t="e">
        <f t="shared" si="2"/>
        <v>#DIV/0!</v>
      </c>
      <c r="L12" s="17">
        <f t="shared" si="3"/>
        <v>0</v>
      </c>
      <c r="M12" s="17">
        <f t="shared" si="6"/>
        <v>0</v>
      </c>
      <c r="N12" s="17">
        <f>M12-Protein!Q14</f>
        <v>0</v>
      </c>
      <c r="O12" s="33"/>
      <c r="S12" s="75" t="e">
        <f t="shared" si="4"/>
        <v>#DIV/0!</v>
      </c>
      <c r="U12" s="2">
        <v>87</v>
      </c>
      <c r="V12" s="17" t="e">
        <f t="shared" si="5"/>
        <v>#DIV/0!</v>
      </c>
      <c r="W12" s="17">
        <f t="shared" si="7"/>
        <v>0</v>
      </c>
      <c r="X12" s="17"/>
    </row>
    <row r="13" spans="1:24" ht="11.25">
      <c r="A13" s="1" t="str">
        <f>'TRB Record'!A13</f>
        <v>replicate 6</v>
      </c>
      <c r="C13" s="6">
        <f>'TRB Record'!C13</f>
        <v>0</v>
      </c>
      <c r="D13" s="14"/>
      <c r="E13" s="17">
        <f>(D13*'% solids Extr-Free'!J14)/100</f>
        <v>0</v>
      </c>
      <c r="F13" s="31"/>
      <c r="G13" s="31"/>
      <c r="H13" s="17">
        <f t="shared" si="0"/>
        <v>0</v>
      </c>
      <c r="I13" s="32"/>
      <c r="J13" s="17">
        <f t="shared" si="1"/>
        <v>0</v>
      </c>
      <c r="K13" s="17" t="e">
        <f t="shared" si="2"/>
        <v>#DIV/0!</v>
      </c>
      <c r="L13" s="17">
        <f t="shared" si="3"/>
        <v>0</v>
      </c>
      <c r="M13" s="17">
        <f t="shared" si="6"/>
        <v>0</v>
      </c>
      <c r="N13" s="17">
        <f>M13-Protein!Q14</f>
        <v>0</v>
      </c>
      <c r="O13" s="33"/>
      <c r="S13" s="75" t="e">
        <f t="shared" si="4"/>
        <v>#DIV/0!</v>
      </c>
      <c r="U13" s="2">
        <v>87</v>
      </c>
      <c r="V13" s="17" t="e">
        <f t="shared" si="5"/>
        <v>#DIV/0!</v>
      </c>
      <c r="W13" s="17">
        <f t="shared" si="7"/>
        <v>0</v>
      </c>
      <c r="X13" s="17">
        <f>AVERAGE(W12:W13)</f>
        <v>0</v>
      </c>
    </row>
    <row r="14" spans="1:24" ht="11.25">
      <c r="A14" s="1">
        <f>'TRB Record'!A14</f>
        <v>7</v>
      </c>
      <c r="C14" s="6">
        <f>'TRB Record'!C14</f>
        <v>0</v>
      </c>
      <c r="D14" s="14"/>
      <c r="E14" s="17">
        <f>(D14*'% solids Extr-Free'!J16)/100</f>
        <v>0</v>
      </c>
      <c r="F14" s="31"/>
      <c r="G14" s="31"/>
      <c r="H14" s="17">
        <f t="shared" si="0"/>
        <v>0</v>
      </c>
      <c r="I14" s="32"/>
      <c r="J14" s="17">
        <f t="shared" si="1"/>
        <v>0</v>
      </c>
      <c r="K14" s="17" t="e">
        <f t="shared" si="2"/>
        <v>#DIV/0!</v>
      </c>
      <c r="L14" s="17">
        <f t="shared" si="3"/>
        <v>0</v>
      </c>
      <c r="M14" s="17">
        <f t="shared" si="6"/>
        <v>0</v>
      </c>
      <c r="N14" s="17">
        <f>M14-Protein!Q16</f>
        <v>0</v>
      </c>
      <c r="O14" s="33"/>
      <c r="S14" s="75" t="e">
        <f t="shared" si="4"/>
        <v>#DIV/0!</v>
      </c>
      <c r="U14" s="2">
        <v>87</v>
      </c>
      <c r="V14" s="17" t="e">
        <f t="shared" si="5"/>
        <v>#DIV/0!</v>
      </c>
      <c r="W14" s="17">
        <f t="shared" si="7"/>
        <v>0</v>
      </c>
      <c r="X14" s="17"/>
    </row>
    <row r="15" spans="1:24" ht="11.25">
      <c r="A15" s="1" t="str">
        <f>'TRB Record'!A15</f>
        <v>replicate 7</v>
      </c>
      <c r="C15" s="6">
        <f>'TRB Record'!C15</f>
        <v>0</v>
      </c>
      <c r="D15" s="14"/>
      <c r="E15" s="17">
        <f>(D15*'% solids Extr-Free'!J16)/100</f>
        <v>0</v>
      </c>
      <c r="F15" s="31"/>
      <c r="G15" s="31"/>
      <c r="H15" s="17">
        <f t="shared" si="0"/>
        <v>0</v>
      </c>
      <c r="I15" s="32"/>
      <c r="J15" s="17">
        <f t="shared" si="1"/>
        <v>0</v>
      </c>
      <c r="K15" s="17" t="e">
        <f t="shared" si="2"/>
        <v>#DIV/0!</v>
      </c>
      <c r="L15" s="17">
        <f t="shared" si="3"/>
        <v>0</v>
      </c>
      <c r="M15" s="17">
        <f t="shared" si="6"/>
        <v>0</v>
      </c>
      <c r="N15" s="17">
        <f>M15-Protein!Q16</f>
        <v>0</v>
      </c>
      <c r="O15" s="33"/>
      <c r="S15" s="75" t="e">
        <f t="shared" si="4"/>
        <v>#DIV/0!</v>
      </c>
      <c r="U15" s="2">
        <v>87</v>
      </c>
      <c r="V15" s="17" t="e">
        <f t="shared" si="5"/>
        <v>#DIV/0!</v>
      </c>
      <c r="W15" s="17">
        <f t="shared" si="7"/>
        <v>0</v>
      </c>
      <c r="X15" s="17">
        <f>AVERAGE(W14:W15)</f>
        <v>0</v>
      </c>
    </row>
    <row r="16" spans="1:24" ht="11.25">
      <c r="A16" s="1">
        <f>'TRB Record'!A16</f>
        <v>8</v>
      </c>
      <c r="C16" s="6">
        <f>'TRB Record'!C16</f>
        <v>0</v>
      </c>
      <c r="D16" s="14"/>
      <c r="E16" s="17">
        <f>(D16*'% solids Extr-Free'!J18)/100</f>
        <v>0</v>
      </c>
      <c r="F16" s="31"/>
      <c r="G16" s="31"/>
      <c r="H16" s="17">
        <f t="shared" si="0"/>
        <v>0</v>
      </c>
      <c r="I16" s="32"/>
      <c r="J16" s="17">
        <f t="shared" si="1"/>
        <v>0</v>
      </c>
      <c r="K16" s="17" t="e">
        <f t="shared" si="2"/>
        <v>#DIV/0!</v>
      </c>
      <c r="L16" s="17">
        <f t="shared" si="3"/>
        <v>0</v>
      </c>
      <c r="M16" s="17">
        <f t="shared" si="6"/>
        <v>0</v>
      </c>
      <c r="N16" s="17">
        <f>M16-Protein!Q18</f>
        <v>0</v>
      </c>
      <c r="O16" s="33"/>
      <c r="S16" s="75" t="e">
        <f t="shared" si="4"/>
        <v>#DIV/0!</v>
      </c>
      <c r="U16" s="2">
        <v>87</v>
      </c>
      <c r="V16" s="17" t="e">
        <f t="shared" si="5"/>
        <v>#DIV/0!</v>
      </c>
      <c r="W16" s="17">
        <f t="shared" si="7"/>
        <v>0</v>
      </c>
      <c r="X16" s="17"/>
    </row>
    <row r="17" spans="1:24" ht="11.25">
      <c r="A17" s="1" t="str">
        <f>'TRB Record'!A17</f>
        <v>replicate 8</v>
      </c>
      <c r="C17" s="6">
        <f>'TRB Record'!C17</f>
        <v>0</v>
      </c>
      <c r="D17" s="14"/>
      <c r="E17" s="17">
        <f>(D17*'% solids Extr-Free'!J18)/100</f>
        <v>0</v>
      </c>
      <c r="F17" s="31"/>
      <c r="G17" s="31"/>
      <c r="H17" s="17">
        <f t="shared" si="0"/>
        <v>0</v>
      </c>
      <c r="I17" s="32"/>
      <c r="J17" s="17">
        <f t="shared" si="1"/>
        <v>0</v>
      </c>
      <c r="K17" s="17" t="e">
        <f t="shared" si="2"/>
        <v>#DIV/0!</v>
      </c>
      <c r="L17" s="17">
        <f t="shared" si="3"/>
        <v>0</v>
      </c>
      <c r="M17" s="17">
        <f t="shared" si="6"/>
        <v>0</v>
      </c>
      <c r="N17" s="17">
        <f>M17-Protein!Q18</f>
        <v>0</v>
      </c>
      <c r="O17" s="33"/>
      <c r="S17" s="75" t="e">
        <f t="shared" si="4"/>
        <v>#DIV/0!</v>
      </c>
      <c r="U17" s="2">
        <v>87</v>
      </c>
      <c r="V17" s="17" t="e">
        <f t="shared" si="5"/>
        <v>#DIV/0!</v>
      </c>
      <c r="W17" s="17">
        <f t="shared" si="7"/>
        <v>0</v>
      </c>
      <c r="X17" s="17">
        <f>AVERAGE(W16:W17)</f>
        <v>0</v>
      </c>
    </row>
    <row r="18" spans="1:24" ht="11.25">
      <c r="A18" s="1">
        <f>'TRB Record'!A18</f>
        <v>9</v>
      </c>
      <c r="C18" s="6">
        <f>'TRB Record'!C18</f>
        <v>0</v>
      </c>
      <c r="D18" s="14"/>
      <c r="E18" s="17">
        <f>(D18*'% solids Extr-Free'!J20)/100</f>
        <v>0</v>
      </c>
      <c r="F18" s="31"/>
      <c r="G18" s="31"/>
      <c r="H18" s="17">
        <f t="shared" si="0"/>
        <v>0</v>
      </c>
      <c r="I18" s="32"/>
      <c r="J18" s="17">
        <f t="shared" si="1"/>
        <v>0</v>
      </c>
      <c r="K18" s="17" t="e">
        <f t="shared" si="2"/>
        <v>#DIV/0!</v>
      </c>
      <c r="L18" s="17">
        <f t="shared" si="3"/>
        <v>0</v>
      </c>
      <c r="M18" s="17">
        <f t="shared" si="6"/>
        <v>0</v>
      </c>
      <c r="N18" s="17">
        <f>M18-Protein!Q20</f>
        <v>0</v>
      </c>
      <c r="O18" s="33"/>
      <c r="S18" s="75" t="e">
        <f t="shared" si="4"/>
        <v>#DIV/0!</v>
      </c>
      <c r="U18" s="2">
        <v>87</v>
      </c>
      <c r="V18" s="17" t="e">
        <f t="shared" si="5"/>
        <v>#DIV/0!</v>
      </c>
      <c r="W18" s="17">
        <f t="shared" si="7"/>
        <v>0</v>
      </c>
      <c r="X18" s="17"/>
    </row>
    <row r="19" spans="1:24" ht="11.25">
      <c r="A19" s="1" t="str">
        <f>'TRB Record'!A19</f>
        <v>replicate 9</v>
      </c>
      <c r="C19" s="6">
        <f>'TRB Record'!C19</f>
        <v>0</v>
      </c>
      <c r="D19" s="14"/>
      <c r="E19" s="17">
        <f>(D19*'% solids Extr-Free'!J20)/100</f>
        <v>0</v>
      </c>
      <c r="F19" s="31"/>
      <c r="G19" s="31"/>
      <c r="H19" s="17">
        <f t="shared" si="0"/>
        <v>0</v>
      </c>
      <c r="I19" s="32"/>
      <c r="J19" s="17">
        <f t="shared" si="1"/>
        <v>0</v>
      </c>
      <c r="K19" s="17" t="e">
        <f t="shared" si="2"/>
        <v>#DIV/0!</v>
      </c>
      <c r="L19" s="17">
        <f t="shared" si="3"/>
        <v>0</v>
      </c>
      <c r="M19" s="17">
        <f t="shared" si="6"/>
        <v>0</v>
      </c>
      <c r="N19" s="17">
        <f>M19-Protein!Q20</f>
        <v>0</v>
      </c>
      <c r="O19" s="33"/>
      <c r="S19" s="75" t="e">
        <f t="shared" si="4"/>
        <v>#DIV/0!</v>
      </c>
      <c r="U19" s="2">
        <v>87</v>
      </c>
      <c r="V19" s="17" t="e">
        <f t="shared" si="5"/>
        <v>#DIV/0!</v>
      </c>
      <c r="W19" s="17">
        <f t="shared" si="7"/>
        <v>0</v>
      </c>
      <c r="X19" s="17">
        <f>AVERAGE(W18:W19)</f>
        <v>0</v>
      </c>
    </row>
    <row r="20" spans="1:24" ht="11.25">
      <c r="A20" s="1">
        <f>'TRB Record'!A20</f>
        <v>10</v>
      </c>
      <c r="C20" s="6">
        <f>'TRB Record'!C20</f>
        <v>0</v>
      </c>
      <c r="D20" s="14"/>
      <c r="E20" s="17">
        <f>(D20*'% solids Extr-Free'!J22)/100</f>
        <v>0</v>
      </c>
      <c r="F20" s="31"/>
      <c r="G20" s="31"/>
      <c r="H20" s="17">
        <f t="shared" si="0"/>
        <v>0</v>
      </c>
      <c r="I20" s="32"/>
      <c r="J20" s="17">
        <f t="shared" si="1"/>
        <v>0</v>
      </c>
      <c r="K20" s="17" t="e">
        <f t="shared" si="2"/>
        <v>#DIV/0!</v>
      </c>
      <c r="L20" s="17">
        <f t="shared" si="3"/>
        <v>0</v>
      </c>
      <c r="M20" s="17">
        <f t="shared" si="6"/>
        <v>0</v>
      </c>
      <c r="N20" s="17">
        <f>M20-Protein!Q22</f>
        <v>0</v>
      </c>
      <c r="O20" s="33"/>
      <c r="S20" s="75" t="e">
        <f t="shared" si="4"/>
        <v>#DIV/0!</v>
      </c>
      <c r="U20" s="2">
        <v>87</v>
      </c>
      <c r="V20" s="17" t="e">
        <f t="shared" si="5"/>
        <v>#DIV/0!</v>
      </c>
      <c r="W20" s="17">
        <f t="shared" si="7"/>
        <v>0</v>
      </c>
      <c r="X20" s="17"/>
    </row>
    <row r="21" spans="1:24" ht="11.25">
      <c r="A21" s="1" t="str">
        <f>'TRB Record'!A21</f>
        <v>replicate 10</v>
      </c>
      <c r="C21" s="6">
        <f>'TRB Record'!C21</f>
        <v>0</v>
      </c>
      <c r="D21" s="14"/>
      <c r="E21" s="17">
        <f>(D21*'% solids Extr-Free'!J22)/100</f>
        <v>0</v>
      </c>
      <c r="F21" s="31"/>
      <c r="G21" s="31"/>
      <c r="H21" s="17">
        <f t="shared" si="0"/>
        <v>0</v>
      </c>
      <c r="I21" s="32"/>
      <c r="J21" s="17">
        <f t="shared" si="1"/>
        <v>0</v>
      </c>
      <c r="K21" s="17" t="e">
        <f t="shared" si="2"/>
        <v>#DIV/0!</v>
      </c>
      <c r="L21" s="17">
        <f t="shared" si="3"/>
        <v>0</v>
      </c>
      <c r="M21" s="17">
        <f t="shared" si="6"/>
        <v>0</v>
      </c>
      <c r="N21" s="17">
        <f>M21-Protein!Q22</f>
        <v>0</v>
      </c>
      <c r="O21" s="33"/>
      <c r="S21" s="75" t="e">
        <f t="shared" si="4"/>
        <v>#DIV/0!</v>
      </c>
      <c r="U21" s="2">
        <v>87</v>
      </c>
      <c r="V21" s="17" t="e">
        <f t="shared" si="5"/>
        <v>#DIV/0!</v>
      </c>
      <c r="W21" s="17">
        <f t="shared" si="7"/>
        <v>0</v>
      </c>
      <c r="X21" s="17">
        <f>AVERAGE(W20:W21)</f>
        <v>0</v>
      </c>
    </row>
    <row r="22" spans="1:24" ht="11.25">
      <c r="A22" s="1">
        <f>'TRB Record'!A22</f>
        <v>11</v>
      </c>
      <c r="C22" s="6">
        <f>'TRB Record'!C22</f>
        <v>0</v>
      </c>
      <c r="D22" s="14"/>
      <c r="E22" s="17">
        <f>(D22*'% solids Extr-Free'!J24)/100</f>
        <v>0</v>
      </c>
      <c r="F22" s="31"/>
      <c r="G22" s="31"/>
      <c r="H22" s="17">
        <f t="shared" si="0"/>
        <v>0</v>
      </c>
      <c r="I22" s="32"/>
      <c r="J22" s="17">
        <f t="shared" si="1"/>
        <v>0</v>
      </c>
      <c r="K22" s="17" t="e">
        <f t="shared" si="2"/>
        <v>#DIV/0!</v>
      </c>
      <c r="L22" s="17">
        <f t="shared" si="3"/>
        <v>0</v>
      </c>
      <c r="M22" s="17">
        <f t="shared" si="6"/>
        <v>0</v>
      </c>
      <c r="N22" s="17">
        <f>M22-Protein!Q24</f>
        <v>0</v>
      </c>
      <c r="O22" s="33"/>
      <c r="S22" s="75" t="e">
        <f t="shared" si="4"/>
        <v>#DIV/0!</v>
      </c>
      <c r="U22" s="2">
        <v>87</v>
      </c>
      <c r="V22" s="17" t="e">
        <f t="shared" si="5"/>
        <v>#DIV/0!</v>
      </c>
      <c r="W22" s="17">
        <f t="shared" si="7"/>
        <v>0</v>
      </c>
      <c r="X22" s="17"/>
    </row>
    <row r="23" spans="1:24" ht="11.25">
      <c r="A23" s="1" t="str">
        <f>'TRB Record'!A23</f>
        <v>replicate 11</v>
      </c>
      <c r="C23" s="6">
        <f>'TRB Record'!C23</f>
        <v>0</v>
      </c>
      <c r="D23" s="14"/>
      <c r="E23" s="17">
        <f>(D23*'% solids Extr-Free'!J24)/100</f>
        <v>0</v>
      </c>
      <c r="F23" s="31"/>
      <c r="G23" s="31"/>
      <c r="H23" s="17">
        <f t="shared" si="0"/>
        <v>0</v>
      </c>
      <c r="I23" s="32"/>
      <c r="J23" s="17">
        <f t="shared" si="1"/>
        <v>0</v>
      </c>
      <c r="K23" s="17" t="e">
        <f t="shared" si="2"/>
        <v>#DIV/0!</v>
      </c>
      <c r="L23" s="17">
        <f t="shared" si="3"/>
        <v>0</v>
      </c>
      <c r="M23" s="17">
        <f t="shared" si="6"/>
        <v>0</v>
      </c>
      <c r="N23" s="17">
        <f>M23-Protein!Q24</f>
        <v>0</v>
      </c>
      <c r="O23" s="33"/>
      <c r="S23" s="75" t="e">
        <f t="shared" si="4"/>
        <v>#DIV/0!</v>
      </c>
      <c r="U23" s="2">
        <v>87</v>
      </c>
      <c r="V23" s="17" t="e">
        <f t="shared" si="5"/>
        <v>#DIV/0!</v>
      </c>
      <c r="W23" s="17">
        <f t="shared" si="7"/>
        <v>0</v>
      </c>
      <c r="X23" s="17">
        <f>AVERAGE(W22:W23)</f>
        <v>0</v>
      </c>
    </row>
    <row r="24" spans="1:24" ht="11.25">
      <c r="A24" s="1">
        <f>'TRB Record'!A24</f>
        <v>12</v>
      </c>
      <c r="C24" s="6">
        <f>'TRB Record'!C24</f>
        <v>0</v>
      </c>
      <c r="D24" s="14"/>
      <c r="E24" s="17">
        <f>(D24*'% solids Extr-Free'!J26)/100</f>
        <v>0</v>
      </c>
      <c r="F24" s="31"/>
      <c r="G24" s="31"/>
      <c r="H24" s="17">
        <f t="shared" si="0"/>
        <v>0</v>
      </c>
      <c r="I24" s="32"/>
      <c r="J24" s="17">
        <f t="shared" si="1"/>
        <v>0</v>
      </c>
      <c r="K24" s="17" t="e">
        <f t="shared" si="2"/>
        <v>#DIV/0!</v>
      </c>
      <c r="L24" s="17">
        <f t="shared" si="3"/>
        <v>0</v>
      </c>
      <c r="M24" s="17">
        <f t="shared" si="6"/>
        <v>0</v>
      </c>
      <c r="N24" s="17">
        <f>M24-Protein!Q26</f>
        <v>0</v>
      </c>
      <c r="O24" s="33"/>
      <c r="S24" s="75" t="e">
        <f t="shared" si="4"/>
        <v>#DIV/0!</v>
      </c>
      <c r="U24" s="2">
        <v>87</v>
      </c>
      <c r="V24" s="17" t="e">
        <f t="shared" si="5"/>
        <v>#DIV/0!</v>
      </c>
      <c r="W24" s="17">
        <f t="shared" si="7"/>
        <v>0</v>
      </c>
      <c r="X24" s="17"/>
    </row>
    <row r="25" spans="1:24" ht="11.25">
      <c r="A25" s="1" t="str">
        <f>'TRB Record'!A25</f>
        <v>replicate 12</v>
      </c>
      <c r="C25" s="6">
        <f>'TRB Record'!C25</f>
        <v>0</v>
      </c>
      <c r="D25" s="14"/>
      <c r="E25" s="17">
        <f>(D25*'% solids Extr-Free'!J26)/100</f>
        <v>0</v>
      </c>
      <c r="F25" s="31"/>
      <c r="G25" s="31"/>
      <c r="H25" s="17">
        <f t="shared" si="0"/>
        <v>0</v>
      </c>
      <c r="I25" s="32"/>
      <c r="J25" s="17">
        <f t="shared" si="1"/>
        <v>0</v>
      </c>
      <c r="K25" s="17" t="e">
        <f t="shared" si="2"/>
        <v>#DIV/0!</v>
      </c>
      <c r="L25" s="17">
        <f t="shared" si="3"/>
        <v>0</v>
      </c>
      <c r="M25" s="17">
        <f t="shared" si="6"/>
        <v>0</v>
      </c>
      <c r="N25" s="17">
        <f>M25-Protein!Q26</f>
        <v>0</v>
      </c>
      <c r="O25" s="33"/>
      <c r="S25" s="75" t="e">
        <f t="shared" si="4"/>
        <v>#DIV/0!</v>
      </c>
      <c r="U25" s="2">
        <v>87</v>
      </c>
      <c r="V25" s="17" t="e">
        <f t="shared" si="5"/>
        <v>#DIV/0!</v>
      </c>
      <c r="W25" s="17">
        <f t="shared" si="7"/>
        <v>0</v>
      </c>
      <c r="X25" s="17">
        <f>AVERAGE(W24:W25)</f>
        <v>0</v>
      </c>
    </row>
    <row r="26" spans="1:24" ht="11.25">
      <c r="A26" s="1">
        <f>'TRB Record'!A26</f>
        <v>13</v>
      </c>
      <c r="C26" s="6">
        <f>'TRB Record'!C26</f>
        <v>0</v>
      </c>
      <c r="D26" s="14"/>
      <c r="E26" s="17">
        <f>(D26*'% solids Extr-Free'!J28)/100</f>
        <v>0</v>
      </c>
      <c r="F26" s="31"/>
      <c r="G26" s="31"/>
      <c r="H26" s="17">
        <f t="shared" si="0"/>
        <v>0</v>
      </c>
      <c r="I26" s="32"/>
      <c r="J26" s="17">
        <f t="shared" si="1"/>
        <v>0</v>
      </c>
      <c r="K26" s="17" t="e">
        <f t="shared" si="2"/>
        <v>#DIV/0!</v>
      </c>
      <c r="L26" s="17">
        <f t="shared" si="3"/>
        <v>0</v>
      </c>
      <c r="M26" s="17">
        <f t="shared" si="6"/>
        <v>0</v>
      </c>
      <c r="N26" s="17">
        <f>M26-Protein!Q28</f>
        <v>0</v>
      </c>
      <c r="O26" s="33"/>
      <c r="S26" s="75" t="e">
        <f t="shared" si="4"/>
        <v>#DIV/0!</v>
      </c>
      <c r="U26" s="2">
        <v>87</v>
      </c>
      <c r="V26" s="17" t="e">
        <f t="shared" si="5"/>
        <v>#DIV/0!</v>
      </c>
      <c r="W26" s="17">
        <f t="shared" si="7"/>
        <v>0</v>
      </c>
      <c r="X26" s="17"/>
    </row>
    <row r="27" spans="1:24" ht="11.25">
      <c r="A27" s="1" t="str">
        <f>'TRB Record'!A27</f>
        <v>replicate 13</v>
      </c>
      <c r="C27" s="6">
        <f>'TRB Record'!C27</f>
        <v>0</v>
      </c>
      <c r="D27" s="14"/>
      <c r="E27" s="17">
        <f>(D27*'% solids Extr-Free'!J28)/100</f>
        <v>0</v>
      </c>
      <c r="F27" s="31"/>
      <c r="G27" s="31"/>
      <c r="H27" s="17">
        <f t="shared" si="0"/>
        <v>0</v>
      </c>
      <c r="I27" s="32"/>
      <c r="J27" s="17">
        <f t="shared" si="1"/>
        <v>0</v>
      </c>
      <c r="K27" s="17" t="e">
        <f t="shared" si="2"/>
        <v>#DIV/0!</v>
      </c>
      <c r="L27" s="17">
        <f t="shared" si="3"/>
        <v>0</v>
      </c>
      <c r="M27" s="17">
        <f t="shared" si="6"/>
        <v>0</v>
      </c>
      <c r="N27" s="17">
        <f>M27-Protein!Q28</f>
        <v>0</v>
      </c>
      <c r="O27" s="33"/>
      <c r="S27" s="75" t="e">
        <f t="shared" si="4"/>
        <v>#DIV/0!</v>
      </c>
      <c r="U27" s="2">
        <v>87</v>
      </c>
      <c r="V27" s="17" t="e">
        <f t="shared" si="5"/>
        <v>#DIV/0!</v>
      </c>
      <c r="W27" s="17">
        <f t="shared" si="7"/>
        <v>0</v>
      </c>
      <c r="X27" s="17">
        <f>AVERAGE(W26:W27)</f>
        <v>0</v>
      </c>
    </row>
    <row r="28" spans="1:24" ht="11.25">
      <c r="A28" s="1">
        <f>'TRB Record'!A28</f>
        <v>14</v>
      </c>
      <c r="C28" s="6">
        <f>'TRB Record'!C28</f>
        <v>0</v>
      </c>
      <c r="D28" s="14"/>
      <c r="E28" s="17">
        <f>(D28*'% solids Extr-Free'!J30)/100</f>
        <v>0</v>
      </c>
      <c r="F28" s="31"/>
      <c r="G28" s="31"/>
      <c r="H28" s="17">
        <f t="shared" si="0"/>
        <v>0</v>
      </c>
      <c r="I28" s="32"/>
      <c r="J28" s="17">
        <f t="shared" si="1"/>
        <v>0</v>
      </c>
      <c r="K28" s="17" t="e">
        <f t="shared" si="2"/>
        <v>#DIV/0!</v>
      </c>
      <c r="L28" s="17">
        <f t="shared" si="3"/>
        <v>0</v>
      </c>
      <c r="M28" s="17">
        <f t="shared" si="6"/>
        <v>0</v>
      </c>
      <c r="N28" s="17">
        <f>M28-Protein!Q30</f>
        <v>0</v>
      </c>
      <c r="O28" s="33"/>
      <c r="S28" s="75" t="e">
        <f t="shared" si="4"/>
        <v>#DIV/0!</v>
      </c>
      <c r="U28" s="2">
        <v>87</v>
      </c>
      <c r="V28" s="17" t="e">
        <f t="shared" si="5"/>
        <v>#DIV/0!</v>
      </c>
      <c r="W28" s="17">
        <f t="shared" si="7"/>
        <v>0</v>
      </c>
      <c r="X28" s="17"/>
    </row>
    <row r="29" spans="1:24" ht="11.25">
      <c r="A29" s="1" t="str">
        <f>'TRB Record'!A29</f>
        <v>replicate 14</v>
      </c>
      <c r="C29" s="6">
        <f>'TRB Record'!C29</f>
        <v>0</v>
      </c>
      <c r="D29" s="14"/>
      <c r="E29" s="17">
        <f>(D29*'% solids Extr-Free'!J30)/100</f>
        <v>0</v>
      </c>
      <c r="F29" s="31"/>
      <c r="G29" s="31"/>
      <c r="H29" s="17">
        <f t="shared" si="0"/>
        <v>0</v>
      </c>
      <c r="I29" s="32"/>
      <c r="J29" s="17">
        <f t="shared" si="1"/>
        <v>0</v>
      </c>
      <c r="K29" s="17" t="e">
        <f t="shared" si="2"/>
        <v>#DIV/0!</v>
      </c>
      <c r="L29" s="17">
        <f t="shared" si="3"/>
        <v>0</v>
      </c>
      <c r="M29" s="17">
        <f t="shared" si="6"/>
        <v>0</v>
      </c>
      <c r="N29" s="17">
        <f>M29-Protein!Q30</f>
        <v>0</v>
      </c>
      <c r="O29" s="33"/>
      <c r="S29" s="75" t="e">
        <f t="shared" si="4"/>
        <v>#DIV/0!</v>
      </c>
      <c r="U29" s="2">
        <v>87</v>
      </c>
      <c r="V29" s="17" t="e">
        <f t="shared" si="5"/>
        <v>#DIV/0!</v>
      </c>
      <c r="W29" s="17">
        <f t="shared" si="7"/>
        <v>0</v>
      </c>
      <c r="X29" s="17">
        <f>AVERAGE(W28:W29)</f>
        <v>0</v>
      </c>
    </row>
    <row r="30" spans="1:24" ht="11.25">
      <c r="A30" s="1">
        <f>'TRB Record'!A30</f>
        <v>15</v>
      </c>
      <c r="C30" s="6">
        <f>'TRB Record'!C30</f>
        <v>0</v>
      </c>
      <c r="D30" s="14"/>
      <c r="E30" s="17">
        <f>(D30*'% solids Extr-Free'!J32)/100</f>
        <v>0</v>
      </c>
      <c r="F30" s="31"/>
      <c r="G30" s="31"/>
      <c r="H30" s="17">
        <f t="shared" si="0"/>
        <v>0</v>
      </c>
      <c r="I30" s="32"/>
      <c r="J30" s="17">
        <f t="shared" si="1"/>
        <v>0</v>
      </c>
      <c r="K30" s="17" t="e">
        <f t="shared" si="2"/>
        <v>#DIV/0!</v>
      </c>
      <c r="L30" s="17">
        <f t="shared" si="3"/>
        <v>0</v>
      </c>
      <c r="M30" s="17">
        <f t="shared" si="6"/>
        <v>0</v>
      </c>
      <c r="N30" s="17">
        <f>M30-Protein!Q32</f>
        <v>0</v>
      </c>
      <c r="O30" s="33"/>
      <c r="S30" s="75" t="e">
        <f t="shared" si="4"/>
        <v>#DIV/0!</v>
      </c>
      <c r="U30" s="2">
        <v>87</v>
      </c>
      <c r="V30" s="17" t="e">
        <f t="shared" si="5"/>
        <v>#DIV/0!</v>
      </c>
      <c r="W30" s="17">
        <f t="shared" si="7"/>
        <v>0</v>
      </c>
      <c r="X30" s="17"/>
    </row>
    <row r="31" spans="1:24" ht="11.25">
      <c r="A31" s="1" t="str">
        <f>'TRB Record'!A31</f>
        <v>replicate 15</v>
      </c>
      <c r="C31" s="6">
        <f>'TRB Record'!C31</f>
        <v>0</v>
      </c>
      <c r="D31" s="14"/>
      <c r="E31" s="17">
        <f>(D31*'% solids Extr-Free'!J32)/100</f>
        <v>0</v>
      </c>
      <c r="F31" s="31"/>
      <c r="G31" s="31"/>
      <c r="H31" s="17">
        <f t="shared" si="0"/>
        <v>0</v>
      </c>
      <c r="I31" s="32"/>
      <c r="J31" s="17">
        <f t="shared" si="1"/>
        <v>0</v>
      </c>
      <c r="K31" s="17" t="e">
        <f t="shared" si="2"/>
        <v>#DIV/0!</v>
      </c>
      <c r="L31" s="17">
        <f t="shared" si="3"/>
        <v>0</v>
      </c>
      <c r="M31" s="17">
        <f t="shared" si="6"/>
        <v>0</v>
      </c>
      <c r="N31" s="17">
        <f>M31-Protein!Q32</f>
        <v>0</v>
      </c>
      <c r="O31" s="33"/>
      <c r="S31" s="75" t="e">
        <f t="shared" si="4"/>
        <v>#DIV/0!</v>
      </c>
      <c r="U31" s="2">
        <v>87</v>
      </c>
      <c r="V31" s="17" t="e">
        <f t="shared" si="5"/>
        <v>#DIV/0!</v>
      </c>
      <c r="W31" s="17">
        <f t="shared" si="7"/>
        <v>0</v>
      </c>
      <c r="X31" s="17">
        <f>AVERAGE(W30:W31)</f>
        <v>0</v>
      </c>
    </row>
    <row r="32" spans="1:24" ht="11.25">
      <c r="A32" s="1">
        <f>'TRB Record'!A32</f>
        <v>16</v>
      </c>
      <c r="C32" s="6">
        <f>'TRB Record'!C32</f>
        <v>0</v>
      </c>
      <c r="D32" s="14"/>
      <c r="E32" s="17">
        <f>(D32*'% solids Extr-Free'!J34)/100</f>
        <v>0</v>
      </c>
      <c r="F32" s="31"/>
      <c r="G32" s="31"/>
      <c r="H32" s="17">
        <f t="shared" si="0"/>
        <v>0</v>
      </c>
      <c r="I32" s="32"/>
      <c r="J32" s="17">
        <f t="shared" si="1"/>
        <v>0</v>
      </c>
      <c r="K32" s="17" t="e">
        <f t="shared" si="2"/>
        <v>#DIV/0!</v>
      </c>
      <c r="L32" s="17">
        <f t="shared" si="3"/>
        <v>0</v>
      </c>
      <c r="M32" s="17">
        <f t="shared" si="6"/>
        <v>0</v>
      </c>
      <c r="N32" s="17">
        <f>M32-Protein!Q34</f>
        <v>0</v>
      </c>
      <c r="O32" s="33"/>
      <c r="S32" s="75" t="e">
        <f t="shared" si="4"/>
        <v>#DIV/0!</v>
      </c>
      <c r="U32" s="2">
        <v>87</v>
      </c>
      <c r="V32" s="17" t="e">
        <f t="shared" si="5"/>
        <v>#DIV/0!</v>
      </c>
      <c r="W32" s="17">
        <f t="shared" si="7"/>
        <v>0</v>
      </c>
      <c r="X32" s="17"/>
    </row>
    <row r="33" spans="1:24" ht="11.25">
      <c r="A33" s="1" t="str">
        <f>'TRB Record'!A33</f>
        <v>replicate 16</v>
      </c>
      <c r="C33" s="6">
        <f>'TRB Record'!C33</f>
        <v>0</v>
      </c>
      <c r="D33" s="14"/>
      <c r="E33" s="17">
        <f>(D33*'% solids Extr-Free'!J34)/100</f>
        <v>0</v>
      </c>
      <c r="F33" s="31"/>
      <c r="G33" s="31"/>
      <c r="H33" s="17">
        <f t="shared" si="0"/>
        <v>0</v>
      </c>
      <c r="I33" s="32"/>
      <c r="J33" s="17">
        <f t="shared" si="1"/>
        <v>0</v>
      </c>
      <c r="K33" s="17" t="e">
        <f t="shared" si="2"/>
        <v>#DIV/0!</v>
      </c>
      <c r="L33" s="17">
        <f t="shared" si="3"/>
        <v>0</v>
      </c>
      <c r="M33" s="17">
        <f t="shared" si="6"/>
        <v>0</v>
      </c>
      <c r="N33" s="17">
        <f>M33-Protein!Q34</f>
        <v>0</v>
      </c>
      <c r="O33" s="33"/>
      <c r="S33" s="75" t="e">
        <f t="shared" si="4"/>
        <v>#DIV/0!</v>
      </c>
      <c r="U33" s="2">
        <v>87</v>
      </c>
      <c r="V33" s="17" t="e">
        <f t="shared" si="5"/>
        <v>#DIV/0!</v>
      </c>
      <c r="W33" s="17">
        <f t="shared" si="7"/>
        <v>0</v>
      </c>
      <c r="X33" s="17">
        <f>AVERAGE(W32:W33)</f>
        <v>0</v>
      </c>
    </row>
    <row r="34" spans="1:24" ht="11.25">
      <c r="A34" s="1">
        <f>'TRB Record'!A34</f>
        <v>17</v>
      </c>
      <c r="C34" s="6">
        <f>'TRB Record'!C34</f>
        <v>0</v>
      </c>
      <c r="D34" s="14"/>
      <c r="E34" s="17">
        <f>(D34*'% solids Extr-Free'!J36)/100</f>
        <v>0</v>
      </c>
      <c r="F34" s="31"/>
      <c r="G34" s="31"/>
      <c r="H34" s="17">
        <f aca="true" t="shared" si="8" ref="H34:H61">(G34-F34)*1000</f>
        <v>0</v>
      </c>
      <c r="I34" s="32"/>
      <c r="J34" s="17">
        <f aca="true" t="shared" si="9" ref="J34:J61">(I34-F34)*1000</f>
        <v>0</v>
      </c>
      <c r="K34" s="17" t="e">
        <f aca="true" t="shared" si="10" ref="K34:K61">(J34/E34)*100</f>
        <v>#DIV/0!</v>
      </c>
      <c r="L34" s="17">
        <f aca="true" t="shared" si="11" ref="L34:L61">H34-J34</f>
        <v>0</v>
      </c>
      <c r="M34" s="17">
        <f t="shared" si="6"/>
        <v>0</v>
      </c>
      <c r="N34" s="17">
        <f>M34-Protein!Q36</f>
        <v>0</v>
      </c>
      <c r="O34" s="33"/>
      <c r="S34" s="75" t="e">
        <f aca="true" t="shared" si="12" ref="S34:S61">(R34+Q34)/Q34</f>
        <v>#DIV/0!</v>
      </c>
      <c r="U34" s="2">
        <v>87</v>
      </c>
      <c r="V34" s="17" t="e">
        <f aca="true" t="shared" si="13" ref="V34:V61">(O34*U34*100*S34)/(T34*E34)</f>
        <v>#DIV/0!</v>
      </c>
      <c r="W34" s="17">
        <f t="shared" si="7"/>
        <v>0</v>
      </c>
      <c r="X34" s="17"/>
    </row>
    <row r="35" spans="1:24" ht="11.25">
      <c r="A35" s="1" t="str">
        <f>'TRB Record'!A35</f>
        <v>replicate 17</v>
      </c>
      <c r="C35" s="6">
        <f>'TRB Record'!C35</f>
        <v>0</v>
      </c>
      <c r="D35" s="14"/>
      <c r="E35" s="17">
        <f>(D35*'% solids Extr-Free'!J36)/100</f>
        <v>0</v>
      </c>
      <c r="F35" s="31"/>
      <c r="G35" s="31"/>
      <c r="H35" s="17">
        <f t="shared" si="8"/>
        <v>0</v>
      </c>
      <c r="I35" s="32"/>
      <c r="J35" s="17">
        <f t="shared" si="9"/>
        <v>0</v>
      </c>
      <c r="K35" s="17" t="e">
        <f t="shared" si="10"/>
        <v>#DIV/0!</v>
      </c>
      <c r="L35" s="17">
        <f t="shared" si="11"/>
        <v>0</v>
      </c>
      <c r="M35" s="17">
        <f t="shared" si="6"/>
        <v>0</v>
      </c>
      <c r="N35" s="17">
        <f>M35-Protein!Q36</f>
        <v>0</v>
      </c>
      <c r="O35" s="33"/>
      <c r="S35" s="75" t="e">
        <f t="shared" si="12"/>
        <v>#DIV/0!</v>
      </c>
      <c r="U35" s="2">
        <v>87</v>
      </c>
      <c r="V35" s="17" t="e">
        <f t="shared" si="13"/>
        <v>#DIV/0!</v>
      </c>
      <c r="W35" s="17">
        <f t="shared" si="7"/>
        <v>0</v>
      </c>
      <c r="X35" s="17">
        <f>AVERAGE(W34:W35)</f>
        <v>0</v>
      </c>
    </row>
    <row r="36" spans="1:24" ht="11.25">
      <c r="A36" s="1">
        <f>'TRB Record'!A36</f>
        <v>18</v>
      </c>
      <c r="C36" s="6">
        <f>'TRB Record'!C36</f>
        <v>0</v>
      </c>
      <c r="D36" s="14"/>
      <c r="E36" s="17">
        <f>(D36*'% solids Extr-Free'!J38)/100</f>
        <v>0</v>
      </c>
      <c r="F36" s="31"/>
      <c r="G36" s="31"/>
      <c r="H36" s="17">
        <f t="shared" si="8"/>
        <v>0</v>
      </c>
      <c r="I36" s="32"/>
      <c r="J36" s="17">
        <f t="shared" si="9"/>
        <v>0</v>
      </c>
      <c r="K36" s="17" t="e">
        <f t="shared" si="10"/>
        <v>#DIV/0!</v>
      </c>
      <c r="L36" s="17">
        <f t="shared" si="11"/>
        <v>0</v>
      </c>
      <c r="M36" s="17">
        <f t="shared" si="6"/>
        <v>0</v>
      </c>
      <c r="N36" s="17">
        <f>M36-Protein!Q38</f>
        <v>0</v>
      </c>
      <c r="O36" s="33"/>
      <c r="S36" s="75" t="e">
        <f t="shared" si="12"/>
        <v>#DIV/0!</v>
      </c>
      <c r="U36" s="2">
        <v>87</v>
      </c>
      <c r="V36" s="17" t="e">
        <f t="shared" si="13"/>
        <v>#DIV/0!</v>
      </c>
      <c r="W36" s="17">
        <f t="shared" si="7"/>
        <v>0</v>
      </c>
      <c r="X36" s="17"/>
    </row>
    <row r="37" spans="1:24" ht="11.25">
      <c r="A37" s="1" t="str">
        <f>'TRB Record'!A37</f>
        <v>replicate 18</v>
      </c>
      <c r="C37" s="6">
        <f>'TRB Record'!C37</f>
        <v>0</v>
      </c>
      <c r="D37" s="14"/>
      <c r="E37" s="17">
        <f>(D37*'% solids Extr-Free'!J38)/100</f>
        <v>0</v>
      </c>
      <c r="F37" s="31"/>
      <c r="G37" s="31"/>
      <c r="H37" s="17">
        <f t="shared" si="8"/>
        <v>0</v>
      </c>
      <c r="I37" s="32"/>
      <c r="J37" s="17">
        <f t="shared" si="9"/>
        <v>0</v>
      </c>
      <c r="K37" s="17" t="e">
        <f t="shared" si="10"/>
        <v>#DIV/0!</v>
      </c>
      <c r="L37" s="17">
        <f t="shared" si="11"/>
        <v>0</v>
      </c>
      <c r="M37" s="17">
        <f t="shared" si="6"/>
        <v>0</v>
      </c>
      <c r="N37" s="17">
        <f>M37-Protein!Q38</f>
        <v>0</v>
      </c>
      <c r="O37" s="33"/>
      <c r="S37" s="75" t="e">
        <f t="shared" si="12"/>
        <v>#DIV/0!</v>
      </c>
      <c r="U37" s="2">
        <v>87</v>
      </c>
      <c r="V37" s="17" t="e">
        <f t="shared" si="13"/>
        <v>#DIV/0!</v>
      </c>
      <c r="W37" s="17">
        <f t="shared" si="7"/>
        <v>0</v>
      </c>
      <c r="X37" s="17">
        <f>AVERAGE(W36:W37)</f>
        <v>0</v>
      </c>
    </row>
    <row r="38" spans="1:24" ht="11.25">
      <c r="A38" s="1">
        <f>'TRB Record'!A38</f>
        <v>19</v>
      </c>
      <c r="C38" s="6">
        <f>'TRB Record'!C38</f>
        <v>0</v>
      </c>
      <c r="D38" s="14"/>
      <c r="E38" s="17">
        <f>(D38*'% solids Extr-Free'!J40)/100</f>
        <v>0</v>
      </c>
      <c r="F38" s="31"/>
      <c r="G38" s="31"/>
      <c r="H38" s="17">
        <f t="shared" si="8"/>
        <v>0</v>
      </c>
      <c r="I38" s="32"/>
      <c r="J38" s="17">
        <f t="shared" si="9"/>
        <v>0</v>
      </c>
      <c r="K38" s="17" t="e">
        <f t="shared" si="10"/>
        <v>#DIV/0!</v>
      </c>
      <c r="L38" s="17">
        <f t="shared" si="11"/>
        <v>0</v>
      </c>
      <c r="M38" s="17">
        <f t="shared" si="6"/>
        <v>0</v>
      </c>
      <c r="N38" s="17">
        <f>M38-Protein!Q40</f>
        <v>0</v>
      </c>
      <c r="O38" s="33"/>
      <c r="S38" s="75" t="e">
        <f t="shared" si="12"/>
        <v>#DIV/0!</v>
      </c>
      <c r="U38" s="2">
        <v>87</v>
      </c>
      <c r="V38" s="17" t="e">
        <f t="shared" si="13"/>
        <v>#DIV/0!</v>
      </c>
      <c r="W38" s="17">
        <f t="shared" si="7"/>
        <v>0</v>
      </c>
      <c r="X38" s="17"/>
    </row>
    <row r="39" spans="1:24" ht="11.25">
      <c r="A39" s="1" t="str">
        <f>'TRB Record'!A39</f>
        <v>replicate 19</v>
      </c>
      <c r="C39" s="6">
        <f>'TRB Record'!C39</f>
        <v>0</v>
      </c>
      <c r="D39" s="14"/>
      <c r="E39" s="17">
        <f>(D39*'% solids Extr-Free'!J40)/100</f>
        <v>0</v>
      </c>
      <c r="F39" s="31"/>
      <c r="G39" s="31"/>
      <c r="H39" s="17">
        <f t="shared" si="8"/>
        <v>0</v>
      </c>
      <c r="I39" s="32"/>
      <c r="J39" s="17">
        <f t="shared" si="9"/>
        <v>0</v>
      </c>
      <c r="K39" s="17" t="e">
        <f t="shared" si="10"/>
        <v>#DIV/0!</v>
      </c>
      <c r="L39" s="17">
        <f t="shared" si="11"/>
        <v>0</v>
      </c>
      <c r="M39" s="17">
        <f t="shared" si="6"/>
        <v>0</v>
      </c>
      <c r="N39" s="17">
        <f>M39-Protein!Q40</f>
        <v>0</v>
      </c>
      <c r="O39" s="33"/>
      <c r="S39" s="75" t="e">
        <f t="shared" si="12"/>
        <v>#DIV/0!</v>
      </c>
      <c r="U39" s="2">
        <v>87</v>
      </c>
      <c r="V39" s="17" t="e">
        <f t="shared" si="13"/>
        <v>#DIV/0!</v>
      </c>
      <c r="W39" s="17">
        <f t="shared" si="7"/>
        <v>0</v>
      </c>
      <c r="X39" s="17">
        <f>AVERAGE(W38:W39)</f>
        <v>0</v>
      </c>
    </row>
    <row r="40" spans="1:24" ht="11.25">
      <c r="A40" s="1">
        <f>'TRB Record'!A40</f>
        <v>20</v>
      </c>
      <c r="C40" s="6">
        <f>'TRB Record'!C40</f>
        <v>0</v>
      </c>
      <c r="D40" s="14"/>
      <c r="E40" s="17">
        <f>(D40*'% solids Extr-Free'!J42)/100</f>
        <v>0</v>
      </c>
      <c r="F40" s="31"/>
      <c r="G40" s="31"/>
      <c r="H40" s="17">
        <f t="shared" si="8"/>
        <v>0</v>
      </c>
      <c r="I40" s="32"/>
      <c r="J40" s="17">
        <f t="shared" si="9"/>
        <v>0</v>
      </c>
      <c r="K40" s="17" t="e">
        <f t="shared" si="10"/>
        <v>#DIV/0!</v>
      </c>
      <c r="L40" s="17">
        <f t="shared" si="11"/>
        <v>0</v>
      </c>
      <c r="M40" s="17">
        <f t="shared" si="6"/>
        <v>0</v>
      </c>
      <c r="N40" s="17">
        <f>M40-Protein!Q42</f>
        <v>0</v>
      </c>
      <c r="O40" s="33"/>
      <c r="S40" s="75" t="e">
        <f t="shared" si="12"/>
        <v>#DIV/0!</v>
      </c>
      <c r="U40" s="2">
        <v>87</v>
      </c>
      <c r="V40" s="17" t="e">
        <f t="shared" si="13"/>
        <v>#DIV/0!</v>
      </c>
      <c r="W40" s="17">
        <f t="shared" si="7"/>
        <v>0</v>
      </c>
      <c r="X40" s="17"/>
    </row>
    <row r="41" spans="1:24" ht="11.25">
      <c r="A41" s="1" t="str">
        <f>'TRB Record'!A41</f>
        <v>replicate 20</v>
      </c>
      <c r="C41" s="6">
        <f>'TRB Record'!C41</f>
        <v>0</v>
      </c>
      <c r="D41" s="14"/>
      <c r="E41" s="17">
        <f>(D41*'% solids Extr-Free'!J42)/100</f>
        <v>0</v>
      </c>
      <c r="F41" s="31"/>
      <c r="G41" s="31"/>
      <c r="H41" s="17">
        <f t="shared" si="8"/>
        <v>0</v>
      </c>
      <c r="I41" s="32"/>
      <c r="J41" s="17">
        <f t="shared" si="9"/>
        <v>0</v>
      </c>
      <c r="K41" s="17" t="e">
        <f t="shared" si="10"/>
        <v>#DIV/0!</v>
      </c>
      <c r="L41" s="17">
        <f t="shared" si="11"/>
        <v>0</v>
      </c>
      <c r="M41" s="17">
        <f t="shared" si="6"/>
        <v>0</v>
      </c>
      <c r="N41" s="17">
        <f>M41-Protein!Q42</f>
        <v>0</v>
      </c>
      <c r="O41" s="33"/>
      <c r="S41" s="75" t="e">
        <f t="shared" si="12"/>
        <v>#DIV/0!</v>
      </c>
      <c r="U41" s="2">
        <v>87</v>
      </c>
      <c r="V41" s="17" t="e">
        <f t="shared" si="13"/>
        <v>#DIV/0!</v>
      </c>
      <c r="W41" s="17">
        <f t="shared" si="7"/>
        <v>0</v>
      </c>
      <c r="X41" s="17">
        <f>AVERAGE(W40:W41)</f>
        <v>0</v>
      </c>
    </row>
    <row r="42" spans="1:24" ht="11.25">
      <c r="A42" s="1">
        <f>'TRB Record'!A42</f>
        <v>21</v>
      </c>
      <c r="C42" s="6">
        <f>'TRB Record'!C42</f>
        <v>0</v>
      </c>
      <c r="D42" s="14"/>
      <c r="E42" s="17">
        <f>(D42*'% solids Extr-Free'!J44)/100</f>
        <v>0</v>
      </c>
      <c r="F42" s="31"/>
      <c r="G42" s="31"/>
      <c r="H42" s="17">
        <f t="shared" si="8"/>
        <v>0</v>
      </c>
      <c r="I42" s="32"/>
      <c r="J42" s="17">
        <f t="shared" si="9"/>
        <v>0</v>
      </c>
      <c r="K42" s="17" t="e">
        <f t="shared" si="10"/>
        <v>#DIV/0!</v>
      </c>
      <c r="L42" s="17">
        <f t="shared" si="11"/>
        <v>0</v>
      </c>
      <c r="M42" s="17">
        <f t="shared" si="6"/>
        <v>0</v>
      </c>
      <c r="N42" s="17">
        <f>M42-Protein!Q44</f>
        <v>0</v>
      </c>
      <c r="O42" s="33"/>
      <c r="S42" s="75" t="e">
        <f t="shared" si="12"/>
        <v>#DIV/0!</v>
      </c>
      <c r="U42" s="2">
        <v>87</v>
      </c>
      <c r="V42" s="17" t="e">
        <f t="shared" si="13"/>
        <v>#DIV/0!</v>
      </c>
      <c r="W42" s="17">
        <f t="shared" si="7"/>
        <v>0</v>
      </c>
      <c r="X42" s="17"/>
    </row>
    <row r="43" spans="1:24" ht="11.25">
      <c r="A43" s="1" t="str">
        <f>'TRB Record'!A43</f>
        <v>replicate 21</v>
      </c>
      <c r="C43" s="6">
        <f>'TRB Record'!C43</f>
        <v>0</v>
      </c>
      <c r="D43" s="14"/>
      <c r="E43" s="17">
        <f>(D43*'% solids Extr-Free'!J44)/100</f>
        <v>0</v>
      </c>
      <c r="F43" s="31"/>
      <c r="G43" s="31"/>
      <c r="H43" s="17">
        <f t="shared" si="8"/>
        <v>0</v>
      </c>
      <c r="I43" s="32"/>
      <c r="J43" s="17">
        <f t="shared" si="9"/>
        <v>0</v>
      </c>
      <c r="K43" s="17" t="e">
        <f t="shared" si="10"/>
        <v>#DIV/0!</v>
      </c>
      <c r="L43" s="17">
        <f t="shared" si="11"/>
        <v>0</v>
      </c>
      <c r="M43" s="17">
        <f t="shared" si="6"/>
        <v>0</v>
      </c>
      <c r="N43" s="17">
        <f>M43-Protein!Q44</f>
        <v>0</v>
      </c>
      <c r="O43" s="33"/>
      <c r="S43" s="75" t="e">
        <f t="shared" si="12"/>
        <v>#DIV/0!</v>
      </c>
      <c r="U43" s="2">
        <v>87</v>
      </c>
      <c r="V43" s="17" t="e">
        <f t="shared" si="13"/>
        <v>#DIV/0!</v>
      </c>
      <c r="W43" s="17">
        <f t="shared" si="7"/>
        <v>0</v>
      </c>
      <c r="X43" s="17">
        <f>AVERAGE(W42:W43)</f>
        <v>0</v>
      </c>
    </row>
    <row r="44" spans="1:24" ht="11.25">
      <c r="A44" s="1">
        <f>'TRB Record'!A44</f>
        <v>22</v>
      </c>
      <c r="C44" s="6">
        <f>'TRB Record'!C44</f>
        <v>0</v>
      </c>
      <c r="D44" s="14"/>
      <c r="E44" s="17">
        <f>(D44*'% solids Extr-Free'!J46)/100</f>
        <v>0</v>
      </c>
      <c r="F44" s="31"/>
      <c r="G44" s="31"/>
      <c r="H44" s="17">
        <f t="shared" si="8"/>
        <v>0</v>
      </c>
      <c r="I44" s="32"/>
      <c r="J44" s="17">
        <f t="shared" si="9"/>
        <v>0</v>
      </c>
      <c r="K44" s="17" t="e">
        <f t="shared" si="10"/>
        <v>#DIV/0!</v>
      </c>
      <c r="L44" s="17">
        <f t="shared" si="11"/>
        <v>0</v>
      </c>
      <c r="M44" s="17">
        <f t="shared" si="6"/>
        <v>0</v>
      </c>
      <c r="N44" s="17">
        <f>M44-Protein!Q46</f>
        <v>0</v>
      </c>
      <c r="O44" s="33"/>
      <c r="S44" s="75" t="e">
        <f t="shared" si="12"/>
        <v>#DIV/0!</v>
      </c>
      <c r="U44" s="2">
        <v>87</v>
      </c>
      <c r="V44" s="17" t="e">
        <f t="shared" si="13"/>
        <v>#DIV/0!</v>
      </c>
      <c r="W44" s="17">
        <f t="shared" si="7"/>
        <v>0</v>
      </c>
      <c r="X44" s="17"/>
    </row>
    <row r="45" spans="1:24" ht="11.25">
      <c r="A45" s="1" t="str">
        <f>'TRB Record'!A45</f>
        <v>replicate 22</v>
      </c>
      <c r="C45" s="6">
        <f>'TRB Record'!C45</f>
        <v>0</v>
      </c>
      <c r="D45" s="14"/>
      <c r="E45" s="17">
        <f>(D45*'% solids Extr-Free'!J46)/100</f>
        <v>0</v>
      </c>
      <c r="F45" s="31"/>
      <c r="G45" s="31"/>
      <c r="H45" s="17">
        <f t="shared" si="8"/>
        <v>0</v>
      </c>
      <c r="I45" s="32"/>
      <c r="J45" s="17">
        <f t="shared" si="9"/>
        <v>0</v>
      </c>
      <c r="K45" s="17" t="e">
        <f t="shared" si="10"/>
        <v>#DIV/0!</v>
      </c>
      <c r="L45" s="17">
        <f t="shared" si="11"/>
        <v>0</v>
      </c>
      <c r="M45" s="17">
        <f t="shared" si="6"/>
        <v>0</v>
      </c>
      <c r="N45" s="17">
        <f>M45-Protein!Q46</f>
        <v>0</v>
      </c>
      <c r="O45" s="33"/>
      <c r="S45" s="75" t="e">
        <f t="shared" si="12"/>
        <v>#DIV/0!</v>
      </c>
      <c r="U45" s="2">
        <v>87</v>
      </c>
      <c r="V45" s="17" t="e">
        <f t="shared" si="13"/>
        <v>#DIV/0!</v>
      </c>
      <c r="W45" s="17">
        <f t="shared" si="7"/>
        <v>0</v>
      </c>
      <c r="X45" s="17">
        <f>AVERAGE(W44:W45)</f>
        <v>0</v>
      </c>
    </row>
    <row r="46" spans="1:24" ht="11.25">
      <c r="A46" s="1">
        <f>'TRB Record'!A46</f>
        <v>23</v>
      </c>
      <c r="C46" s="6">
        <f>'TRB Record'!C46</f>
        <v>0</v>
      </c>
      <c r="D46" s="14"/>
      <c r="E46" s="17">
        <f>(D46*'% solids Extr-Free'!J48)/100</f>
        <v>0</v>
      </c>
      <c r="F46" s="31"/>
      <c r="G46" s="31"/>
      <c r="H46" s="17">
        <f t="shared" si="8"/>
        <v>0</v>
      </c>
      <c r="I46" s="32"/>
      <c r="J46" s="17">
        <f t="shared" si="9"/>
        <v>0</v>
      </c>
      <c r="K46" s="17" t="e">
        <f t="shared" si="10"/>
        <v>#DIV/0!</v>
      </c>
      <c r="L46" s="17">
        <f t="shared" si="11"/>
        <v>0</v>
      </c>
      <c r="M46" s="17">
        <f t="shared" si="6"/>
        <v>0</v>
      </c>
      <c r="N46" s="17">
        <f>M46-Protein!Q48</f>
        <v>0</v>
      </c>
      <c r="O46" s="33"/>
      <c r="S46" s="75" t="e">
        <f t="shared" si="12"/>
        <v>#DIV/0!</v>
      </c>
      <c r="U46" s="2">
        <v>87</v>
      </c>
      <c r="V46" s="17" t="e">
        <f t="shared" si="13"/>
        <v>#DIV/0!</v>
      </c>
      <c r="W46" s="17">
        <f t="shared" si="7"/>
        <v>0</v>
      </c>
      <c r="X46" s="17"/>
    </row>
    <row r="47" spans="1:24" ht="11.25">
      <c r="A47" s="1" t="str">
        <f>'TRB Record'!A47</f>
        <v>replicate 23</v>
      </c>
      <c r="C47" s="6">
        <f>'TRB Record'!C47</f>
        <v>0</v>
      </c>
      <c r="D47" s="14"/>
      <c r="E47" s="17">
        <f>(D47*'% solids Extr-Free'!J48)/100</f>
        <v>0</v>
      </c>
      <c r="F47" s="31"/>
      <c r="G47" s="31"/>
      <c r="H47" s="17">
        <f t="shared" si="8"/>
        <v>0</v>
      </c>
      <c r="I47" s="32"/>
      <c r="J47" s="17">
        <f t="shared" si="9"/>
        <v>0</v>
      </c>
      <c r="K47" s="17" t="e">
        <f t="shared" si="10"/>
        <v>#DIV/0!</v>
      </c>
      <c r="L47" s="17">
        <f t="shared" si="11"/>
        <v>0</v>
      </c>
      <c r="M47" s="17">
        <f t="shared" si="6"/>
        <v>0</v>
      </c>
      <c r="N47" s="17">
        <f>M47-Protein!Q48</f>
        <v>0</v>
      </c>
      <c r="O47" s="33"/>
      <c r="S47" s="75" t="e">
        <f t="shared" si="12"/>
        <v>#DIV/0!</v>
      </c>
      <c r="U47" s="2">
        <v>87</v>
      </c>
      <c r="V47" s="17" t="e">
        <f t="shared" si="13"/>
        <v>#DIV/0!</v>
      </c>
      <c r="W47" s="17">
        <f t="shared" si="7"/>
        <v>0</v>
      </c>
      <c r="X47" s="17">
        <f>AVERAGE(W46:W47)</f>
        <v>0</v>
      </c>
    </row>
    <row r="48" spans="1:24" ht="11.25">
      <c r="A48" s="1">
        <f>'TRB Record'!A48</f>
        <v>24</v>
      </c>
      <c r="C48" s="6">
        <f>'TRB Record'!C48</f>
        <v>0</v>
      </c>
      <c r="D48" s="14"/>
      <c r="E48" s="17">
        <f>(D48*'% solids Extr-Free'!J50)/100</f>
        <v>0</v>
      </c>
      <c r="F48" s="31"/>
      <c r="G48" s="31"/>
      <c r="H48" s="17">
        <f t="shared" si="8"/>
        <v>0</v>
      </c>
      <c r="I48" s="32"/>
      <c r="J48" s="17">
        <f t="shared" si="9"/>
        <v>0</v>
      </c>
      <c r="K48" s="17" t="e">
        <f t="shared" si="10"/>
        <v>#DIV/0!</v>
      </c>
      <c r="L48" s="17">
        <f t="shared" si="11"/>
        <v>0</v>
      </c>
      <c r="M48" s="17">
        <f t="shared" si="6"/>
        <v>0</v>
      </c>
      <c r="N48" s="17">
        <f>M48-Protein!Q50</f>
        <v>0</v>
      </c>
      <c r="O48" s="33"/>
      <c r="S48" s="75" t="e">
        <f t="shared" si="12"/>
        <v>#DIV/0!</v>
      </c>
      <c r="U48" s="2">
        <v>87</v>
      </c>
      <c r="V48" s="17" t="e">
        <f t="shared" si="13"/>
        <v>#DIV/0!</v>
      </c>
      <c r="W48" s="17">
        <f t="shared" si="7"/>
        <v>0</v>
      </c>
      <c r="X48" s="17"/>
    </row>
    <row r="49" spans="1:24" ht="11.25">
      <c r="A49" s="1" t="str">
        <f>'TRB Record'!A49</f>
        <v>replicate 24</v>
      </c>
      <c r="C49" s="6">
        <f>'TRB Record'!C49</f>
        <v>0</v>
      </c>
      <c r="D49" s="14"/>
      <c r="E49" s="17">
        <f>(D49*'% solids Extr-Free'!J50)/100</f>
        <v>0</v>
      </c>
      <c r="F49" s="31"/>
      <c r="G49" s="31"/>
      <c r="H49" s="17">
        <f t="shared" si="8"/>
        <v>0</v>
      </c>
      <c r="I49" s="32"/>
      <c r="J49" s="17">
        <f t="shared" si="9"/>
        <v>0</v>
      </c>
      <c r="K49" s="17" t="e">
        <f t="shared" si="10"/>
        <v>#DIV/0!</v>
      </c>
      <c r="L49" s="17">
        <f t="shared" si="11"/>
        <v>0</v>
      </c>
      <c r="M49" s="17">
        <f t="shared" si="6"/>
        <v>0</v>
      </c>
      <c r="N49" s="17">
        <f>M49-Protein!Q50</f>
        <v>0</v>
      </c>
      <c r="O49" s="33"/>
      <c r="S49" s="75" t="e">
        <f t="shared" si="12"/>
        <v>#DIV/0!</v>
      </c>
      <c r="U49" s="2">
        <v>87</v>
      </c>
      <c r="V49" s="17" t="e">
        <f t="shared" si="13"/>
        <v>#DIV/0!</v>
      </c>
      <c r="W49" s="17">
        <f t="shared" si="7"/>
        <v>0</v>
      </c>
      <c r="X49" s="17">
        <f>AVERAGE(W48:W49)</f>
        <v>0</v>
      </c>
    </row>
    <row r="50" spans="1:24" ht="11.25">
      <c r="A50" s="1">
        <f>'TRB Record'!A50</f>
        <v>25</v>
      </c>
      <c r="C50" s="6">
        <f>'TRB Record'!C50</f>
        <v>0</v>
      </c>
      <c r="D50" s="14"/>
      <c r="E50" s="17">
        <f>(D50*'% solids Extr-Free'!J52)/100</f>
        <v>0</v>
      </c>
      <c r="F50" s="31"/>
      <c r="G50" s="31"/>
      <c r="H50" s="17">
        <f t="shared" si="8"/>
        <v>0</v>
      </c>
      <c r="I50" s="32"/>
      <c r="J50" s="17">
        <f t="shared" si="9"/>
        <v>0</v>
      </c>
      <c r="K50" s="17" t="e">
        <f t="shared" si="10"/>
        <v>#DIV/0!</v>
      </c>
      <c r="L50" s="17">
        <f t="shared" si="11"/>
        <v>0</v>
      </c>
      <c r="M50" s="17">
        <f t="shared" si="6"/>
        <v>0</v>
      </c>
      <c r="N50" s="17">
        <f>M50-Protein!Q52</f>
        <v>0</v>
      </c>
      <c r="O50" s="33"/>
      <c r="S50" s="75" t="e">
        <f t="shared" si="12"/>
        <v>#DIV/0!</v>
      </c>
      <c r="U50" s="2">
        <v>87</v>
      </c>
      <c r="V50" s="17" t="e">
        <f t="shared" si="13"/>
        <v>#DIV/0!</v>
      </c>
      <c r="W50" s="17">
        <f t="shared" si="7"/>
        <v>0</v>
      </c>
      <c r="X50" s="17"/>
    </row>
    <row r="51" spans="1:24" ht="11.25">
      <c r="A51" s="1" t="str">
        <f>'TRB Record'!A51</f>
        <v>replicate 25</v>
      </c>
      <c r="C51" s="6">
        <f>'TRB Record'!C51</f>
        <v>0</v>
      </c>
      <c r="D51" s="14"/>
      <c r="E51" s="17">
        <f>(D51*'% solids Extr-Free'!J52)/100</f>
        <v>0</v>
      </c>
      <c r="F51" s="31"/>
      <c r="G51" s="31"/>
      <c r="H51" s="17">
        <f t="shared" si="8"/>
        <v>0</v>
      </c>
      <c r="I51" s="32"/>
      <c r="J51" s="17">
        <f t="shared" si="9"/>
        <v>0</v>
      </c>
      <c r="K51" s="17" t="e">
        <f t="shared" si="10"/>
        <v>#DIV/0!</v>
      </c>
      <c r="L51" s="17">
        <f t="shared" si="11"/>
        <v>0</v>
      </c>
      <c r="M51" s="17">
        <f t="shared" si="6"/>
        <v>0</v>
      </c>
      <c r="N51" s="17">
        <f>M51-Protein!Q52</f>
        <v>0</v>
      </c>
      <c r="O51" s="33"/>
      <c r="S51" s="75" t="e">
        <f t="shared" si="12"/>
        <v>#DIV/0!</v>
      </c>
      <c r="U51" s="2">
        <v>87</v>
      </c>
      <c r="V51" s="17" t="e">
        <f t="shared" si="13"/>
        <v>#DIV/0!</v>
      </c>
      <c r="W51" s="17">
        <f t="shared" si="7"/>
        <v>0</v>
      </c>
      <c r="X51" s="17">
        <f>AVERAGE(W50:W51)</f>
        <v>0</v>
      </c>
    </row>
    <row r="52" spans="1:24" ht="11.25">
      <c r="A52" s="1">
        <f>'TRB Record'!A52</f>
        <v>26</v>
      </c>
      <c r="C52" s="6">
        <f>'TRB Record'!C52</f>
        <v>0</v>
      </c>
      <c r="D52" s="14"/>
      <c r="E52" s="17">
        <f>(D52*'% solids Extr-Free'!J54)/100</f>
        <v>0</v>
      </c>
      <c r="F52" s="31"/>
      <c r="G52" s="31"/>
      <c r="H52" s="17">
        <f t="shared" si="8"/>
        <v>0</v>
      </c>
      <c r="I52" s="32"/>
      <c r="J52" s="17">
        <f t="shared" si="9"/>
        <v>0</v>
      </c>
      <c r="K52" s="17" t="e">
        <f t="shared" si="10"/>
        <v>#DIV/0!</v>
      </c>
      <c r="L52" s="17">
        <f t="shared" si="11"/>
        <v>0</v>
      </c>
      <c r="M52" s="17">
        <f t="shared" si="6"/>
        <v>0</v>
      </c>
      <c r="N52" s="17">
        <f>M52-Protein!Q54</f>
        <v>0</v>
      </c>
      <c r="O52" s="33"/>
      <c r="S52" s="75" t="e">
        <f t="shared" si="12"/>
        <v>#DIV/0!</v>
      </c>
      <c r="U52" s="2">
        <v>87</v>
      </c>
      <c r="V52" s="17" t="e">
        <f t="shared" si="13"/>
        <v>#DIV/0!</v>
      </c>
      <c r="W52" s="17">
        <f t="shared" si="7"/>
        <v>0</v>
      </c>
      <c r="X52" s="17"/>
    </row>
    <row r="53" spans="1:24" ht="11.25">
      <c r="A53" s="1" t="str">
        <f>'TRB Record'!A53</f>
        <v>replicate 26</v>
      </c>
      <c r="C53" s="6">
        <f>'TRB Record'!C53</f>
        <v>0</v>
      </c>
      <c r="D53" s="14"/>
      <c r="E53" s="17">
        <f>(D53*'% solids Extr-Free'!J54)/100</f>
        <v>0</v>
      </c>
      <c r="F53" s="31"/>
      <c r="G53" s="31"/>
      <c r="H53" s="17">
        <f t="shared" si="8"/>
        <v>0</v>
      </c>
      <c r="I53" s="32"/>
      <c r="J53" s="17">
        <f t="shared" si="9"/>
        <v>0</v>
      </c>
      <c r="K53" s="17" t="e">
        <f t="shared" si="10"/>
        <v>#DIV/0!</v>
      </c>
      <c r="L53" s="17">
        <f t="shared" si="11"/>
        <v>0</v>
      </c>
      <c r="M53" s="17">
        <f t="shared" si="6"/>
        <v>0</v>
      </c>
      <c r="N53" s="17">
        <f>M53-Protein!Q54</f>
        <v>0</v>
      </c>
      <c r="O53" s="33"/>
      <c r="S53" s="75" t="e">
        <f t="shared" si="12"/>
        <v>#DIV/0!</v>
      </c>
      <c r="U53" s="2">
        <v>87</v>
      </c>
      <c r="V53" s="17" t="e">
        <f t="shared" si="13"/>
        <v>#DIV/0!</v>
      </c>
      <c r="W53" s="17">
        <f t="shared" si="7"/>
        <v>0</v>
      </c>
      <c r="X53" s="17">
        <f>AVERAGE(W52:W53)</f>
        <v>0</v>
      </c>
    </row>
    <row r="54" spans="1:24" ht="11.25">
      <c r="A54" s="1">
        <f>'TRB Record'!A54</f>
        <v>27</v>
      </c>
      <c r="C54" s="6">
        <f>'TRB Record'!C54</f>
        <v>0</v>
      </c>
      <c r="D54" s="14"/>
      <c r="E54" s="17">
        <f>(D54*'% solids Extr-Free'!J56)/100</f>
        <v>0</v>
      </c>
      <c r="F54" s="31"/>
      <c r="G54" s="31"/>
      <c r="H54" s="17">
        <f t="shared" si="8"/>
        <v>0</v>
      </c>
      <c r="I54" s="32"/>
      <c r="J54" s="17">
        <f t="shared" si="9"/>
        <v>0</v>
      </c>
      <c r="K54" s="17" t="e">
        <f t="shared" si="10"/>
        <v>#DIV/0!</v>
      </c>
      <c r="L54" s="17">
        <f t="shared" si="11"/>
        <v>0</v>
      </c>
      <c r="M54" s="17">
        <f t="shared" si="6"/>
        <v>0</v>
      </c>
      <c r="N54" s="17">
        <f>M54-Protein!Q56</f>
        <v>0</v>
      </c>
      <c r="O54" s="33"/>
      <c r="S54" s="75" t="e">
        <f t="shared" si="12"/>
        <v>#DIV/0!</v>
      </c>
      <c r="U54" s="2">
        <v>87</v>
      </c>
      <c r="V54" s="17" t="e">
        <f t="shared" si="13"/>
        <v>#DIV/0!</v>
      </c>
      <c r="W54" s="17">
        <f t="shared" si="7"/>
        <v>0</v>
      </c>
      <c r="X54" s="17"/>
    </row>
    <row r="55" spans="1:24" ht="11.25">
      <c r="A55" s="1" t="str">
        <f>'TRB Record'!A55</f>
        <v>replicate 27</v>
      </c>
      <c r="C55" s="6">
        <f>'TRB Record'!C55</f>
        <v>0</v>
      </c>
      <c r="D55" s="14"/>
      <c r="E55" s="17">
        <f>(D55*'% solids Extr-Free'!J56)/100</f>
        <v>0</v>
      </c>
      <c r="F55" s="31"/>
      <c r="G55" s="31"/>
      <c r="H55" s="17">
        <f t="shared" si="8"/>
        <v>0</v>
      </c>
      <c r="I55" s="32"/>
      <c r="J55" s="17">
        <f t="shared" si="9"/>
        <v>0</v>
      </c>
      <c r="K55" s="17" t="e">
        <f t="shared" si="10"/>
        <v>#DIV/0!</v>
      </c>
      <c r="L55" s="17">
        <f t="shared" si="11"/>
        <v>0</v>
      </c>
      <c r="M55" s="17">
        <f t="shared" si="6"/>
        <v>0</v>
      </c>
      <c r="N55" s="17">
        <f>M55-Protein!Q56</f>
        <v>0</v>
      </c>
      <c r="O55" s="33"/>
      <c r="S55" s="75" t="e">
        <f t="shared" si="12"/>
        <v>#DIV/0!</v>
      </c>
      <c r="U55" s="2">
        <v>87</v>
      </c>
      <c r="V55" s="17" t="e">
        <f t="shared" si="13"/>
        <v>#DIV/0!</v>
      </c>
      <c r="W55" s="17">
        <f t="shared" si="7"/>
        <v>0</v>
      </c>
      <c r="X55" s="17">
        <f>AVERAGE(W54:W55)</f>
        <v>0</v>
      </c>
    </row>
    <row r="56" spans="1:24" ht="11.25">
      <c r="A56" s="1">
        <f>'TRB Record'!A56</f>
        <v>28</v>
      </c>
      <c r="C56" s="6">
        <f>'TRB Record'!C56</f>
        <v>0</v>
      </c>
      <c r="D56" s="14"/>
      <c r="E56" s="17">
        <f>(D56*'% solids Extr-Free'!J58)/100</f>
        <v>0</v>
      </c>
      <c r="F56" s="31"/>
      <c r="G56" s="31"/>
      <c r="H56" s="17">
        <f t="shared" si="8"/>
        <v>0</v>
      </c>
      <c r="I56" s="32"/>
      <c r="J56" s="17">
        <f t="shared" si="9"/>
        <v>0</v>
      </c>
      <c r="K56" s="17" t="e">
        <f t="shared" si="10"/>
        <v>#DIV/0!</v>
      </c>
      <c r="L56" s="17">
        <f t="shared" si="11"/>
        <v>0</v>
      </c>
      <c r="M56" s="17">
        <f t="shared" si="6"/>
        <v>0</v>
      </c>
      <c r="N56" s="17">
        <f>M56-Protein!Q58</f>
        <v>0</v>
      </c>
      <c r="O56" s="33"/>
      <c r="S56" s="75" t="e">
        <f t="shared" si="12"/>
        <v>#DIV/0!</v>
      </c>
      <c r="U56" s="2">
        <v>87</v>
      </c>
      <c r="V56" s="17" t="e">
        <f t="shared" si="13"/>
        <v>#DIV/0!</v>
      </c>
      <c r="W56" s="17">
        <f t="shared" si="7"/>
        <v>0</v>
      </c>
      <c r="X56" s="17"/>
    </row>
    <row r="57" spans="1:24" ht="11.25">
      <c r="A57" s="1" t="str">
        <f>'TRB Record'!A57</f>
        <v>replicate 28</v>
      </c>
      <c r="C57" s="6">
        <f>'TRB Record'!C57</f>
        <v>0</v>
      </c>
      <c r="D57" s="14"/>
      <c r="E57" s="17">
        <f>(D57*'% solids Extr-Free'!J58)/100</f>
        <v>0</v>
      </c>
      <c r="F57" s="31"/>
      <c r="G57" s="31"/>
      <c r="H57" s="17">
        <f t="shared" si="8"/>
        <v>0</v>
      </c>
      <c r="I57" s="32"/>
      <c r="J57" s="17">
        <f t="shared" si="9"/>
        <v>0</v>
      </c>
      <c r="K57" s="17" t="e">
        <f t="shared" si="10"/>
        <v>#DIV/0!</v>
      </c>
      <c r="L57" s="17">
        <f t="shared" si="11"/>
        <v>0</v>
      </c>
      <c r="M57" s="17">
        <f t="shared" si="6"/>
        <v>0</v>
      </c>
      <c r="N57" s="17">
        <f>M57-Protein!Q58</f>
        <v>0</v>
      </c>
      <c r="O57" s="33"/>
      <c r="S57" s="75" t="e">
        <f t="shared" si="12"/>
        <v>#DIV/0!</v>
      </c>
      <c r="U57" s="2">
        <v>87</v>
      </c>
      <c r="V57" s="17" t="e">
        <f t="shared" si="13"/>
        <v>#DIV/0!</v>
      </c>
      <c r="W57" s="17">
        <f t="shared" si="7"/>
        <v>0</v>
      </c>
      <c r="X57" s="17">
        <f>AVERAGE(W56:W57)</f>
        <v>0</v>
      </c>
    </row>
    <row r="58" spans="1:24" ht="11.25">
      <c r="A58" s="1">
        <f>'TRB Record'!A58</f>
        <v>29</v>
      </c>
      <c r="C58" s="6">
        <f>'TRB Record'!C58</f>
        <v>0</v>
      </c>
      <c r="D58" s="14"/>
      <c r="E58" s="17">
        <f>(D58*'% solids Extr-Free'!J60)/100</f>
        <v>0</v>
      </c>
      <c r="F58" s="31"/>
      <c r="G58" s="31"/>
      <c r="H58" s="17">
        <f t="shared" si="8"/>
        <v>0</v>
      </c>
      <c r="I58" s="32"/>
      <c r="J58" s="17">
        <f t="shared" si="9"/>
        <v>0</v>
      </c>
      <c r="K58" s="17" t="e">
        <f t="shared" si="10"/>
        <v>#DIV/0!</v>
      </c>
      <c r="L58" s="17">
        <f t="shared" si="11"/>
        <v>0</v>
      </c>
      <c r="M58" s="17">
        <f t="shared" si="6"/>
        <v>0</v>
      </c>
      <c r="N58" s="17">
        <f>M58-Protein!Q60</f>
        <v>0</v>
      </c>
      <c r="O58" s="33"/>
      <c r="S58" s="75" t="e">
        <f t="shared" si="12"/>
        <v>#DIV/0!</v>
      </c>
      <c r="U58" s="2">
        <v>87</v>
      </c>
      <c r="V58" s="17" t="e">
        <f t="shared" si="13"/>
        <v>#DIV/0!</v>
      </c>
      <c r="W58" s="17">
        <f t="shared" si="7"/>
        <v>0</v>
      </c>
      <c r="X58" s="17"/>
    </row>
    <row r="59" spans="1:24" ht="11.25">
      <c r="A59" s="1" t="str">
        <f>'TRB Record'!A59</f>
        <v>replicate 29</v>
      </c>
      <c r="C59" s="6">
        <f>'TRB Record'!C59</f>
        <v>0</v>
      </c>
      <c r="D59" s="14"/>
      <c r="E59" s="17">
        <f>(D59*'% solids Extr-Free'!J60)/100</f>
        <v>0</v>
      </c>
      <c r="F59" s="31"/>
      <c r="G59" s="31"/>
      <c r="H59" s="17">
        <f t="shared" si="8"/>
        <v>0</v>
      </c>
      <c r="I59" s="32"/>
      <c r="J59" s="17">
        <f t="shared" si="9"/>
        <v>0</v>
      </c>
      <c r="K59" s="17" t="e">
        <f t="shared" si="10"/>
        <v>#DIV/0!</v>
      </c>
      <c r="L59" s="17">
        <f t="shared" si="11"/>
        <v>0</v>
      </c>
      <c r="M59" s="17">
        <f t="shared" si="6"/>
        <v>0</v>
      </c>
      <c r="N59" s="17">
        <f>M59-Protein!Q60</f>
        <v>0</v>
      </c>
      <c r="O59" s="33"/>
      <c r="S59" s="75" t="e">
        <f t="shared" si="12"/>
        <v>#DIV/0!</v>
      </c>
      <c r="U59" s="2">
        <v>87</v>
      </c>
      <c r="V59" s="17" t="e">
        <f t="shared" si="13"/>
        <v>#DIV/0!</v>
      </c>
      <c r="W59" s="17">
        <f t="shared" si="7"/>
        <v>0</v>
      </c>
      <c r="X59" s="17">
        <f>AVERAGE(W58:W59)</f>
        <v>0</v>
      </c>
    </row>
    <row r="60" spans="1:24" ht="11.25">
      <c r="A60" s="1">
        <f>'TRB Record'!A60</f>
        <v>30</v>
      </c>
      <c r="C60" s="6">
        <f>'TRB Record'!C60</f>
        <v>0</v>
      </c>
      <c r="D60" s="14"/>
      <c r="E60" s="17">
        <f>(D60*'% solids Extr-Free'!J62)/100</f>
        <v>0</v>
      </c>
      <c r="F60" s="31"/>
      <c r="G60" s="31"/>
      <c r="H60" s="17">
        <f t="shared" si="8"/>
        <v>0</v>
      </c>
      <c r="I60" s="32"/>
      <c r="J60" s="17">
        <f t="shared" si="9"/>
        <v>0</v>
      </c>
      <c r="K60" s="17" t="e">
        <f t="shared" si="10"/>
        <v>#DIV/0!</v>
      </c>
      <c r="L60" s="17">
        <f t="shared" si="11"/>
        <v>0</v>
      </c>
      <c r="M60" s="17">
        <f t="shared" si="6"/>
        <v>0</v>
      </c>
      <c r="N60" s="17">
        <f>M60-Protein!Q62</f>
        <v>0</v>
      </c>
      <c r="O60" s="33"/>
      <c r="S60" s="75" t="e">
        <f t="shared" si="12"/>
        <v>#DIV/0!</v>
      </c>
      <c r="U60" s="2">
        <v>87</v>
      </c>
      <c r="V60" s="17" t="e">
        <f t="shared" si="13"/>
        <v>#DIV/0!</v>
      </c>
      <c r="W60" s="17">
        <f t="shared" si="7"/>
        <v>0</v>
      </c>
      <c r="X60" s="17"/>
    </row>
    <row r="61" spans="1:24" ht="11.25">
      <c r="A61" s="1" t="str">
        <f>'TRB Record'!A61</f>
        <v>replicate 30</v>
      </c>
      <c r="C61" s="6">
        <f>'TRB Record'!C61</f>
        <v>0</v>
      </c>
      <c r="D61" s="14"/>
      <c r="E61" s="17">
        <f>(D61*'% solids Extr-Free'!J62)/100</f>
        <v>0</v>
      </c>
      <c r="F61" s="31"/>
      <c r="G61" s="31"/>
      <c r="H61" s="17">
        <f t="shared" si="8"/>
        <v>0</v>
      </c>
      <c r="I61" s="32"/>
      <c r="J61" s="17">
        <f t="shared" si="9"/>
        <v>0</v>
      </c>
      <c r="K61" s="17" t="e">
        <f t="shared" si="10"/>
        <v>#DIV/0!</v>
      </c>
      <c r="L61" s="17">
        <f t="shared" si="11"/>
        <v>0</v>
      </c>
      <c r="M61" s="17">
        <f t="shared" si="6"/>
        <v>0</v>
      </c>
      <c r="N61" s="17">
        <f>M61-Protein!Q62</f>
        <v>0</v>
      </c>
      <c r="O61" s="33"/>
      <c r="S61" s="75" t="e">
        <f t="shared" si="12"/>
        <v>#DIV/0!</v>
      </c>
      <c r="U61" s="2">
        <v>87</v>
      </c>
      <c r="V61" s="17" t="e">
        <f t="shared" si="13"/>
        <v>#DIV/0!</v>
      </c>
      <c r="W61" s="17">
        <f t="shared" si="7"/>
        <v>0</v>
      </c>
      <c r="X61" s="17">
        <f>AVERAGE(W60:W61)</f>
        <v>0</v>
      </c>
    </row>
  </sheetData>
  <sheetProtection sheet="1" objects="1" scenarios="1"/>
  <printOptions gridLines="1"/>
  <pageMargins left="0.75" right="0.75" top="1" bottom="1" header="0.5" footer="0.5"/>
  <pageSetup fitToHeight="5" fitToWidth="2" orientation="landscape" scale="75"/>
  <headerFooter alignWithMargins="0">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jsluiter</dc:creator>
  <cp:keywords/>
  <dc:description/>
  <cp:lastModifiedBy> </cp:lastModifiedBy>
  <dcterms:created xsi:type="dcterms:W3CDTF">2004-05-20T17:44:10Z</dcterms:created>
  <dcterms:modified xsi:type="dcterms:W3CDTF">2007-06-01T16:00:37Z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