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325" activeTab="0"/>
  </bookViews>
  <sheets>
    <sheet name="nstx-mon-ab" sheetId="1" r:id="rId1"/>
  </sheets>
  <externalReferences>
    <externalReference r:id="rId4"/>
  </externalReferences>
  <definedNames>
    <definedName name="_xlnm.Print_Area" localSheetId="0">'nstx-mon-ab'!$A$1:$Q$56</definedName>
  </definedNames>
  <calcPr fullCalcOnLoad="1"/>
</workbook>
</file>

<file path=xl/sharedStrings.xml><?xml version="1.0" encoding="utf-8"?>
<sst xmlns="http://schemas.openxmlformats.org/spreadsheetml/2006/main" count="35" uniqueCount="21">
  <si>
    <t>X</t>
  </si>
  <si>
    <t>Y</t>
  </si>
  <si>
    <t>Z</t>
  </si>
  <si>
    <t>R(mod)</t>
  </si>
  <si>
    <t>dR(nom)</t>
  </si>
  <si>
    <t>sphere r</t>
  </si>
  <si>
    <t>Sphere D</t>
  </si>
  <si>
    <t>toroidal angle</t>
  </si>
  <si>
    <t>error sphere</t>
  </si>
  <si>
    <t>(inches)</t>
  </si>
  <si>
    <t>adjusted for 1/2" sphere</t>
  </si>
  <si>
    <t>(degrees)</t>
  </si>
  <si>
    <t>from file 18March99</t>
  </si>
  <si>
    <t>Rm(X-Y)</t>
  </si>
  <si>
    <t>Above Midplane</t>
  </si>
  <si>
    <t>below Midplane</t>
  </si>
  <si>
    <t>nom Angle</t>
  </si>
  <si>
    <t>Vs. nom VV dimension</t>
  </si>
  <si>
    <t>DATA MISSING</t>
  </si>
  <si>
    <t>Datum Locations</t>
  </si>
  <si>
    <t>Rm(x-y)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</si>
</sst>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.5"/>
      <name val="Arial"/>
      <family val="2"/>
    </font>
    <font>
      <b/>
      <sz val="11"/>
      <name val="Arial"/>
      <family val="2"/>
    </font>
    <font>
      <sz val="17.7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NSTX VV RADIUS (as-builts)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85"/>
          <c:w val="0.9285"/>
          <c:h val="0.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'[1]nstx-mon-ab (2)'!$AJ$23</c:f>
              <c:strCache>
                <c:ptCount val="1"/>
                <c:pt idx="0">
                  <c:v>Above Midplane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('[1]nstx-mon-ab (2)'!$L$3,'[1]nstx-mon-ab (2)'!$L$5,'[1]nstx-mon-ab (2)'!$L$7,'[1]nstx-mon-ab (2)'!$L$9,'[1]nstx-mon-ab (2)'!$L$11,'[1]nstx-mon-ab (2)'!$L$13)</c:f>
              <c:numCache>
                <c:ptCount val="6"/>
                <c:pt idx="0">
                  <c:v>0</c:v>
                </c:pt>
                <c:pt idx="1">
                  <c:v>45</c:v>
                </c:pt>
                <c:pt idx="2">
                  <c:v>90</c:v>
                </c:pt>
                <c:pt idx="3">
                  <c:v>180</c:v>
                </c:pt>
                <c:pt idx="4">
                  <c:v>270</c:v>
                </c:pt>
                <c:pt idx="5">
                  <c:v>315</c:v>
                </c:pt>
              </c:numCache>
            </c:numRef>
          </c:xVal>
          <c:yVal>
            <c:numRef>
              <c:f>('[1]nstx-mon-ab (2)'!$F$3,'[1]nstx-mon-ab (2)'!$F$5,'[1]nstx-mon-ab (2)'!$F$7,'[1]nstx-mon-ab (2)'!$F$9,'[1]nstx-mon-ab (2)'!$F$11,'[1]nstx-mon-ab (2)'!$F$13)</c:f>
              <c:numCache>
                <c:ptCount val="6"/>
                <c:pt idx="0">
                  <c:v>66.09386596092304</c:v>
                </c:pt>
                <c:pt idx="1">
                  <c:v>66.36139601430301</c:v>
                </c:pt>
                <c:pt idx="2">
                  <c:v>65.9802736737038</c:v>
                </c:pt>
                <c:pt idx="3">
                  <c:v>66.45527297678034</c:v>
                </c:pt>
                <c:pt idx="4">
                  <c:v>66</c:v>
                </c:pt>
                <c:pt idx="5">
                  <c:v>66.04725822289254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'[1]nstx-mon-ab (2)'!$AJ$24</c:f>
              <c:strCache>
                <c:ptCount val="1"/>
                <c:pt idx="0">
                  <c:v>below Midplane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('[1]nstx-mon-ab (2)'!$L$4,'[1]nstx-mon-ab (2)'!$L$6,'[1]nstx-mon-ab (2)'!$L$8,'[1]nstx-mon-ab (2)'!$L$10,'[1]nstx-mon-ab (2)'!$L$12,'[1]nstx-mon-ab (2)'!$L$14)</c:f>
              <c:numCache>
                <c:ptCount val="6"/>
                <c:pt idx="0">
                  <c:v>0</c:v>
                </c:pt>
                <c:pt idx="1">
                  <c:v>45</c:v>
                </c:pt>
                <c:pt idx="2">
                  <c:v>90</c:v>
                </c:pt>
                <c:pt idx="3">
                  <c:v>180</c:v>
                </c:pt>
                <c:pt idx="4">
                  <c:v>270</c:v>
                </c:pt>
                <c:pt idx="5">
                  <c:v>315</c:v>
                </c:pt>
              </c:numCache>
            </c:numRef>
          </c:xVal>
          <c:yVal>
            <c:numRef>
              <c:f>('[1]nstx-mon-ab (2)'!$F$4,'[1]nstx-mon-ab (2)'!$F$6,'[1]nstx-mon-ab (2)'!$F$8,'[1]nstx-mon-ab (2)'!$F$10,'[1]nstx-mon-ab (2)'!$F$12,'[1]nstx-mon-ab (2)'!$F$14)</c:f>
              <c:numCache>
                <c:ptCount val="6"/>
                <c:pt idx="0">
                  <c:v>66.18041021448298</c:v>
                </c:pt>
                <c:pt idx="1">
                  <c:v>66.312305615381</c:v>
                </c:pt>
                <c:pt idx="2">
                  <c:v>66.00440013413551</c:v>
                </c:pt>
                <c:pt idx="3">
                  <c:v>66.47515740902395</c:v>
                </c:pt>
                <c:pt idx="4">
                  <c:v>65.98250335450491</c:v>
                </c:pt>
                <c:pt idx="5">
                  <c:v>65.9856164709817</c:v>
                </c:pt>
              </c:numCache>
            </c:numRef>
          </c:yVal>
          <c:smooth val="1"/>
        </c:ser>
        <c:axId val="66766799"/>
        <c:axId val="64030280"/>
      </c:scatterChart>
      <c:valAx>
        <c:axId val="66766799"/>
        <c:scaling>
          <c:orientation val="minMax"/>
          <c:max val="3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Toroidal angle (degrees)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030280"/>
        <c:crosses val="autoZero"/>
        <c:crossBetween val="midCat"/>
        <c:dispUnits/>
        <c:majorUnit val="45"/>
      </c:valAx>
      <c:valAx>
        <c:axId val="64030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Major Radius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66799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53275"/>
          <c:y val="0.49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2</xdr:row>
      <xdr:rowOff>228600</xdr:rowOff>
    </xdr:from>
    <xdr:to>
      <xdr:col>16</xdr:col>
      <xdr:colOff>219075</xdr:colOff>
      <xdr:row>12</xdr:row>
      <xdr:rowOff>152400</xdr:rowOff>
    </xdr:to>
    <xdr:grpSp>
      <xdr:nvGrpSpPr>
        <xdr:cNvPr id="1" name="Group 19"/>
        <xdr:cNvGrpSpPr>
          <a:grpSpLocks/>
        </xdr:cNvGrpSpPr>
      </xdr:nvGrpSpPr>
      <xdr:grpSpPr>
        <a:xfrm>
          <a:off x="6181725" y="561975"/>
          <a:ext cx="2886075" cy="1743075"/>
          <a:chOff x="671" y="41"/>
          <a:chExt cx="303" cy="206"/>
        </a:xfrm>
        <a:solidFill>
          <a:srgbClr val="FFFFFF"/>
        </a:solidFill>
      </xdr:grpSpPr>
      <xdr:grpSp>
        <xdr:nvGrpSpPr>
          <xdr:cNvPr id="2" name="Group 20"/>
          <xdr:cNvGrpSpPr>
            <a:grpSpLocks/>
          </xdr:cNvGrpSpPr>
        </xdr:nvGrpSpPr>
        <xdr:grpSpPr>
          <a:xfrm>
            <a:off x="671" y="188"/>
            <a:ext cx="303" cy="59"/>
            <a:chOff x="632" y="119"/>
            <a:chExt cx="303" cy="59"/>
          </a:xfrm>
          <a:solidFill>
            <a:srgbClr val="FFFFFF"/>
          </a:solidFill>
        </xdr:grpSpPr>
        <xdr:sp>
          <xdr:nvSpPr>
            <xdr:cNvPr id="3" name="Line 21"/>
            <xdr:cNvSpPr>
              <a:spLocks/>
            </xdr:cNvSpPr>
          </xdr:nvSpPr>
          <xdr:spPr>
            <a:xfrm>
              <a:off x="641" y="177"/>
              <a:ext cx="28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22"/>
            <xdr:cNvSpPr>
              <a:spLocks/>
            </xdr:cNvSpPr>
          </xdr:nvSpPr>
          <xdr:spPr>
            <a:xfrm>
              <a:off x="637" y="120"/>
              <a:ext cx="28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23"/>
            <xdr:cNvSpPr>
              <a:spLocks/>
            </xdr:cNvSpPr>
          </xdr:nvSpPr>
          <xdr:spPr>
            <a:xfrm>
              <a:off x="632" y="119"/>
              <a:ext cx="26" cy="57"/>
            </a:xfrm>
            <a:custGeom>
              <a:pathLst>
                <a:path h="82" w="31">
                  <a:moveTo>
                    <a:pt x="6" y="0"/>
                  </a:moveTo>
                  <a:cubicBezTo>
                    <a:pt x="18" y="11"/>
                    <a:pt x="31" y="23"/>
                    <a:pt x="30" y="30"/>
                  </a:cubicBezTo>
                  <a:cubicBezTo>
                    <a:pt x="29" y="37"/>
                    <a:pt x="4" y="36"/>
                    <a:pt x="2" y="41"/>
                  </a:cubicBezTo>
                  <a:cubicBezTo>
                    <a:pt x="0" y="46"/>
                    <a:pt x="18" y="56"/>
                    <a:pt x="20" y="63"/>
                  </a:cubicBezTo>
                  <a:cubicBezTo>
                    <a:pt x="22" y="70"/>
                    <a:pt x="10" y="79"/>
                    <a:pt x="12" y="8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24"/>
            <xdr:cNvSpPr>
              <a:spLocks/>
            </xdr:cNvSpPr>
          </xdr:nvSpPr>
          <xdr:spPr>
            <a:xfrm>
              <a:off x="908" y="119"/>
              <a:ext cx="27" cy="58"/>
            </a:xfrm>
            <a:custGeom>
              <a:pathLst>
                <a:path h="84" w="32">
                  <a:moveTo>
                    <a:pt x="15" y="0"/>
                  </a:moveTo>
                  <a:cubicBezTo>
                    <a:pt x="7" y="12"/>
                    <a:pt x="0" y="25"/>
                    <a:pt x="3" y="32"/>
                  </a:cubicBezTo>
                  <a:cubicBezTo>
                    <a:pt x="6" y="39"/>
                    <a:pt x="30" y="35"/>
                    <a:pt x="31" y="40"/>
                  </a:cubicBezTo>
                  <a:cubicBezTo>
                    <a:pt x="32" y="45"/>
                    <a:pt x="7" y="59"/>
                    <a:pt x="7" y="63"/>
                  </a:cubicBezTo>
                  <a:cubicBezTo>
                    <a:pt x="7" y="67"/>
                    <a:pt x="28" y="64"/>
                    <a:pt x="30" y="67"/>
                  </a:cubicBezTo>
                  <a:cubicBezTo>
                    <a:pt x="32" y="70"/>
                    <a:pt x="27" y="80"/>
                    <a:pt x="20" y="84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TextBox 25"/>
            <xdr:cNvSpPr txBox="1">
              <a:spLocks noChangeArrowheads="1"/>
            </xdr:cNvSpPr>
          </xdr:nvSpPr>
          <xdr:spPr>
            <a:xfrm>
              <a:off x="664" y="154"/>
              <a:ext cx="52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VV wall</a:t>
              </a:r>
            </a:p>
          </xdr:txBody>
        </xdr:sp>
      </xdr:grpSp>
      <xdr:sp>
        <xdr:nvSpPr>
          <xdr:cNvPr id="8" name="TextBox 26"/>
          <xdr:cNvSpPr txBox="1">
            <a:spLocks noChangeArrowheads="1"/>
          </xdr:cNvSpPr>
        </xdr:nvSpPr>
        <xdr:spPr>
          <a:xfrm>
            <a:off x="751" y="41"/>
            <a:ext cx="13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Measuring Arm Probe</a:t>
            </a:r>
          </a:p>
        </xdr:txBody>
      </xdr:sp>
      <xdr:sp>
        <xdr:nvSpPr>
          <xdr:cNvPr id="9" name="Rectangle 27"/>
          <xdr:cNvSpPr>
            <a:spLocks/>
          </xdr:cNvSpPr>
        </xdr:nvSpPr>
        <xdr:spPr>
          <a:xfrm>
            <a:off x="809" y="113"/>
            <a:ext cx="7" cy="18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28"/>
          <xdr:cNvSpPr>
            <a:spLocks/>
          </xdr:cNvSpPr>
        </xdr:nvSpPr>
        <xdr:spPr>
          <a:xfrm>
            <a:off x="805" y="128"/>
            <a:ext cx="15" cy="12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29"/>
          <xdr:cNvSpPr>
            <a:spLocks/>
          </xdr:cNvSpPr>
        </xdr:nvSpPr>
        <xdr:spPr>
          <a:xfrm>
            <a:off x="780" y="64"/>
            <a:ext cx="65" cy="51"/>
          </a:xfrm>
          <a:prstGeom prst="trapezoid">
            <a:avLst>
              <a:gd name="adj" fmla="val -9999"/>
            </a:avLst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30"/>
          <xdr:cNvSpPr>
            <a:spLocks/>
          </xdr:cNvSpPr>
        </xdr:nvSpPr>
        <xdr:spPr>
          <a:xfrm>
            <a:off x="809" y="138"/>
            <a:ext cx="7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31"/>
          <xdr:cNvSpPr>
            <a:spLocks/>
          </xdr:cNvSpPr>
        </xdr:nvSpPr>
        <xdr:spPr>
          <a:xfrm>
            <a:off x="685" y="93"/>
            <a:ext cx="58" cy="16"/>
          </a:xfrm>
          <a:prstGeom prst="borderCallout2">
            <a:avLst>
              <a:gd name="adj1" fmla="val 168967"/>
              <a:gd name="adj2" fmla="val 268750"/>
              <a:gd name="adj3" fmla="val 96550"/>
              <a:gd name="adj4" fmla="val 25000"/>
              <a:gd name="adj5" fmla="val 63791"/>
              <a:gd name="adj6" fmla="val 25000"/>
              <a:gd name="adj7" fmla="val 168967"/>
              <a:gd name="adj8" fmla="val 26875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Pt located</a:t>
            </a:r>
          </a:p>
        </xdr:txBody>
      </xdr:sp>
      <xdr:grpSp>
        <xdr:nvGrpSpPr>
          <xdr:cNvPr id="14" name="Group 32"/>
          <xdr:cNvGrpSpPr>
            <a:grpSpLocks/>
          </xdr:cNvGrpSpPr>
        </xdr:nvGrpSpPr>
        <xdr:grpSpPr>
          <a:xfrm>
            <a:off x="784" y="143"/>
            <a:ext cx="55" cy="45"/>
            <a:chOff x="785" y="215"/>
            <a:chExt cx="55" cy="45"/>
          </a:xfrm>
          <a:solidFill>
            <a:srgbClr val="FFFFFF"/>
          </a:solidFill>
        </xdr:grpSpPr>
        <xdr:sp>
          <xdr:nvSpPr>
            <xdr:cNvPr id="15" name="Rectangle 33"/>
            <xdr:cNvSpPr>
              <a:spLocks/>
            </xdr:cNvSpPr>
          </xdr:nvSpPr>
          <xdr:spPr>
            <a:xfrm>
              <a:off x="785" y="245"/>
              <a:ext cx="55" cy="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34"/>
            <xdr:cNvSpPr>
              <a:spLocks/>
            </xdr:cNvSpPr>
          </xdr:nvSpPr>
          <xdr:spPr>
            <a:xfrm>
              <a:off x="791" y="215"/>
              <a:ext cx="43" cy="44"/>
            </a:xfrm>
            <a:prstGeom prst="ellipse">
              <a:avLst/>
            </a:prstGeom>
            <a:solidFill>
              <a:srgbClr val="FFFFFF"/>
            </a:solidFill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0</xdr:colOff>
      <xdr:row>17</xdr:row>
      <xdr:rowOff>104775</xdr:rowOff>
    </xdr:from>
    <xdr:to>
      <xdr:col>13</xdr:col>
      <xdr:colOff>552450</xdr:colOff>
      <xdr:row>27</xdr:row>
      <xdr:rowOff>19050</xdr:rowOff>
    </xdr:to>
    <xdr:grpSp>
      <xdr:nvGrpSpPr>
        <xdr:cNvPr id="17" name="Group 35"/>
        <xdr:cNvGrpSpPr>
          <a:grpSpLocks/>
        </xdr:cNvGrpSpPr>
      </xdr:nvGrpSpPr>
      <xdr:grpSpPr>
        <a:xfrm>
          <a:off x="5057775" y="3076575"/>
          <a:ext cx="2514600" cy="1562100"/>
          <a:chOff x="385" y="303"/>
          <a:chExt cx="303" cy="164"/>
        </a:xfrm>
        <a:solidFill>
          <a:srgbClr val="FFFFFF"/>
        </a:solidFill>
      </xdr:grpSpPr>
      <xdr:grpSp>
        <xdr:nvGrpSpPr>
          <xdr:cNvPr id="18" name="Group 36"/>
          <xdr:cNvGrpSpPr>
            <a:grpSpLocks/>
          </xdr:cNvGrpSpPr>
        </xdr:nvGrpSpPr>
        <xdr:grpSpPr>
          <a:xfrm>
            <a:off x="390" y="364"/>
            <a:ext cx="288" cy="103"/>
            <a:chOff x="547" y="276"/>
            <a:chExt cx="213" cy="83"/>
          </a:xfrm>
          <a:solidFill>
            <a:srgbClr val="FFFFFF"/>
          </a:solidFill>
        </xdr:grpSpPr>
        <xdr:sp>
          <xdr:nvSpPr>
            <xdr:cNvPr id="19" name="Line 37"/>
            <xdr:cNvSpPr>
              <a:spLocks/>
            </xdr:cNvSpPr>
          </xdr:nvSpPr>
          <xdr:spPr>
            <a:xfrm>
              <a:off x="550" y="333"/>
              <a:ext cx="2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547" y="287"/>
              <a:ext cx="20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39"/>
            <xdr:cNvSpPr>
              <a:spLocks/>
            </xdr:cNvSpPr>
          </xdr:nvSpPr>
          <xdr:spPr>
            <a:xfrm>
              <a:off x="619" y="287"/>
              <a:ext cx="77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40"/>
            <xdr:cNvSpPr>
              <a:spLocks/>
            </xdr:cNvSpPr>
          </xdr:nvSpPr>
          <xdr:spPr>
            <a:xfrm>
              <a:off x="631" y="276"/>
              <a:ext cx="54" cy="3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41"/>
            <xdr:cNvSpPr>
              <a:spLocks/>
            </xdr:cNvSpPr>
          </xdr:nvSpPr>
          <xdr:spPr>
            <a:xfrm>
              <a:off x="640" y="276"/>
              <a:ext cx="34" cy="2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Rectangle 42"/>
            <xdr:cNvSpPr>
              <a:spLocks/>
            </xdr:cNvSpPr>
          </xdr:nvSpPr>
          <xdr:spPr>
            <a:xfrm>
              <a:off x="647" y="313"/>
              <a:ext cx="21" cy="4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Rectangle 43"/>
            <xdr:cNvSpPr>
              <a:spLocks/>
            </xdr:cNvSpPr>
          </xdr:nvSpPr>
          <xdr:spPr>
            <a:xfrm>
              <a:off x="653" y="302"/>
              <a:ext cx="8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AutoShape 44"/>
          <xdr:cNvSpPr>
            <a:spLocks/>
          </xdr:cNvSpPr>
        </xdr:nvSpPr>
        <xdr:spPr>
          <a:xfrm>
            <a:off x="385" y="377"/>
            <a:ext cx="26" cy="57"/>
          </a:xfrm>
          <a:custGeom>
            <a:pathLst>
              <a:path h="82" w="31">
                <a:moveTo>
                  <a:pt x="6" y="0"/>
                </a:moveTo>
                <a:cubicBezTo>
                  <a:pt x="18" y="11"/>
                  <a:pt x="31" y="23"/>
                  <a:pt x="30" y="30"/>
                </a:cubicBezTo>
                <a:cubicBezTo>
                  <a:pt x="29" y="37"/>
                  <a:pt x="4" y="36"/>
                  <a:pt x="2" y="41"/>
                </a:cubicBezTo>
                <a:cubicBezTo>
                  <a:pt x="0" y="46"/>
                  <a:pt x="18" y="56"/>
                  <a:pt x="20" y="63"/>
                </a:cubicBezTo>
                <a:cubicBezTo>
                  <a:pt x="22" y="70"/>
                  <a:pt x="10" y="79"/>
                  <a:pt x="12" y="8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45"/>
          <xdr:cNvSpPr>
            <a:spLocks/>
          </xdr:cNvSpPr>
        </xdr:nvSpPr>
        <xdr:spPr>
          <a:xfrm>
            <a:off x="661" y="377"/>
            <a:ext cx="27" cy="58"/>
          </a:xfrm>
          <a:custGeom>
            <a:pathLst>
              <a:path h="84" w="32">
                <a:moveTo>
                  <a:pt x="15" y="0"/>
                </a:moveTo>
                <a:cubicBezTo>
                  <a:pt x="7" y="12"/>
                  <a:pt x="0" y="25"/>
                  <a:pt x="3" y="32"/>
                </a:cubicBezTo>
                <a:cubicBezTo>
                  <a:pt x="6" y="39"/>
                  <a:pt x="30" y="35"/>
                  <a:pt x="31" y="40"/>
                </a:cubicBezTo>
                <a:cubicBezTo>
                  <a:pt x="32" y="45"/>
                  <a:pt x="7" y="59"/>
                  <a:pt x="7" y="63"/>
                </a:cubicBezTo>
                <a:cubicBezTo>
                  <a:pt x="7" y="67"/>
                  <a:pt x="28" y="64"/>
                  <a:pt x="30" y="67"/>
                </a:cubicBezTo>
                <a:cubicBezTo>
                  <a:pt x="32" y="70"/>
                  <a:pt x="27" y="80"/>
                  <a:pt x="20" y="84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46"/>
          <xdr:cNvSpPr>
            <a:spLocks/>
          </xdr:cNvSpPr>
        </xdr:nvSpPr>
        <xdr:spPr>
          <a:xfrm>
            <a:off x="535" y="371"/>
            <a:ext cx="7" cy="18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47"/>
          <xdr:cNvSpPr>
            <a:spLocks/>
          </xdr:cNvSpPr>
        </xdr:nvSpPr>
        <xdr:spPr>
          <a:xfrm>
            <a:off x="531" y="386"/>
            <a:ext cx="15" cy="12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48"/>
          <xdr:cNvSpPr>
            <a:spLocks/>
          </xdr:cNvSpPr>
        </xdr:nvSpPr>
        <xdr:spPr>
          <a:xfrm>
            <a:off x="506" y="322"/>
            <a:ext cx="65" cy="51"/>
          </a:xfrm>
          <a:prstGeom prst="trapezoid">
            <a:avLst>
              <a:gd name="adj" fmla="val -9999"/>
            </a:avLst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Box 49"/>
          <xdr:cNvSpPr txBox="1">
            <a:spLocks noChangeArrowheads="1"/>
          </xdr:cNvSpPr>
        </xdr:nvSpPr>
        <xdr:spPr>
          <a:xfrm>
            <a:off x="418" y="415"/>
            <a:ext cx="6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VV wall</a:t>
            </a:r>
          </a:p>
        </xdr:txBody>
      </xdr:sp>
      <xdr:sp>
        <xdr:nvSpPr>
          <xdr:cNvPr id="32" name="TextBox 50"/>
          <xdr:cNvSpPr txBox="1">
            <a:spLocks noChangeArrowheads="1"/>
          </xdr:cNvSpPr>
        </xdr:nvSpPr>
        <xdr:spPr>
          <a:xfrm>
            <a:off x="477" y="303"/>
            <a:ext cx="15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Measuring Arm Probe</a:t>
            </a:r>
          </a:p>
        </xdr:txBody>
      </xdr:sp>
      <xdr:sp>
        <xdr:nvSpPr>
          <xdr:cNvPr id="33" name="Oval 51"/>
          <xdr:cNvSpPr>
            <a:spLocks/>
          </xdr:cNvSpPr>
        </xdr:nvSpPr>
        <xdr:spPr>
          <a:xfrm>
            <a:off x="535" y="396"/>
            <a:ext cx="7" cy="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52"/>
          <xdr:cNvSpPr>
            <a:spLocks/>
          </xdr:cNvSpPr>
        </xdr:nvSpPr>
        <xdr:spPr>
          <a:xfrm>
            <a:off x="411" y="441"/>
            <a:ext cx="58" cy="16"/>
          </a:xfrm>
          <a:prstGeom prst="borderCallout2">
            <a:avLst>
              <a:gd name="adj1" fmla="val 168967"/>
              <a:gd name="adj2" fmla="val -293750"/>
              <a:gd name="adj3" fmla="val 94828"/>
              <a:gd name="adj4" fmla="val 25000"/>
              <a:gd name="adj5" fmla="val 63791"/>
              <a:gd name="adj6" fmla="val 25000"/>
              <a:gd name="adj7" fmla="val 168967"/>
              <a:gd name="adj8" fmla="val -29375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Pt located</a:t>
            </a:r>
          </a:p>
        </xdr:txBody>
      </xdr:sp>
    </xdr:grpSp>
    <xdr:clientData/>
  </xdr:twoCellAnchor>
  <xdr:twoCellAnchor>
    <xdr:from>
      <xdr:col>0</xdr:col>
      <xdr:colOff>104775</xdr:colOff>
      <xdr:row>28</xdr:row>
      <xdr:rowOff>66675</xdr:rowOff>
    </xdr:from>
    <xdr:to>
      <xdr:col>16</xdr:col>
      <xdr:colOff>85725</xdr:colOff>
      <xdr:row>55</xdr:row>
      <xdr:rowOff>0</xdr:rowOff>
    </xdr:to>
    <xdr:graphicFrame>
      <xdr:nvGraphicFramePr>
        <xdr:cNvPr id="35" name="Chart 53"/>
        <xdr:cNvGraphicFramePr/>
      </xdr:nvGraphicFramePr>
      <xdr:xfrm>
        <a:off x="104775" y="4848225"/>
        <a:ext cx="88296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Worksheet%20Scrap%20'Above%20Midplane%20%20...'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stx-mon-ab"/>
      <sheetName val="nstx-mon-ab (2)"/>
    </sheetNames>
    <sheetDataSet>
      <sheetData sheetId="1">
        <row r="3">
          <cell r="F3">
            <v>66.09386596092304</v>
          </cell>
          <cell r="L3">
            <v>0</v>
          </cell>
        </row>
        <row r="4">
          <cell r="F4">
            <v>66.18041021448298</v>
          </cell>
          <cell r="L4">
            <v>0</v>
          </cell>
        </row>
        <row r="5">
          <cell r="F5">
            <v>66.36139601430301</v>
          </cell>
          <cell r="L5">
            <v>45</v>
          </cell>
        </row>
        <row r="6">
          <cell r="F6">
            <v>66.312305615381</v>
          </cell>
          <cell r="L6">
            <v>45</v>
          </cell>
        </row>
        <row r="7">
          <cell r="F7">
            <v>65.9802736737038</v>
          </cell>
          <cell r="L7">
            <v>90</v>
          </cell>
        </row>
        <row r="8">
          <cell r="F8">
            <v>66.00440013413551</v>
          </cell>
          <cell r="L8">
            <v>90</v>
          </cell>
        </row>
        <row r="9">
          <cell r="F9">
            <v>66.45527297678034</v>
          </cell>
          <cell r="L9">
            <v>180</v>
          </cell>
        </row>
        <row r="10">
          <cell r="F10">
            <v>66.47515740902395</v>
          </cell>
          <cell r="L10">
            <v>180</v>
          </cell>
        </row>
        <row r="11">
          <cell r="F11">
            <v>66</v>
          </cell>
          <cell r="L11">
            <v>270</v>
          </cell>
        </row>
        <row r="12">
          <cell r="F12">
            <v>65.98250335450491</v>
          </cell>
          <cell r="L12">
            <v>270</v>
          </cell>
        </row>
        <row r="13">
          <cell r="F13">
            <v>66.04725822289254</v>
          </cell>
          <cell r="L13">
            <v>315</v>
          </cell>
        </row>
        <row r="14">
          <cell r="F14">
            <v>65.9856164709817</v>
          </cell>
          <cell r="L14">
            <v>315</v>
          </cell>
        </row>
        <row r="23">
          <cell r="AJ23" t="str">
            <v>Above Midplane</v>
          </cell>
        </row>
        <row r="24">
          <cell r="AJ24" t="str">
            <v>below Midplane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27"/>
  <sheetViews>
    <sheetView tabSelected="1" workbookViewId="0" topLeftCell="A1">
      <selection activeCell="O3" sqref="O3"/>
    </sheetView>
  </sheetViews>
  <sheetFormatPr defaultColWidth="9.140625" defaultRowHeight="12.75"/>
  <cols>
    <col min="5" max="5" width="10.28125" style="0" customWidth="1"/>
    <col min="6" max="6" width="14.8515625" style="0" customWidth="1"/>
    <col min="7" max="8" width="9.140625" style="0" hidden="1" customWidth="1"/>
    <col min="9" max="9" width="14.140625" style="0" customWidth="1"/>
    <col min="10" max="10" width="11.140625" style="0" hidden="1" customWidth="1"/>
    <col min="11" max="11" width="11.140625" style="0" customWidth="1"/>
  </cols>
  <sheetData>
    <row r="1" ht="13.5" thickBot="1"/>
    <row r="2" spans="1:11" ht="12.75">
      <c r="A2" s="1" t="s">
        <v>0</v>
      </c>
      <c r="B2" s="2" t="s">
        <v>1</v>
      </c>
      <c r="C2" s="2" t="s">
        <v>2</v>
      </c>
      <c r="D2" s="2" t="s">
        <v>13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3" t="s">
        <v>16</v>
      </c>
    </row>
    <row r="3" spans="1:11" ht="28.5" customHeight="1" thickBot="1">
      <c r="A3" s="4" t="s">
        <v>9</v>
      </c>
      <c r="B3" s="5" t="s">
        <v>9</v>
      </c>
      <c r="C3" s="5" t="s">
        <v>9</v>
      </c>
      <c r="D3" s="5" t="s">
        <v>9</v>
      </c>
      <c r="E3" s="6" t="s">
        <v>10</v>
      </c>
      <c r="F3" s="6" t="s">
        <v>17</v>
      </c>
      <c r="G3" s="6"/>
      <c r="H3" s="6"/>
      <c r="I3" s="5" t="s">
        <v>11</v>
      </c>
      <c r="J3" s="5" t="s">
        <v>11</v>
      </c>
      <c r="K3" s="7" t="s">
        <v>11</v>
      </c>
    </row>
    <row r="4" spans="1:11" ht="12.75">
      <c r="A4" s="8">
        <v>-0.0932</v>
      </c>
      <c r="B4" s="9">
        <v>65.8438</v>
      </c>
      <c r="C4" s="9">
        <v>15.9417</v>
      </c>
      <c r="D4" s="9">
        <f aca="true" t="shared" si="0" ref="D4:D11">(A4^2+B4^2)^0.5</f>
        <v>65.84386596092304</v>
      </c>
      <c r="E4" s="9">
        <f aca="true" t="shared" si="1" ref="E4:E11">D4+0.25</f>
        <v>66.09386596092304</v>
      </c>
      <c r="F4" s="9">
        <f aca="true" t="shared" si="2" ref="F4:F11">66.5-E4</f>
        <v>0.4061340390769601</v>
      </c>
      <c r="G4" s="9">
        <v>0.255</v>
      </c>
      <c r="H4" s="9">
        <f aca="true" t="shared" si="3" ref="H4:H11">G4*2</f>
        <v>0.51</v>
      </c>
      <c r="I4" s="9">
        <f>360-ACOS(B4/D4)*180/PI()</f>
        <v>359.91889953064594</v>
      </c>
      <c r="J4" s="9">
        <f aca="true" t="shared" si="4" ref="J4:J11">0.25-G4</f>
        <v>-0.0050000000000000044</v>
      </c>
      <c r="K4" s="10">
        <v>0</v>
      </c>
    </row>
    <row r="5" spans="1:11" ht="12.75">
      <c r="A5" s="11">
        <v>-0.0367</v>
      </c>
      <c r="B5" s="12">
        <v>65.9304</v>
      </c>
      <c r="C5" s="12">
        <v>-16.0206</v>
      </c>
      <c r="D5" s="12">
        <f t="shared" si="0"/>
        <v>65.93041021448298</v>
      </c>
      <c r="E5" s="12">
        <f t="shared" si="1"/>
        <v>66.18041021448298</v>
      </c>
      <c r="F5" s="12">
        <f t="shared" si="2"/>
        <v>0.31958978551702444</v>
      </c>
      <c r="G5" s="12">
        <v>0.2442</v>
      </c>
      <c r="H5" s="12">
        <f t="shared" si="3"/>
        <v>0.4884</v>
      </c>
      <c r="I5" s="12">
        <f>360-ACOS(B5/D5)*180/PI()</f>
        <v>359.9681064442063</v>
      </c>
      <c r="J5" s="12">
        <f t="shared" si="4"/>
        <v>0.0058</v>
      </c>
      <c r="K5" s="13">
        <v>0</v>
      </c>
    </row>
    <row r="6" spans="1:11" ht="12.75">
      <c r="A6" s="11">
        <v>46.787</v>
      </c>
      <c r="B6" s="12">
        <v>46.7086</v>
      </c>
      <c r="C6" s="12">
        <v>16.0318</v>
      </c>
      <c r="D6" s="12">
        <f t="shared" si="0"/>
        <v>66.11139601430301</v>
      </c>
      <c r="E6" s="12">
        <f t="shared" si="1"/>
        <v>66.36139601430301</v>
      </c>
      <c r="F6" s="12">
        <f t="shared" si="2"/>
        <v>0.13860398569698873</v>
      </c>
      <c r="G6" s="12">
        <v>0.246</v>
      </c>
      <c r="H6" s="12">
        <f t="shared" si="3"/>
        <v>0.492</v>
      </c>
      <c r="I6" s="12">
        <f>ACOS(B6/D6)*180/PI()</f>
        <v>45.04804491399568</v>
      </c>
      <c r="J6" s="12">
        <f t="shared" si="4"/>
        <v>0.0040000000000000036</v>
      </c>
      <c r="K6" s="13">
        <v>45</v>
      </c>
    </row>
    <row r="7" spans="1:11" ht="12.75">
      <c r="A7" s="11">
        <v>46.6931</v>
      </c>
      <c r="B7" s="12">
        <v>46.7331</v>
      </c>
      <c r="C7" s="12">
        <v>-16.0158</v>
      </c>
      <c r="D7" s="12">
        <f t="shared" si="0"/>
        <v>66.062305615381</v>
      </c>
      <c r="E7" s="12">
        <f t="shared" si="1"/>
        <v>66.312305615381</v>
      </c>
      <c r="F7" s="12">
        <f t="shared" si="2"/>
        <v>0.18769438461899313</v>
      </c>
      <c r="G7" s="12">
        <v>0.2326</v>
      </c>
      <c r="H7" s="12">
        <f t="shared" si="3"/>
        <v>0.4652</v>
      </c>
      <c r="I7" s="12">
        <f>ACOS(B7/D7)*180/PI()</f>
        <v>44.97546907569306</v>
      </c>
      <c r="J7" s="12">
        <f t="shared" si="4"/>
        <v>0.0174</v>
      </c>
      <c r="K7" s="13">
        <v>45</v>
      </c>
    </row>
    <row r="8" spans="1:11" ht="12.75">
      <c r="A8" s="11">
        <v>65.7301</v>
      </c>
      <c r="B8" s="12">
        <v>0.1511</v>
      </c>
      <c r="C8" s="12">
        <v>21.8571</v>
      </c>
      <c r="D8" s="12">
        <f t="shared" si="0"/>
        <v>65.7302736737038</v>
      </c>
      <c r="E8" s="12">
        <f t="shared" si="1"/>
        <v>65.9802736737038</v>
      </c>
      <c r="F8" s="12">
        <f t="shared" si="2"/>
        <v>0.519726326296194</v>
      </c>
      <c r="G8" s="12">
        <v>0.2446</v>
      </c>
      <c r="H8" s="12">
        <f t="shared" si="3"/>
        <v>0.4892</v>
      </c>
      <c r="I8" s="12">
        <f>ACOS(B8/D8)*180/PI()</f>
        <v>89.86828900253303</v>
      </c>
      <c r="J8" s="12">
        <f t="shared" si="4"/>
        <v>0.005399999999999988</v>
      </c>
      <c r="K8" s="13">
        <v>90</v>
      </c>
    </row>
    <row r="9" spans="1:11" ht="12.75">
      <c r="A9" s="11">
        <v>65.7544</v>
      </c>
      <c r="B9" s="12">
        <v>-0.0042</v>
      </c>
      <c r="C9" s="12">
        <v>-21.895</v>
      </c>
      <c r="D9" s="12">
        <f t="shared" si="0"/>
        <v>65.75440013413551</v>
      </c>
      <c r="E9" s="12">
        <f t="shared" si="1"/>
        <v>66.00440013413551</v>
      </c>
      <c r="F9" s="12">
        <f t="shared" si="2"/>
        <v>0.49559986586449156</v>
      </c>
      <c r="G9" s="12">
        <v>0.2441</v>
      </c>
      <c r="H9" s="12">
        <f t="shared" si="3"/>
        <v>0.4882</v>
      </c>
      <c r="I9" s="12">
        <f>ACOS(B9/D9)*180/PI()</f>
        <v>90.00365971362568</v>
      </c>
      <c r="J9" s="12">
        <f t="shared" si="4"/>
        <v>0.005899999999999989</v>
      </c>
      <c r="K9" s="13">
        <v>90</v>
      </c>
    </row>
    <row r="10" spans="1:11" ht="12.75">
      <c r="A10" s="11">
        <v>0.0983</v>
      </c>
      <c r="B10" s="12">
        <v>-66.2052</v>
      </c>
      <c r="C10" s="12">
        <v>16.0426</v>
      </c>
      <c r="D10" s="12">
        <f t="shared" si="0"/>
        <v>66.20527297678034</v>
      </c>
      <c r="E10" s="12">
        <f t="shared" si="1"/>
        <v>66.45527297678034</v>
      </c>
      <c r="F10" s="12">
        <f t="shared" si="2"/>
        <v>0.044727023219664375</v>
      </c>
      <c r="G10" s="12">
        <v>0.2468</v>
      </c>
      <c r="H10" s="12">
        <f t="shared" si="3"/>
        <v>0.4936</v>
      </c>
      <c r="I10" s="12">
        <f>ACOS(B10/D10)*180/PI()</f>
        <v>179.91492857076057</v>
      </c>
      <c r="J10" s="12">
        <f t="shared" si="4"/>
        <v>0.0032000000000000084</v>
      </c>
      <c r="K10" s="13">
        <v>180</v>
      </c>
    </row>
    <row r="11" spans="1:11" ht="12.75">
      <c r="A11" s="11">
        <v>-0.0872</v>
      </c>
      <c r="B11" s="12">
        <v>-66.2251</v>
      </c>
      <c r="C11" s="12">
        <v>-16.0057</v>
      </c>
      <c r="D11" s="12">
        <f t="shared" si="0"/>
        <v>66.22515740902395</v>
      </c>
      <c r="E11" s="12">
        <f t="shared" si="1"/>
        <v>66.47515740902395</v>
      </c>
      <c r="F11" s="12">
        <f t="shared" si="2"/>
        <v>0.024842590976049905</v>
      </c>
      <c r="G11" s="12">
        <v>0.2533</v>
      </c>
      <c r="H11" s="12">
        <f t="shared" si="3"/>
        <v>0.5066</v>
      </c>
      <c r="I11" s="12">
        <f>360-ACOS(B11/D11)*180/PI()</f>
        <v>180.07544252989175</v>
      </c>
      <c r="J11" s="12">
        <f t="shared" si="4"/>
        <v>-0.003300000000000025</v>
      </c>
      <c r="K11" s="13">
        <v>180</v>
      </c>
    </row>
    <row r="12" spans="1:11" ht="12.75">
      <c r="A12" s="14" t="s">
        <v>18</v>
      </c>
      <c r="B12" s="12"/>
      <c r="C12" s="15">
        <v>16</v>
      </c>
      <c r="D12" s="12"/>
      <c r="E12" s="15">
        <v>66</v>
      </c>
      <c r="F12" s="12"/>
      <c r="G12" s="12"/>
      <c r="H12" s="12"/>
      <c r="I12" s="15">
        <v>270</v>
      </c>
      <c r="J12" s="12"/>
      <c r="K12" s="13">
        <v>270</v>
      </c>
    </row>
    <row r="13" spans="1:37" ht="12.75">
      <c r="A13" s="11">
        <v>-65.7325</v>
      </c>
      <c r="B13" s="12">
        <v>-0.021</v>
      </c>
      <c r="C13" s="12">
        <v>-15.902</v>
      </c>
      <c r="D13" s="12">
        <f>(A13^2+B13^2)^0.5</f>
        <v>65.73250335450491</v>
      </c>
      <c r="E13" s="12">
        <f>D13+0.25</f>
        <v>65.98250335450491</v>
      </c>
      <c r="F13" s="12">
        <f>66.5-E13</f>
        <v>0.5174966454950862</v>
      </c>
      <c r="G13" s="12">
        <v>0.2583</v>
      </c>
      <c r="H13" s="12">
        <f>G13*2</f>
        <v>0.5166</v>
      </c>
      <c r="I13" s="12">
        <f>360-ACOS(B13/D13)*180/PI()</f>
        <v>269.98169533596257</v>
      </c>
      <c r="J13" s="12">
        <f>0.25-G13</f>
        <v>-0.008299999999999974</v>
      </c>
      <c r="K13" s="13">
        <v>270</v>
      </c>
      <c r="AK13" t="s">
        <v>14</v>
      </c>
    </row>
    <row r="14" spans="1:37" ht="12.75">
      <c r="A14" s="11">
        <v>-46.5847</v>
      </c>
      <c r="B14" s="12">
        <v>46.4666</v>
      </c>
      <c r="C14" s="12">
        <v>18.0704</v>
      </c>
      <c r="D14" s="12">
        <f>(A14^2+B14^2)^0.5</f>
        <v>65.79725822289254</v>
      </c>
      <c r="E14" s="12">
        <f>D14+0.25</f>
        <v>66.04725822289254</v>
      </c>
      <c r="F14" s="12">
        <f>66.5-E14</f>
        <v>0.45274177710746244</v>
      </c>
      <c r="G14" s="12">
        <v>0.2433</v>
      </c>
      <c r="H14" s="12">
        <f>G14*2</f>
        <v>0.4866</v>
      </c>
      <c r="I14" s="12">
        <f>360-ACOS(B14/D14)*180/PI()</f>
        <v>314.92728067284224</v>
      </c>
      <c r="J14" s="12">
        <f>0.25-G14</f>
        <v>0.0067000000000000115</v>
      </c>
      <c r="K14" s="13">
        <v>315</v>
      </c>
      <c r="AK14" t="s">
        <v>15</v>
      </c>
    </row>
    <row r="15" spans="1:11" ht="13.5" thickBot="1">
      <c r="A15" s="16">
        <v>-46.4861</v>
      </c>
      <c r="B15" s="17">
        <v>46.4781</v>
      </c>
      <c r="C15" s="17">
        <v>-18.053</v>
      </c>
      <c r="D15" s="17">
        <f>(A15^2+B15^2)^0.5</f>
        <v>65.7356164709817</v>
      </c>
      <c r="E15" s="17">
        <f>D15+0.25</f>
        <v>65.9856164709817</v>
      </c>
      <c r="F15" s="17">
        <f>66.5-E15</f>
        <v>0.5143835290183034</v>
      </c>
      <c r="G15" s="17">
        <v>0.2581</v>
      </c>
      <c r="H15" s="17">
        <f>G15*2</f>
        <v>0.5162</v>
      </c>
      <c r="I15" s="17">
        <f>360-ACOS(B15/D15)*180/PI()</f>
        <v>314.99506943280346</v>
      </c>
      <c r="J15" s="17">
        <f>0.25-G15</f>
        <v>-0.008099999999999996</v>
      </c>
      <c r="K15" s="18">
        <v>315</v>
      </c>
    </row>
    <row r="16" spans="1:11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2.75">
      <c r="A18" s="19"/>
      <c r="B18" s="20"/>
      <c r="C18" s="20"/>
      <c r="D18" s="21" t="s">
        <v>19</v>
      </c>
      <c r="E18" s="20"/>
      <c r="F18" s="20"/>
      <c r="G18" s="19"/>
      <c r="H18" s="20"/>
      <c r="I18" s="19"/>
      <c r="J18" s="19"/>
      <c r="K18" s="19"/>
    </row>
    <row r="19" spans="1:11" ht="13.5" thickBot="1">
      <c r="A19" s="19"/>
      <c r="B19" s="20"/>
      <c r="C19" s="20"/>
      <c r="D19" s="20" t="s">
        <v>12</v>
      </c>
      <c r="E19" s="20"/>
      <c r="F19" s="20"/>
      <c r="G19" s="19"/>
      <c r="H19" s="20"/>
      <c r="I19" s="19"/>
      <c r="J19" s="19"/>
      <c r="K19" s="19"/>
    </row>
    <row r="20" spans="1:11" ht="12.75">
      <c r="A20" s="19"/>
      <c r="B20" s="22" t="s">
        <v>0</v>
      </c>
      <c r="C20" s="23" t="s">
        <v>1</v>
      </c>
      <c r="D20" s="22" t="s">
        <v>2</v>
      </c>
      <c r="E20" s="22" t="s">
        <v>20</v>
      </c>
      <c r="F20" s="22" t="s">
        <v>7</v>
      </c>
      <c r="G20" s="19"/>
      <c r="H20" s="20"/>
      <c r="I20" s="19"/>
      <c r="J20" s="19"/>
      <c r="K20" s="19"/>
    </row>
    <row r="21" spans="1:11" ht="13.5" thickBot="1">
      <c r="A21" s="19"/>
      <c r="B21" s="24" t="s">
        <v>9</v>
      </c>
      <c r="C21" s="24" t="s">
        <v>9</v>
      </c>
      <c r="D21" s="24" t="s">
        <v>9</v>
      </c>
      <c r="E21" s="24" t="s">
        <v>9</v>
      </c>
      <c r="F21" s="24" t="s">
        <v>11</v>
      </c>
      <c r="G21" s="19"/>
      <c r="H21" s="21"/>
      <c r="I21" s="19"/>
      <c r="J21" s="19"/>
      <c r="K21" s="19"/>
    </row>
    <row r="22" spans="1:11" ht="12.75">
      <c r="A22" s="19"/>
      <c r="B22" s="25">
        <v>46.817</v>
      </c>
      <c r="C22" s="26">
        <v>46.717</v>
      </c>
      <c r="D22" s="25">
        <v>19.991</v>
      </c>
      <c r="E22" s="25">
        <f>(B22^2+C22^2)^0.5</f>
        <v>66.13856347094334</v>
      </c>
      <c r="F22" s="27">
        <f>DEGREES(ATAN(B22/C22))</f>
        <v>45.06125661009116</v>
      </c>
      <c r="G22" s="19"/>
      <c r="H22" s="20"/>
      <c r="I22" s="19"/>
      <c r="J22" s="19"/>
      <c r="K22" s="19"/>
    </row>
    <row r="23" spans="1:11" ht="12.75">
      <c r="A23" s="19"/>
      <c r="B23" s="28">
        <v>57.576</v>
      </c>
      <c r="C23" s="29">
        <v>32.92</v>
      </c>
      <c r="D23" s="28">
        <v>-4.781</v>
      </c>
      <c r="E23" s="28">
        <f>(B23^2+C23^2)^0.5</f>
        <v>66.32286314688172</v>
      </c>
      <c r="F23" s="30">
        <f>DEGREES(ATAN(B23/C23))</f>
        <v>60.24054595016323</v>
      </c>
      <c r="G23" s="19"/>
      <c r="H23" s="20"/>
      <c r="I23" s="19"/>
      <c r="J23" s="19"/>
      <c r="K23" s="19"/>
    </row>
    <row r="24" spans="1:11" ht="12.75">
      <c r="A24" s="19"/>
      <c r="B24" s="28">
        <v>16.078</v>
      </c>
      <c r="C24" s="29">
        <v>-64.253</v>
      </c>
      <c r="D24" s="28">
        <v>19.962</v>
      </c>
      <c r="E24" s="28">
        <f>(B24^2+C24^2)^0.5</f>
        <v>66.23405538693822</v>
      </c>
      <c r="F24" s="30">
        <f>DEGREES(ATAN(B24/C24))+180</f>
        <v>165.95137800873442</v>
      </c>
      <c r="G24" s="19"/>
      <c r="H24" s="20"/>
      <c r="I24" s="19"/>
      <c r="J24" s="19"/>
      <c r="K24" s="19"/>
    </row>
    <row r="25" spans="1:11" ht="12.75">
      <c r="A25" s="19"/>
      <c r="B25" s="28">
        <v>-1.057</v>
      </c>
      <c r="C25" s="29">
        <v>-66.271</v>
      </c>
      <c r="D25" s="28">
        <v>-4.785</v>
      </c>
      <c r="E25" s="28">
        <f>(B25^2+C25^2)^0.5</f>
        <v>66.27942885994115</v>
      </c>
      <c r="F25" s="30">
        <f>DEGREES(ATAN(B25/C25))+180</f>
        <v>180.91377079370668</v>
      </c>
      <c r="G25" s="19"/>
      <c r="H25" s="20"/>
      <c r="I25" s="19"/>
      <c r="J25" s="19"/>
      <c r="K25" s="19"/>
    </row>
    <row r="26" spans="1:11" ht="12.75">
      <c r="A26" s="19"/>
      <c r="B26" s="28">
        <v>-65.953</v>
      </c>
      <c r="C26" s="29">
        <v>0.267</v>
      </c>
      <c r="D26" s="28">
        <v>-4.765</v>
      </c>
      <c r="E26" s="28">
        <f>(ABS(B26)^2+C26^2)^0.5</f>
        <v>65.95354045083555</v>
      </c>
      <c r="F26" s="30">
        <f>90-ABS(DEGREES(ATAN(B26/C26)))+270</f>
        <v>270.23195138292124</v>
      </c>
      <c r="G26" s="19"/>
      <c r="H26" s="20"/>
      <c r="I26" s="19"/>
      <c r="J26" s="19"/>
      <c r="K26" s="19"/>
    </row>
    <row r="27" spans="1:11" ht="13.5" thickBot="1">
      <c r="A27" s="19"/>
      <c r="B27" s="31">
        <v>-63.714</v>
      </c>
      <c r="C27" s="32">
        <v>17.149</v>
      </c>
      <c r="D27" s="31">
        <v>19.96</v>
      </c>
      <c r="E27" s="31">
        <f>(B27^2+C27^2)^0.5</f>
        <v>65.98152769525726</v>
      </c>
      <c r="F27" s="33">
        <f>90-ABS(DEGREES(ATAN(B27/C27)))+270</f>
        <v>285.06448914527687</v>
      </c>
      <c r="G27" s="19"/>
      <c r="H27" s="20"/>
      <c r="I27" s="19"/>
      <c r="J27" s="19"/>
      <c r="K27" s="19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scale="64" r:id="rId2"/>
  <headerFooter alignWithMargins="0">
    <oddHeader>&amp;C&amp;"Arial,Bold"&amp;16NSTX Monument Locations
(as-built 5/2000)</oddHeader>
    <oddFooter>&amp;L&amp;D  GDL&amp;R&amp;F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Douglas Loesser</dc:creator>
  <cp:keywords/>
  <dc:description/>
  <cp:lastModifiedBy>G. Douglas Loesser</cp:lastModifiedBy>
  <cp:lastPrinted>2000-05-25T20:13:39Z</cp:lastPrinted>
  <dcterms:created xsi:type="dcterms:W3CDTF">2000-05-25T20:13:48Z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