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2"/>
  </bookViews>
  <sheets>
    <sheet name="Project summary" sheetId="1" r:id="rId1"/>
    <sheet name="Investment profile combined" sheetId="2" r:id="rId2"/>
    <sheet name="Combined cost summary" sheetId="3" r:id="rId3"/>
    <sheet name="OPEX summary" sheetId="4" r:id="rId4"/>
  </sheets>
  <definedNames/>
  <calcPr fullCalcOnLoad="1"/>
</workbook>
</file>

<file path=xl/sharedStrings.xml><?xml version="1.0" encoding="utf-8"?>
<sst xmlns="http://schemas.openxmlformats.org/spreadsheetml/2006/main" count="529" uniqueCount="212">
  <si>
    <t/>
  </si>
  <si>
    <t xml:space="preserve">OFFSHORE PROJECT SUMMARY     </t>
  </si>
  <si>
    <t>Project name</t>
  </si>
  <si>
    <t>NEG_MKV_OIL_RUN_27B</t>
  </si>
  <si>
    <t>Country</t>
  </si>
  <si>
    <t>North America Average</t>
  </si>
  <si>
    <t>Region</t>
  </si>
  <si>
    <t>North America</t>
  </si>
  <si>
    <t>Basin</t>
  </si>
  <si>
    <t>Arctic Ocean Region Average</t>
  </si>
  <si>
    <t>Procurement strategy</t>
  </si>
  <si>
    <t>Currency</t>
  </si>
  <si>
    <t>Rate/$</t>
  </si>
  <si>
    <t>Offshore</t>
  </si>
  <si>
    <t>North Atlantic Ocean Region</t>
  </si>
  <si>
    <t>$</t>
  </si>
  <si>
    <t>Onshore</t>
  </si>
  <si>
    <t>Contingency</t>
  </si>
  <si>
    <t>N. North Sea (Norway)</t>
  </si>
  <si>
    <t>NOK</t>
  </si>
  <si>
    <t>N. America</t>
  </si>
  <si>
    <t>US$</t>
  </si>
  <si>
    <t>Equipment</t>
  </si>
  <si>
    <t>Western Europe</t>
  </si>
  <si>
    <t>Materials</t>
  </si>
  <si>
    <t>Fabrication</t>
  </si>
  <si>
    <t>S. E. Asia</t>
  </si>
  <si>
    <t>Prefabrication</t>
  </si>
  <si>
    <t>Asia</t>
  </si>
  <si>
    <t>Linepipe</t>
  </si>
  <si>
    <t>Eastern Europe</t>
  </si>
  <si>
    <t>Installation</t>
  </si>
  <si>
    <t>N. North Sea (U.K.)</t>
  </si>
  <si>
    <t>£</t>
  </si>
  <si>
    <t>Construction</t>
  </si>
  <si>
    <t>Design &amp; PM</t>
  </si>
  <si>
    <t>Opex</t>
  </si>
  <si>
    <t>Certification</t>
  </si>
  <si>
    <t>Freight</t>
  </si>
  <si>
    <t>Technical database</t>
  </si>
  <si>
    <t>Unit set</t>
  </si>
  <si>
    <t>Oilfield</t>
  </si>
  <si>
    <t>Development type</t>
  </si>
  <si>
    <t>Oil</t>
  </si>
  <si>
    <t>Development concept</t>
  </si>
  <si>
    <t>Semi-submersible + Subsea tie-back</t>
  </si>
  <si>
    <t>Overall input</t>
  </si>
  <si>
    <t>Design oil production flowrate</t>
  </si>
  <si>
    <t>Mbbl/day</t>
  </si>
  <si>
    <t>Reserves</t>
  </si>
  <si>
    <t>MMbbl</t>
  </si>
  <si>
    <t>Design associated gas flowrate</t>
  </si>
  <si>
    <t>MMscf/day</t>
  </si>
  <si>
    <t>Water depth</t>
  </si>
  <si>
    <t>m</t>
  </si>
  <si>
    <t>Water injection capacity factor</t>
  </si>
  <si>
    <t>Reservoir depth</t>
  </si>
  <si>
    <t>Design water injection flowrate</t>
  </si>
  <si>
    <t>Reservoir pressure</t>
  </si>
  <si>
    <t>psia</t>
  </si>
  <si>
    <t>Design gas injection rate</t>
  </si>
  <si>
    <t>Reservoir length</t>
  </si>
  <si>
    <t>km</t>
  </si>
  <si>
    <t>Gas oil ratio</t>
  </si>
  <si>
    <t>scf/bbl</t>
  </si>
  <si>
    <t>Reservoir width</t>
  </si>
  <si>
    <t>Design factor</t>
  </si>
  <si>
    <t>Fluid characteristics</t>
  </si>
  <si>
    <t>Oil density @ STP</t>
  </si>
  <si>
    <t>°API</t>
  </si>
  <si>
    <t>H2S content</t>
  </si>
  <si>
    <t>ppm</t>
  </si>
  <si>
    <t>CO2 content</t>
  </si>
  <si>
    <t>%</t>
  </si>
  <si>
    <t>Gas molecular weight</t>
  </si>
  <si>
    <t>Production profile characteristics</t>
  </si>
  <si>
    <t>Plateau rate</t>
  </si>
  <si>
    <t>Years to plateau</t>
  </si>
  <si>
    <t>year</t>
  </si>
  <si>
    <t>Productivity</t>
  </si>
  <si>
    <t>MMbbl/well</t>
  </si>
  <si>
    <t>Plateau duration</t>
  </si>
  <si>
    <t>Peak well flow</t>
  </si>
  <si>
    <t>Field life</t>
  </si>
  <si>
    <t>Maximum drilling stepout</t>
  </si>
  <si>
    <t>Onstream days</t>
  </si>
  <si>
    <t>day</t>
  </si>
  <si>
    <t>Export methods</t>
  </si>
  <si>
    <t>Oil export method</t>
  </si>
  <si>
    <t>offshore loading</t>
  </si>
  <si>
    <t>Gas export method</t>
  </si>
  <si>
    <t>inject into reservoir</t>
  </si>
  <si>
    <t>Distance to delivery point</t>
  </si>
  <si>
    <t>Number of wells</t>
  </si>
  <si>
    <t>Production wells</t>
  </si>
  <si>
    <t>Gas injection wells</t>
  </si>
  <si>
    <t>Water injection wells</t>
  </si>
  <si>
    <t>Field level miscellaneous data</t>
  </si>
  <si>
    <t>Distance to operations base</t>
  </si>
  <si>
    <t>Maximum ambient temperature</t>
  </si>
  <si>
    <t>°C</t>
  </si>
  <si>
    <t>COMBINED INVESTMENT AND PRODUCTION PROFILES</t>
  </si>
  <si>
    <t>boe/bbl Oil</t>
  </si>
  <si>
    <t>boe/bbl Condensate</t>
  </si>
  <si>
    <t>Capital cost</t>
  </si>
  <si>
    <t>Lifecycle cost</t>
  </si>
  <si>
    <t>Currency (millions $)</t>
  </si>
  <si>
    <t>US Dollars</t>
  </si>
  <si>
    <t>boe/Mscf Gas</t>
  </si>
  <si>
    <t>Cost/boe</t>
  </si>
  <si>
    <t>E &amp; A cost</t>
  </si>
  <si>
    <t>Drilling cost</t>
  </si>
  <si>
    <t>Facilities cost</t>
  </si>
  <si>
    <t>Operating cost</t>
  </si>
  <si>
    <t>Decommission cost</t>
  </si>
  <si>
    <t>Design production</t>
  </si>
  <si>
    <t>Year</t>
  </si>
  <si>
    <t>EXPLORATION &amp; APPRAISAL</t>
  </si>
  <si>
    <t>PROD. DRILLING</t>
  </si>
  <si>
    <t>CAPITAL COSTS</t>
  </si>
  <si>
    <t>OPERATING COSTS</t>
  </si>
  <si>
    <t>DECOMM.</t>
  </si>
  <si>
    <t>PRODUCTION</t>
  </si>
  <si>
    <t>Seismic</t>
  </si>
  <si>
    <t>Expl.</t>
  </si>
  <si>
    <t>Well test</t>
  </si>
  <si>
    <t>Apprsl.</t>
  </si>
  <si>
    <t>Tangible</t>
  </si>
  <si>
    <t>Intangible</t>
  </si>
  <si>
    <t>Facilities</t>
  </si>
  <si>
    <t>Pipelines</t>
  </si>
  <si>
    <t>Other facilities</t>
  </si>
  <si>
    <t>Fixed OPEX</t>
  </si>
  <si>
    <t>Tariffs</t>
  </si>
  <si>
    <t>Mods</t>
  </si>
  <si>
    <t>Abandnmt</t>
  </si>
  <si>
    <t>Oil MMbbl/yr</t>
  </si>
  <si>
    <t>Cond. MMbbl/yr</t>
  </si>
  <si>
    <t>Gas Bscf/yr</t>
  </si>
  <si>
    <t>TOTAL</t>
  </si>
  <si>
    <t>COMBINED COST SUMMARY</t>
  </si>
  <si>
    <t>Project</t>
  </si>
  <si>
    <t>Location</t>
  </si>
  <si>
    <t>Sub total</t>
  </si>
  <si>
    <t>Procurement strategy: Offshore</t>
  </si>
  <si>
    <t>Procurement strategy: Onshore</t>
  </si>
  <si>
    <t>Grand total</t>
  </si>
  <si>
    <t>Cost centre</t>
  </si>
  <si>
    <t>Installation/Construction</t>
  </si>
  <si>
    <t>H.U. &amp; C.</t>
  </si>
  <si>
    <t>Design</t>
  </si>
  <si>
    <t>Project management</t>
  </si>
  <si>
    <t>Ins. &amp; cert.</t>
  </si>
  <si>
    <t>Topsides 1</t>
  </si>
  <si>
    <t>Semi-sub 1</t>
  </si>
  <si>
    <t>Offshore pipeline 2</t>
  </si>
  <si>
    <t>Offshore pipeline 1</t>
  </si>
  <si>
    <t>Offshore pipeline 3</t>
  </si>
  <si>
    <t>Offshore loading 1</t>
  </si>
  <si>
    <t>Offshore drilling 1</t>
  </si>
  <si>
    <t>Offshore drilling 2</t>
  </si>
  <si>
    <t>Subsea 1</t>
  </si>
  <si>
    <t>Subsea 2</t>
  </si>
  <si>
    <t>Subsea Booster P.S.-4</t>
  </si>
  <si>
    <t>Subsea Booster P.S.-6</t>
  </si>
  <si>
    <t>Subsea Booster P.S.-7</t>
  </si>
  <si>
    <t>Subsea Booster P.S.-8</t>
  </si>
  <si>
    <t>Subsea Booster P.S.-5</t>
  </si>
  <si>
    <t>Subsea Booster P.S.-3</t>
  </si>
  <si>
    <t>Subsea Booster P.S.-2</t>
  </si>
  <si>
    <t>Subsea Booster P.S.-1</t>
  </si>
  <si>
    <t xml:space="preserve">Onshore Prod. Fac. </t>
  </si>
  <si>
    <t xml:space="preserve">Sotrage and Export T </t>
  </si>
  <si>
    <t>Onshore pipeline 1</t>
  </si>
  <si>
    <t>Onshore pipeline 3</t>
  </si>
  <si>
    <t>Onshore pipeline 2</t>
  </si>
  <si>
    <t>Infra- Onshore Fac</t>
  </si>
  <si>
    <t>Infra-Terminal</t>
  </si>
  <si>
    <t>TOTALS</t>
  </si>
  <si>
    <t>Total operating cost summary</t>
  </si>
  <si>
    <t>Totals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</si>
  <si>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</si>
  <si>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</si>
  <si>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</si>
  <si>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</si>
  <si>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</si>
  <si>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</si>
  <si>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</si>
  <si>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</si>
  <si>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</si>
  <si>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</si>
  <si>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</si>
  <si>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</si>
  <si>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</si>
  <si>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</si>
  <si>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</si>
  <si>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</si>
  <si>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</si>
  <si>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</si>
  <si>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</si>
  <si>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</si>
  <si>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</si>
  <si>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Grand total operating cost</t>
  </si>
  <si>
    <t>Direct costs</t>
  </si>
  <si>
    <t>Operating personnel costs</t>
  </si>
  <si>
    <t>Inspection &amp; maintenance costs</t>
  </si>
  <si>
    <t>Logistics &amp; consumables costs</t>
  </si>
  <si>
    <t>Well costs</t>
  </si>
  <si>
    <t>Insurance costs</t>
  </si>
  <si>
    <t>Direct costs total</t>
  </si>
  <si>
    <t>Field/ project costs</t>
  </si>
  <si>
    <t>Tariff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</si>
</sst>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;\-###0.00"/>
    <numFmt numFmtId="165" formatCode="###0;\-###0"/>
    <numFmt numFmtId="166" formatCode="#,##0.##;\-#,##0.##"/>
    <numFmt numFmtId="167" formatCode="#,##0.00;\-#,##0.00"/>
    <numFmt numFmtId="168" formatCode="#,##0;\-#,##0"/>
  </numFmts>
  <fonts count="26">
    <font>
      <sz val="8.25"/>
      <name val="Microsoft Sans Serif"/>
      <family val="0"/>
    </font>
    <font>
      <sz val="8.25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10"/>
      <color indexed="10"/>
      <name val="Microsoft Sans Serif"/>
      <family val="2"/>
    </font>
    <font>
      <sz val="8"/>
      <color indexed="12"/>
      <name val="Microsoft Sans Serif"/>
      <family val="2"/>
    </font>
    <font>
      <b/>
      <sz val="12"/>
      <color indexed="10"/>
      <name val="Microsoft Sans Serif"/>
      <family val="2"/>
    </font>
    <font>
      <b/>
      <sz val="8"/>
      <color indexed="10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>
      <alignment/>
      <protection locked="0"/>
    </xf>
    <xf numFmtId="41" fontId="0" fillId="0" borderId="0">
      <alignment/>
      <protection locked="0"/>
    </xf>
    <xf numFmtId="44" fontId="0" fillId="0" borderId="0">
      <alignment/>
      <protection locked="0"/>
    </xf>
    <xf numFmtId="42" fontId="0" fillId="0" borderId="0">
      <alignment/>
      <protection locked="0"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>
      <alignment/>
      <protection locked="0"/>
    </xf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left" vertical="top"/>
    </xf>
    <xf numFmtId="164" fontId="1" fillId="24" borderId="10" xfId="0" applyNumberFormat="1" applyFont="1" applyFill="1" applyBorder="1" applyAlignment="1">
      <alignment horizontal="right" vertical="top"/>
    </xf>
    <xf numFmtId="0" fontId="1" fillId="24" borderId="12" xfId="0" applyFont="1" applyFill="1" applyBorder="1" applyAlignment="1">
      <alignment horizontal="left" vertical="top"/>
    </xf>
    <xf numFmtId="164" fontId="1" fillId="24" borderId="13" xfId="0" applyNumberFormat="1" applyFont="1" applyFill="1" applyBorder="1" applyAlignment="1">
      <alignment horizontal="right" vertical="top"/>
    </xf>
    <xf numFmtId="165" fontId="1" fillId="24" borderId="10" xfId="0" applyNumberFormat="1" applyFont="1" applyFill="1" applyBorder="1" applyAlignment="1">
      <alignment horizontal="right" vertical="top"/>
    </xf>
    <xf numFmtId="165" fontId="1" fillId="24" borderId="13" xfId="0" applyNumberFormat="1" applyFont="1" applyFill="1" applyBorder="1" applyAlignment="1">
      <alignment horizontal="right" vertical="top"/>
    </xf>
    <xf numFmtId="0" fontId="2" fillId="23" borderId="0" xfId="0" applyFont="1" applyFill="1" applyAlignment="1" applyProtection="1">
      <alignment horizontal="left" vertical="center"/>
      <protection/>
    </xf>
    <xf numFmtId="0" fontId="3" fillId="23" borderId="0" xfId="0" applyFont="1" applyFill="1" applyAlignment="1" applyProtection="1">
      <alignment horizontal="left" vertical="center"/>
      <protection/>
    </xf>
    <xf numFmtId="0" fontId="2" fillId="20" borderId="14" xfId="0" applyFont="1" applyFill="1" applyBorder="1" applyAlignment="1" applyProtection="1">
      <alignment horizontal="left" vertical="center"/>
      <protection/>
    </xf>
    <xf numFmtId="166" fontId="2" fillId="24" borderId="15" xfId="0" applyNumberFormat="1" applyFont="1" applyFill="1" applyBorder="1" applyAlignment="1" applyProtection="1">
      <alignment horizontal="right" vertical="center"/>
      <protection/>
    </xf>
    <xf numFmtId="166" fontId="2" fillId="24" borderId="16" xfId="0" applyNumberFormat="1" applyFont="1" applyFill="1" applyBorder="1" applyAlignment="1" applyProtection="1">
      <alignment horizontal="right" vertical="center"/>
      <protection/>
    </xf>
    <xf numFmtId="0" fontId="2" fillId="20" borderId="12" xfId="0" applyFont="1" applyFill="1" applyBorder="1" applyAlignment="1" applyProtection="1">
      <alignment horizontal="left" vertical="center"/>
      <protection/>
    </xf>
    <xf numFmtId="166" fontId="2" fillId="24" borderId="13" xfId="0" applyNumberFormat="1" applyFont="1" applyFill="1" applyBorder="1" applyAlignment="1" applyProtection="1">
      <alignment horizontal="right" vertical="center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17" xfId="0" applyFont="1" applyFill="1" applyBorder="1" applyAlignment="1" applyProtection="1">
      <alignment horizontal="center" vertical="center"/>
      <protection/>
    </xf>
    <xf numFmtId="49" fontId="2" fillId="20" borderId="18" xfId="0" applyNumberFormat="1" applyFont="1" applyFill="1" applyBorder="1" applyAlignment="1" applyProtection="1">
      <alignment horizontal="center" vertical="center" wrapText="1"/>
      <protection/>
    </xf>
    <xf numFmtId="167" fontId="4" fillId="24" borderId="17" xfId="0" applyNumberFormat="1" applyFont="1" applyFill="1" applyBorder="1" applyAlignment="1" applyProtection="1">
      <alignment horizontal="right" vertical="center"/>
      <protection/>
    </xf>
    <xf numFmtId="165" fontId="2" fillId="20" borderId="15" xfId="0" applyNumberFormat="1" applyFont="1" applyFill="1" applyBorder="1" applyAlignment="1" applyProtection="1">
      <alignment horizontal="center" vertical="center"/>
      <protection/>
    </xf>
    <xf numFmtId="167" fontId="2" fillId="24" borderId="19" xfId="0" applyNumberFormat="1" applyFont="1" applyFill="1" applyBorder="1" applyAlignment="1" applyProtection="1">
      <alignment horizontal="right" vertical="center"/>
      <protection/>
    </xf>
    <xf numFmtId="165" fontId="2" fillId="20" borderId="16" xfId="0" applyNumberFormat="1" applyFont="1" applyFill="1" applyBorder="1" applyAlignment="1" applyProtection="1">
      <alignment horizontal="center" vertical="center"/>
      <protection/>
    </xf>
    <xf numFmtId="167" fontId="2" fillId="24" borderId="20" xfId="0" applyNumberFormat="1" applyFont="1" applyFill="1" applyBorder="1" applyAlignment="1" applyProtection="1">
      <alignment horizontal="right" vertical="center"/>
      <protection/>
    </xf>
    <xf numFmtId="167" fontId="2" fillId="24" borderId="18" xfId="0" applyNumberFormat="1" applyFont="1" applyFill="1" applyBorder="1" applyAlignment="1" applyProtection="1">
      <alignment horizontal="right" vertical="center"/>
      <protection/>
    </xf>
    <xf numFmtId="165" fontId="2" fillId="20" borderId="13" xfId="0" applyNumberFormat="1" applyFont="1" applyFill="1" applyBorder="1" applyAlignment="1" applyProtection="1">
      <alignment horizontal="center" vertical="center"/>
      <protection/>
    </xf>
    <xf numFmtId="0" fontId="6" fillId="24" borderId="17" xfId="0" applyFont="1" applyFill="1" applyBorder="1" applyAlignment="1">
      <alignment horizontal="right" vertical="center"/>
    </xf>
    <xf numFmtId="0" fontId="2" fillId="20" borderId="11" xfId="0" applyFont="1" applyFill="1" applyBorder="1" applyAlignment="1" applyProtection="1">
      <alignment horizontal="left" vertical="center"/>
      <protection/>
    </xf>
    <xf numFmtId="168" fontId="2" fillId="24" borderId="10" xfId="0" applyNumberFormat="1" applyFont="1" applyFill="1" applyBorder="1" applyAlignment="1" applyProtection="1">
      <alignment horizontal="right" vertical="center"/>
      <protection/>
    </xf>
    <xf numFmtId="0" fontId="2" fillId="20" borderId="10" xfId="0" applyFont="1" applyFill="1" applyBorder="1" applyAlignment="1" applyProtection="1">
      <alignment horizontal="left" vertical="center"/>
      <protection/>
    </xf>
    <xf numFmtId="168" fontId="2" fillId="24" borderId="13" xfId="0" applyNumberFormat="1" applyFont="1" applyFill="1" applyBorder="1" applyAlignment="1" applyProtection="1">
      <alignment horizontal="right" vertical="center"/>
      <protection/>
    </xf>
    <xf numFmtId="168" fontId="2" fillId="24" borderId="11" xfId="0" applyNumberFormat="1" applyFont="1" applyFill="1" applyBorder="1" applyAlignment="1" applyProtection="1">
      <alignment horizontal="right" vertical="center"/>
      <protection/>
    </xf>
    <xf numFmtId="168" fontId="2" fillId="24" borderId="12" xfId="0" applyNumberFormat="1" applyFont="1" applyFill="1" applyBorder="1" applyAlignment="1" applyProtection="1">
      <alignment horizontal="right" vertical="center"/>
      <protection/>
    </xf>
    <xf numFmtId="0" fontId="1" fillId="23" borderId="0" xfId="0" applyFont="1" applyFill="1" applyAlignment="1" applyProtection="1">
      <alignment vertical="top"/>
      <protection/>
    </xf>
    <xf numFmtId="0" fontId="7" fillId="23" borderId="0" xfId="0" applyFont="1" applyFill="1" applyAlignment="1" applyProtection="1">
      <alignment vertical="top"/>
      <protection/>
    </xf>
    <xf numFmtId="0" fontId="1" fillId="20" borderId="1" xfId="0" applyFont="1" applyFill="1" applyBorder="1" applyAlignment="1" applyProtection="1">
      <alignment horizontal="center" vertical="top"/>
      <protection/>
    </xf>
    <xf numFmtId="0" fontId="5" fillId="23" borderId="0" xfId="0" applyFont="1" applyFill="1" applyAlignment="1" applyProtection="1">
      <alignment vertical="top"/>
      <protection/>
    </xf>
    <xf numFmtId="0" fontId="1" fillId="20" borderId="21" xfId="0" applyFont="1" applyFill="1" applyBorder="1" applyAlignment="1" applyProtection="1">
      <alignment vertical="top"/>
      <protection/>
    </xf>
    <xf numFmtId="0" fontId="1" fillId="20" borderId="22" xfId="0" applyFont="1" applyFill="1" applyBorder="1" applyAlignment="1" applyProtection="1">
      <alignment vertical="top"/>
      <protection/>
    </xf>
    <xf numFmtId="0" fontId="1" fillId="20" borderId="1" xfId="0" applyFont="1" applyFill="1" applyBorder="1" applyAlignment="1" applyProtection="1">
      <alignment vertical="top"/>
      <protection/>
    </xf>
    <xf numFmtId="168" fontId="8" fillId="20" borderId="1" xfId="0" applyNumberFormat="1" applyFont="1" applyFill="1" applyBorder="1" applyAlignment="1" applyProtection="1">
      <alignment vertical="top"/>
      <protection/>
    </xf>
    <xf numFmtId="0" fontId="4" fillId="20" borderId="23" xfId="0" applyFont="1" applyFill="1" applyBorder="1" applyAlignment="1" applyProtection="1">
      <alignment vertical="top"/>
      <protection/>
    </xf>
    <xf numFmtId="0" fontId="0" fillId="23" borderId="24" xfId="0" applyFont="1" applyFill="1" applyBorder="1" applyAlignment="1" applyProtection="1">
      <alignment vertical="top"/>
      <protection/>
    </xf>
    <xf numFmtId="0" fontId="1" fillId="20" borderId="23" xfId="0" applyFont="1" applyFill="1" applyBorder="1" applyAlignment="1" applyProtection="1">
      <alignment vertical="top"/>
      <protection/>
    </xf>
    <xf numFmtId="168" fontId="1" fillId="20" borderId="1" xfId="0" applyNumberFormat="1" applyFont="1" applyFill="1" applyBorder="1" applyAlignment="1" applyProtection="1">
      <alignment vertical="top"/>
      <protection/>
    </xf>
    <xf numFmtId="168" fontId="1" fillId="24" borderId="1" xfId="0" applyNumberFormat="1" applyFont="1" applyFill="1" applyBorder="1" applyAlignment="1" applyProtection="1">
      <alignment vertical="top"/>
      <protection/>
    </xf>
    <xf numFmtId="0" fontId="1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vertical="top"/>
    </xf>
    <xf numFmtId="0" fontId="1" fillId="24" borderId="13" xfId="0" applyFont="1" applyFill="1" applyBorder="1" applyAlignment="1">
      <alignment horizontal="left" vertical="top"/>
    </xf>
    <xf numFmtId="0" fontId="1" fillId="24" borderId="13" xfId="0" applyFont="1" applyFill="1" applyBorder="1" applyAlignment="1">
      <alignment vertical="top"/>
    </xf>
    <xf numFmtId="0" fontId="2" fillId="20" borderId="17" xfId="0" applyFont="1" applyFill="1" applyBorder="1" applyAlignment="1" applyProtection="1">
      <alignment horizontal="center" vertical="center"/>
      <protection/>
    </xf>
    <xf numFmtId="0" fontId="2" fillId="20" borderId="12" xfId="0" applyFont="1" applyFill="1" applyBorder="1" applyAlignment="1" applyProtection="1">
      <alignment horizontal="left" vertical="center"/>
      <protection/>
    </xf>
    <xf numFmtId="0" fontId="2" fillId="23" borderId="0" xfId="0" applyFont="1" applyFill="1" applyAlignment="1" applyProtection="1">
      <alignment horizontal="left" vertical="center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14" xfId="0" applyFont="1" applyFill="1" applyBorder="1" applyAlignment="1" applyProtection="1">
      <alignment horizontal="left" vertical="center"/>
      <protection/>
    </xf>
    <xf numFmtId="0" fontId="2" fillId="20" borderId="25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>
      <alignment horizontal="left" vertical="center"/>
      <protection/>
    </xf>
    <xf numFmtId="49" fontId="5" fillId="23" borderId="0" xfId="0" applyNumberFormat="1" applyFont="1" applyFill="1" applyAlignment="1" applyProtection="1">
      <alignment horizontal="left" vertical="center"/>
      <protection/>
    </xf>
    <xf numFmtId="0" fontId="6" fillId="24" borderId="17" xfId="0" applyFont="1" applyFill="1" applyBorder="1" applyAlignment="1">
      <alignment horizontal="right" vertical="center"/>
    </xf>
    <xf numFmtId="0" fontId="2" fillId="2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M61" sqref="M61"/>
    </sheetView>
  </sheetViews>
  <sheetFormatPr defaultColWidth="10" defaultRowHeight="15" customHeight="1"/>
  <cols>
    <col min="1" max="1" width="2" style="0" customWidth="1"/>
    <col min="2" max="2" width="6.66015625" style="0" customWidth="1"/>
    <col min="3" max="4" width="21.66015625" style="0" customWidth="1"/>
    <col min="5" max="5" width="8.33203125" style="0" customWidth="1"/>
    <col min="6" max="6" width="7.5" style="0" customWidth="1"/>
    <col min="7" max="7" width="5" style="0" customWidth="1"/>
    <col min="8" max="8" width="6.66015625" style="0" customWidth="1"/>
    <col min="9" max="9" width="20" style="0" customWidth="1"/>
    <col min="10" max="10" width="21.66015625" style="0" customWidth="1"/>
    <col min="11" max="11" width="8.33203125" style="0" customWidth="1"/>
    <col min="12" max="12" width="7.5" style="0" customWidth="1"/>
    <col min="13" max="13" width="1.3359375" style="0" customWidth="1"/>
    <col min="14" max="16384" width="10" style="1" customWidth="1"/>
  </cols>
  <sheetData>
    <row r="1" spans="1:13" ht="12" customHeight="1">
      <c r="A1" s="2" t="s">
        <v>0</v>
      </c>
      <c r="B1" s="2"/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/>
      <c r="J1" s="2" t="s">
        <v>0</v>
      </c>
      <c r="K1" s="2" t="s">
        <v>0</v>
      </c>
      <c r="L1" s="2"/>
      <c r="M1" s="2" t="s">
        <v>0</v>
      </c>
    </row>
    <row r="2" spans="1:13" ht="12" customHeight="1">
      <c r="A2" s="2" t="s">
        <v>0</v>
      </c>
      <c r="B2" s="2"/>
      <c r="C2" s="2" t="s">
        <v>0</v>
      </c>
      <c r="D2" s="2" t="s">
        <v>0</v>
      </c>
      <c r="E2" s="47" t="s">
        <v>1</v>
      </c>
      <c r="F2" s="47"/>
      <c r="G2" s="47"/>
      <c r="H2" s="47" t="s">
        <v>0</v>
      </c>
      <c r="I2" s="47"/>
      <c r="J2" s="2" t="s">
        <v>0</v>
      </c>
      <c r="K2" s="2" t="s">
        <v>0</v>
      </c>
      <c r="L2" s="2"/>
      <c r="M2" s="2" t="s">
        <v>0</v>
      </c>
    </row>
    <row r="3" spans="1:13" ht="12" customHeight="1">
      <c r="A3" s="2" t="s">
        <v>0</v>
      </c>
      <c r="B3" s="2"/>
      <c r="C3" s="2" t="s">
        <v>0</v>
      </c>
      <c r="D3" s="2" t="s">
        <v>0</v>
      </c>
      <c r="E3" s="2" t="s">
        <v>0</v>
      </c>
      <c r="F3" s="2"/>
      <c r="G3" s="2"/>
      <c r="H3" s="2" t="s">
        <v>0</v>
      </c>
      <c r="I3" s="2"/>
      <c r="J3" s="2" t="s">
        <v>0</v>
      </c>
      <c r="K3" s="2" t="s">
        <v>0</v>
      </c>
      <c r="L3" s="2"/>
      <c r="M3" s="2" t="s">
        <v>0</v>
      </c>
    </row>
    <row r="4" spans="1:13" ht="12" customHeight="1">
      <c r="A4" s="2" t="s">
        <v>0</v>
      </c>
      <c r="B4" s="47" t="s">
        <v>2</v>
      </c>
      <c r="C4" s="47"/>
      <c r="D4" s="2" t="s">
        <v>0</v>
      </c>
      <c r="E4" s="48" t="s">
        <v>3</v>
      </c>
      <c r="F4" s="49"/>
      <c r="G4" s="49"/>
      <c r="H4" s="49" t="s">
        <v>0</v>
      </c>
      <c r="I4" s="49"/>
      <c r="J4" s="2" t="s">
        <v>0</v>
      </c>
      <c r="K4" s="2" t="s">
        <v>0</v>
      </c>
      <c r="L4" s="2"/>
      <c r="M4" s="2" t="s">
        <v>0</v>
      </c>
    </row>
    <row r="5" spans="1:13" ht="12" customHeight="1">
      <c r="A5" s="2" t="s">
        <v>0</v>
      </c>
      <c r="B5" s="47" t="s">
        <v>4</v>
      </c>
      <c r="C5" s="47"/>
      <c r="D5" s="2" t="s">
        <v>0</v>
      </c>
      <c r="E5" s="50" t="s">
        <v>5</v>
      </c>
      <c r="F5" s="51"/>
      <c r="G5" s="51"/>
      <c r="H5" s="51" t="s">
        <v>0</v>
      </c>
      <c r="I5" s="51"/>
      <c r="J5" s="2" t="s">
        <v>0</v>
      </c>
      <c r="K5" s="2" t="s">
        <v>0</v>
      </c>
      <c r="L5" s="2"/>
      <c r="M5" s="2" t="s">
        <v>0</v>
      </c>
    </row>
    <row r="6" spans="1:13" ht="12" customHeight="1">
      <c r="A6" s="2" t="s">
        <v>0</v>
      </c>
      <c r="B6" s="47" t="s">
        <v>6</v>
      </c>
      <c r="C6" s="47"/>
      <c r="D6" s="2" t="s">
        <v>0</v>
      </c>
      <c r="E6" s="50" t="s">
        <v>7</v>
      </c>
      <c r="F6" s="51"/>
      <c r="G6" s="51"/>
      <c r="H6" s="51" t="s">
        <v>0</v>
      </c>
      <c r="I6" s="51"/>
      <c r="J6" s="2" t="s">
        <v>0</v>
      </c>
      <c r="K6" s="2" t="s">
        <v>0</v>
      </c>
      <c r="L6" s="2"/>
      <c r="M6" s="2" t="s">
        <v>0</v>
      </c>
    </row>
    <row r="7" spans="1:13" ht="12" customHeight="1">
      <c r="A7" s="2" t="s">
        <v>0</v>
      </c>
      <c r="B7" s="47" t="s">
        <v>8</v>
      </c>
      <c r="C7" s="47"/>
      <c r="D7" s="2" t="s">
        <v>0</v>
      </c>
      <c r="E7" s="50" t="s">
        <v>9</v>
      </c>
      <c r="F7" s="51"/>
      <c r="G7" s="51"/>
      <c r="H7" s="51" t="s">
        <v>0</v>
      </c>
      <c r="I7" s="51"/>
      <c r="J7" s="2" t="s">
        <v>0</v>
      </c>
      <c r="K7" s="2" t="s">
        <v>0</v>
      </c>
      <c r="L7" s="2"/>
      <c r="M7" s="2" t="s">
        <v>0</v>
      </c>
    </row>
    <row r="8" spans="1:13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1.25" customHeight="1">
      <c r="A9" s="2"/>
      <c r="B9" s="47" t="s">
        <v>10</v>
      </c>
      <c r="C9" s="47"/>
      <c r="D9" s="2"/>
      <c r="E9" s="2" t="s">
        <v>11</v>
      </c>
      <c r="F9" s="2" t="s">
        <v>12</v>
      </c>
      <c r="G9" s="2"/>
      <c r="H9" s="47" t="s">
        <v>10</v>
      </c>
      <c r="I9" s="47"/>
      <c r="J9" s="2"/>
      <c r="K9" s="2" t="s">
        <v>11</v>
      </c>
      <c r="L9" s="2" t="s">
        <v>12</v>
      </c>
      <c r="M9" s="2"/>
    </row>
    <row r="10" spans="1:13" ht="11.25" customHeight="1">
      <c r="A10" s="2"/>
      <c r="B10" s="2"/>
      <c r="C10" s="2" t="s">
        <v>13</v>
      </c>
      <c r="D10" s="4" t="s">
        <v>14</v>
      </c>
      <c r="E10" s="4" t="s">
        <v>15</v>
      </c>
      <c r="F10" s="5">
        <v>1</v>
      </c>
      <c r="G10" s="2"/>
      <c r="H10" s="2"/>
      <c r="I10" s="2" t="s">
        <v>16</v>
      </c>
      <c r="J10" s="4" t="s">
        <v>5</v>
      </c>
      <c r="K10" s="4" t="s">
        <v>15</v>
      </c>
      <c r="L10" s="5">
        <v>1</v>
      </c>
      <c r="M10" s="2"/>
    </row>
    <row r="11" spans="1:13" ht="11.25" customHeight="1">
      <c r="A11" s="2"/>
      <c r="B11" s="2"/>
      <c r="C11" s="2" t="s">
        <v>17</v>
      </c>
      <c r="D11" s="6" t="s">
        <v>18</v>
      </c>
      <c r="E11" s="6" t="s">
        <v>19</v>
      </c>
      <c r="F11" s="7">
        <v>5.78</v>
      </c>
      <c r="G11" s="2"/>
      <c r="H11" s="2"/>
      <c r="I11" s="2" t="s">
        <v>17</v>
      </c>
      <c r="J11" s="6" t="s">
        <v>20</v>
      </c>
      <c r="K11" s="6" t="s">
        <v>21</v>
      </c>
      <c r="L11" s="7">
        <v>1</v>
      </c>
      <c r="M11" s="2"/>
    </row>
    <row r="12" spans="1:13" ht="11.25" customHeight="1">
      <c r="A12" s="2"/>
      <c r="B12" s="2"/>
      <c r="C12" s="2" t="s">
        <v>22</v>
      </c>
      <c r="D12" s="6" t="s">
        <v>18</v>
      </c>
      <c r="E12" s="6" t="s">
        <v>19</v>
      </c>
      <c r="F12" s="7">
        <v>5.78</v>
      </c>
      <c r="G12" s="2"/>
      <c r="H12" s="2"/>
      <c r="I12" s="2" t="s">
        <v>22</v>
      </c>
      <c r="J12" s="6" t="s">
        <v>23</v>
      </c>
      <c r="K12" s="6" t="s">
        <v>21</v>
      </c>
      <c r="L12" s="7">
        <v>1</v>
      </c>
      <c r="M12" s="2"/>
    </row>
    <row r="13" spans="1:13" ht="11.25" customHeight="1">
      <c r="A13" s="2"/>
      <c r="B13" s="2"/>
      <c r="C13" s="2" t="s">
        <v>24</v>
      </c>
      <c r="D13" s="6" t="s">
        <v>18</v>
      </c>
      <c r="E13" s="6" t="s">
        <v>19</v>
      </c>
      <c r="F13" s="7">
        <v>5.78</v>
      </c>
      <c r="G13" s="2"/>
      <c r="H13" s="2"/>
      <c r="I13" s="2" t="s">
        <v>24</v>
      </c>
      <c r="J13" s="6" t="s">
        <v>23</v>
      </c>
      <c r="K13" s="6" t="s">
        <v>21</v>
      </c>
      <c r="L13" s="7">
        <v>1</v>
      </c>
      <c r="M13" s="2"/>
    </row>
    <row r="14" spans="1:13" ht="11.25" customHeight="1">
      <c r="A14" s="2"/>
      <c r="B14" s="2"/>
      <c r="C14" s="2" t="s">
        <v>25</v>
      </c>
      <c r="D14" s="6" t="s">
        <v>26</v>
      </c>
      <c r="E14" s="6" t="s">
        <v>21</v>
      </c>
      <c r="F14" s="7">
        <v>1</v>
      </c>
      <c r="G14" s="2"/>
      <c r="H14" s="2"/>
      <c r="I14" s="2" t="s">
        <v>27</v>
      </c>
      <c r="J14" s="6" t="s">
        <v>28</v>
      </c>
      <c r="K14" s="6" t="s">
        <v>21</v>
      </c>
      <c r="L14" s="7">
        <v>1</v>
      </c>
      <c r="M14" s="2"/>
    </row>
    <row r="15" spans="1:13" ht="11.25" customHeight="1">
      <c r="A15" s="2"/>
      <c r="B15" s="2"/>
      <c r="C15" s="2" t="s">
        <v>29</v>
      </c>
      <c r="D15" s="6" t="s">
        <v>18</v>
      </c>
      <c r="E15" s="6" t="s">
        <v>19</v>
      </c>
      <c r="F15" s="7">
        <v>5.78</v>
      </c>
      <c r="G15" s="2"/>
      <c r="H15" s="2"/>
      <c r="I15" s="2" t="s">
        <v>29</v>
      </c>
      <c r="J15" s="6" t="s">
        <v>30</v>
      </c>
      <c r="K15" s="6" t="s">
        <v>21</v>
      </c>
      <c r="L15" s="7">
        <v>1</v>
      </c>
      <c r="M15" s="2"/>
    </row>
    <row r="16" spans="1:13" ht="11.25" customHeight="1">
      <c r="A16" s="2"/>
      <c r="B16" s="2"/>
      <c r="C16" s="2" t="s">
        <v>31</v>
      </c>
      <c r="D16" s="6" t="s">
        <v>32</v>
      </c>
      <c r="E16" s="6" t="s">
        <v>33</v>
      </c>
      <c r="F16" s="7">
        <v>0.5</v>
      </c>
      <c r="G16" s="2"/>
      <c r="H16" s="2"/>
      <c r="I16" s="2" t="s">
        <v>34</v>
      </c>
      <c r="J16" s="6" t="s">
        <v>23</v>
      </c>
      <c r="K16" s="6" t="s">
        <v>21</v>
      </c>
      <c r="L16" s="7">
        <v>1</v>
      </c>
      <c r="M16" s="2"/>
    </row>
    <row r="17" spans="1:13" ht="11.25" customHeight="1">
      <c r="A17" s="2"/>
      <c r="B17" s="2"/>
      <c r="C17" s="2" t="s">
        <v>35</v>
      </c>
      <c r="D17" s="6" t="s">
        <v>18</v>
      </c>
      <c r="E17" s="6" t="s">
        <v>19</v>
      </c>
      <c r="F17" s="7">
        <v>5.78</v>
      </c>
      <c r="G17" s="2"/>
      <c r="H17" s="2"/>
      <c r="I17" s="2" t="s">
        <v>35</v>
      </c>
      <c r="J17" s="6" t="s">
        <v>23</v>
      </c>
      <c r="K17" s="6" t="s">
        <v>21</v>
      </c>
      <c r="L17" s="7">
        <v>1</v>
      </c>
      <c r="M17" s="2"/>
    </row>
    <row r="18" spans="1:13" ht="11.25" customHeight="1">
      <c r="A18" s="2"/>
      <c r="B18" s="2"/>
      <c r="C18" s="2" t="s">
        <v>36</v>
      </c>
      <c r="D18" s="6" t="s">
        <v>18</v>
      </c>
      <c r="E18" s="6" t="s">
        <v>19</v>
      </c>
      <c r="F18" s="7">
        <v>5.78</v>
      </c>
      <c r="G18" s="2"/>
      <c r="H18" s="2"/>
      <c r="I18" s="2" t="s">
        <v>37</v>
      </c>
      <c r="J18" s="6" t="s">
        <v>23</v>
      </c>
      <c r="K18" s="6" t="s">
        <v>21</v>
      </c>
      <c r="L18" s="7">
        <v>1</v>
      </c>
      <c r="M18" s="2"/>
    </row>
    <row r="19" spans="1:13" ht="11.25" customHeight="1">
      <c r="A19" s="2"/>
      <c r="B19" s="2"/>
      <c r="C19" s="2" t="s">
        <v>37</v>
      </c>
      <c r="D19" s="6" t="s">
        <v>18</v>
      </c>
      <c r="E19" s="6" t="s">
        <v>19</v>
      </c>
      <c r="F19" s="7">
        <v>5.78</v>
      </c>
      <c r="G19" s="2"/>
      <c r="H19" s="2"/>
      <c r="I19" s="2" t="s">
        <v>36</v>
      </c>
      <c r="J19" s="6" t="s">
        <v>23</v>
      </c>
      <c r="K19" s="6" t="s">
        <v>21</v>
      </c>
      <c r="L19" s="7">
        <v>1</v>
      </c>
      <c r="M19" s="2"/>
    </row>
    <row r="20" spans="1:13" ht="11.25" customHeight="1">
      <c r="A20" s="2"/>
      <c r="B20" s="2"/>
      <c r="C20" s="2" t="s">
        <v>38</v>
      </c>
      <c r="D20" s="6" t="s">
        <v>32</v>
      </c>
      <c r="E20" s="6" t="s">
        <v>33</v>
      </c>
      <c r="F20" s="7">
        <v>0.5</v>
      </c>
      <c r="G20" s="2"/>
      <c r="H20" s="2"/>
      <c r="I20" s="2"/>
      <c r="J20" s="2"/>
      <c r="K20" s="2"/>
      <c r="L20" s="2"/>
      <c r="M20" s="2"/>
    </row>
    <row r="21" spans="1:13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1.25" customHeight="1">
      <c r="A22" s="2"/>
      <c r="B22" s="47" t="s">
        <v>39</v>
      </c>
      <c r="C22" s="47"/>
      <c r="D22" s="2"/>
      <c r="E22" s="2"/>
      <c r="F22" s="2"/>
      <c r="G22" s="2"/>
      <c r="H22" s="47" t="s">
        <v>39</v>
      </c>
      <c r="I22" s="47"/>
      <c r="J22" s="2"/>
      <c r="K22" s="2"/>
      <c r="L22" s="2"/>
      <c r="M22" s="2"/>
    </row>
    <row r="23" spans="1:13" ht="11.25" customHeight="1">
      <c r="A23" s="2"/>
      <c r="B23" s="2"/>
      <c r="C23" s="2" t="s">
        <v>13</v>
      </c>
      <c r="D23" s="3" t="s">
        <v>18</v>
      </c>
      <c r="E23" s="2"/>
      <c r="F23" s="2"/>
      <c r="G23" s="2"/>
      <c r="H23" s="2"/>
      <c r="I23" s="2" t="s">
        <v>16</v>
      </c>
      <c r="J23" s="3" t="s">
        <v>20</v>
      </c>
      <c r="K23" s="2" t="s">
        <v>0</v>
      </c>
      <c r="L23" s="2"/>
      <c r="M23" s="2"/>
    </row>
    <row r="24" spans="1:13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>
      <c r="A25" s="2" t="s">
        <v>0</v>
      </c>
      <c r="B25" s="47" t="s">
        <v>40</v>
      </c>
      <c r="C25" s="47"/>
      <c r="D25" s="2" t="s">
        <v>0</v>
      </c>
      <c r="E25" s="48" t="s">
        <v>41</v>
      </c>
      <c r="F25" s="49"/>
      <c r="G25" s="49"/>
      <c r="H25" s="49" t="s">
        <v>0</v>
      </c>
      <c r="I25" s="49"/>
      <c r="J25" s="2" t="s">
        <v>0</v>
      </c>
      <c r="K25" s="2" t="s">
        <v>0</v>
      </c>
      <c r="L25" s="2"/>
      <c r="M25" s="2" t="s">
        <v>0</v>
      </c>
    </row>
    <row r="26" spans="1:13" ht="12" customHeight="1">
      <c r="A26" s="2" t="s">
        <v>0</v>
      </c>
      <c r="B26" s="47" t="s">
        <v>42</v>
      </c>
      <c r="C26" s="47"/>
      <c r="D26" s="2" t="s">
        <v>0</v>
      </c>
      <c r="E26" s="51" t="s">
        <v>43</v>
      </c>
      <c r="F26" s="51"/>
      <c r="G26" s="51"/>
      <c r="H26" s="51"/>
      <c r="I26" s="51"/>
      <c r="J26" s="2" t="s">
        <v>0</v>
      </c>
      <c r="K26" s="2" t="s">
        <v>0</v>
      </c>
      <c r="L26" s="2"/>
      <c r="M26" s="2" t="s">
        <v>0</v>
      </c>
    </row>
    <row r="27" spans="1:13" ht="12" customHeight="1">
      <c r="A27" s="2" t="s">
        <v>0</v>
      </c>
      <c r="B27" s="47" t="s">
        <v>44</v>
      </c>
      <c r="C27" s="47"/>
      <c r="D27" s="2" t="s">
        <v>0</v>
      </c>
      <c r="E27" s="50" t="s">
        <v>45</v>
      </c>
      <c r="F27" s="51"/>
      <c r="G27" s="51"/>
      <c r="H27" s="51" t="s">
        <v>0</v>
      </c>
      <c r="I27" s="51"/>
      <c r="J27" s="2" t="s">
        <v>0</v>
      </c>
      <c r="K27" s="2" t="s">
        <v>0</v>
      </c>
      <c r="L27" s="2"/>
      <c r="M27" s="2" t="s">
        <v>0</v>
      </c>
    </row>
    <row r="28" spans="1:13" ht="12" customHeight="1">
      <c r="A28" s="2" t="s">
        <v>0</v>
      </c>
      <c r="B28" s="2" t="s">
        <v>0</v>
      </c>
      <c r="C28" s="2" t="s">
        <v>0</v>
      </c>
      <c r="D28" s="2" t="s">
        <v>0</v>
      </c>
      <c r="E28" s="2" t="s">
        <v>0</v>
      </c>
      <c r="F28" s="2"/>
      <c r="G28" s="2"/>
      <c r="H28" s="2" t="s">
        <v>0</v>
      </c>
      <c r="I28" s="2"/>
      <c r="J28" s="2" t="s">
        <v>0</v>
      </c>
      <c r="K28" s="2" t="s">
        <v>0</v>
      </c>
      <c r="L28" s="2"/>
      <c r="M28" s="2" t="s">
        <v>0</v>
      </c>
    </row>
    <row r="29" spans="1:13" ht="12" customHeight="1">
      <c r="A29" s="2" t="s">
        <v>0</v>
      </c>
      <c r="B29" s="47" t="s">
        <v>46</v>
      </c>
      <c r="C29" s="47"/>
      <c r="D29" s="2" t="s">
        <v>0</v>
      </c>
      <c r="E29" s="2" t="s">
        <v>0</v>
      </c>
      <c r="F29" s="2"/>
      <c r="G29" s="2"/>
      <c r="H29" s="2" t="s">
        <v>0</v>
      </c>
      <c r="I29" s="2"/>
      <c r="J29" s="2" t="s">
        <v>0</v>
      </c>
      <c r="K29" s="2" t="s">
        <v>0</v>
      </c>
      <c r="L29" s="2"/>
      <c r="M29" s="2" t="s">
        <v>0</v>
      </c>
    </row>
    <row r="30" spans="1:13" ht="12" customHeight="1">
      <c r="A30" s="2" t="s">
        <v>0</v>
      </c>
      <c r="B30" s="47" t="s">
        <v>47</v>
      </c>
      <c r="C30" s="47"/>
      <c r="D30" s="5">
        <v>220</v>
      </c>
      <c r="E30" s="47" t="s">
        <v>48</v>
      </c>
      <c r="F30" s="47"/>
      <c r="G30" s="2"/>
      <c r="H30" s="47" t="s">
        <v>49</v>
      </c>
      <c r="I30" s="47"/>
      <c r="J30" s="5">
        <v>1000</v>
      </c>
      <c r="K30" s="47" t="s">
        <v>50</v>
      </c>
      <c r="L30" s="47"/>
      <c r="M30" s="2" t="s">
        <v>0</v>
      </c>
    </row>
    <row r="31" spans="1:13" ht="12" customHeight="1">
      <c r="A31" s="2" t="s">
        <v>0</v>
      </c>
      <c r="B31" s="47" t="s">
        <v>51</v>
      </c>
      <c r="C31" s="47"/>
      <c r="D31" s="7">
        <v>205</v>
      </c>
      <c r="E31" s="47" t="s">
        <v>52</v>
      </c>
      <c r="F31" s="47"/>
      <c r="G31" s="2"/>
      <c r="H31" s="47" t="s">
        <v>53</v>
      </c>
      <c r="I31" s="47"/>
      <c r="J31" s="7">
        <v>450</v>
      </c>
      <c r="K31" s="47" t="s">
        <v>54</v>
      </c>
      <c r="L31" s="47"/>
      <c r="M31" s="2" t="s">
        <v>0</v>
      </c>
    </row>
    <row r="32" spans="1:13" ht="12" customHeight="1">
      <c r="A32" s="2" t="s">
        <v>0</v>
      </c>
      <c r="B32" s="47" t="s">
        <v>55</v>
      </c>
      <c r="C32" s="47"/>
      <c r="D32" s="7">
        <v>1.2</v>
      </c>
      <c r="E32" s="47" t="s">
        <v>0</v>
      </c>
      <c r="F32" s="47"/>
      <c r="G32" s="2"/>
      <c r="H32" s="47" t="s">
        <v>56</v>
      </c>
      <c r="I32" s="47"/>
      <c r="J32" s="7">
        <v>2950</v>
      </c>
      <c r="K32" s="47" t="s">
        <v>54</v>
      </c>
      <c r="L32" s="47"/>
      <c r="M32" s="2" t="s">
        <v>0</v>
      </c>
    </row>
    <row r="33" spans="1:13" ht="12" customHeight="1">
      <c r="A33" s="2" t="s">
        <v>0</v>
      </c>
      <c r="B33" s="47" t="s">
        <v>57</v>
      </c>
      <c r="C33" s="47"/>
      <c r="D33" s="7">
        <v>264</v>
      </c>
      <c r="E33" s="47" t="s">
        <v>48</v>
      </c>
      <c r="F33" s="47"/>
      <c r="G33" s="2"/>
      <c r="H33" s="47" t="s">
        <v>58</v>
      </c>
      <c r="I33" s="47"/>
      <c r="J33" s="7">
        <v>4120</v>
      </c>
      <c r="K33" s="47" t="s">
        <v>59</v>
      </c>
      <c r="L33" s="47"/>
      <c r="M33" s="2" t="s">
        <v>0</v>
      </c>
    </row>
    <row r="34" spans="1:13" ht="12" customHeight="1">
      <c r="A34" s="2" t="s">
        <v>0</v>
      </c>
      <c r="B34" s="47" t="s">
        <v>60</v>
      </c>
      <c r="C34" s="47"/>
      <c r="D34" s="7">
        <v>205</v>
      </c>
      <c r="E34" s="47" t="s">
        <v>52</v>
      </c>
      <c r="F34" s="47"/>
      <c r="G34" s="2"/>
      <c r="H34" s="47" t="s">
        <v>61</v>
      </c>
      <c r="I34" s="47"/>
      <c r="J34" s="7">
        <v>14.1</v>
      </c>
      <c r="K34" s="47" t="s">
        <v>62</v>
      </c>
      <c r="L34" s="47"/>
      <c r="M34" s="2" t="s">
        <v>0</v>
      </c>
    </row>
    <row r="35" spans="1:13" ht="12" customHeight="1">
      <c r="A35" s="2" t="s">
        <v>0</v>
      </c>
      <c r="B35" s="47" t="s">
        <v>63</v>
      </c>
      <c r="C35" s="47"/>
      <c r="D35" s="7">
        <v>931</v>
      </c>
      <c r="E35" s="47" t="s">
        <v>64</v>
      </c>
      <c r="F35" s="47"/>
      <c r="G35" s="2"/>
      <c r="H35" s="47" t="s">
        <v>65</v>
      </c>
      <c r="I35" s="47"/>
      <c r="J35" s="7">
        <v>7.07</v>
      </c>
      <c r="K35" s="47" t="s">
        <v>62</v>
      </c>
      <c r="L35" s="47"/>
      <c r="M35" s="2" t="s">
        <v>0</v>
      </c>
    </row>
    <row r="36" spans="1:13" ht="12" customHeight="1">
      <c r="A36" s="2" t="s">
        <v>0</v>
      </c>
      <c r="B36" s="47" t="s">
        <v>66</v>
      </c>
      <c r="C36" s="47"/>
      <c r="D36" s="7">
        <v>1.1</v>
      </c>
      <c r="E36" s="47" t="s">
        <v>0</v>
      </c>
      <c r="F36" s="47"/>
      <c r="G36" s="2"/>
      <c r="H36" s="47"/>
      <c r="I36" s="47"/>
      <c r="J36" s="2" t="s">
        <v>0</v>
      </c>
      <c r="K36" s="47" t="s">
        <v>0</v>
      </c>
      <c r="L36" s="47"/>
      <c r="M36" s="2" t="s">
        <v>0</v>
      </c>
    </row>
    <row r="37" spans="1:13" ht="12" customHeight="1">
      <c r="A37" s="2" t="s">
        <v>0</v>
      </c>
      <c r="B37" s="2" t="s">
        <v>0</v>
      </c>
      <c r="C37" s="2" t="s">
        <v>0</v>
      </c>
      <c r="D37" s="2" t="s">
        <v>0</v>
      </c>
      <c r="E37" s="2" t="s">
        <v>0</v>
      </c>
      <c r="F37" s="2"/>
      <c r="G37" s="2"/>
      <c r="H37" s="2" t="s">
        <v>0</v>
      </c>
      <c r="I37" s="2"/>
      <c r="J37" s="2" t="s">
        <v>0</v>
      </c>
      <c r="K37" s="2" t="s">
        <v>0</v>
      </c>
      <c r="L37" s="2"/>
      <c r="M37" s="2" t="s">
        <v>0</v>
      </c>
    </row>
    <row r="38" spans="1:13" ht="12" customHeight="1">
      <c r="A38" s="2" t="s">
        <v>0</v>
      </c>
      <c r="B38" s="47" t="s">
        <v>67</v>
      </c>
      <c r="C38" s="47"/>
      <c r="D38" s="2" t="s">
        <v>0</v>
      </c>
      <c r="E38" s="2" t="s">
        <v>0</v>
      </c>
      <c r="F38" s="2"/>
      <c r="G38" s="2"/>
      <c r="H38" s="2" t="s">
        <v>0</v>
      </c>
      <c r="I38" s="2"/>
      <c r="J38" s="2" t="s">
        <v>0</v>
      </c>
      <c r="K38" s="2" t="s">
        <v>0</v>
      </c>
      <c r="L38" s="2"/>
      <c r="M38" s="2" t="s">
        <v>0</v>
      </c>
    </row>
    <row r="39" spans="1:13" ht="12" customHeight="1">
      <c r="A39" s="2" t="s">
        <v>0</v>
      </c>
      <c r="B39" s="47" t="s">
        <v>68</v>
      </c>
      <c r="C39" s="47"/>
      <c r="D39" s="5">
        <v>35</v>
      </c>
      <c r="E39" s="47" t="s">
        <v>69</v>
      </c>
      <c r="F39" s="47"/>
      <c r="G39" s="2"/>
      <c r="H39" s="47" t="s">
        <v>70</v>
      </c>
      <c r="I39" s="47"/>
      <c r="J39" s="5">
        <v>10</v>
      </c>
      <c r="K39" s="47" t="s">
        <v>71</v>
      </c>
      <c r="L39" s="47"/>
      <c r="M39" s="2" t="s">
        <v>0</v>
      </c>
    </row>
    <row r="40" spans="1:13" ht="12" customHeight="1">
      <c r="A40" s="2" t="s">
        <v>0</v>
      </c>
      <c r="B40" s="47" t="s">
        <v>72</v>
      </c>
      <c r="C40" s="47"/>
      <c r="D40" s="7">
        <v>1</v>
      </c>
      <c r="E40" s="47" t="s">
        <v>73</v>
      </c>
      <c r="F40" s="47"/>
      <c r="G40" s="2"/>
      <c r="H40" s="47" t="s">
        <v>74</v>
      </c>
      <c r="I40" s="47"/>
      <c r="J40" s="7">
        <v>30.1</v>
      </c>
      <c r="K40" s="2" t="s">
        <v>0</v>
      </c>
      <c r="L40" s="2"/>
      <c r="M40" s="2" t="s">
        <v>0</v>
      </c>
    </row>
    <row r="41" spans="1:13" ht="12" customHeight="1">
      <c r="A41" s="2" t="s">
        <v>0</v>
      </c>
      <c r="B41" s="2" t="s">
        <v>0</v>
      </c>
      <c r="C41" s="2" t="s">
        <v>0</v>
      </c>
      <c r="D41" s="2" t="s">
        <v>0</v>
      </c>
      <c r="E41" s="2" t="s">
        <v>0</v>
      </c>
      <c r="F41" s="2"/>
      <c r="G41" s="2"/>
      <c r="H41" s="2" t="s">
        <v>0</v>
      </c>
      <c r="I41" s="2"/>
      <c r="J41" s="2" t="s">
        <v>0</v>
      </c>
      <c r="K41" s="2" t="s">
        <v>0</v>
      </c>
      <c r="L41" s="2"/>
      <c r="M41" s="2" t="s">
        <v>0</v>
      </c>
    </row>
    <row r="42" spans="1:13" ht="12" customHeight="1">
      <c r="A42" s="2" t="s">
        <v>0</v>
      </c>
      <c r="B42" s="47" t="s">
        <v>75</v>
      </c>
      <c r="C42" s="47"/>
      <c r="D42" s="47" t="s">
        <v>0</v>
      </c>
      <c r="E42" s="2" t="s">
        <v>0</v>
      </c>
      <c r="F42" s="2"/>
      <c r="G42" s="2"/>
      <c r="H42" s="2" t="s">
        <v>0</v>
      </c>
      <c r="I42" s="2"/>
      <c r="J42" s="2" t="s">
        <v>0</v>
      </c>
      <c r="K42" s="2" t="s">
        <v>0</v>
      </c>
      <c r="L42" s="2"/>
      <c r="M42" s="2" t="s">
        <v>0</v>
      </c>
    </row>
    <row r="43" spans="1:13" ht="12" customHeight="1">
      <c r="A43" s="2" t="s">
        <v>0</v>
      </c>
      <c r="B43" s="47" t="s">
        <v>76</v>
      </c>
      <c r="C43" s="47"/>
      <c r="D43" s="5">
        <v>200</v>
      </c>
      <c r="E43" s="47" t="s">
        <v>48</v>
      </c>
      <c r="F43" s="47"/>
      <c r="G43" s="2"/>
      <c r="H43" s="47" t="s">
        <v>77</v>
      </c>
      <c r="I43" s="47"/>
      <c r="J43" s="5">
        <v>3</v>
      </c>
      <c r="K43" s="47" t="s">
        <v>78</v>
      </c>
      <c r="L43" s="47"/>
      <c r="M43" s="2" t="s">
        <v>0</v>
      </c>
    </row>
    <row r="44" spans="1:13" ht="12" customHeight="1">
      <c r="A44" s="2" t="s">
        <v>0</v>
      </c>
      <c r="B44" s="47" t="s">
        <v>79</v>
      </c>
      <c r="C44" s="47"/>
      <c r="D44" s="7">
        <v>50</v>
      </c>
      <c r="E44" s="47" t="s">
        <v>80</v>
      </c>
      <c r="F44" s="47"/>
      <c r="G44" s="2"/>
      <c r="H44" s="47" t="s">
        <v>81</v>
      </c>
      <c r="I44" s="47"/>
      <c r="J44" s="7">
        <v>7</v>
      </c>
      <c r="K44" s="47" t="s">
        <v>78</v>
      </c>
      <c r="L44" s="47"/>
      <c r="M44" s="2" t="s">
        <v>0</v>
      </c>
    </row>
    <row r="45" spans="1:13" ht="12" customHeight="1">
      <c r="A45" s="2" t="s">
        <v>0</v>
      </c>
      <c r="B45" s="47" t="s">
        <v>82</v>
      </c>
      <c r="C45" s="47"/>
      <c r="D45" s="7">
        <v>10</v>
      </c>
      <c r="E45" s="47" t="s">
        <v>48</v>
      </c>
      <c r="F45" s="47"/>
      <c r="G45" s="2"/>
      <c r="H45" s="47" t="s">
        <v>83</v>
      </c>
      <c r="I45" s="47"/>
      <c r="J45" s="7">
        <v>21</v>
      </c>
      <c r="K45" s="47" t="s">
        <v>78</v>
      </c>
      <c r="L45" s="47"/>
      <c r="M45" s="2" t="s">
        <v>0</v>
      </c>
    </row>
    <row r="46" spans="1:13" ht="12" customHeight="1">
      <c r="A46" s="2" t="s">
        <v>0</v>
      </c>
      <c r="B46" s="47" t="s">
        <v>84</v>
      </c>
      <c r="C46" s="47"/>
      <c r="D46" s="7">
        <v>3</v>
      </c>
      <c r="E46" s="47" t="s">
        <v>62</v>
      </c>
      <c r="F46" s="47"/>
      <c r="G46" s="2"/>
      <c r="H46" s="47" t="s">
        <v>85</v>
      </c>
      <c r="I46" s="47"/>
      <c r="J46" s="7">
        <v>350</v>
      </c>
      <c r="K46" s="47" t="s">
        <v>86</v>
      </c>
      <c r="L46" s="47"/>
      <c r="M46" s="2" t="s">
        <v>0</v>
      </c>
    </row>
    <row r="47" spans="1:13" ht="12" customHeight="1">
      <c r="A47" s="2" t="s">
        <v>0</v>
      </c>
      <c r="B47" s="2" t="s">
        <v>0</v>
      </c>
      <c r="C47" s="2" t="s">
        <v>0</v>
      </c>
      <c r="D47" s="2" t="s">
        <v>0</v>
      </c>
      <c r="E47" s="2" t="s">
        <v>0</v>
      </c>
      <c r="F47" s="2"/>
      <c r="G47" s="2"/>
      <c r="H47" s="2" t="s">
        <v>0</v>
      </c>
      <c r="I47" s="2"/>
      <c r="J47" s="2" t="s">
        <v>0</v>
      </c>
      <c r="K47" s="2" t="s">
        <v>0</v>
      </c>
      <c r="L47" s="2"/>
      <c r="M47" s="2" t="s">
        <v>0</v>
      </c>
    </row>
    <row r="48" spans="1:13" ht="12" customHeight="1">
      <c r="A48" s="2" t="s">
        <v>0</v>
      </c>
      <c r="B48" s="47" t="s">
        <v>87</v>
      </c>
      <c r="C48" s="47"/>
      <c r="D48" s="2" t="s">
        <v>0</v>
      </c>
      <c r="E48" s="2" t="s">
        <v>0</v>
      </c>
      <c r="F48" s="2"/>
      <c r="G48" s="2"/>
      <c r="H48" s="2" t="s">
        <v>0</v>
      </c>
      <c r="I48" s="2"/>
      <c r="J48" s="2" t="s">
        <v>0</v>
      </c>
      <c r="K48" s="2" t="s">
        <v>0</v>
      </c>
      <c r="L48" s="2"/>
      <c r="M48" s="2" t="s">
        <v>0</v>
      </c>
    </row>
    <row r="49" spans="1:13" ht="12" customHeight="1">
      <c r="A49" s="2" t="s">
        <v>0</v>
      </c>
      <c r="B49" s="47" t="s">
        <v>88</v>
      </c>
      <c r="C49" s="47"/>
      <c r="D49" s="3" t="s">
        <v>89</v>
      </c>
      <c r="E49" s="2" t="s">
        <v>0</v>
      </c>
      <c r="F49" s="2"/>
      <c r="G49" s="2"/>
      <c r="H49" s="47" t="s">
        <v>90</v>
      </c>
      <c r="I49" s="47"/>
      <c r="J49" s="3" t="s">
        <v>91</v>
      </c>
      <c r="K49" s="2" t="s">
        <v>0</v>
      </c>
      <c r="L49" s="2"/>
      <c r="M49" s="2" t="s">
        <v>0</v>
      </c>
    </row>
    <row r="50" spans="1:13" ht="12" customHeight="1">
      <c r="A50" s="2" t="s">
        <v>0</v>
      </c>
      <c r="B50" s="47" t="s">
        <v>92</v>
      </c>
      <c r="C50" s="47"/>
      <c r="D50" s="7">
        <v>1</v>
      </c>
      <c r="E50" s="47" t="s">
        <v>62</v>
      </c>
      <c r="F50" s="47"/>
      <c r="G50" s="2"/>
      <c r="H50" s="47" t="s">
        <v>92</v>
      </c>
      <c r="I50" s="47"/>
      <c r="J50" s="7">
        <v>0</v>
      </c>
      <c r="K50" s="47" t="s">
        <v>62</v>
      </c>
      <c r="L50" s="47"/>
      <c r="M50" s="2" t="s">
        <v>0</v>
      </c>
    </row>
    <row r="51" spans="1:13" ht="11.25" customHeight="1">
      <c r="A51" s="2"/>
      <c r="B51" s="47"/>
      <c r="C51" s="47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" customHeight="1">
      <c r="A52" s="2" t="s">
        <v>0</v>
      </c>
      <c r="B52" s="47" t="s">
        <v>93</v>
      </c>
      <c r="C52" s="47"/>
      <c r="D52" s="2" t="s">
        <v>0</v>
      </c>
      <c r="E52" s="2" t="s">
        <v>0</v>
      </c>
      <c r="F52" s="2"/>
      <c r="G52" s="2"/>
      <c r="H52" s="2" t="s">
        <v>0</v>
      </c>
      <c r="I52" s="2"/>
      <c r="J52" s="2" t="s">
        <v>0</v>
      </c>
      <c r="K52" s="2" t="s">
        <v>0</v>
      </c>
      <c r="L52" s="2"/>
      <c r="M52" s="2" t="s">
        <v>0</v>
      </c>
    </row>
    <row r="53" spans="1:13" ht="12" customHeight="1">
      <c r="A53" s="2" t="s">
        <v>0</v>
      </c>
      <c r="B53" s="47" t="s">
        <v>94</v>
      </c>
      <c r="C53" s="47"/>
      <c r="D53" s="8">
        <v>20</v>
      </c>
      <c r="E53" s="2" t="s">
        <v>0</v>
      </c>
      <c r="F53" s="2"/>
      <c r="G53" s="2"/>
      <c r="H53" s="47" t="s">
        <v>95</v>
      </c>
      <c r="I53" s="47"/>
      <c r="J53" s="8">
        <v>7</v>
      </c>
      <c r="K53" s="2" t="s">
        <v>0</v>
      </c>
      <c r="L53" s="2"/>
      <c r="M53" s="2" t="s">
        <v>0</v>
      </c>
    </row>
    <row r="54" spans="1:13" ht="12" customHeight="1">
      <c r="A54" s="2" t="s">
        <v>0</v>
      </c>
      <c r="B54" s="47" t="s">
        <v>96</v>
      </c>
      <c r="C54" s="47"/>
      <c r="D54" s="9">
        <v>8</v>
      </c>
      <c r="E54" s="2" t="s">
        <v>0</v>
      </c>
      <c r="F54" s="2"/>
      <c r="G54" s="2"/>
      <c r="H54" s="2" t="s">
        <v>0</v>
      </c>
      <c r="I54" s="2"/>
      <c r="J54" s="2" t="s">
        <v>0</v>
      </c>
      <c r="K54" s="2" t="s">
        <v>0</v>
      </c>
      <c r="L54" s="2"/>
      <c r="M54" s="2" t="s">
        <v>0</v>
      </c>
    </row>
    <row r="55" spans="1:1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" customHeight="1">
      <c r="A56" s="2" t="s">
        <v>0</v>
      </c>
      <c r="B56" s="47" t="s">
        <v>97</v>
      </c>
      <c r="C56" s="47" t="s">
        <v>0</v>
      </c>
      <c r="D56" s="2" t="s">
        <v>0</v>
      </c>
      <c r="E56" s="2" t="s">
        <v>0</v>
      </c>
      <c r="F56" s="2"/>
      <c r="G56" s="2"/>
      <c r="H56" s="2" t="s">
        <v>0</v>
      </c>
      <c r="I56" s="2"/>
      <c r="J56" s="2" t="s">
        <v>0</v>
      </c>
      <c r="K56" s="2" t="s">
        <v>0</v>
      </c>
      <c r="L56" s="2"/>
      <c r="M56" s="2" t="s">
        <v>0</v>
      </c>
    </row>
    <row r="57" spans="1:13" ht="12" customHeight="1">
      <c r="A57" s="2" t="s">
        <v>0</v>
      </c>
      <c r="B57" s="47" t="s">
        <v>98</v>
      </c>
      <c r="C57" s="47" t="s">
        <v>0</v>
      </c>
      <c r="D57" s="5">
        <v>120</v>
      </c>
      <c r="E57" s="47" t="s">
        <v>62</v>
      </c>
      <c r="F57" s="47"/>
      <c r="G57" s="2"/>
      <c r="H57" s="2" t="s">
        <v>0</v>
      </c>
      <c r="I57" s="2"/>
      <c r="J57" s="2" t="s">
        <v>0</v>
      </c>
      <c r="K57" s="2" t="s">
        <v>0</v>
      </c>
      <c r="L57" s="2"/>
      <c r="M57" s="2" t="s">
        <v>0</v>
      </c>
    </row>
    <row r="58" spans="1:13" ht="12" customHeight="1">
      <c r="A58" s="2" t="s">
        <v>0</v>
      </c>
      <c r="B58" s="47" t="s">
        <v>92</v>
      </c>
      <c r="C58" s="47" t="s">
        <v>0</v>
      </c>
      <c r="D58" s="7">
        <v>120</v>
      </c>
      <c r="E58" s="47" t="s">
        <v>62</v>
      </c>
      <c r="F58" s="47"/>
      <c r="G58" s="2"/>
      <c r="H58" s="2" t="s">
        <v>0</v>
      </c>
      <c r="I58" s="2"/>
      <c r="J58" s="2" t="s">
        <v>0</v>
      </c>
      <c r="K58" s="2" t="s">
        <v>0</v>
      </c>
      <c r="L58" s="2"/>
      <c r="M58" s="2" t="s">
        <v>0</v>
      </c>
    </row>
    <row r="59" spans="1:13" ht="12" customHeight="1">
      <c r="A59" s="2" t="s">
        <v>0</v>
      </c>
      <c r="B59" s="47" t="s">
        <v>84</v>
      </c>
      <c r="C59" s="47" t="s">
        <v>0</v>
      </c>
      <c r="D59" s="7">
        <v>3</v>
      </c>
      <c r="E59" s="47" t="s">
        <v>62</v>
      </c>
      <c r="F59" s="47"/>
      <c r="G59" s="2"/>
      <c r="H59" s="2" t="s">
        <v>0</v>
      </c>
      <c r="I59" s="2"/>
      <c r="J59" s="2" t="s">
        <v>0</v>
      </c>
      <c r="K59" s="2" t="s">
        <v>0</v>
      </c>
      <c r="L59" s="2"/>
      <c r="M59" s="2" t="s">
        <v>0</v>
      </c>
    </row>
    <row r="60" spans="1:13" ht="12" customHeight="1">
      <c r="A60" s="2" t="s">
        <v>0</v>
      </c>
      <c r="B60" s="47" t="s">
        <v>99</v>
      </c>
      <c r="C60" s="47" t="s">
        <v>0</v>
      </c>
      <c r="D60" s="7">
        <v>2</v>
      </c>
      <c r="E60" s="47" t="s">
        <v>100</v>
      </c>
      <c r="F60" s="47"/>
      <c r="G60" s="2"/>
      <c r="H60" s="2" t="s">
        <v>0</v>
      </c>
      <c r="I60" s="2"/>
      <c r="J60" s="2" t="s">
        <v>0</v>
      </c>
      <c r="K60" s="2" t="s">
        <v>0</v>
      </c>
      <c r="L60" s="2"/>
      <c r="M60" s="2" t="s">
        <v>0</v>
      </c>
    </row>
    <row r="61" spans="1:13" ht="6" customHeight="1">
      <c r="A61" s="2" t="s">
        <v>0</v>
      </c>
      <c r="B61" s="2"/>
      <c r="C61" s="2" t="s">
        <v>0</v>
      </c>
      <c r="D61" s="2" t="s">
        <v>0</v>
      </c>
      <c r="E61" s="2" t="s">
        <v>0</v>
      </c>
      <c r="F61" s="2"/>
      <c r="G61" s="2"/>
      <c r="H61" s="2" t="s">
        <v>0</v>
      </c>
      <c r="I61" s="2"/>
      <c r="J61" s="2" t="s">
        <v>0</v>
      </c>
      <c r="K61" s="2" t="s">
        <v>0</v>
      </c>
      <c r="L61" s="2"/>
      <c r="M61" s="2" t="s">
        <v>0</v>
      </c>
    </row>
  </sheetData>
  <sheetProtection sheet="1"/>
  <mergeCells count="94">
    <mergeCell ref="B9:C9"/>
    <mergeCell ref="B22:C22"/>
    <mergeCell ref="B25:C25"/>
    <mergeCell ref="B26:C26"/>
    <mergeCell ref="B4:C4"/>
    <mergeCell ref="B5:C5"/>
    <mergeCell ref="B6:C6"/>
    <mergeCell ref="B7:C7"/>
    <mergeCell ref="B27:C27"/>
    <mergeCell ref="B29:C29"/>
    <mergeCell ref="B33:C33"/>
    <mergeCell ref="B34:C34"/>
    <mergeCell ref="B32:C32"/>
    <mergeCell ref="B30:C30"/>
    <mergeCell ref="B31:C31"/>
    <mergeCell ref="B35:C35"/>
    <mergeCell ref="B36:C36"/>
    <mergeCell ref="B43:C43"/>
    <mergeCell ref="B44:C44"/>
    <mergeCell ref="B46:C46"/>
    <mergeCell ref="H36:I36"/>
    <mergeCell ref="H39:I39"/>
    <mergeCell ref="B40:C40"/>
    <mergeCell ref="B42:D42"/>
    <mergeCell ref="B38:C38"/>
    <mergeCell ref="B39:C39"/>
    <mergeCell ref="E45:F45"/>
    <mergeCell ref="E46:F46"/>
    <mergeCell ref="H22:I22"/>
    <mergeCell ref="E2:I2"/>
    <mergeCell ref="E30:F30"/>
    <mergeCell ref="E31:F31"/>
    <mergeCell ref="H9:I9"/>
    <mergeCell ref="H30:I30"/>
    <mergeCell ref="H31:I31"/>
    <mergeCell ref="H53:I53"/>
    <mergeCell ref="H45:I45"/>
    <mergeCell ref="H46:I46"/>
    <mergeCell ref="H49:I49"/>
    <mergeCell ref="K35:L35"/>
    <mergeCell ref="E40:F40"/>
    <mergeCell ref="E43:F43"/>
    <mergeCell ref="E44:F44"/>
    <mergeCell ref="E39:F39"/>
    <mergeCell ref="H40:I40"/>
    <mergeCell ref="H43:I43"/>
    <mergeCell ref="H44:I44"/>
    <mergeCell ref="E35:F35"/>
    <mergeCell ref="E36:F36"/>
    <mergeCell ref="K36:L36"/>
    <mergeCell ref="K39:L39"/>
    <mergeCell ref="K43:L43"/>
    <mergeCell ref="K44:L44"/>
    <mergeCell ref="E25:I25"/>
    <mergeCell ref="E26:I26"/>
    <mergeCell ref="E27:I27"/>
    <mergeCell ref="K34:L34"/>
    <mergeCell ref="K30:L30"/>
    <mergeCell ref="K31:L31"/>
    <mergeCell ref="E33:F33"/>
    <mergeCell ref="E34:F34"/>
    <mergeCell ref="E4:I4"/>
    <mergeCell ref="E5:I5"/>
    <mergeCell ref="E6:I6"/>
    <mergeCell ref="E7:I7"/>
    <mergeCell ref="K32:L32"/>
    <mergeCell ref="H32:I32"/>
    <mergeCell ref="H50:I50"/>
    <mergeCell ref="K50:L50"/>
    <mergeCell ref="H33:I33"/>
    <mergeCell ref="H34:I34"/>
    <mergeCell ref="H35:I35"/>
    <mergeCell ref="K33:L33"/>
    <mergeCell ref="K45:L45"/>
    <mergeCell ref="K46:L46"/>
    <mergeCell ref="B51:C51"/>
    <mergeCell ref="B52:C52"/>
    <mergeCell ref="B54:C54"/>
    <mergeCell ref="E32:F32"/>
    <mergeCell ref="E50:F50"/>
    <mergeCell ref="B48:C48"/>
    <mergeCell ref="B49:C49"/>
    <mergeCell ref="B50:C50"/>
    <mergeCell ref="B53:C53"/>
    <mergeCell ref="B45:C45"/>
    <mergeCell ref="B59:C59"/>
    <mergeCell ref="E59:F59"/>
    <mergeCell ref="B56:C56"/>
    <mergeCell ref="B60:C60"/>
    <mergeCell ref="E60:F60"/>
    <mergeCell ref="B57:C57"/>
    <mergeCell ref="E57:F57"/>
    <mergeCell ref="B58:C58"/>
    <mergeCell ref="E58:F58"/>
  </mergeCells>
  <printOptions/>
  <pageMargins left="0" right="0" top="0" bottom="0" header="0" footer="0"/>
  <pageSetup blackAndWhite="1" horizontalDpi="600" verticalDpi="6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showGridLines="0" showRowColHeaders="0" zoomScalePageLayoutView="0" workbookViewId="0" topLeftCell="A1">
      <pane xSplit="1" ySplit="18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9" sqref="B19"/>
    </sheetView>
  </sheetViews>
  <sheetFormatPr defaultColWidth="10" defaultRowHeight="15" customHeight="1"/>
  <cols>
    <col min="1" max="17" width="10.83203125" style="0" customWidth="1"/>
    <col min="18" max="16384" width="10" style="1" customWidth="1"/>
  </cols>
  <sheetData>
    <row r="1" spans="1:17" ht="2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1.25" customHeight="1">
      <c r="A2" s="10"/>
      <c r="B2" s="11" t="s">
        <v>101</v>
      </c>
      <c r="C2" s="10"/>
      <c r="D2" s="10"/>
      <c r="E2" s="10"/>
      <c r="F2" s="10"/>
      <c r="G2" s="10"/>
      <c r="H2" s="56" t="s">
        <v>102</v>
      </c>
      <c r="I2" s="54"/>
      <c r="J2" s="13">
        <f>1</f>
        <v>1</v>
      </c>
      <c r="K2" s="10"/>
      <c r="L2" s="10"/>
      <c r="M2" s="10"/>
      <c r="N2" s="10"/>
      <c r="O2" s="10"/>
      <c r="P2" s="10"/>
      <c r="Q2" s="10"/>
    </row>
    <row r="3" spans="1:17" ht="11.25" customHeight="1">
      <c r="A3" s="10"/>
      <c r="B3" s="56" t="s">
        <v>2</v>
      </c>
      <c r="C3" s="54"/>
      <c r="D3" s="58" t="s">
        <v>3</v>
      </c>
      <c r="E3" s="54"/>
      <c r="F3" s="54"/>
      <c r="G3" s="54"/>
      <c r="H3" s="57" t="s">
        <v>103</v>
      </c>
      <c r="I3" s="54"/>
      <c r="J3" s="14">
        <f>0.8</f>
        <v>0.8</v>
      </c>
      <c r="K3" s="56" t="s">
        <v>104</v>
      </c>
      <c r="L3" s="54"/>
      <c r="M3" s="13">
        <f>SUM(D6,G6,J6)</f>
        <v>13185.23</v>
      </c>
      <c r="N3" s="10"/>
      <c r="O3" s="56" t="s">
        <v>105</v>
      </c>
      <c r="P3" s="54"/>
      <c r="Q3" s="13">
        <f>SUM(B17:N17)</f>
        <v>37034.89</v>
      </c>
    </row>
    <row r="4" spans="1:17" ht="11.25" customHeight="1">
      <c r="A4" s="10"/>
      <c r="B4" s="53" t="s">
        <v>106</v>
      </c>
      <c r="C4" s="54"/>
      <c r="D4" s="59" t="s">
        <v>107</v>
      </c>
      <c r="E4" s="54"/>
      <c r="F4" s="54"/>
      <c r="G4" s="54"/>
      <c r="H4" s="53" t="s">
        <v>108</v>
      </c>
      <c r="I4" s="54"/>
      <c r="J4" s="16">
        <f>0.16666666</f>
        <v>0.16666666</v>
      </c>
      <c r="K4" s="53" t="s">
        <v>109</v>
      </c>
      <c r="L4" s="54"/>
      <c r="M4" s="16">
        <f>IF(O11&gt;0,M3/P11,0)</f>
        <v>13.18523</v>
      </c>
      <c r="N4" s="10"/>
      <c r="O4" s="53" t="s">
        <v>109</v>
      </c>
      <c r="P4" s="54"/>
      <c r="Q4" s="16">
        <f>IF(O11&gt;0,Q3/P11,0)</f>
        <v>37.034890000000004</v>
      </c>
    </row>
    <row r="5" spans="1:17" ht="11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1.25" customHeight="1">
      <c r="A6" s="10"/>
      <c r="B6" s="56" t="s">
        <v>110</v>
      </c>
      <c r="C6" s="54"/>
      <c r="D6" s="13">
        <f>SUM(B17:E17)</f>
        <v>0</v>
      </c>
      <c r="E6" s="10"/>
      <c r="F6" s="12" t="s">
        <v>111</v>
      </c>
      <c r="G6" s="13">
        <f>SUM(F17:G17)</f>
        <v>2775.37</v>
      </c>
      <c r="H6" s="12" t="s">
        <v>112</v>
      </c>
      <c r="I6" s="10"/>
      <c r="J6" s="13">
        <f>SUM(H17:J17)</f>
        <v>10409.86</v>
      </c>
      <c r="K6" s="56" t="s">
        <v>113</v>
      </c>
      <c r="L6" s="54"/>
      <c r="M6" s="13">
        <f>SUM(K17:M17)</f>
        <v>22549.45</v>
      </c>
      <c r="N6" s="10"/>
      <c r="O6" s="56" t="s">
        <v>114</v>
      </c>
      <c r="P6" s="54"/>
      <c r="Q6" s="13">
        <f>N17</f>
        <v>1300.21</v>
      </c>
    </row>
    <row r="7" spans="1:17" ht="11.25" customHeight="1">
      <c r="A7" s="10"/>
      <c r="B7" s="53" t="s">
        <v>109</v>
      </c>
      <c r="C7" s="54"/>
      <c r="D7" s="16">
        <f>IF(O11&gt;0,D6/P11,0)</f>
        <v>0</v>
      </c>
      <c r="E7" s="10"/>
      <c r="F7" s="15" t="s">
        <v>109</v>
      </c>
      <c r="G7" s="16">
        <f>IF(O11&gt;0,G6/P11,0)</f>
        <v>2.77537</v>
      </c>
      <c r="H7" s="53" t="s">
        <v>109</v>
      </c>
      <c r="I7" s="54"/>
      <c r="J7" s="16">
        <f>IF(O11&gt;0,J6/P11,0)</f>
        <v>10.409860000000002</v>
      </c>
      <c r="K7" s="53" t="s">
        <v>109</v>
      </c>
      <c r="L7" s="54"/>
      <c r="M7" s="16">
        <f>IF(O11&gt;0,M6/P11,0)</f>
        <v>22.549450000000004</v>
      </c>
      <c r="N7" s="10"/>
      <c r="O7" s="53" t="s">
        <v>109</v>
      </c>
      <c r="P7" s="54"/>
      <c r="Q7" s="16">
        <f>IF(O11&gt;0,Q6/P11,0)</f>
        <v>1.30021</v>
      </c>
    </row>
    <row r="8" spans="1:17" ht="2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1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55" t="s">
        <v>115</v>
      </c>
      <c r="P9" s="54"/>
      <c r="Q9" s="54"/>
    </row>
    <row r="10" spans="1:17" ht="1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6">
        <f>77</f>
        <v>77</v>
      </c>
      <c r="P10" s="16"/>
      <c r="Q10" s="16">
        <f>71.69</f>
        <v>71.69</v>
      </c>
    </row>
    <row r="11" spans="1:17" ht="1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>SUM(O17:Q17)</f>
        <v>999.9999999999999</v>
      </c>
      <c r="P11" s="10">
        <f>J2*O16+J3*P16+J4*Q16</f>
        <v>999.9999999999999</v>
      </c>
      <c r="Q11" s="10"/>
    </row>
    <row r="12" spans="1:17" ht="2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1.25" customHeight="1">
      <c r="A13" s="55" t="s">
        <v>116</v>
      </c>
      <c r="B13" s="52" t="s">
        <v>117</v>
      </c>
      <c r="C13" s="52"/>
      <c r="D13" s="52"/>
      <c r="E13" s="52"/>
      <c r="F13" s="52" t="s">
        <v>118</v>
      </c>
      <c r="G13" s="52"/>
      <c r="H13" s="52" t="s">
        <v>119</v>
      </c>
      <c r="I13" s="52"/>
      <c r="J13" s="52"/>
      <c r="K13" s="52" t="s">
        <v>120</v>
      </c>
      <c r="L13" s="52"/>
      <c r="M13" s="52"/>
      <c r="N13" s="18" t="s">
        <v>121</v>
      </c>
      <c r="O13" s="52" t="s">
        <v>122</v>
      </c>
      <c r="P13" s="52"/>
      <c r="Q13" s="52"/>
    </row>
    <row r="14" spans="1:17" ht="22.5" customHeight="1">
      <c r="A14" s="54"/>
      <c r="B14" s="19" t="s">
        <v>123</v>
      </c>
      <c r="C14" s="19" t="s">
        <v>124</v>
      </c>
      <c r="D14" s="19" t="s">
        <v>125</v>
      </c>
      <c r="E14" s="19" t="s">
        <v>126</v>
      </c>
      <c r="F14" s="19" t="s">
        <v>127</v>
      </c>
      <c r="G14" s="19" t="s">
        <v>128</v>
      </c>
      <c r="H14" s="19" t="s">
        <v>129</v>
      </c>
      <c r="I14" s="19" t="s">
        <v>130</v>
      </c>
      <c r="J14" s="19" t="s">
        <v>131</v>
      </c>
      <c r="K14" s="19" t="s">
        <v>132</v>
      </c>
      <c r="L14" s="19" t="s">
        <v>133</v>
      </c>
      <c r="M14" s="19" t="s">
        <v>134</v>
      </c>
      <c r="N14" s="19" t="s">
        <v>135</v>
      </c>
      <c r="O14" s="19" t="s">
        <v>136</v>
      </c>
      <c r="P14" s="19" t="s">
        <v>137</v>
      </c>
      <c r="Q14" s="19" t="s">
        <v>138</v>
      </c>
    </row>
    <row r="15" spans="1:17" ht="2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" customHeight="1" hidden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f>O17</f>
        <v>999.9999999999999</v>
      </c>
      <c r="P16" s="10">
        <f>P17</f>
        <v>0</v>
      </c>
      <c r="Q16" s="10">
        <f>Q17</f>
        <v>0</v>
      </c>
    </row>
    <row r="17" spans="1:17" ht="11.25" customHeight="1">
      <c r="A17" s="17" t="s">
        <v>139</v>
      </c>
      <c r="B17" s="20">
        <f aca="true" t="shared" si="0" ref="B17:Q17">SUM(B19:B47)</f>
        <v>0</v>
      </c>
      <c r="C17" s="20">
        <f t="shared" si="0"/>
        <v>0</v>
      </c>
      <c r="D17" s="20">
        <f t="shared" si="0"/>
        <v>0</v>
      </c>
      <c r="E17" s="20">
        <f t="shared" si="0"/>
        <v>0</v>
      </c>
      <c r="F17" s="20">
        <f t="shared" si="0"/>
        <v>384.97</v>
      </c>
      <c r="G17" s="20">
        <f t="shared" si="0"/>
        <v>2390.4</v>
      </c>
      <c r="H17" s="20">
        <f t="shared" si="0"/>
        <v>3236.8900000000003</v>
      </c>
      <c r="I17" s="20">
        <f t="shared" si="0"/>
        <v>6864.42</v>
      </c>
      <c r="J17" s="20">
        <f t="shared" si="0"/>
        <v>308.54999999999995</v>
      </c>
      <c r="K17" s="20">
        <f t="shared" si="0"/>
        <v>20473.31</v>
      </c>
      <c r="L17" s="20">
        <f t="shared" si="0"/>
        <v>2076.1400000000003</v>
      </c>
      <c r="M17" s="20">
        <f t="shared" si="0"/>
        <v>0</v>
      </c>
      <c r="N17" s="20">
        <f t="shared" si="0"/>
        <v>1300.21</v>
      </c>
      <c r="O17" s="20">
        <f t="shared" si="0"/>
        <v>999.9999999999999</v>
      </c>
      <c r="P17" s="20">
        <f t="shared" si="0"/>
        <v>0</v>
      </c>
      <c r="Q17" s="20">
        <f t="shared" si="0"/>
        <v>0</v>
      </c>
    </row>
    <row r="18" spans="1:17" ht="2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1.25" customHeight="1">
      <c r="A19" s="21">
        <v>1</v>
      </c>
      <c r="B19" s="22"/>
      <c r="C19" s="22"/>
      <c r="D19" s="22"/>
      <c r="E19" s="22"/>
      <c r="F19" s="22">
        <v>11.94</v>
      </c>
      <c r="G19" s="22">
        <v>82.01</v>
      </c>
      <c r="H19" s="22">
        <v>296.63</v>
      </c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1.25" customHeight="1">
      <c r="A20" s="23">
        <v>2</v>
      </c>
      <c r="B20" s="24"/>
      <c r="C20" s="24"/>
      <c r="D20" s="24"/>
      <c r="E20" s="24"/>
      <c r="F20" s="24">
        <v>45.41</v>
      </c>
      <c r="G20" s="24">
        <v>77.32</v>
      </c>
      <c r="H20" s="24">
        <v>528.95</v>
      </c>
      <c r="I20" s="24">
        <v>1092.81</v>
      </c>
      <c r="J20" s="24"/>
      <c r="K20" s="24"/>
      <c r="L20" s="24"/>
      <c r="M20" s="24"/>
      <c r="N20" s="24"/>
      <c r="O20" s="24"/>
      <c r="P20" s="24"/>
      <c r="Q20" s="24"/>
    </row>
    <row r="21" spans="1:17" ht="11.25" customHeight="1">
      <c r="A21" s="23">
        <v>3</v>
      </c>
      <c r="B21" s="24"/>
      <c r="C21" s="24"/>
      <c r="D21" s="24"/>
      <c r="E21" s="24"/>
      <c r="F21" s="24">
        <v>74.47</v>
      </c>
      <c r="G21" s="24">
        <v>192.7</v>
      </c>
      <c r="H21" s="24">
        <v>531.73</v>
      </c>
      <c r="I21" s="24">
        <v>3524.86</v>
      </c>
      <c r="J21" s="24"/>
      <c r="K21" s="24"/>
      <c r="L21" s="24"/>
      <c r="M21" s="24"/>
      <c r="N21" s="24"/>
      <c r="O21" s="24"/>
      <c r="P21" s="24"/>
      <c r="Q21" s="24"/>
    </row>
    <row r="22" spans="1:17" ht="11.25" customHeight="1">
      <c r="A22" s="23">
        <v>4</v>
      </c>
      <c r="B22" s="24"/>
      <c r="C22" s="24"/>
      <c r="D22" s="24"/>
      <c r="E22" s="24"/>
      <c r="F22" s="24">
        <v>78.28</v>
      </c>
      <c r="G22" s="24">
        <v>387.07</v>
      </c>
      <c r="H22" s="24">
        <v>1448.42</v>
      </c>
      <c r="I22" s="24">
        <v>870.82</v>
      </c>
      <c r="J22" s="24"/>
      <c r="K22" s="24"/>
      <c r="L22" s="24"/>
      <c r="M22" s="24"/>
      <c r="N22" s="24"/>
      <c r="O22" s="24"/>
      <c r="P22" s="24"/>
      <c r="Q22" s="24"/>
    </row>
    <row r="23" spans="1:17" ht="11.25" customHeight="1">
      <c r="A23" s="23">
        <v>5</v>
      </c>
      <c r="B23" s="25"/>
      <c r="C23" s="25"/>
      <c r="D23" s="25"/>
      <c r="E23" s="25"/>
      <c r="F23" s="25">
        <v>78.28</v>
      </c>
      <c r="G23" s="25">
        <v>592.95</v>
      </c>
      <c r="H23" s="25">
        <v>197.92000000000002</v>
      </c>
      <c r="I23" s="25">
        <v>543.72</v>
      </c>
      <c r="J23" s="25">
        <v>79.95</v>
      </c>
      <c r="K23" s="25"/>
      <c r="L23" s="25"/>
      <c r="M23" s="25"/>
      <c r="N23" s="25"/>
      <c r="O23" s="25"/>
      <c r="P23" s="25"/>
      <c r="Q23" s="25"/>
    </row>
    <row r="24" spans="1:17" ht="11.25" customHeight="1">
      <c r="A24" s="23">
        <v>6</v>
      </c>
      <c r="B24" s="24"/>
      <c r="C24" s="24"/>
      <c r="D24" s="24"/>
      <c r="E24" s="24"/>
      <c r="F24" s="24">
        <v>66.35</v>
      </c>
      <c r="G24" s="24">
        <v>592.95</v>
      </c>
      <c r="H24" s="24">
        <v>233.24</v>
      </c>
      <c r="I24" s="24">
        <v>566.38</v>
      </c>
      <c r="J24" s="24">
        <v>187.89</v>
      </c>
      <c r="K24" s="24"/>
      <c r="L24" s="24"/>
      <c r="M24" s="24"/>
      <c r="N24" s="24"/>
      <c r="O24" s="24"/>
      <c r="P24" s="24"/>
      <c r="Q24" s="24"/>
    </row>
    <row r="25" spans="1:17" ht="11.25" customHeight="1">
      <c r="A25" s="23">
        <v>7</v>
      </c>
      <c r="B25" s="24"/>
      <c r="C25" s="24"/>
      <c r="D25" s="24"/>
      <c r="E25" s="24"/>
      <c r="F25" s="24">
        <v>28.97</v>
      </c>
      <c r="G25" s="24">
        <v>367.81</v>
      </c>
      <c r="H25" s="24"/>
      <c r="I25" s="24">
        <v>265.83</v>
      </c>
      <c r="J25" s="24">
        <v>40.71</v>
      </c>
      <c r="K25" s="24"/>
      <c r="L25" s="24"/>
      <c r="M25" s="24"/>
      <c r="N25" s="24"/>
      <c r="O25" s="24"/>
      <c r="P25" s="24"/>
      <c r="Q25" s="24"/>
    </row>
    <row r="26" spans="1:17" ht="11.25" customHeight="1">
      <c r="A26" s="23">
        <v>8</v>
      </c>
      <c r="B26" s="24"/>
      <c r="C26" s="24"/>
      <c r="D26" s="24"/>
      <c r="E26" s="24"/>
      <c r="F26" s="24">
        <v>1.27</v>
      </c>
      <c r="G26" s="24">
        <v>97.59</v>
      </c>
      <c r="H26" s="24"/>
      <c r="I26" s="24"/>
      <c r="J26" s="24"/>
      <c r="K26" s="24">
        <v>880.32</v>
      </c>
      <c r="L26" s="24">
        <v>36.33</v>
      </c>
      <c r="M26" s="24"/>
      <c r="N26" s="24"/>
      <c r="O26" s="24">
        <v>17.5</v>
      </c>
      <c r="P26" s="24"/>
      <c r="Q26" s="24"/>
    </row>
    <row r="27" spans="1:17" ht="11.25" customHeight="1">
      <c r="A27" s="23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>
        <v>881.94</v>
      </c>
      <c r="L27" s="24">
        <v>72.66</v>
      </c>
      <c r="M27" s="24"/>
      <c r="N27" s="24"/>
      <c r="O27" s="24">
        <v>35</v>
      </c>
      <c r="P27" s="24"/>
      <c r="Q27" s="24"/>
    </row>
    <row r="28" spans="1:17" ht="11.25" customHeight="1">
      <c r="A28" s="23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v>883.55</v>
      </c>
      <c r="L28" s="25">
        <v>109</v>
      </c>
      <c r="M28" s="25"/>
      <c r="N28" s="25"/>
      <c r="O28" s="25">
        <v>52.5</v>
      </c>
      <c r="P28" s="25"/>
      <c r="Q28" s="25"/>
    </row>
    <row r="29" spans="1:17" ht="11.25" customHeight="1">
      <c r="A29" s="23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>
        <v>1099.71</v>
      </c>
      <c r="L29" s="24">
        <v>145.33</v>
      </c>
      <c r="M29" s="24"/>
      <c r="N29" s="24"/>
      <c r="O29" s="24">
        <v>70</v>
      </c>
      <c r="P29" s="24"/>
      <c r="Q29" s="24"/>
    </row>
    <row r="30" spans="1:17" ht="11.25" customHeight="1">
      <c r="A30" s="23">
        <v>12</v>
      </c>
      <c r="B30" s="24"/>
      <c r="C30" s="24"/>
      <c r="D30" s="24"/>
      <c r="E30" s="24"/>
      <c r="F30" s="24"/>
      <c r="G30" s="24"/>
      <c r="H30" s="24"/>
      <c r="I30" s="24"/>
      <c r="J30" s="24"/>
      <c r="K30" s="24">
        <v>885.3599999999999</v>
      </c>
      <c r="L30" s="24">
        <v>145.33</v>
      </c>
      <c r="M30" s="24"/>
      <c r="N30" s="24"/>
      <c r="O30" s="24">
        <v>70</v>
      </c>
      <c r="P30" s="24"/>
      <c r="Q30" s="24"/>
    </row>
    <row r="31" spans="1:17" ht="11.25" customHeight="1">
      <c r="A31" s="23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>
        <v>910.01</v>
      </c>
      <c r="L31" s="24">
        <v>145.33</v>
      </c>
      <c r="M31" s="24"/>
      <c r="N31" s="24"/>
      <c r="O31" s="24">
        <v>70</v>
      </c>
      <c r="P31" s="24"/>
      <c r="Q31" s="24"/>
    </row>
    <row r="32" spans="1:17" ht="11.25" customHeight="1">
      <c r="A32" s="23">
        <v>14</v>
      </c>
      <c r="B32" s="24"/>
      <c r="C32" s="24"/>
      <c r="D32" s="24"/>
      <c r="E32" s="24"/>
      <c r="F32" s="24"/>
      <c r="G32" s="24"/>
      <c r="H32" s="24"/>
      <c r="I32" s="24"/>
      <c r="J32" s="24"/>
      <c r="K32" s="24">
        <v>885.17</v>
      </c>
      <c r="L32" s="24">
        <v>145.33</v>
      </c>
      <c r="M32" s="24"/>
      <c r="N32" s="24"/>
      <c r="O32" s="24">
        <v>70</v>
      </c>
      <c r="P32" s="24"/>
      <c r="Q32" s="24"/>
    </row>
    <row r="33" spans="1:17" ht="11.25" customHeight="1">
      <c r="A33" s="23">
        <v>15</v>
      </c>
      <c r="B33" s="25"/>
      <c r="C33" s="25"/>
      <c r="D33" s="25"/>
      <c r="E33" s="25"/>
      <c r="F33" s="25"/>
      <c r="G33" s="25"/>
      <c r="H33" s="25"/>
      <c r="I33" s="25"/>
      <c r="J33" s="25"/>
      <c r="K33" s="25">
        <v>1198.49</v>
      </c>
      <c r="L33" s="25">
        <v>145.33</v>
      </c>
      <c r="M33" s="25"/>
      <c r="N33" s="25"/>
      <c r="O33" s="25">
        <v>70</v>
      </c>
      <c r="P33" s="25"/>
      <c r="Q33" s="25"/>
    </row>
    <row r="34" spans="1:17" ht="11.25" customHeight="1">
      <c r="A34" s="23">
        <v>16</v>
      </c>
      <c r="B34" s="24"/>
      <c r="C34" s="24"/>
      <c r="D34" s="24"/>
      <c r="E34" s="24"/>
      <c r="F34" s="24"/>
      <c r="G34" s="24"/>
      <c r="H34" s="24"/>
      <c r="I34" s="24"/>
      <c r="J34" s="24"/>
      <c r="K34" s="24">
        <v>885.17</v>
      </c>
      <c r="L34" s="24">
        <v>145.33</v>
      </c>
      <c r="M34" s="24"/>
      <c r="N34" s="24"/>
      <c r="O34" s="24">
        <v>70</v>
      </c>
      <c r="P34" s="24"/>
      <c r="Q34" s="24"/>
    </row>
    <row r="35" spans="1:17" ht="11.25" customHeight="1">
      <c r="A35" s="23">
        <v>17</v>
      </c>
      <c r="B35" s="24"/>
      <c r="C35" s="24"/>
      <c r="D35" s="24"/>
      <c r="E35" s="24"/>
      <c r="F35" s="24"/>
      <c r="G35" s="24"/>
      <c r="H35" s="24"/>
      <c r="I35" s="24"/>
      <c r="J35" s="24"/>
      <c r="K35" s="24">
        <v>1472.91</v>
      </c>
      <c r="L35" s="24">
        <v>145.33</v>
      </c>
      <c r="M35" s="24"/>
      <c r="N35" s="24"/>
      <c r="O35" s="24">
        <v>70</v>
      </c>
      <c r="P35" s="24"/>
      <c r="Q35" s="24"/>
    </row>
    <row r="36" spans="1:17" ht="11.25" customHeight="1">
      <c r="A36" s="23">
        <v>18</v>
      </c>
      <c r="B36" s="24"/>
      <c r="C36" s="24"/>
      <c r="D36" s="24"/>
      <c r="E36" s="24"/>
      <c r="F36" s="24"/>
      <c r="G36" s="24"/>
      <c r="H36" s="24"/>
      <c r="I36" s="24"/>
      <c r="J36" s="24"/>
      <c r="K36" s="24">
        <v>909.6</v>
      </c>
      <c r="L36" s="24">
        <v>136.1</v>
      </c>
      <c r="M36" s="24"/>
      <c r="N36" s="24"/>
      <c r="O36" s="24">
        <v>65.55</v>
      </c>
      <c r="P36" s="24"/>
      <c r="Q36" s="24"/>
    </row>
    <row r="37" spans="1:17" ht="11.25" customHeight="1">
      <c r="A37" s="23">
        <v>19</v>
      </c>
      <c r="B37" s="24"/>
      <c r="C37" s="24"/>
      <c r="D37" s="24"/>
      <c r="E37" s="24"/>
      <c r="F37" s="24"/>
      <c r="G37" s="24"/>
      <c r="H37" s="24"/>
      <c r="I37" s="24"/>
      <c r="J37" s="24"/>
      <c r="K37" s="24">
        <v>1098.55</v>
      </c>
      <c r="L37" s="24">
        <v>119.19</v>
      </c>
      <c r="M37" s="24"/>
      <c r="N37" s="24"/>
      <c r="O37" s="24">
        <v>57.41</v>
      </c>
      <c r="P37" s="24"/>
      <c r="Q37" s="24"/>
    </row>
    <row r="38" spans="1:17" ht="11.25" customHeight="1">
      <c r="A38" s="23">
        <v>20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v>883.36</v>
      </c>
      <c r="L38" s="25">
        <v>104.38</v>
      </c>
      <c r="M38" s="25"/>
      <c r="N38" s="25"/>
      <c r="O38" s="25">
        <v>50.28</v>
      </c>
      <c r="P38" s="25"/>
      <c r="Q38" s="25"/>
    </row>
    <row r="39" spans="1:17" ht="11.25" customHeight="1">
      <c r="A39" s="23">
        <v>21</v>
      </c>
      <c r="B39" s="24"/>
      <c r="C39" s="24"/>
      <c r="D39" s="24"/>
      <c r="E39" s="24"/>
      <c r="F39" s="24"/>
      <c r="G39" s="24"/>
      <c r="H39" s="24"/>
      <c r="I39" s="24"/>
      <c r="J39" s="24"/>
      <c r="K39" s="24">
        <v>882.77</v>
      </c>
      <c r="L39" s="24">
        <v>91.41</v>
      </c>
      <c r="M39" s="24"/>
      <c r="N39" s="24"/>
      <c r="O39" s="24">
        <v>44.03</v>
      </c>
      <c r="P39" s="24"/>
      <c r="Q39" s="24"/>
    </row>
    <row r="40" spans="1:17" ht="11.25" customHeight="1">
      <c r="A40" s="23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24">
        <v>882.4499999999999</v>
      </c>
      <c r="L40" s="24">
        <v>80.05</v>
      </c>
      <c r="M40" s="24"/>
      <c r="N40" s="24"/>
      <c r="O40" s="24">
        <v>38.56</v>
      </c>
      <c r="P40" s="24"/>
      <c r="Q40" s="24"/>
    </row>
    <row r="41" spans="1:17" ht="11.25" customHeight="1">
      <c r="A41" s="23">
        <v>23</v>
      </c>
      <c r="B41" s="24"/>
      <c r="C41" s="24"/>
      <c r="D41" s="24"/>
      <c r="E41" s="24"/>
      <c r="F41" s="24"/>
      <c r="G41" s="24"/>
      <c r="H41" s="24"/>
      <c r="I41" s="24"/>
      <c r="J41" s="24"/>
      <c r="K41" s="24">
        <v>1219.99</v>
      </c>
      <c r="L41" s="24">
        <v>70.11</v>
      </c>
      <c r="M41" s="24"/>
      <c r="N41" s="24"/>
      <c r="O41" s="24">
        <v>33.77</v>
      </c>
      <c r="P41" s="24"/>
      <c r="Q41" s="24"/>
    </row>
    <row r="42" spans="1:17" ht="11.25" customHeight="1">
      <c r="A42" s="23">
        <v>24</v>
      </c>
      <c r="B42" s="24"/>
      <c r="C42" s="24"/>
      <c r="D42" s="24"/>
      <c r="E42" s="24"/>
      <c r="F42" s="24"/>
      <c r="G42" s="24"/>
      <c r="H42" s="24"/>
      <c r="I42" s="24"/>
      <c r="J42" s="24"/>
      <c r="K42" s="24">
        <v>881.43</v>
      </c>
      <c r="L42" s="24">
        <v>61.39</v>
      </c>
      <c r="M42" s="24"/>
      <c r="N42" s="24"/>
      <c r="O42" s="24">
        <v>29.57</v>
      </c>
      <c r="P42" s="24"/>
      <c r="Q42" s="24"/>
    </row>
    <row r="43" spans="1:17" ht="11.25" customHeight="1">
      <c r="A43" s="23">
        <v>25</v>
      </c>
      <c r="B43" s="25"/>
      <c r="C43" s="25"/>
      <c r="D43" s="25"/>
      <c r="E43" s="25"/>
      <c r="F43" s="25"/>
      <c r="G43" s="25"/>
      <c r="H43" s="25"/>
      <c r="I43" s="25"/>
      <c r="J43" s="25"/>
      <c r="K43" s="25">
        <v>881.09</v>
      </c>
      <c r="L43" s="25">
        <v>53.77</v>
      </c>
      <c r="M43" s="25"/>
      <c r="N43" s="25"/>
      <c r="O43" s="25">
        <v>25.9</v>
      </c>
      <c r="P43" s="25"/>
      <c r="Q43" s="25"/>
    </row>
    <row r="44" spans="1:17" ht="11.25" customHeight="1">
      <c r="A44" s="23">
        <v>26</v>
      </c>
      <c r="B44" s="24"/>
      <c r="C44" s="24"/>
      <c r="D44" s="24"/>
      <c r="E44" s="24"/>
      <c r="F44" s="24"/>
      <c r="G44" s="24"/>
      <c r="H44" s="24"/>
      <c r="I44" s="24"/>
      <c r="J44" s="24"/>
      <c r="K44" s="24">
        <v>880.8</v>
      </c>
      <c r="L44" s="24">
        <v>47.09</v>
      </c>
      <c r="M44" s="24"/>
      <c r="N44" s="24"/>
      <c r="O44" s="24">
        <v>22.68</v>
      </c>
      <c r="P44" s="24"/>
      <c r="Q44" s="24"/>
    </row>
    <row r="45" spans="1:17" ht="11.25" customHeight="1">
      <c r="A45" s="23">
        <v>27</v>
      </c>
      <c r="B45" s="24"/>
      <c r="C45" s="24"/>
      <c r="D45" s="24"/>
      <c r="E45" s="24"/>
      <c r="F45" s="24"/>
      <c r="G45" s="24"/>
      <c r="H45" s="24"/>
      <c r="I45" s="24"/>
      <c r="J45" s="24"/>
      <c r="K45" s="24">
        <v>1090.33</v>
      </c>
      <c r="L45" s="24">
        <v>41.24</v>
      </c>
      <c r="M45" s="24"/>
      <c r="N45" s="24"/>
      <c r="O45" s="24">
        <v>19.86</v>
      </c>
      <c r="P45" s="24"/>
      <c r="Q45" s="24"/>
    </row>
    <row r="46" spans="1:17" ht="11.25" customHeight="1">
      <c r="A46" s="23">
        <v>28</v>
      </c>
      <c r="B46" s="24"/>
      <c r="C46" s="24"/>
      <c r="D46" s="24"/>
      <c r="E46" s="24"/>
      <c r="F46" s="24"/>
      <c r="G46" s="24"/>
      <c r="H46" s="24"/>
      <c r="I46" s="24"/>
      <c r="J46" s="24"/>
      <c r="K46" s="24">
        <v>880.3100000000001</v>
      </c>
      <c r="L46" s="24">
        <v>36.11</v>
      </c>
      <c r="M46" s="24"/>
      <c r="N46" s="24"/>
      <c r="O46" s="24">
        <v>17.39</v>
      </c>
      <c r="P46" s="24"/>
      <c r="Q46" s="24"/>
    </row>
    <row r="47" spans="1:17" ht="11.25" customHeight="1">
      <c r="A47" s="26">
        <v>29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>
        <v>1300.21</v>
      </c>
      <c r="O47" s="25"/>
      <c r="P47" s="25"/>
      <c r="Q47" s="25"/>
    </row>
    <row r="48" spans="1:17" ht="2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</sheetData>
  <sheetProtection sheet="1"/>
  <mergeCells count="25">
    <mergeCell ref="B4:C4"/>
    <mergeCell ref="D4:G4"/>
    <mergeCell ref="K4:L4"/>
    <mergeCell ref="O4:P4"/>
    <mergeCell ref="B6:C6"/>
    <mergeCell ref="K6:L6"/>
    <mergeCell ref="O6:P6"/>
    <mergeCell ref="H2:I2"/>
    <mergeCell ref="H3:I3"/>
    <mergeCell ref="H4:I4"/>
    <mergeCell ref="B3:C3"/>
    <mergeCell ref="D3:G3"/>
    <mergeCell ref="K3:L3"/>
    <mergeCell ref="O3:P3"/>
    <mergeCell ref="A13:A14"/>
    <mergeCell ref="B13:E13"/>
    <mergeCell ref="F13:G13"/>
    <mergeCell ref="H13:J13"/>
    <mergeCell ref="O13:Q13"/>
    <mergeCell ref="B7:C7"/>
    <mergeCell ref="H7:I7"/>
    <mergeCell ref="K7:L7"/>
    <mergeCell ref="O7:P7"/>
    <mergeCell ref="O9:Q9"/>
    <mergeCell ref="K13:M13"/>
  </mergeCells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showGridLines="0" showRowColHeaders="0" tabSelected="1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10" defaultRowHeight="15" customHeight="1"/>
  <cols>
    <col min="1" max="1" width="0.82421875" style="0" customWidth="1"/>
    <col min="2" max="2" width="16.66015625" style="0" customWidth="1"/>
    <col min="3" max="3" width="33.33203125" style="0" customWidth="1"/>
    <col min="4" max="4" width="0.82421875" style="0" customWidth="1"/>
    <col min="5" max="8" width="13.33203125" style="0" customWidth="1"/>
    <col min="9" max="14" width="20" style="0" customWidth="1"/>
    <col min="15" max="16384" width="10" style="1" customWidth="1"/>
  </cols>
  <sheetData>
    <row r="1" spans="1:14" ht="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10"/>
      <c r="B2" s="60" t="s">
        <v>140</v>
      </c>
      <c r="C2" s="54"/>
      <c r="D2" s="54"/>
      <c r="E2" s="54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customHeight="1">
      <c r="A4" s="10"/>
      <c r="B4" s="17" t="s">
        <v>141</v>
      </c>
      <c r="C4" s="27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7" t="s">
        <v>11</v>
      </c>
      <c r="N4" s="27" t="s">
        <v>107</v>
      </c>
    </row>
    <row r="5" spans="1:14" ht="15" customHeight="1">
      <c r="A5" s="10"/>
      <c r="B5" s="17" t="s">
        <v>142</v>
      </c>
      <c r="C5" s="27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 customHeight="1">
      <c r="A6" s="10"/>
      <c r="B6" s="17" t="s">
        <v>42</v>
      </c>
      <c r="C6" s="27" t="s">
        <v>43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 customHeight="1">
      <c r="A8" s="10"/>
      <c r="B8" s="28" t="s">
        <v>143</v>
      </c>
      <c r="C8" s="29">
        <f>C10-C9</f>
        <v>11339191000</v>
      </c>
      <c r="D8" s="10"/>
      <c r="E8" s="10"/>
      <c r="F8" s="10"/>
      <c r="G8" s="10"/>
      <c r="H8" s="10"/>
      <c r="I8" s="10"/>
      <c r="J8" s="10"/>
      <c r="K8" s="62" t="s">
        <v>144</v>
      </c>
      <c r="L8" s="55"/>
      <c r="M8" s="61" t="s">
        <v>14</v>
      </c>
      <c r="N8" s="61"/>
    </row>
    <row r="9" spans="1:14" ht="15" customHeight="1">
      <c r="A9" s="10"/>
      <c r="B9" s="15" t="s">
        <v>17</v>
      </c>
      <c r="C9" s="31">
        <f>$N$50</f>
        <v>1846024000</v>
      </c>
      <c r="D9" s="10"/>
      <c r="E9" s="10"/>
      <c r="F9" s="10"/>
      <c r="G9" s="10"/>
      <c r="H9" s="10"/>
      <c r="I9" s="10"/>
      <c r="J9" s="10"/>
      <c r="K9" s="62" t="s">
        <v>145</v>
      </c>
      <c r="L9" s="55"/>
      <c r="M9" s="61" t="s">
        <v>5</v>
      </c>
      <c r="N9" s="61"/>
    </row>
    <row r="10" spans="1:14" ht="15" customHeight="1">
      <c r="A10" s="10"/>
      <c r="B10" s="15" t="s">
        <v>146</v>
      </c>
      <c r="C10" s="31">
        <f>C50</f>
        <v>13185215000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 customHeight="1">
      <c r="A12" s="10"/>
      <c r="B12" s="28" t="s">
        <v>147</v>
      </c>
      <c r="C12" s="30" t="s">
        <v>146</v>
      </c>
      <c r="D12" s="10"/>
      <c r="E12" s="28" t="s">
        <v>22</v>
      </c>
      <c r="F12" s="28" t="s">
        <v>24</v>
      </c>
      <c r="G12" s="28" t="s">
        <v>25</v>
      </c>
      <c r="H12" s="28" t="s">
        <v>27</v>
      </c>
      <c r="I12" s="28" t="s">
        <v>148</v>
      </c>
      <c r="J12" s="28" t="s">
        <v>149</v>
      </c>
      <c r="K12" s="28" t="s">
        <v>150</v>
      </c>
      <c r="L12" s="28" t="s">
        <v>151</v>
      </c>
      <c r="M12" s="28" t="s">
        <v>152</v>
      </c>
      <c r="N12" s="30" t="s">
        <v>17</v>
      </c>
    </row>
    <row r="13" spans="1:14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customHeight="1">
      <c r="A14" s="10"/>
      <c r="B14" s="28" t="s">
        <v>153</v>
      </c>
      <c r="C14" s="29">
        <v>576644000</v>
      </c>
      <c r="D14" s="10"/>
      <c r="E14" s="32">
        <v>162665000</v>
      </c>
      <c r="F14" s="32">
        <v>76183000</v>
      </c>
      <c r="G14" s="32">
        <v>52315000</v>
      </c>
      <c r="H14" s="32"/>
      <c r="I14" s="32">
        <v>0</v>
      </c>
      <c r="J14" s="32">
        <v>16230000</v>
      </c>
      <c r="K14" s="32">
        <v>153727000</v>
      </c>
      <c r="L14" s="32">
        <v>38139000</v>
      </c>
      <c r="M14" s="32">
        <v>24963000</v>
      </c>
      <c r="N14" s="29">
        <v>52422000</v>
      </c>
    </row>
    <row r="15" spans="1:14" ht="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customHeight="1">
      <c r="A16" s="10"/>
      <c r="B16" s="28" t="s">
        <v>154</v>
      </c>
      <c r="C16" s="29">
        <v>786599000</v>
      </c>
      <c r="D16" s="10"/>
      <c r="E16" s="32">
        <v>562413000</v>
      </c>
      <c r="F16" s="32">
        <v>19826000</v>
      </c>
      <c r="G16" s="32">
        <v>2992000</v>
      </c>
      <c r="H16" s="32"/>
      <c r="I16" s="32">
        <v>8832000</v>
      </c>
      <c r="J16" s="32">
        <v>4620000</v>
      </c>
      <c r="K16" s="32">
        <v>12882000</v>
      </c>
      <c r="L16" s="32">
        <v>12720000</v>
      </c>
      <c r="M16" s="32">
        <v>31214000</v>
      </c>
      <c r="N16" s="29">
        <v>131100000</v>
      </c>
    </row>
    <row r="17" spans="1:14" ht="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 customHeight="1">
      <c r="A18" s="10"/>
      <c r="B18" s="28" t="s">
        <v>155</v>
      </c>
      <c r="C18" s="29">
        <v>37561000</v>
      </c>
      <c r="D18" s="10"/>
      <c r="E18" s="32"/>
      <c r="F18" s="32">
        <v>2778000</v>
      </c>
      <c r="G18" s="32"/>
      <c r="H18" s="32"/>
      <c r="I18" s="32">
        <v>26017000</v>
      </c>
      <c r="J18" s="32"/>
      <c r="K18" s="32">
        <v>616000</v>
      </c>
      <c r="L18" s="32">
        <v>1696000</v>
      </c>
      <c r="M18" s="32">
        <v>1555000</v>
      </c>
      <c r="N18" s="29">
        <v>4899000</v>
      </c>
    </row>
    <row r="19" spans="1:14" ht="15" customHeight="1">
      <c r="A19" s="10"/>
      <c r="B19" s="15" t="s">
        <v>156</v>
      </c>
      <c r="C19" s="31">
        <v>412162000</v>
      </c>
      <c r="D19" s="10"/>
      <c r="E19" s="33"/>
      <c r="F19" s="33">
        <v>185611000</v>
      </c>
      <c r="G19" s="33"/>
      <c r="H19" s="33"/>
      <c r="I19" s="33">
        <v>134190000</v>
      </c>
      <c r="J19" s="33"/>
      <c r="K19" s="33">
        <v>5677000</v>
      </c>
      <c r="L19" s="33">
        <v>15858000</v>
      </c>
      <c r="M19" s="33">
        <v>17066000</v>
      </c>
      <c r="N19" s="31">
        <v>53760000</v>
      </c>
    </row>
    <row r="20" spans="1:14" ht="15" customHeight="1">
      <c r="A20" s="10"/>
      <c r="B20" s="15" t="s">
        <v>157</v>
      </c>
      <c r="C20" s="31">
        <v>6405489000</v>
      </c>
      <c r="D20" s="10"/>
      <c r="E20" s="33"/>
      <c r="F20" s="33">
        <v>3392620000</v>
      </c>
      <c r="G20" s="33"/>
      <c r="H20" s="33"/>
      <c r="I20" s="33">
        <v>1733349000</v>
      </c>
      <c r="J20" s="33"/>
      <c r="K20" s="33">
        <v>47173000</v>
      </c>
      <c r="L20" s="33">
        <v>131610000</v>
      </c>
      <c r="M20" s="33">
        <v>265238000</v>
      </c>
      <c r="N20" s="31">
        <v>835499000</v>
      </c>
    </row>
    <row r="21" spans="1:14" ht="3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 customHeight="1">
      <c r="A22" s="10"/>
      <c r="B22" s="28" t="s">
        <v>158</v>
      </c>
      <c r="C22" s="29">
        <v>340752000</v>
      </c>
      <c r="D22" s="10"/>
      <c r="E22" s="32">
        <v>172563000</v>
      </c>
      <c r="F22" s="32">
        <v>16805000</v>
      </c>
      <c r="G22" s="32"/>
      <c r="H22" s="32"/>
      <c r="I22" s="32">
        <v>17330000</v>
      </c>
      <c r="J22" s="32"/>
      <c r="K22" s="32">
        <v>17100000</v>
      </c>
      <c r="L22" s="32">
        <v>46640000</v>
      </c>
      <c r="M22" s="32">
        <v>13522000</v>
      </c>
      <c r="N22" s="29">
        <v>56792000</v>
      </c>
    </row>
    <row r="23" spans="1:14" ht="3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>
      <c r="A24" s="10"/>
      <c r="B24" s="28" t="s">
        <v>159</v>
      </c>
      <c r="C24" s="29">
        <v>1433580000</v>
      </c>
      <c r="D24" s="10"/>
      <c r="E24" s="32">
        <v>94758000</v>
      </c>
      <c r="F24" s="32">
        <v>62142000</v>
      </c>
      <c r="G24" s="32"/>
      <c r="H24" s="32"/>
      <c r="I24" s="32">
        <v>837422000</v>
      </c>
      <c r="J24" s="32"/>
      <c r="K24" s="32">
        <v>50160000</v>
      </c>
      <c r="L24" s="32">
        <v>93280000</v>
      </c>
      <c r="M24" s="32">
        <v>56888000</v>
      </c>
      <c r="N24" s="29">
        <v>238930000</v>
      </c>
    </row>
    <row r="25" spans="1:14" ht="15" customHeight="1">
      <c r="A25" s="10"/>
      <c r="B25" s="15" t="s">
        <v>160</v>
      </c>
      <c r="C25" s="31">
        <v>1341780000</v>
      </c>
      <c r="D25" s="10"/>
      <c r="E25" s="33">
        <v>90046000</v>
      </c>
      <c r="F25" s="33">
        <v>58583000</v>
      </c>
      <c r="G25" s="33"/>
      <c r="H25" s="33"/>
      <c r="I25" s="33">
        <v>780660000</v>
      </c>
      <c r="J25" s="33"/>
      <c r="K25" s="33">
        <v>47424000</v>
      </c>
      <c r="L25" s="33">
        <v>88192000</v>
      </c>
      <c r="M25" s="33">
        <v>53245000</v>
      </c>
      <c r="N25" s="31">
        <v>223630000</v>
      </c>
    </row>
    <row r="26" spans="1:14" ht="3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 customHeight="1">
      <c r="A27" s="10"/>
      <c r="B27" s="28" t="s">
        <v>161</v>
      </c>
      <c r="C27" s="29">
        <v>276260000</v>
      </c>
      <c r="D27" s="10"/>
      <c r="E27" s="32">
        <v>73178000</v>
      </c>
      <c r="F27" s="32">
        <v>32392000</v>
      </c>
      <c r="G27" s="32"/>
      <c r="H27" s="32"/>
      <c r="I27" s="32">
        <v>95485000</v>
      </c>
      <c r="J27" s="32"/>
      <c r="K27" s="32">
        <v>11924000</v>
      </c>
      <c r="L27" s="32">
        <v>6275000</v>
      </c>
      <c r="M27" s="32">
        <v>10963000</v>
      </c>
      <c r="N27" s="29">
        <v>46043000</v>
      </c>
    </row>
    <row r="28" spans="1:14" ht="15" customHeight="1">
      <c r="A28" s="10"/>
      <c r="B28" s="15" t="s">
        <v>162</v>
      </c>
      <c r="C28" s="31">
        <v>270186000</v>
      </c>
      <c r="D28" s="10"/>
      <c r="E28" s="33">
        <v>66424000</v>
      </c>
      <c r="F28" s="33">
        <v>28363000</v>
      </c>
      <c r="G28" s="33"/>
      <c r="H28" s="33"/>
      <c r="I28" s="33">
        <v>100603000</v>
      </c>
      <c r="J28" s="33"/>
      <c r="K28" s="33">
        <v>12472000</v>
      </c>
      <c r="L28" s="33">
        <v>6572000</v>
      </c>
      <c r="M28" s="33">
        <v>10721000</v>
      </c>
      <c r="N28" s="31">
        <v>45031000</v>
      </c>
    </row>
    <row r="29" spans="1:14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 customHeight="1">
      <c r="A30" s="10"/>
      <c r="B30" s="28" t="s">
        <v>163</v>
      </c>
      <c r="C30" s="29">
        <v>38569000</v>
      </c>
      <c r="D30" s="10"/>
      <c r="E30" s="32">
        <v>24051000</v>
      </c>
      <c r="F30" s="32">
        <v>1395000</v>
      </c>
      <c r="G30" s="32">
        <v>7000</v>
      </c>
      <c r="H30" s="32"/>
      <c r="I30" s="32">
        <v>4028000</v>
      </c>
      <c r="J30" s="32"/>
      <c r="K30" s="32">
        <v>1368000</v>
      </c>
      <c r="L30" s="32">
        <v>2544000</v>
      </c>
      <c r="M30" s="32">
        <v>1670000</v>
      </c>
      <c r="N30" s="29">
        <v>3506000</v>
      </c>
    </row>
    <row r="31" spans="1:14" ht="15" customHeight="1">
      <c r="A31" s="10"/>
      <c r="B31" s="15" t="s">
        <v>164</v>
      </c>
      <c r="C31" s="31">
        <v>38569000</v>
      </c>
      <c r="D31" s="10"/>
      <c r="E31" s="33">
        <v>24051000</v>
      </c>
      <c r="F31" s="33">
        <v>1395000</v>
      </c>
      <c r="G31" s="33">
        <v>7000</v>
      </c>
      <c r="H31" s="33"/>
      <c r="I31" s="33">
        <v>4028000</v>
      </c>
      <c r="J31" s="33"/>
      <c r="K31" s="33">
        <v>1368000</v>
      </c>
      <c r="L31" s="33">
        <v>2544000</v>
      </c>
      <c r="M31" s="33">
        <v>1670000</v>
      </c>
      <c r="N31" s="31">
        <v>3506000</v>
      </c>
    </row>
    <row r="32" spans="1:14" ht="15" customHeight="1">
      <c r="A32" s="10"/>
      <c r="B32" s="15" t="s">
        <v>165</v>
      </c>
      <c r="C32" s="31">
        <v>38569000</v>
      </c>
      <c r="D32" s="10"/>
      <c r="E32" s="33">
        <v>24051000</v>
      </c>
      <c r="F32" s="33">
        <v>1395000</v>
      </c>
      <c r="G32" s="33">
        <v>7000</v>
      </c>
      <c r="H32" s="33"/>
      <c r="I32" s="33">
        <v>4028000</v>
      </c>
      <c r="J32" s="33"/>
      <c r="K32" s="33">
        <v>1368000</v>
      </c>
      <c r="L32" s="33">
        <v>2544000</v>
      </c>
      <c r="M32" s="33">
        <v>1670000</v>
      </c>
      <c r="N32" s="31">
        <v>3506000</v>
      </c>
    </row>
    <row r="33" spans="1:14" ht="15" customHeight="1">
      <c r="A33" s="10"/>
      <c r="B33" s="15" t="s">
        <v>166</v>
      </c>
      <c r="C33" s="31">
        <v>38569000</v>
      </c>
      <c r="D33" s="10"/>
      <c r="E33" s="33">
        <v>24051000</v>
      </c>
      <c r="F33" s="33">
        <v>1395000</v>
      </c>
      <c r="G33" s="33">
        <v>7000</v>
      </c>
      <c r="H33" s="33"/>
      <c r="I33" s="33">
        <v>4028000</v>
      </c>
      <c r="J33" s="33"/>
      <c r="K33" s="33">
        <v>1368000</v>
      </c>
      <c r="L33" s="33">
        <v>2544000</v>
      </c>
      <c r="M33" s="33">
        <v>1670000</v>
      </c>
      <c r="N33" s="31">
        <v>3506000</v>
      </c>
    </row>
    <row r="34" spans="1:14" ht="15" customHeight="1">
      <c r="A34" s="10"/>
      <c r="B34" s="15" t="s">
        <v>167</v>
      </c>
      <c r="C34" s="31">
        <v>38569000</v>
      </c>
      <c r="D34" s="10"/>
      <c r="E34" s="33">
        <v>24051000</v>
      </c>
      <c r="F34" s="33">
        <v>1395000</v>
      </c>
      <c r="G34" s="33">
        <v>7000</v>
      </c>
      <c r="H34" s="33"/>
      <c r="I34" s="33">
        <v>4028000</v>
      </c>
      <c r="J34" s="33"/>
      <c r="K34" s="33">
        <v>1368000</v>
      </c>
      <c r="L34" s="33">
        <v>2544000</v>
      </c>
      <c r="M34" s="33">
        <v>1670000</v>
      </c>
      <c r="N34" s="31">
        <v>3506000</v>
      </c>
    </row>
    <row r="35" spans="1:14" ht="15" customHeight="1">
      <c r="A35" s="10"/>
      <c r="B35" s="15" t="s">
        <v>168</v>
      </c>
      <c r="C35" s="31">
        <v>38569000</v>
      </c>
      <c r="D35" s="10"/>
      <c r="E35" s="33">
        <v>24051000</v>
      </c>
      <c r="F35" s="33">
        <v>1395000</v>
      </c>
      <c r="G35" s="33">
        <v>7000</v>
      </c>
      <c r="H35" s="33"/>
      <c r="I35" s="33">
        <v>4028000</v>
      </c>
      <c r="J35" s="33"/>
      <c r="K35" s="33">
        <v>1368000</v>
      </c>
      <c r="L35" s="33">
        <v>2544000</v>
      </c>
      <c r="M35" s="33">
        <v>1670000</v>
      </c>
      <c r="N35" s="31">
        <v>3506000</v>
      </c>
    </row>
    <row r="36" spans="1:14" ht="15" customHeight="1">
      <c r="A36" s="10"/>
      <c r="B36" s="15" t="s">
        <v>169</v>
      </c>
      <c r="C36" s="31">
        <v>38569000</v>
      </c>
      <c r="D36" s="10"/>
      <c r="E36" s="33">
        <v>24051000</v>
      </c>
      <c r="F36" s="33">
        <v>1395000</v>
      </c>
      <c r="G36" s="33">
        <v>7000</v>
      </c>
      <c r="H36" s="33"/>
      <c r="I36" s="33">
        <v>4028000</v>
      </c>
      <c r="J36" s="33"/>
      <c r="K36" s="33">
        <v>1368000</v>
      </c>
      <c r="L36" s="33">
        <v>2544000</v>
      </c>
      <c r="M36" s="33">
        <v>1670000</v>
      </c>
      <c r="N36" s="31">
        <v>3506000</v>
      </c>
    </row>
    <row r="37" spans="1:14" ht="15" customHeight="1">
      <c r="A37" s="10"/>
      <c r="B37" s="15" t="s">
        <v>170</v>
      </c>
      <c r="C37" s="31">
        <v>38569000</v>
      </c>
      <c r="D37" s="10"/>
      <c r="E37" s="33">
        <v>24051000</v>
      </c>
      <c r="F37" s="33">
        <v>1395000</v>
      </c>
      <c r="G37" s="33">
        <v>7000</v>
      </c>
      <c r="H37" s="33"/>
      <c r="I37" s="33">
        <v>4028000</v>
      </c>
      <c r="J37" s="33"/>
      <c r="K37" s="33">
        <v>1368000</v>
      </c>
      <c r="L37" s="33">
        <v>2544000</v>
      </c>
      <c r="M37" s="33">
        <v>1670000</v>
      </c>
      <c r="N37" s="31">
        <v>3506000</v>
      </c>
    </row>
    <row r="38" spans="1:14" ht="3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" customHeight="1">
      <c r="A39" s="10"/>
      <c r="B39" s="28" t="s">
        <v>171</v>
      </c>
      <c r="C39" s="29">
        <v>238798000</v>
      </c>
      <c r="D39" s="10"/>
      <c r="E39" s="32">
        <v>36882000</v>
      </c>
      <c r="F39" s="32">
        <v>28523000</v>
      </c>
      <c r="G39" s="32"/>
      <c r="H39" s="32">
        <v>12284000</v>
      </c>
      <c r="I39" s="32">
        <v>86817000</v>
      </c>
      <c r="J39" s="32"/>
      <c r="K39" s="32">
        <v>25200000</v>
      </c>
      <c r="L39" s="32">
        <v>13872000</v>
      </c>
      <c r="M39" s="32">
        <v>4072000</v>
      </c>
      <c r="N39" s="29">
        <v>31148000</v>
      </c>
    </row>
    <row r="40" spans="1:14" ht="3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>
      <c r="A41" s="10"/>
      <c r="B41" s="28" t="s">
        <v>172</v>
      </c>
      <c r="C41" s="29">
        <v>516633000</v>
      </c>
      <c r="D41" s="10"/>
      <c r="E41" s="32">
        <v>35727000</v>
      </c>
      <c r="F41" s="32">
        <v>59074000</v>
      </c>
      <c r="G41" s="32"/>
      <c r="H41" s="32">
        <v>13222000</v>
      </c>
      <c r="I41" s="32">
        <v>230280000</v>
      </c>
      <c r="J41" s="32"/>
      <c r="K41" s="32">
        <v>65894000</v>
      </c>
      <c r="L41" s="32">
        <v>36240000</v>
      </c>
      <c r="M41" s="32">
        <v>8809000</v>
      </c>
      <c r="N41" s="29">
        <v>67387000</v>
      </c>
    </row>
    <row r="42" spans="1:14" ht="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" customHeight="1">
      <c r="A43" s="10"/>
      <c r="B43" s="28" t="s">
        <v>173</v>
      </c>
      <c r="C43" s="29">
        <v>3071000</v>
      </c>
      <c r="D43" s="10"/>
      <c r="E43" s="32"/>
      <c r="F43" s="32">
        <v>1001000</v>
      </c>
      <c r="G43" s="32"/>
      <c r="H43" s="32"/>
      <c r="I43" s="32">
        <v>1084000</v>
      </c>
      <c r="J43" s="32"/>
      <c r="K43" s="32">
        <v>245000</v>
      </c>
      <c r="L43" s="32">
        <v>288000</v>
      </c>
      <c r="M43" s="32">
        <v>52000</v>
      </c>
      <c r="N43" s="29">
        <v>401000</v>
      </c>
    </row>
    <row r="44" spans="1:14" ht="15" customHeight="1">
      <c r="A44" s="10"/>
      <c r="B44" s="15" t="s">
        <v>174</v>
      </c>
      <c r="C44" s="31">
        <v>3071000</v>
      </c>
      <c r="D44" s="10"/>
      <c r="E44" s="33"/>
      <c r="F44" s="33">
        <v>1001000</v>
      </c>
      <c r="G44" s="33"/>
      <c r="H44" s="33"/>
      <c r="I44" s="33">
        <v>1084000</v>
      </c>
      <c r="J44" s="33"/>
      <c r="K44" s="33">
        <v>245000</v>
      </c>
      <c r="L44" s="33">
        <v>288000</v>
      </c>
      <c r="M44" s="33">
        <v>52000</v>
      </c>
      <c r="N44" s="31">
        <v>401000</v>
      </c>
    </row>
    <row r="45" spans="1:14" ht="15" customHeight="1">
      <c r="A45" s="10"/>
      <c r="B45" s="15" t="s">
        <v>175</v>
      </c>
      <c r="C45" s="31">
        <v>3071000</v>
      </c>
      <c r="D45" s="10"/>
      <c r="E45" s="33"/>
      <c r="F45" s="33">
        <v>1001000</v>
      </c>
      <c r="G45" s="33"/>
      <c r="H45" s="33"/>
      <c r="I45" s="33">
        <v>1084000</v>
      </c>
      <c r="J45" s="33"/>
      <c r="K45" s="33">
        <v>245000</v>
      </c>
      <c r="L45" s="33">
        <v>288000</v>
      </c>
      <c r="M45" s="33">
        <v>52000</v>
      </c>
      <c r="N45" s="31">
        <v>401000</v>
      </c>
    </row>
    <row r="46" spans="1:14" ht="3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 customHeight="1">
      <c r="A47" s="10"/>
      <c r="B47" s="28" t="s">
        <v>176</v>
      </c>
      <c r="C47" s="29">
        <v>115503000</v>
      </c>
      <c r="D47" s="10"/>
      <c r="E47" s="32"/>
      <c r="F47" s="32">
        <v>86506000</v>
      </c>
      <c r="G47" s="32"/>
      <c r="H47" s="32"/>
      <c r="I47" s="32"/>
      <c r="J47" s="32"/>
      <c r="K47" s="32">
        <v>5314000</v>
      </c>
      <c r="L47" s="32">
        <v>6648000</v>
      </c>
      <c r="M47" s="32">
        <v>1969000</v>
      </c>
      <c r="N47" s="29">
        <v>15066000</v>
      </c>
    </row>
    <row r="48" spans="1:14" ht="15" customHeight="1">
      <c r="A48" s="10"/>
      <c r="B48" s="15" t="s">
        <v>177</v>
      </c>
      <c r="C48" s="31">
        <v>115503000</v>
      </c>
      <c r="D48" s="10"/>
      <c r="E48" s="33"/>
      <c r="F48" s="33">
        <v>86506000</v>
      </c>
      <c r="G48" s="33"/>
      <c r="H48" s="33"/>
      <c r="I48" s="33"/>
      <c r="J48" s="33"/>
      <c r="K48" s="33">
        <v>5314000</v>
      </c>
      <c r="L48" s="33">
        <v>6648000</v>
      </c>
      <c r="M48" s="33">
        <v>1969000</v>
      </c>
      <c r="N48" s="31">
        <v>15066000</v>
      </c>
    </row>
    <row r="49" spans="1:14" ht="3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 customHeight="1">
      <c r="A50" s="10"/>
      <c r="B50" s="28" t="s">
        <v>178</v>
      </c>
      <c r="C50" s="29">
        <f>SUM(C13:C48)</f>
        <v>13185215000</v>
      </c>
      <c r="D50" s="10" t="s">
        <v>0</v>
      </c>
      <c r="E50" s="32">
        <f aca="true" t="shared" si="0" ref="E50:N50">SUM(E13:E48)</f>
        <v>1487064000</v>
      </c>
      <c r="F50" s="32">
        <f t="shared" si="0"/>
        <v>4150075000</v>
      </c>
      <c r="G50" s="32">
        <f t="shared" si="0"/>
        <v>55363000</v>
      </c>
      <c r="H50" s="32">
        <f t="shared" si="0"/>
        <v>25506000</v>
      </c>
      <c r="I50" s="32">
        <f t="shared" si="0"/>
        <v>4086461000</v>
      </c>
      <c r="J50" s="32">
        <f t="shared" si="0"/>
        <v>20850000</v>
      </c>
      <c r="K50" s="32">
        <f t="shared" si="0"/>
        <v>472556000</v>
      </c>
      <c r="L50" s="32">
        <f t="shared" si="0"/>
        <v>525606000</v>
      </c>
      <c r="M50" s="32">
        <f t="shared" si="0"/>
        <v>515710000</v>
      </c>
      <c r="N50" s="29">
        <f t="shared" si="0"/>
        <v>1846024000</v>
      </c>
    </row>
    <row r="51" spans="1:14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</sheetData>
  <sheetProtection sheet="1"/>
  <mergeCells count="5">
    <mergeCell ref="B2:E2"/>
    <mergeCell ref="M8:N8"/>
    <mergeCell ref="K8:L8"/>
    <mergeCell ref="M9:N9"/>
    <mergeCell ref="K9:L9"/>
  </mergeCells>
  <printOptions gridLines="1" headings="1"/>
  <pageMargins left="0.5" right="0.5" top="0.5" bottom="0.5" header="0" footer="0"/>
  <pageSetup blackAndWhite="1" firstPageNumber="1" useFirstPageNumber="1" horizontalDpi="600" verticalDpi="600" orientation="landscape" pageOrder="overThenDown" paperSize="14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A1" sqref="A1"/>
    </sheetView>
  </sheetViews>
  <sheetFormatPr defaultColWidth="10" defaultRowHeight="15" customHeight="1"/>
  <cols>
    <col min="1" max="1" width="3.33203125" style="0" customWidth="1"/>
    <col min="2" max="2" width="11.66015625" style="0" customWidth="1"/>
    <col min="3" max="3" width="20.83203125" style="0" customWidth="1"/>
    <col min="4" max="5" width="12.5" style="0" customWidth="1"/>
    <col min="6" max="6" width="15.83203125" style="0" customWidth="1"/>
    <col min="7" max="27" width="14.16015625" style="0" customWidth="1"/>
    <col min="28" max="16384" width="10" style="1" customWidth="1"/>
  </cols>
  <sheetData>
    <row r="1" spans="1:27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5" customHeight="1">
      <c r="A2" s="35" t="s">
        <v>179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5" customHeight="1">
      <c r="A3" s="34"/>
      <c r="B3" s="34"/>
      <c r="C3" s="34"/>
      <c r="D3" s="34"/>
      <c r="E3" s="34"/>
      <c r="F3" s="36" t="s">
        <v>180</v>
      </c>
      <c r="G3" s="36" t="s">
        <v>181</v>
      </c>
      <c r="H3" s="36" t="s">
        <v>182</v>
      </c>
      <c r="I3" s="36" t="s">
        <v>183</v>
      </c>
      <c r="J3" s="36" t="s">
        <v>184</v>
      </c>
      <c r="K3" s="36" t="s">
        <v>185</v>
      </c>
      <c r="L3" s="36" t="s">
        <v>186</v>
      </c>
      <c r="M3" s="36" t="s">
        <v>187</v>
      </c>
      <c r="N3" s="36" t="s">
        <v>188</v>
      </c>
      <c r="O3" s="36" t="s">
        <v>189</v>
      </c>
      <c r="P3" s="36" t="s">
        <v>190</v>
      </c>
      <c r="Q3" s="36" t="s">
        <v>191</v>
      </c>
      <c r="R3" s="36" t="s">
        <v>192</v>
      </c>
      <c r="S3" s="36" t="s">
        <v>193</v>
      </c>
      <c r="T3" s="36" t="s">
        <v>194</v>
      </c>
      <c r="U3" s="36" t="s">
        <v>195</v>
      </c>
      <c r="V3" s="36" t="s">
        <v>196</v>
      </c>
      <c r="W3" s="36" t="s">
        <v>197</v>
      </c>
      <c r="X3" s="36" t="s">
        <v>198</v>
      </c>
      <c r="Y3" s="36" t="s">
        <v>199</v>
      </c>
      <c r="Z3" s="36" t="s">
        <v>200</v>
      </c>
      <c r="AA3" s="36" t="s">
        <v>201</v>
      </c>
    </row>
    <row r="4" spans="1:27" ht="15" customHeight="1">
      <c r="A4" s="34"/>
      <c r="B4" s="37" t="s">
        <v>202</v>
      </c>
      <c r="C4" s="38"/>
      <c r="D4" s="39"/>
      <c r="E4" s="40" t="s">
        <v>15</v>
      </c>
      <c r="F4" s="41">
        <v>22549433000</v>
      </c>
      <c r="G4" s="41">
        <v>916653000</v>
      </c>
      <c r="H4" s="41">
        <v>954602000</v>
      </c>
      <c r="I4" s="41">
        <v>992552000</v>
      </c>
      <c r="J4" s="41">
        <v>1245043000</v>
      </c>
      <c r="K4" s="41">
        <v>1030684000</v>
      </c>
      <c r="L4" s="41">
        <v>1055339000</v>
      </c>
      <c r="M4" s="41">
        <v>1030499000</v>
      </c>
      <c r="N4" s="41">
        <v>1343818000</v>
      </c>
      <c r="O4" s="41">
        <v>1030499000</v>
      </c>
      <c r="P4" s="41">
        <v>1618236000</v>
      </c>
      <c r="Q4" s="41">
        <v>1045700000</v>
      </c>
      <c r="R4" s="41">
        <v>1217739000</v>
      </c>
      <c r="S4" s="41">
        <v>987731000</v>
      </c>
      <c r="T4" s="41">
        <v>974181000</v>
      </c>
      <c r="U4" s="41">
        <v>962502000</v>
      </c>
      <c r="V4" s="41">
        <v>1290089000</v>
      </c>
      <c r="W4" s="41">
        <v>942828000</v>
      </c>
      <c r="X4" s="41">
        <v>934863000</v>
      </c>
      <c r="Y4" s="41">
        <v>927888000</v>
      </c>
      <c r="Z4" s="41">
        <v>1131565000</v>
      </c>
      <c r="AA4" s="41">
        <v>916422000</v>
      </c>
    </row>
    <row r="5" spans="1:27" ht="15" customHeight="1">
      <c r="A5" s="34"/>
      <c r="B5" s="42" t="s">
        <v>203</v>
      </c>
      <c r="C5" s="38"/>
      <c r="D5" s="39"/>
      <c r="E5" s="4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5" customHeight="1">
      <c r="A6" s="34"/>
      <c r="B6" s="44"/>
      <c r="C6" s="38" t="s">
        <v>204</v>
      </c>
      <c r="D6" s="39"/>
      <c r="E6" s="40" t="s">
        <v>15</v>
      </c>
      <c r="F6" s="45">
        <v>1506645000</v>
      </c>
      <c r="G6" s="46">
        <v>71745000</v>
      </c>
      <c r="H6" s="46">
        <v>71745000</v>
      </c>
      <c r="I6" s="46">
        <v>71745000</v>
      </c>
      <c r="J6" s="46">
        <v>71745000</v>
      </c>
      <c r="K6" s="46">
        <v>71745000</v>
      </c>
      <c r="L6" s="46">
        <v>71745000</v>
      </c>
      <c r="M6" s="46">
        <v>71745000</v>
      </c>
      <c r="N6" s="46">
        <v>71745000</v>
      </c>
      <c r="O6" s="46">
        <v>71745000</v>
      </c>
      <c r="P6" s="46">
        <v>71745000</v>
      </c>
      <c r="Q6" s="46">
        <v>71745000</v>
      </c>
      <c r="R6" s="46">
        <v>71745000</v>
      </c>
      <c r="S6" s="46">
        <v>71745000</v>
      </c>
      <c r="T6" s="46">
        <v>71745000</v>
      </c>
      <c r="U6" s="46">
        <v>71745000</v>
      </c>
      <c r="V6" s="46">
        <v>71745000</v>
      </c>
      <c r="W6" s="46">
        <v>71745000</v>
      </c>
      <c r="X6" s="46">
        <v>71745000</v>
      </c>
      <c r="Y6" s="46">
        <v>71745000</v>
      </c>
      <c r="Z6" s="46">
        <v>71745000</v>
      </c>
      <c r="AA6" s="46">
        <v>71745000</v>
      </c>
    </row>
    <row r="7" spans="1:27" ht="15" customHeight="1">
      <c r="A7" s="34"/>
      <c r="B7" s="44"/>
      <c r="C7" s="38" t="s">
        <v>205</v>
      </c>
      <c r="D7" s="39"/>
      <c r="E7" s="40" t="s">
        <v>15</v>
      </c>
      <c r="F7" s="45">
        <v>2877593000</v>
      </c>
      <c r="G7" s="46">
        <v>112055000</v>
      </c>
      <c r="H7" s="46">
        <v>112055000</v>
      </c>
      <c r="I7" s="46">
        <v>112055000</v>
      </c>
      <c r="J7" s="46">
        <v>115710000</v>
      </c>
      <c r="K7" s="46">
        <v>112223000</v>
      </c>
      <c r="L7" s="46">
        <v>131163000</v>
      </c>
      <c r="M7" s="46">
        <v>112055000</v>
      </c>
      <c r="N7" s="46">
        <v>115710000</v>
      </c>
      <c r="O7" s="46">
        <v>112055000</v>
      </c>
      <c r="P7" s="46">
        <v>564213000</v>
      </c>
      <c r="Q7" s="46">
        <v>131163000</v>
      </c>
      <c r="R7" s="46">
        <v>115710000</v>
      </c>
      <c r="S7" s="46">
        <v>112055000</v>
      </c>
      <c r="T7" s="46">
        <v>112055000</v>
      </c>
      <c r="U7" s="46">
        <v>112223000</v>
      </c>
      <c r="V7" s="46">
        <v>134818000</v>
      </c>
      <c r="W7" s="46">
        <v>112055000</v>
      </c>
      <c r="X7" s="46">
        <v>112055000</v>
      </c>
      <c r="Y7" s="46">
        <v>112055000</v>
      </c>
      <c r="Z7" s="46">
        <v>112055000</v>
      </c>
      <c r="AA7" s="46">
        <v>112055000</v>
      </c>
    </row>
    <row r="8" spans="1:27" ht="15" customHeight="1">
      <c r="A8" s="34"/>
      <c r="B8" s="44"/>
      <c r="C8" s="38" t="s">
        <v>206</v>
      </c>
      <c r="D8" s="39"/>
      <c r="E8" s="40" t="s">
        <v>15</v>
      </c>
      <c r="F8" s="45">
        <v>477695000</v>
      </c>
      <c r="G8" s="46">
        <v>20285000</v>
      </c>
      <c r="H8" s="46">
        <v>21716000</v>
      </c>
      <c r="I8" s="46">
        <v>23148000</v>
      </c>
      <c r="J8" s="46">
        <v>24577000</v>
      </c>
      <c r="K8" s="46">
        <v>24577000</v>
      </c>
      <c r="L8" s="46">
        <v>24577000</v>
      </c>
      <c r="M8" s="46">
        <v>24577000</v>
      </c>
      <c r="N8" s="46">
        <v>24577000</v>
      </c>
      <c r="O8" s="46">
        <v>24577000</v>
      </c>
      <c r="P8" s="46">
        <v>24577000</v>
      </c>
      <c r="Q8" s="46">
        <v>24214000</v>
      </c>
      <c r="R8" s="46">
        <v>23547000</v>
      </c>
      <c r="S8" s="46">
        <v>22967000</v>
      </c>
      <c r="T8" s="46">
        <v>22454000</v>
      </c>
      <c r="U8" s="46">
        <v>22006000</v>
      </c>
      <c r="V8" s="46">
        <v>21615000</v>
      </c>
      <c r="W8" s="46">
        <v>21270000</v>
      </c>
      <c r="X8" s="46">
        <v>20971000</v>
      </c>
      <c r="Y8" s="46">
        <v>20711000</v>
      </c>
      <c r="Z8" s="46">
        <v>20476000</v>
      </c>
      <c r="AA8" s="46">
        <v>20276000</v>
      </c>
    </row>
    <row r="9" spans="1:27" ht="15" customHeight="1">
      <c r="A9" s="34"/>
      <c r="B9" s="44"/>
      <c r="C9" s="38" t="s">
        <v>207</v>
      </c>
      <c r="D9" s="39"/>
      <c r="E9" s="40" t="s">
        <v>15</v>
      </c>
      <c r="F9" s="45">
        <v>958857000</v>
      </c>
      <c r="G9" s="46">
        <v>0</v>
      </c>
      <c r="H9" s="46">
        <v>0</v>
      </c>
      <c r="I9" s="46">
        <v>0</v>
      </c>
      <c r="J9" s="46">
        <v>161379000</v>
      </c>
      <c r="K9" s="46">
        <v>0</v>
      </c>
      <c r="L9" s="46">
        <v>0</v>
      </c>
      <c r="M9" s="46">
        <v>0</v>
      </c>
      <c r="N9" s="46">
        <v>237360000</v>
      </c>
      <c r="O9" s="46">
        <v>0</v>
      </c>
      <c r="P9" s="46">
        <v>0</v>
      </c>
      <c r="Q9" s="46">
        <v>0</v>
      </c>
      <c r="R9" s="46">
        <v>161379000</v>
      </c>
      <c r="S9" s="46">
        <v>0</v>
      </c>
      <c r="T9" s="46">
        <v>0</v>
      </c>
      <c r="U9" s="46">
        <v>0</v>
      </c>
      <c r="V9" s="46">
        <v>237360000</v>
      </c>
      <c r="W9" s="46">
        <v>0</v>
      </c>
      <c r="X9" s="46">
        <v>0</v>
      </c>
      <c r="Y9" s="46">
        <v>0</v>
      </c>
      <c r="Z9" s="46">
        <v>161379000</v>
      </c>
      <c r="AA9" s="46">
        <v>0</v>
      </c>
    </row>
    <row r="10" spans="1:27" ht="15" customHeight="1">
      <c r="A10" s="34"/>
      <c r="B10" s="44"/>
      <c r="C10" s="38" t="s">
        <v>208</v>
      </c>
      <c r="D10" s="39"/>
      <c r="E10" s="40" t="s">
        <v>15</v>
      </c>
      <c r="F10" s="45">
        <v>1303449000</v>
      </c>
      <c r="G10" s="46">
        <v>62069000</v>
      </c>
      <c r="H10" s="46">
        <v>62069000</v>
      </c>
      <c r="I10" s="46">
        <v>62069000</v>
      </c>
      <c r="J10" s="46">
        <v>62069000</v>
      </c>
      <c r="K10" s="46">
        <v>62069000</v>
      </c>
      <c r="L10" s="46">
        <v>62069000</v>
      </c>
      <c r="M10" s="46">
        <v>62069000</v>
      </c>
      <c r="N10" s="46">
        <v>62069000</v>
      </c>
      <c r="O10" s="46">
        <v>62069000</v>
      </c>
      <c r="P10" s="46">
        <v>62069000</v>
      </c>
      <c r="Q10" s="46">
        <v>62069000</v>
      </c>
      <c r="R10" s="46">
        <v>62069000</v>
      </c>
      <c r="S10" s="46">
        <v>62069000</v>
      </c>
      <c r="T10" s="46">
        <v>62069000</v>
      </c>
      <c r="U10" s="46">
        <v>62069000</v>
      </c>
      <c r="V10" s="46">
        <v>62069000</v>
      </c>
      <c r="W10" s="46">
        <v>62069000</v>
      </c>
      <c r="X10" s="46">
        <v>62069000</v>
      </c>
      <c r="Y10" s="46">
        <v>62069000</v>
      </c>
      <c r="Z10" s="46">
        <v>62069000</v>
      </c>
      <c r="AA10" s="46">
        <v>62069000</v>
      </c>
    </row>
    <row r="11" spans="1:27" ht="15" customHeight="1">
      <c r="A11" s="34"/>
      <c r="B11" s="42" t="s">
        <v>209</v>
      </c>
      <c r="C11" s="38"/>
      <c r="D11" s="39"/>
      <c r="E11" s="40" t="s">
        <v>15</v>
      </c>
      <c r="F11" s="45">
        <v>7124239000</v>
      </c>
      <c r="G11" s="45">
        <v>266154000</v>
      </c>
      <c r="H11" s="45">
        <v>267585000</v>
      </c>
      <c r="I11" s="45">
        <v>269017000</v>
      </c>
      <c r="J11" s="45">
        <v>435480000</v>
      </c>
      <c r="K11" s="45">
        <v>270614000</v>
      </c>
      <c r="L11" s="45">
        <v>289554000</v>
      </c>
      <c r="M11" s="45">
        <v>270446000</v>
      </c>
      <c r="N11" s="45">
        <v>511461000</v>
      </c>
      <c r="O11" s="45">
        <v>270446000</v>
      </c>
      <c r="P11" s="45">
        <v>722604000</v>
      </c>
      <c r="Q11" s="45">
        <v>289191000</v>
      </c>
      <c r="R11" s="45">
        <v>434450000</v>
      </c>
      <c r="S11" s="45">
        <v>268836000</v>
      </c>
      <c r="T11" s="45">
        <v>268323000</v>
      </c>
      <c r="U11" s="45">
        <v>268043000</v>
      </c>
      <c r="V11" s="45">
        <v>527607000</v>
      </c>
      <c r="W11" s="45">
        <v>267139000</v>
      </c>
      <c r="X11" s="45">
        <v>266840000</v>
      </c>
      <c r="Y11" s="45">
        <v>266580000</v>
      </c>
      <c r="Z11" s="45">
        <v>427724000</v>
      </c>
      <c r="AA11" s="45">
        <v>266145000</v>
      </c>
    </row>
    <row r="12" spans="1:27" ht="15" customHeight="1">
      <c r="A12" s="34"/>
      <c r="B12" s="44" t="s">
        <v>210</v>
      </c>
      <c r="C12" s="38"/>
      <c r="D12" s="39"/>
      <c r="E12" s="40" t="s">
        <v>15</v>
      </c>
      <c r="F12" s="45">
        <v>13349071000</v>
      </c>
      <c r="G12" s="45">
        <v>614167000</v>
      </c>
      <c r="H12" s="45">
        <v>614353000</v>
      </c>
      <c r="I12" s="45">
        <v>614538000</v>
      </c>
      <c r="J12" s="45">
        <v>664234000</v>
      </c>
      <c r="K12" s="45">
        <v>614741000</v>
      </c>
      <c r="L12" s="45">
        <v>620456000</v>
      </c>
      <c r="M12" s="45">
        <v>614724000</v>
      </c>
      <c r="N12" s="45">
        <v>687028000</v>
      </c>
      <c r="O12" s="45">
        <v>614724000</v>
      </c>
      <c r="P12" s="45">
        <v>750303000</v>
      </c>
      <c r="Q12" s="45">
        <v>620409000</v>
      </c>
      <c r="R12" s="45">
        <v>664100000</v>
      </c>
      <c r="S12" s="45">
        <v>614515000</v>
      </c>
      <c r="T12" s="45">
        <v>614448000</v>
      </c>
      <c r="U12" s="45">
        <v>614407000</v>
      </c>
      <c r="V12" s="45">
        <v>692377000</v>
      </c>
      <c r="W12" s="45">
        <v>614295000</v>
      </c>
      <c r="X12" s="45">
        <v>614257000</v>
      </c>
      <c r="Y12" s="45">
        <v>614223000</v>
      </c>
      <c r="Z12" s="45">
        <v>662606000</v>
      </c>
      <c r="AA12" s="45">
        <v>614166000</v>
      </c>
    </row>
    <row r="13" spans="1:27" ht="15" customHeight="1">
      <c r="A13" s="34"/>
      <c r="B13" s="44" t="s">
        <v>211</v>
      </c>
      <c r="C13" s="38"/>
      <c r="D13" s="39"/>
      <c r="E13" s="40" t="s">
        <v>15</v>
      </c>
      <c r="F13" s="45">
        <v>2076123000</v>
      </c>
      <c r="G13" s="45">
        <v>36332000</v>
      </c>
      <c r="H13" s="45">
        <v>72664000</v>
      </c>
      <c r="I13" s="45">
        <v>108997000</v>
      </c>
      <c r="J13" s="45">
        <v>145329000</v>
      </c>
      <c r="K13" s="45">
        <v>145329000</v>
      </c>
      <c r="L13" s="45">
        <v>145329000</v>
      </c>
      <c r="M13" s="45">
        <v>145329000</v>
      </c>
      <c r="N13" s="45">
        <v>145329000</v>
      </c>
      <c r="O13" s="45">
        <v>145329000</v>
      </c>
      <c r="P13" s="45">
        <v>145329000</v>
      </c>
      <c r="Q13" s="45">
        <v>136100000</v>
      </c>
      <c r="R13" s="45">
        <v>119189000</v>
      </c>
      <c r="S13" s="45">
        <v>104380000</v>
      </c>
      <c r="T13" s="45">
        <v>91410000</v>
      </c>
      <c r="U13" s="45">
        <v>80052000</v>
      </c>
      <c r="V13" s="45">
        <v>70105000</v>
      </c>
      <c r="W13" s="45">
        <v>61394000</v>
      </c>
      <c r="X13" s="45">
        <v>53766000</v>
      </c>
      <c r="Y13" s="45">
        <v>47085000</v>
      </c>
      <c r="Z13" s="45">
        <v>41235000</v>
      </c>
      <c r="AA13" s="45">
        <v>36111000</v>
      </c>
    </row>
  </sheetData>
  <sheetProtection sheet="1"/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mkauffmann</cp:lastModifiedBy>
  <dcterms:created xsi:type="dcterms:W3CDTF">2008-06-10T14:54:46Z</dcterms:created>
  <dcterms:modified xsi:type="dcterms:W3CDTF">2008-06-10T15:14:56Z</dcterms:modified>
  <cp:category/>
  <cp:version/>
  <cp:contentType/>
  <cp:contentStatus/>
</cp:coreProperties>
</file>