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65491" windowWidth="12120" windowHeight="9120" activeTab="0"/>
  </bookViews>
  <sheets>
    <sheet name="By Title" sheetId="1" r:id="rId1"/>
  </sheets>
  <definedNames>
    <definedName name="_1999ADMIN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BY_AGENCY">#REF!</definedName>
    <definedName name="BY_TITLE">'By Title'!$B$6:$X$179</definedName>
    <definedName name="GUAR_FUNDING">#REF!</definedName>
    <definedName name="_xlnm.Print_Area" localSheetId="0">'By Title'!$A$1:$X$197</definedName>
    <definedName name="_xlnm.Print_Titles" localSheetId="0">'By Title'!$1:$5</definedName>
    <definedName name="SUMMARY">#REF!</definedName>
    <definedName name="SUMMARY2">#REF!</definedName>
  </definedNames>
  <calcPr fullCalcOnLoad="1"/>
</workbook>
</file>

<file path=xl/comments1.xml><?xml version="1.0" encoding="utf-8"?>
<comments xmlns="http://schemas.openxmlformats.org/spreadsheetml/2006/main">
  <authors>
    <author>Carolyn S. Edwards</author>
  </authors>
  <commentList>
    <comment ref="C141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This is a setaside from 2001(a); probably should be 2001(a)(1)(A)
</t>
        </r>
      </text>
    </comment>
    <comment ref="E138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U of Buffalo added by S. Amdt. 628</t>
        </r>
      </text>
    </comment>
    <comment ref="F96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Study and setaside added by S. Amdt. 622</t>
        </r>
      </text>
    </comment>
    <comment ref="E99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Maglev funding modified by S. Amdt. 666
</t>
        </r>
      </text>
    </comment>
    <comment ref="F12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Takedown increased by S. Amdt. 685
</t>
        </r>
      </text>
    </comment>
    <comment ref="F24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Special off-system bridge setaside for Colorado [and other] states established by S. Amdt. 694
</t>
        </r>
      </text>
    </comment>
    <comment ref="E74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PPP authorization reduced by $1M per year by S. Amdt. 737</t>
        </r>
      </text>
    </comment>
    <comment ref="E135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Allocation increased by $1M per year by S. Amdt. 737.  Description modified by S. Amdt. 761
</t>
        </r>
      </text>
    </comment>
    <comment ref="E92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Added by S. Amdt. 726 as modified
</t>
        </r>
      </text>
    </comment>
    <comment ref="F53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Park Roads authorization increased by S. Amdt 761
</t>
        </r>
      </text>
    </comment>
    <comment ref="E125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STR authorization reduced by S. Amdt. 761
</t>
        </r>
      </text>
    </comment>
    <comment ref="E88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Program added by S. Amdt. 761
</t>
        </r>
      </text>
    </comment>
    <comment ref="H19" authorId="0">
      <text>
        <r>
          <rPr>
            <b/>
            <sz val="8"/>
            <rFont val="Tahoma"/>
            <family val="0"/>
          </rPr>
          <t>Carolyn S. Edwards:</t>
        </r>
        <r>
          <rPr>
            <sz val="8"/>
            <rFont val="Tahoma"/>
            <family val="0"/>
          </rPr>
          <t xml:space="preserve">
Further setaside from seismic bridge funds added by S. Amdt. 761
</t>
        </r>
      </text>
    </comment>
  </commentList>
</comments>
</file>

<file path=xl/sharedStrings.xml><?xml version="1.0" encoding="utf-8"?>
<sst xmlns="http://schemas.openxmlformats.org/spreadsheetml/2006/main" count="659" uniqueCount="277">
  <si>
    <t>Total</t>
  </si>
  <si>
    <t>Average</t>
  </si>
  <si>
    <t>General Fund</t>
  </si>
  <si>
    <t>Total Authorizations</t>
  </si>
  <si>
    <t>GF = "General Fund."</t>
  </si>
  <si>
    <t>ssambn = "Such sums as may be necessary."</t>
  </si>
  <si>
    <t>Title I -- Federal-Aid Highways</t>
  </si>
  <si>
    <t>Total -- Title I</t>
  </si>
  <si>
    <t>Funding Source</t>
  </si>
  <si>
    <t>GF</t>
  </si>
  <si>
    <t>Interstate Maintenance Program (Sec. 119 &amp; 104(b)(4))</t>
  </si>
  <si>
    <t>HTF (HA)</t>
  </si>
  <si>
    <t xml:space="preserve"> </t>
  </si>
  <si>
    <t>National Highway System (Sec. 103 &amp; 104(b)(1))</t>
  </si>
  <si>
    <t>Surface Transportation Program (Sec. 133 &amp; 104(b)(3))</t>
  </si>
  <si>
    <t>Congestion Mitigation/Air Quality Improvement Pgm. (Sec. 149 &amp; 104(b)(2))</t>
  </si>
  <si>
    <t>Recreational Trails Program (Sec. 206)</t>
  </si>
  <si>
    <t>Federal Lands Highways Program</t>
  </si>
  <si>
    <t>Indian Reservation Roads (Sec. 204)</t>
  </si>
  <si>
    <t>Park Roads and Parkways (Sec. 204)</t>
  </si>
  <si>
    <t>Refuge Roads (Sec. 204)</t>
  </si>
  <si>
    <t>National Scenic Byways Program (Sec. 162)</t>
  </si>
  <si>
    <t>1105</t>
  </si>
  <si>
    <t>Revenue Aligned Budget Authority (Sec. 110)</t>
  </si>
  <si>
    <t>ssambn</t>
  </si>
  <si>
    <t>Transportation Infrastructure Finance and Innovation (Sec. 188)</t>
  </si>
  <si>
    <t>1102(a)</t>
  </si>
  <si>
    <t>Training and Education (Sec. 504)</t>
  </si>
  <si>
    <t>HA = "Highway Account."</t>
  </si>
  <si>
    <t>MTA = "Mass Transit Account."</t>
  </si>
  <si>
    <t>STA = "Subject to appropriation."</t>
  </si>
  <si>
    <t>FY 2006</t>
  </si>
  <si>
    <t>FY 2007</t>
  </si>
  <si>
    <t>FY 2008</t>
  </si>
  <si>
    <t>FY 2009</t>
  </si>
  <si>
    <t>Recreation Roads (Sec. 204)</t>
  </si>
  <si>
    <t>Safety (Sec. 204)</t>
  </si>
  <si>
    <t>[computed]</t>
  </si>
  <si>
    <t>Highway Account of Highway Trust Fund</t>
  </si>
  <si>
    <t>(From Highway Account of Highway Trust Fund Unless Otherwise Indicated)</t>
  </si>
  <si>
    <t>Operation Lifesaver (Takedown) (Sec. 104(d)(1))</t>
  </si>
  <si>
    <t>Rail-Highway X-ing Hazard Elim. in High Speed Rail Corridors (Takedown) (Sec. 104(d)(2))</t>
  </si>
  <si>
    <t>On-the-Job Training/Supportive Services (Takedown) (Sec. 140(b))</t>
  </si>
  <si>
    <t>1203(c)</t>
  </si>
  <si>
    <t>Administration Costs of Program (limiting amount)</t>
  </si>
  <si>
    <t>Research, Technical Assistance, and Training (Takedown of up to 1.5%) (Sec. 104(h))</t>
  </si>
  <si>
    <t>Highway Bridge Program (Sec. 144)</t>
  </si>
  <si>
    <t>DBE Training (Takedown) (Sec. 140(c))</t>
  </si>
  <si>
    <t>Interstate Maintenance Discretionary Program (Takedown) (Sec. 118(c))</t>
  </si>
  <si>
    <t>Administrative Expenses (Sec. 104(a))</t>
  </si>
  <si>
    <t>Public Lands Highways (Sec. 204)</t>
  </si>
  <si>
    <t>1103(a)</t>
  </si>
  <si>
    <t>Infrastructure Performance and Maintenance Program (Secs. 1201 &amp; 139)</t>
  </si>
  <si>
    <t>1303 (f)</t>
  </si>
  <si>
    <t>Bicycle  and Pedestrian Safety Grants  (Takedown) (Sec, 217 &amp; Sec. 104(n))</t>
  </si>
  <si>
    <t>Title II -- Transportation Research</t>
  </si>
  <si>
    <t>University Transportation Centers (Sec. 510)</t>
  </si>
  <si>
    <t>Advanced, High-Risk, Long-Term Research  (Setaside) (Sec. 502(d))</t>
  </si>
  <si>
    <t>Long-Term Pavement Performance Program (Setaside) (Sec. 502(e))</t>
  </si>
  <si>
    <t>Technology Application Program (Setaside) (Sec. 503)</t>
  </si>
  <si>
    <t>National Highway Institute (Setaside) (Sec. 504(a))</t>
  </si>
  <si>
    <t>Local Technical Assistance Program (Setaside) (Sec. 504(b))</t>
  </si>
  <si>
    <t>International Highway Transportation Outreach Program (Setaside) (Sec. 506)</t>
  </si>
  <si>
    <t>2001(c)(5)</t>
  </si>
  <si>
    <t>Total -- Title II</t>
  </si>
  <si>
    <t>Centers for Surface Transportation Excellence (Setaside) (Sec. 2104)</t>
  </si>
  <si>
    <t>ITS Outreach, Public Relations, Displays, Tours, and Brochures (limiting amount) (Sec. 529)</t>
  </si>
  <si>
    <t>2201(a)</t>
  </si>
  <si>
    <t>GRAND TOTAL</t>
  </si>
  <si>
    <t>2001(a)(1)(B)</t>
  </si>
  <si>
    <t>2001(c)(1)(A)</t>
  </si>
  <si>
    <t>2001(c)(1)(B)</t>
  </si>
  <si>
    <t>2001(c)(2)</t>
  </si>
  <si>
    <t>2001(a)(2)</t>
  </si>
  <si>
    <t>2001(c)(3)(A)</t>
  </si>
  <si>
    <t>2001(c)(3)(B)</t>
  </si>
  <si>
    <t>2001(c)(3)(C)</t>
  </si>
  <si>
    <t>2001(a)(3)</t>
  </si>
  <si>
    <t>2001(a)(4)</t>
  </si>
  <si>
    <t>2001(a)(5)</t>
  </si>
  <si>
    <t>2001(c)(4)</t>
  </si>
  <si>
    <t>2001(c)(6)</t>
  </si>
  <si>
    <t>Bureau of Transportation Statistics (Sec. 111 of Title 49) (Surface Trans. Only)</t>
  </si>
  <si>
    <t>Advisory Committees (limiting amount) (Sec. 524)</t>
  </si>
  <si>
    <t>1101(1)</t>
  </si>
  <si>
    <t>1101(2)</t>
  </si>
  <si>
    <t>1101(3)</t>
  </si>
  <si>
    <t>1101(4)</t>
  </si>
  <si>
    <t>1101(5)</t>
  </si>
  <si>
    <t>1101(6)</t>
  </si>
  <si>
    <t>1101(7)</t>
  </si>
  <si>
    <t>1101(8)</t>
  </si>
  <si>
    <t>1101(9)(B)</t>
  </si>
  <si>
    <t>1101(9)(C)</t>
  </si>
  <si>
    <t>1101(9)(D)</t>
  </si>
  <si>
    <t>1101(9)(E)</t>
  </si>
  <si>
    <t>1101(9)(F)</t>
  </si>
  <si>
    <t>1101(10)</t>
  </si>
  <si>
    <t>1101(11)</t>
  </si>
  <si>
    <t>1101(12)</t>
  </si>
  <si>
    <t>1101(13)</t>
  </si>
  <si>
    <t>1101(14)</t>
  </si>
  <si>
    <t>1101(15)</t>
  </si>
  <si>
    <t>Construction of Ferry Boats and Ferry Terminal Facilities (Sec. 147)</t>
  </si>
  <si>
    <t>1103(c)</t>
  </si>
  <si>
    <t>Alaska Highway (Takedown) (Sec. 104(b)(1)(A))</t>
  </si>
  <si>
    <t>Portion exempt from obligation limitation</t>
  </si>
  <si>
    <t>Freight Intermodal Connections to NHS (Setaside greater of %  connectors of NHS miles or 2%) (Sec. 103(b)(7))</t>
  </si>
  <si>
    <t>Highway Safety Improvement Program (Sec. 148 &amp; 104(b)(5))</t>
  </si>
  <si>
    <t>1401(c)</t>
  </si>
  <si>
    <t>Planning Capacity Building Initiative (Setaside) (Sec. 104(m))</t>
  </si>
  <si>
    <t xml:space="preserve">Research, Technical Assistance, Marketing and Promotion (Setaside NTE) </t>
  </si>
  <si>
    <t>1603(a)</t>
  </si>
  <si>
    <t>Highway Stormwater Discharge Mitigation (2% Setaside) (Sec. 167)</t>
  </si>
  <si>
    <t>1806(f)</t>
  </si>
  <si>
    <t>State of Missouri for Mississippi River Bridge Connecting St. Louis, MO to Illinois (further Setaside) (Sec 144(f))</t>
  </si>
  <si>
    <t xml:space="preserve">New Strategic Highway Research Program (Takedown) (Sec. 509) </t>
  </si>
  <si>
    <t>2103(d)(1)</t>
  </si>
  <si>
    <t>2103(d)(2)</t>
  </si>
  <si>
    <t>Research Obligation Limitation - On Funds Authorized in Section 2001(a)</t>
  </si>
  <si>
    <t>Bridge Discretionary Program (Takedown) (Sec. 144(f))</t>
  </si>
  <si>
    <t>Interstate Route I-95 Corridor Coalition Transportation Systems Management and Operations (Setaside) (Sec. 511(b))</t>
  </si>
  <si>
    <t>Safe Routes to Schools (Takedown) (Sec. 150 &amp;  104(b)(5)))</t>
  </si>
  <si>
    <t>Appalachian Development Highway System (Sec. 170 &amp; Subtitle IV of 40 USC)</t>
  </si>
  <si>
    <t xml:space="preserve">    </t>
  </si>
  <si>
    <t>1806(c)</t>
  </si>
  <si>
    <t>Public Lands Discretionary (33-1/3% Setaside) (Sec. 202(b))</t>
  </si>
  <si>
    <t>Forest Highways (66-2/3% Setaside) (Secs. 202(b) &amp; 134 of STURAA)</t>
  </si>
  <si>
    <t>Seismic Retrofit of Bridges (further Setaside) (Sec. 144(f)</t>
  </si>
  <si>
    <t>1101(16)</t>
  </si>
  <si>
    <t>FHWA Obligation Limitation</t>
  </si>
  <si>
    <t>1102(b)(10)</t>
  </si>
  <si>
    <t>1102(i)</t>
  </si>
  <si>
    <t>Limitation on Administrative Expenses</t>
  </si>
  <si>
    <t>*</t>
  </si>
  <si>
    <t>Roadway Safety Improvements for Older Drivers and Pedestrians (Sec. 148(i))</t>
  </si>
  <si>
    <t>Behaviorial Activities to Encourage Walking and Biking to School (Setaside) NLT 10% (Sec. 150(e)(2))</t>
  </si>
  <si>
    <t>1609(b)</t>
  </si>
  <si>
    <t>Fast and Sensible Toll (FAST) Lanes Program (Sec. 129(e))</t>
  </si>
  <si>
    <t>Program Promotion, Technical Support, and Variable Pricing Research  (NTE 2%)</t>
  </si>
  <si>
    <t>1807(a)(4)</t>
  </si>
  <si>
    <t>Corridor and Fringe Parking Pilot Program (Sec. 176(b))</t>
  </si>
  <si>
    <t>Commercial Truck Parking Pilot Program (Sec. 176 (a))</t>
  </si>
  <si>
    <t>Territorial Highway Program (Takedown) (Secs. 1818 &amp; 104(b)(1)(A) &amp;215)</t>
  </si>
  <si>
    <t>1102(j)</t>
  </si>
  <si>
    <t>Surface Transportation-Environmental Cooperative Research Program (Setaside) (Sec. 507)</t>
  </si>
  <si>
    <t>2001(c)(1)(C)</t>
  </si>
  <si>
    <t>High-performance Concrete Bridge Research and Technology Transfer Program (Setaside) (Sec. 502(i)</t>
  </si>
  <si>
    <t>2001(c)(1)(D)</t>
  </si>
  <si>
    <t>2001(c)(1)(E)</t>
  </si>
  <si>
    <t>2001(c)(1)(F)</t>
  </si>
  <si>
    <t>2001(c)(1)(G)</t>
  </si>
  <si>
    <t>Further Development and Deployment of Techniques to Prevent and Mitigate Alkali Silica Reactivity (Setaside)</t>
  </si>
  <si>
    <t>Research on Concrete Pavements (Setaside)</t>
  </si>
  <si>
    <t>Research on Asphalt Used in Highway Pavements (Setaside)</t>
  </si>
  <si>
    <t>2001(c)(1)(H)</t>
  </si>
  <si>
    <t>2101(a)</t>
  </si>
  <si>
    <t xml:space="preserve">Center for Environmental Excellence (further Setaside of 20%) </t>
  </si>
  <si>
    <t xml:space="preserve">Center for Operations Excellence (further Setaside of 30%) </t>
  </si>
  <si>
    <t xml:space="preserve">Center for Excellence in Surface Transportation Safety (further Setaside of 20%) </t>
  </si>
  <si>
    <t>Center for Excellence in Project Finance (further Setaside of 10%)</t>
  </si>
  <si>
    <t xml:space="preserve">Center for Excellence in Asset Management (further Setaside of 20%) </t>
  </si>
  <si>
    <t xml:space="preserve">Motorcycle Crash Causation Study Grants </t>
  </si>
  <si>
    <t>Transportation and Community and System Preservation Program (Sec. 175)</t>
  </si>
  <si>
    <t>Federal-aid Highway Program</t>
  </si>
  <si>
    <t>Exempt from Obligation Limitation</t>
  </si>
  <si>
    <t>Subject to Obligation Limitation</t>
  </si>
  <si>
    <r>
      <t xml:space="preserve">National Historic Covered Bridge Preservation (Sec. 174) </t>
    </r>
    <r>
      <rPr>
        <sz val="12"/>
        <color indexed="10"/>
        <rFont val="Arial"/>
        <family val="2"/>
      </rPr>
      <t>(General Fund)</t>
    </r>
  </si>
  <si>
    <r>
      <t xml:space="preserve">Biobased Transportation Research (Sec. 502(j)) </t>
    </r>
    <r>
      <rPr>
        <sz val="12"/>
        <color indexed="10"/>
        <rFont val="Arial"/>
        <family val="2"/>
      </rPr>
      <t>STA</t>
    </r>
  </si>
  <si>
    <r>
      <t xml:space="preserve">Surface Transportation Research Technology Advisory Committee (Sec. 508) </t>
    </r>
    <r>
      <rPr>
        <sz val="12"/>
        <color indexed="10"/>
        <rFont val="Arial"/>
        <family val="2"/>
      </rPr>
      <t>STA</t>
    </r>
  </si>
  <si>
    <t>Appropriated Budget Authority from Highway Trust Fund</t>
  </si>
  <si>
    <t>Appropriated Budget Authority from General Fund</t>
  </si>
  <si>
    <t>Contract Authority from Highway Account of the Highway Trust Fund</t>
  </si>
  <si>
    <t>Elimination of Hazards and Protective Devices at Railway-Highway Crossings (Takedown ) (Sec. 130 &amp; 104(b)(5) )</t>
  </si>
  <si>
    <t>1101(17)</t>
  </si>
  <si>
    <t>Asphalt and Asphalt-related Reclamation Research at South Dakota School of Mines (Setaside)</t>
  </si>
  <si>
    <t>2001(c)(1)(I)</t>
  </si>
  <si>
    <t>CA</t>
  </si>
  <si>
    <t>STA</t>
  </si>
  <si>
    <t>Recap:</t>
  </si>
  <si>
    <t>Protective Devices at Railway-Highway Crossings (50% Setaside) (Sec. 130(e))</t>
  </si>
  <si>
    <t>1101(18)</t>
  </si>
  <si>
    <t>Indian Reservation Road Bridges  (Sec. 202)</t>
  </si>
  <si>
    <t>State of Nevada for Replacement of  Federally-owned Bridge over Hoover Dam  in Lake Mead National Recreation Area (further Setaside) (Sec. 144(f))</t>
  </si>
  <si>
    <t>Delta Region Transportation Development Program (Sec. 178 &amp; 1824 of Act)</t>
  </si>
  <si>
    <t>Eisenhower Transportation Fellowship Program (Setaside) (Sec. 504(c)(2))</t>
  </si>
  <si>
    <t>Continuation of TRANSIMS Development (Setaside) (Sec. 512)</t>
  </si>
  <si>
    <t>Development of methods to simulate the national transportation infrastructure (further setaside NLT 15%)</t>
  </si>
  <si>
    <t>Additional Contract Authority for States with Indian Reservations (Sec. 1214(d) of TEA-21)</t>
  </si>
  <si>
    <t>HIGHWAY AUTHORIZATIONS:  Safe, Accountable, Flexible, and Efficient Transportation Equity Act of 2005</t>
  </si>
  <si>
    <t>1101(9)(A)</t>
  </si>
  <si>
    <t>Multistate Corridor Program (Secs. 1809 of Act &amp; 171)</t>
  </si>
  <si>
    <t xml:space="preserve">Border Planning, Operations, Technology, and Capacity Program (Secs. 1810 of Act &amp; 172) </t>
  </si>
  <si>
    <t>1101(19)</t>
  </si>
  <si>
    <t>Bureau of Reclamation (Setaside of 12%) (Sec. 202(g))</t>
  </si>
  <si>
    <t>Bureau of Indian Affairs (Setaside of 18%) (Sec. 202(g))</t>
  </si>
  <si>
    <t>Bureau of Land Management (Setaside of 17%) (Sec. 202(g))</t>
  </si>
  <si>
    <t>Forest Service (Setaside of 17%) (Sec. 202(g))</t>
  </si>
  <si>
    <t>Fish and Wildlife Service (Setaside of 7%) (Sec. 202(g))</t>
  </si>
  <si>
    <t>National Park Service (Setaside of 17%) (Sec. 202(g))</t>
  </si>
  <si>
    <t>Corps of Engineers (Setaside of 12%) (Sec. 202(g))</t>
  </si>
  <si>
    <t>Corps of Engineers (Setaside of 9%) (Sec. 202(h))</t>
  </si>
  <si>
    <t>Bureau of Reclamation (Setaside of 8%) (Sec. 202(h))</t>
  </si>
  <si>
    <t>Bureau of Land Management (Setaside of 13%) (Sec. 202(h))</t>
  </si>
  <si>
    <t>Forest Service (Setaside of 70%) (Sec. 202(h))</t>
  </si>
  <si>
    <t>Surface Transportation Research Program (Secs. 502, 503, 506, 507, 508, 511)</t>
  </si>
  <si>
    <t>2001(b)</t>
  </si>
  <si>
    <t>Per 23 USC 104(f) as amended by section 1103(b) of SAFETEA05, subject to a takedown of 1.5 percent of amount authorized for metropolitan planning under 23 USC 134.  Also receives a portion of the programatic distribution from the Equity Bonus Program.</t>
  </si>
  <si>
    <t>1806(g)</t>
  </si>
  <si>
    <t>TEA-21 1214(d)(5)(B)</t>
  </si>
  <si>
    <t>ITS Standards, Research, Operational Tests, and Development (Secs. 524-529)</t>
  </si>
  <si>
    <t>Commercial Vehicle Intelligent Transportation System Infrastructure (Setaside NLT) (Sec. 527)</t>
  </si>
  <si>
    <t>FY 2005 1/</t>
  </si>
  <si>
    <r>
      <t xml:space="preserve">Denali Access System (Sec. 309 of Denali Commission Act of 1998) </t>
    </r>
    <r>
      <rPr>
        <sz val="12"/>
        <color indexed="10"/>
        <rFont val="Arial"/>
        <family val="2"/>
      </rPr>
      <t>(STA)</t>
    </r>
  </si>
  <si>
    <r>
      <t xml:space="preserve">Intermodal Passenger Facilities (Subchapter III of Chapter 55 of 49 USC)  </t>
    </r>
    <r>
      <rPr>
        <sz val="12"/>
        <color indexed="10"/>
        <rFont val="Arial"/>
        <family val="2"/>
      </rPr>
      <t>funded twice</t>
    </r>
  </si>
  <si>
    <r>
      <t>Emergency Relief (Mandatory) (Including Existing Permanent Authorization)</t>
    </r>
    <r>
      <rPr>
        <sz val="12"/>
        <color indexed="10"/>
        <rFont val="Arial"/>
        <family val="2"/>
      </rPr>
      <t xml:space="preserve"> RESERVED</t>
    </r>
  </si>
  <si>
    <r>
      <t xml:space="preserve">At National Biodiesel Board (50% Setaside) </t>
    </r>
    <r>
      <rPr>
        <sz val="10"/>
        <color indexed="10"/>
        <rFont val="Arial"/>
        <family val="2"/>
      </rPr>
      <t>STA</t>
    </r>
  </si>
  <si>
    <r>
      <t>At Research Centers Identified in Section 9011 of P.L. 107-171 (50% Setaside)</t>
    </r>
    <r>
      <rPr>
        <sz val="10"/>
        <color indexed="10"/>
        <rFont val="Arial"/>
        <family val="2"/>
      </rPr>
      <t xml:space="preserve"> STA</t>
    </r>
  </si>
  <si>
    <t>1/</t>
  </si>
  <si>
    <t>Amounts shown do not reflect the application of the 0.8% across-the-board cut pursuant to section 122 of division J of Consolidated Appropriations Act, 2005.</t>
  </si>
  <si>
    <t>1202(b)(13)(A)</t>
  </si>
  <si>
    <r>
      <t xml:space="preserve">Construction of Ferry Boats and Ferry Terminal Facilities (Sec. 147)  </t>
    </r>
    <r>
      <rPr>
        <sz val="12"/>
        <color indexed="10"/>
        <rFont val="Arial"/>
        <family val="2"/>
      </rPr>
      <t>(STA)</t>
    </r>
  </si>
  <si>
    <t>explicitly excluded from CA</t>
  </si>
  <si>
    <t>1603(b)</t>
  </si>
  <si>
    <t>Commonwealth of Puerto Rico Highway Program (Secs. 1811 of Act &amp; 173)</t>
  </si>
  <si>
    <t>Passages for Aquatic Species (Further Setaside)(Sec. 205(e))</t>
  </si>
  <si>
    <t>Demonstration Projects Involving Ultra-High-Performance Concrete with Ductility (further Setaside)</t>
  </si>
  <si>
    <t>High-Performing Steel Bridge Research and Technology Transfer Program (Setaside) (Sec. 502(k))</t>
  </si>
  <si>
    <t>Research on Alternative Materials (Setaside)</t>
  </si>
  <si>
    <t>2001(c)(1)(J)</t>
  </si>
  <si>
    <t>2001(c)(1)(K)</t>
  </si>
  <si>
    <t>2105-5117(b)(3)(H)(v)</t>
  </si>
  <si>
    <t>National Surface Transportation Policy Study Commission</t>
  </si>
  <si>
    <t>Community Enhancement Study (Setaside)</t>
  </si>
  <si>
    <t>Phase I - Preconstruction Planning Activities (no year specified)</t>
  </si>
  <si>
    <t>322(e)(4)(A)(ii)</t>
  </si>
  <si>
    <t>Phase II - Environmental Impact Studies (no year specified)</t>
  </si>
  <si>
    <t>Phase III - Deployment Projects (no year specified)</t>
  </si>
  <si>
    <r>
      <t xml:space="preserve">Phase I - Preconstruction Planning Studies </t>
    </r>
    <r>
      <rPr>
        <sz val="12"/>
        <color indexed="10"/>
        <rFont val="Arial"/>
        <family val="2"/>
      </rPr>
      <t>(STA)</t>
    </r>
  </si>
  <si>
    <r>
      <t xml:space="preserve">Phase II - Environmental Impact Studies </t>
    </r>
    <r>
      <rPr>
        <sz val="12"/>
        <color indexed="10"/>
        <rFont val="Arial"/>
        <family val="2"/>
      </rPr>
      <t>(STA)</t>
    </r>
  </si>
  <si>
    <r>
      <t xml:space="preserve">Phase III - Deployment Projects </t>
    </r>
    <r>
      <rPr>
        <sz val="12"/>
        <color indexed="10"/>
        <rFont val="Arial"/>
        <family val="2"/>
      </rPr>
      <t>(STA)</t>
    </r>
  </si>
  <si>
    <r>
      <t xml:space="preserve">Program Administration </t>
    </r>
    <r>
      <rPr>
        <sz val="12"/>
        <color indexed="10"/>
        <rFont val="Arial"/>
        <family val="2"/>
      </rPr>
      <t>(STA)</t>
    </r>
  </si>
  <si>
    <t>Off-system Bridges (Setaside of NLT 15%) (Sec 144(f)(2)(A))</t>
  </si>
  <si>
    <r>
      <t xml:space="preserve">Clean School Bus Program </t>
    </r>
    <r>
      <rPr>
        <sz val="12"/>
        <color indexed="10"/>
        <rFont val="Arial"/>
        <family val="2"/>
      </rPr>
      <t>(General Fund)</t>
    </r>
  </si>
  <si>
    <r>
      <t xml:space="preserve">Grant Program for Commercial Driver Training </t>
    </r>
    <r>
      <rPr>
        <sz val="12"/>
        <color indexed="10"/>
        <rFont val="Arial"/>
        <family val="2"/>
      </rPr>
      <t>(STA)</t>
    </r>
  </si>
  <si>
    <t>Multilane suspension bridges  open to traffic before 1940 in high seismic zones (further Setaside NLT 40%)</t>
  </si>
  <si>
    <t>Research on Aggregates Used in Highway Pavements , Including Alternative Highway Drainage Materials (Setaside)</t>
  </si>
  <si>
    <t>23 USC 118</t>
  </si>
  <si>
    <t>40 USC 14501</t>
  </si>
  <si>
    <t>Citation for</t>
  </si>
  <si>
    <t>23 USC 206(i)</t>
  </si>
  <si>
    <t>23 USC 203</t>
  </si>
  <si>
    <t>23 USC 171(h)</t>
  </si>
  <si>
    <t>23 USC 172(h)</t>
  </si>
  <si>
    <t>23 USC 118, 173(b)</t>
  </si>
  <si>
    <t>Public-Private Partnerships Pilot Program (Secs. 109(c)(3) &amp; 1305 of Act)</t>
  </si>
  <si>
    <r>
      <t xml:space="preserve">Intermodal Passenger Facilities (Subchapter III of Chapter 55 of 49 USC &amp; 1523 of Act) </t>
    </r>
    <r>
      <rPr>
        <sz val="12"/>
        <color indexed="10"/>
        <rFont val="Arial"/>
        <family val="2"/>
      </rPr>
      <t>(STA)  funded twice</t>
    </r>
  </si>
  <si>
    <t>Program not codified in 23 USC chapter 1</t>
  </si>
  <si>
    <r>
      <t xml:space="preserve">Equity Bonus Program (Sec. 105) </t>
    </r>
    <r>
      <rPr>
        <sz val="12"/>
        <color indexed="10"/>
        <rFont val="Arial"/>
        <family val="2"/>
      </rPr>
      <t>(ssambn authorized, estimates shown 1/)</t>
    </r>
  </si>
  <si>
    <t>23 USC 188(b)</t>
  </si>
  <si>
    <t>Bicycle  and Pedestrian Safety Improvements  (Setaside % of fatal crashes in State involving bike/ped) (Sec. 148(h))</t>
  </si>
  <si>
    <t>49 USC 5575(a)(2)</t>
  </si>
  <si>
    <t>Grants to, or Cooperative Agreements or Contracts with, Youth  Conservation or Service Corps (Setaside NLT 10%)</t>
  </si>
  <si>
    <t>2/</t>
  </si>
  <si>
    <t>SSAMBN also authorized for FY 2010.</t>
  </si>
  <si>
    <t>Off-system Bridge Pilot Projects - Colorado and 2 unamed States (Setaside of NLT 20%) (Sec 144(f)(2)(C))</t>
  </si>
  <si>
    <t>23 USC 170(b)</t>
  </si>
  <si>
    <t>23 USC 118, 175(d)(2)</t>
  </si>
  <si>
    <t>23 USC 118, 176(a)(6)(B)</t>
  </si>
  <si>
    <t>23 USC 118, 176(b)(6)(B)</t>
  </si>
  <si>
    <t>Magnetic Levitation Transportation Technology Deployment Program (Secs. 1819 of Act &amp; 322)</t>
  </si>
  <si>
    <r>
      <t xml:space="preserve">Research and Development to Reduce MAGLEV Deployment Costs </t>
    </r>
    <r>
      <rPr>
        <sz val="12"/>
        <color indexed="10"/>
        <rFont val="Arial"/>
        <family val="2"/>
      </rPr>
      <t>(STA)</t>
    </r>
  </si>
  <si>
    <t>2001(a)(1)(A) &amp; 1101(9)(C)(iii)</t>
  </si>
  <si>
    <t>Seismic Research Program in Cooperation with University of Nevada, Reno and the National Center for Earthquake Engineering Research at University of Buffalo  (Setaside) (Sec. 502(f)(3))</t>
  </si>
  <si>
    <t>Transportation Technology Innovation and Demonstration Program (Sec. 5117(b)(3) of TEA-21 as amended by P.L. 107-117 and Sec. 2105 of Act)</t>
  </si>
  <si>
    <t>Equity Bonus figures as computed in RTA-000-1435A</t>
  </si>
  <si>
    <t>H.R. 3 As Passed Senate May 17, 2005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</si>
</sst>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\ AM/PM_)"/>
    <numFmt numFmtId="166" formatCode="#,##0.000_);\(#,##0.000\)"/>
    <numFmt numFmtId="167" formatCode="#,##0.0000_);\(#,##0.0000\)"/>
    <numFmt numFmtId="168" formatCode="#,##0.000000_);\(#,##0.000000\)"/>
    <numFmt numFmtId="169" formatCode="0.0000%"/>
    <numFmt numFmtId="170" formatCode="0.0000000%"/>
    <numFmt numFmtId="171" formatCode="0.000000000%"/>
    <numFmt numFmtId="172" formatCode="0.0%"/>
    <numFmt numFmtId="173" formatCode="hh:mm_)"/>
    <numFmt numFmtId="174" formatCode="0_)"/>
    <numFmt numFmtId="175" formatCode="0.00000_)"/>
    <numFmt numFmtId="176" formatCode="0.00000000_)"/>
    <numFmt numFmtId="177" formatCode="#,##0.00000_);\(#,##0.00000\)"/>
    <numFmt numFmtId="178" formatCode="0.000000_)"/>
    <numFmt numFmtId="179" formatCode="&quot;[&quot;#,##0&quot;]&quot;"/>
    <numFmt numFmtId="180" formatCode="#,##0.0_);\(#,##0.0\)"/>
    <numFmt numFmtId="181" formatCode="_(* #,##0.0_);_(* \(#,##0.0\);_(* &quot;-&quot;??_);_(@_)"/>
    <numFmt numFmtId="182" formatCode="_(* #,##0_);_(* \(#,##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7">
    <font>
      <sz val="12"/>
      <name val="Arial"/>
      <family val="0"/>
    </font>
    <font>
      <sz val="10"/>
      <name val="Arial"/>
      <family val="0"/>
    </font>
    <font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1" xfId="0" applyFont="1" applyBorder="1" applyAlignment="1" applyProtection="1">
      <alignment horizontal="center"/>
      <protection/>
    </xf>
    <xf numFmtId="166" fontId="0" fillId="0" borderId="0" xfId="0" applyNumberFormat="1" applyFont="1" applyAlignment="1" applyProtection="1">
      <alignment/>
      <protection/>
    </xf>
    <xf numFmtId="167" fontId="0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centerContinuous"/>
      <protection/>
    </xf>
    <xf numFmtId="37" fontId="0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3" fontId="0" fillId="0" borderId="0" xfId="16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/>
      <protection locked="0"/>
    </xf>
    <xf numFmtId="3" fontId="1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179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3" fillId="0" borderId="0" xfId="0" applyNumberFormat="1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167" fontId="1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3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/>
      <protection/>
    </xf>
    <xf numFmtId="3" fontId="6" fillId="0" borderId="0" xfId="0" applyNumberFormat="1" applyFont="1" applyBorder="1" applyAlignment="1" applyProtection="1">
      <alignment/>
      <protection/>
    </xf>
    <xf numFmtId="3" fontId="0" fillId="0" borderId="0" xfId="16" applyNumberFormat="1" applyFont="1" applyAlignment="1" applyProtection="1">
      <alignment/>
      <protection locked="0"/>
    </xf>
    <xf numFmtId="0" fontId="0" fillId="0" borderId="0" xfId="0" applyFont="1" applyAlignment="1">
      <alignment/>
    </xf>
    <xf numFmtId="14" fontId="11" fillId="0" borderId="0" xfId="0" applyNumberFormat="1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3" fontId="1" fillId="0" borderId="0" xfId="0" applyNumberFormat="1" applyFont="1" applyAlignment="1" applyProtection="1">
      <alignment/>
      <protection locked="0"/>
    </xf>
    <xf numFmtId="0" fontId="1" fillId="0" borderId="0" xfId="0" applyFont="1" applyAlignment="1">
      <alignment/>
    </xf>
    <xf numFmtId="0" fontId="8" fillId="0" borderId="0" xfId="0" applyFont="1" applyAlignment="1" applyProtection="1">
      <alignment horizontal="right"/>
      <protection locked="0"/>
    </xf>
    <xf numFmtId="179" fontId="1" fillId="0" borderId="0" xfId="0" applyNumberFormat="1" applyFont="1" applyAlignment="1" applyProtection="1">
      <alignment/>
      <protection locked="0"/>
    </xf>
    <xf numFmtId="3" fontId="1" fillId="0" borderId="0" xfId="16" applyNumberFormat="1" applyFont="1" applyAlignment="1" applyProtection="1">
      <alignment/>
      <protection locked="0"/>
    </xf>
    <xf numFmtId="3" fontId="1" fillId="0" borderId="0" xfId="16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179" fontId="8" fillId="0" borderId="0" xfId="0" applyNumberFormat="1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79" fontId="0" fillId="0" borderId="0" xfId="0" applyNumberFormat="1" applyFont="1" applyAlignment="1" applyProtection="1">
      <alignment/>
      <protection locked="0"/>
    </xf>
    <xf numFmtId="3" fontId="8" fillId="0" borderId="0" xfId="16" applyNumberFormat="1" applyFont="1" applyAlignment="1" applyProtection="1">
      <alignment/>
      <protection locked="0"/>
    </xf>
    <xf numFmtId="3" fontId="8" fillId="0" borderId="0" xfId="16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 vertical="top"/>
      <protection/>
    </xf>
    <xf numFmtId="0" fontId="1" fillId="0" borderId="0" xfId="0" applyFont="1" applyAlignment="1">
      <alignment vertical="top"/>
    </xf>
    <xf numFmtId="0" fontId="1" fillId="0" borderId="0" xfId="0" applyFont="1" applyAlignment="1" applyProtection="1">
      <alignment horizontal="right" vertical="top"/>
      <protection locked="0"/>
    </xf>
    <xf numFmtId="0" fontId="10" fillId="0" borderId="0" xfId="0" applyFont="1" applyAlignment="1">
      <alignment vertical="top"/>
    </xf>
    <xf numFmtId="3" fontId="1" fillId="0" borderId="0" xfId="0" applyNumberFormat="1" applyFont="1" applyAlignment="1" applyProtection="1">
      <alignment vertical="top"/>
      <protection locked="0"/>
    </xf>
    <xf numFmtId="0" fontId="3" fillId="0" borderId="0" xfId="0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 locked="0"/>
    </xf>
    <xf numFmtId="41" fontId="3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7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vertical="top" wrapText="1"/>
      <protection/>
    </xf>
    <xf numFmtId="0" fontId="5" fillId="0" borderId="0" xfId="0" applyFont="1" applyAlignment="1" applyProtection="1">
      <alignment vertical="top" wrapText="1"/>
      <protection locked="0"/>
    </xf>
    <xf numFmtId="3" fontId="0" fillId="0" borderId="0" xfId="0" applyNumberFormat="1" applyFont="1" applyAlignment="1" applyProtection="1">
      <alignment vertical="top" wrapText="1"/>
      <protection locked="0"/>
    </xf>
    <xf numFmtId="3" fontId="0" fillId="0" borderId="0" xfId="0" applyNumberFormat="1" applyFont="1" applyAlignment="1" applyProtection="1">
      <alignment vertical="top" wrapText="1"/>
      <protection/>
    </xf>
    <xf numFmtId="0" fontId="1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/>
      <protection locked="0"/>
    </xf>
    <xf numFmtId="179" fontId="6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0" borderId="0" xfId="0" applyFont="1" applyAlignment="1" applyProtection="1">
      <alignment vertical="top"/>
      <protection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right" vertical="top"/>
      <protection locked="0"/>
    </xf>
    <xf numFmtId="0" fontId="8" fillId="0" borderId="0" xfId="0" applyFont="1" applyAlignment="1">
      <alignment vertical="top"/>
    </xf>
    <xf numFmtId="3" fontId="8" fillId="0" borderId="0" xfId="0" applyNumberFormat="1" applyFont="1" applyAlignment="1" applyProtection="1">
      <alignment vertical="top"/>
      <protection/>
    </xf>
    <xf numFmtId="3" fontId="8" fillId="0" borderId="0" xfId="0" applyNumberFormat="1" applyFont="1" applyAlignment="1" applyProtection="1">
      <alignment vertical="top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/>
      <protection locked="0"/>
    </xf>
    <xf numFmtId="179" fontId="1" fillId="0" borderId="0" xfId="0" applyNumberFormat="1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/>
    </xf>
    <xf numFmtId="0" fontId="1" fillId="0" borderId="0" xfId="0" applyFont="1" applyFill="1" applyAlignment="1">
      <alignment/>
    </xf>
    <xf numFmtId="3" fontId="0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/>
      <protection/>
    </xf>
    <xf numFmtId="3" fontId="12" fillId="0" borderId="0" xfId="0" applyNumberFormat="1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179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5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3" fontId="0" fillId="0" borderId="0" xfId="0" applyNumberFormat="1" applyFont="1" applyFill="1" applyAlignment="1" applyProtection="1">
      <alignment vertical="top"/>
      <protection/>
    </xf>
    <xf numFmtId="3" fontId="5" fillId="0" borderId="0" xfId="0" applyNumberFormat="1" applyFont="1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179" fontId="8" fillId="0" borderId="0" xfId="0" applyNumberFormat="1" applyFont="1" applyAlignment="1" applyProtection="1">
      <alignment vertical="top"/>
      <protection locked="0"/>
    </xf>
    <xf numFmtId="3" fontId="8" fillId="0" borderId="0" xfId="16" applyNumberFormat="1" applyFont="1" applyAlignment="1" applyProtection="1">
      <alignment vertical="top"/>
      <protection locked="0"/>
    </xf>
    <xf numFmtId="3" fontId="8" fillId="0" borderId="0" xfId="16" applyNumberFormat="1" applyFont="1" applyAlignment="1" applyProtection="1">
      <alignment vertical="top"/>
      <protection/>
    </xf>
    <xf numFmtId="3" fontId="0" fillId="0" borderId="0" xfId="0" applyNumberFormat="1" applyFont="1" applyFill="1" applyAlignment="1" applyProtection="1">
      <alignment vertical="top"/>
      <protection locked="0"/>
    </xf>
    <xf numFmtId="179" fontId="0" fillId="0" borderId="0" xfId="0" applyNumberFormat="1" applyFont="1" applyFill="1" applyAlignment="1" applyProtection="1">
      <alignment vertical="top"/>
      <protection locked="0"/>
    </xf>
    <xf numFmtId="0" fontId="0" fillId="0" borderId="0" xfId="0" applyFont="1" applyFill="1" applyAlignment="1">
      <alignment vertical="top"/>
    </xf>
    <xf numFmtId="0" fontId="8" fillId="0" borderId="0" xfId="0" applyFont="1" applyAlignment="1" applyProtection="1">
      <alignment vertical="top" wrapText="1"/>
      <protection locked="0"/>
    </xf>
    <xf numFmtId="179" fontId="8" fillId="0" borderId="0" xfId="0" applyNumberFormat="1" applyFont="1" applyAlignment="1" applyProtection="1">
      <alignment horizontal="right"/>
      <protection locked="0"/>
    </xf>
    <xf numFmtId="0" fontId="8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centerContinuous"/>
      <protection/>
    </xf>
    <xf numFmtId="0" fontId="3" fillId="0" borderId="0" xfId="0" applyFont="1" applyFill="1" applyAlignment="1" applyProtection="1">
      <alignment/>
      <protection/>
    </xf>
    <xf numFmtId="3" fontId="3" fillId="0" borderId="2" xfId="0" applyNumberFormat="1" applyFont="1" applyFill="1" applyBorder="1" applyAlignment="1" applyProtection="1">
      <alignment/>
      <protection/>
    </xf>
    <xf numFmtId="166" fontId="0" fillId="0" borderId="0" xfId="0" applyNumberFormat="1" applyFont="1" applyFill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ill="1" applyAlignment="1">
      <alignment/>
    </xf>
    <xf numFmtId="3" fontId="6" fillId="0" borderId="0" xfId="16" applyNumberFormat="1" applyFont="1" applyAlignment="1" applyProtection="1">
      <alignment/>
      <protection/>
    </xf>
    <xf numFmtId="3" fontId="3" fillId="0" borderId="0" xfId="16" applyNumberFormat="1" applyFont="1" applyAlignment="1" applyProtection="1">
      <alignment/>
      <protection/>
    </xf>
    <xf numFmtId="3" fontId="0" fillId="0" borderId="0" xfId="16" applyNumberFormat="1" applyFont="1" applyAlignment="1" applyProtection="1">
      <alignment vertical="top"/>
      <protection/>
    </xf>
    <xf numFmtId="179" fontId="8" fillId="0" borderId="0" xfId="0" applyNumberFormat="1" applyFont="1" applyAlignment="1">
      <alignment vertical="top"/>
    </xf>
    <xf numFmtId="179" fontId="8" fillId="0" borderId="0" xfId="0" applyNumberFormat="1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top"/>
      <protection/>
    </xf>
    <xf numFmtId="0" fontId="13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vertical="top"/>
      <protection/>
    </xf>
    <xf numFmtId="0" fontId="0" fillId="0" borderId="0" xfId="0" applyFont="1" applyFill="1" applyAlignment="1" applyProtection="1">
      <alignment vertical="top" wrapText="1"/>
      <protection/>
    </xf>
    <xf numFmtId="0" fontId="0" fillId="0" borderId="0" xfId="0" applyFont="1" applyAlignment="1" applyProtection="1">
      <alignment horizontal="center"/>
      <protection/>
    </xf>
    <xf numFmtId="3" fontId="0" fillId="0" borderId="0" xfId="16" applyNumberFormat="1" applyFont="1" applyFill="1" applyAlignment="1" applyProtection="1">
      <alignment/>
      <protection/>
    </xf>
    <xf numFmtId="0" fontId="1" fillId="0" borderId="0" xfId="0" applyFont="1" applyFill="1" applyAlignment="1" applyProtection="1">
      <alignment vertical="top"/>
      <protection locked="0"/>
    </xf>
    <xf numFmtId="0" fontId="1" fillId="0" borderId="0" xfId="0" applyFont="1" applyFill="1" applyAlignment="1" applyProtection="1">
      <alignment horizontal="right" vertical="top"/>
      <protection locked="0"/>
    </xf>
    <xf numFmtId="3" fontId="1" fillId="0" borderId="0" xfId="0" applyNumberFormat="1" applyFont="1" applyFill="1" applyAlignment="1" applyProtection="1">
      <alignment vertical="top"/>
      <protection/>
    </xf>
    <xf numFmtId="3" fontId="1" fillId="0" borderId="0" xfId="0" applyNumberFormat="1" applyFont="1" applyFill="1" applyAlignment="1" applyProtection="1">
      <alignment vertical="top"/>
      <protection locked="0"/>
    </xf>
    <xf numFmtId="0" fontId="1" fillId="0" borderId="0" xfId="0" applyFont="1" applyFill="1" applyAlignment="1">
      <alignment vertical="top"/>
    </xf>
    <xf numFmtId="179" fontId="1" fillId="0" borderId="0" xfId="0" applyNumberFormat="1" applyFont="1" applyAlignment="1" applyProtection="1">
      <alignment vertical="top"/>
      <protection locked="0"/>
    </xf>
    <xf numFmtId="0" fontId="0" fillId="0" borderId="0" xfId="0" applyFont="1" applyFill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 locked="0"/>
    </xf>
    <xf numFmtId="0" fontId="8" fillId="0" borderId="0" xfId="0" applyFont="1" applyFill="1" applyAlignment="1" applyProtection="1">
      <alignment/>
      <protection locked="0"/>
    </xf>
    <xf numFmtId="179" fontId="8" fillId="0" borderId="0" xfId="0" applyNumberFormat="1" applyFont="1" applyFill="1" applyAlignment="1" applyProtection="1">
      <alignment horizontal="right"/>
      <protection locked="0"/>
    </xf>
    <xf numFmtId="3" fontId="8" fillId="0" borderId="0" xfId="16" applyNumberFormat="1" applyFont="1" applyFill="1" applyAlignment="1" applyProtection="1">
      <alignment/>
      <protection locked="0"/>
    </xf>
    <xf numFmtId="3" fontId="8" fillId="0" borderId="0" xfId="16" applyNumberFormat="1" applyFont="1" applyFill="1" applyAlignment="1" applyProtection="1">
      <alignment/>
      <protection/>
    </xf>
    <xf numFmtId="3" fontId="8" fillId="0" borderId="0" xfId="0" applyNumberFormat="1" applyFont="1" applyFill="1" applyAlignment="1" applyProtection="1">
      <alignment/>
      <protection/>
    </xf>
    <xf numFmtId="0" fontId="8" fillId="0" borderId="0" xfId="0" applyFont="1" applyFill="1" applyAlignment="1">
      <alignment/>
    </xf>
    <xf numFmtId="179" fontId="1" fillId="0" borderId="0" xfId="0" applyNumberFormat="1" applyFont="1" applyFill="1" applyAlignment="1" applyProtection="1">
      <alignment horizontal="right"/>
      <protection locked="0"/>
    </xf>
    <xf numFmtId="3" fontId="1" fillId="0" borderId="0" xfId="16" applyNumberFormat="1" applyFont="1" applyFill="1" applyAlignment="1" applyProtection="1">
      <alignment/>
      <protection locked="0"/>
    </xf>
    <xf numFmtId="3" fontId="1" fillId="0" borderId="0" xfId="16" applyNumberFormat="1" applyFont="1" applyFill="1" applyAlignment="1" applyProtection="1">
      <alignment/>
      <protection/>
    </xf>
    <xf numFmtId="179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top"/>
      <protection locked="0"/>
    </xf>
    <xf numFmtId="3" fontId="0" fillId="0" borderId="0" xfId="16" applyNumberFormat="1" applyFont="1" applyFill="1" applyAlignment="1" applyProtection="1">
      <alignment vertical="top"/>
      <protection/>
    </xf>
    <xf numFmtId="37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1" fillId="0" borderId="0" xfId="0" applyFont="1" applyFill="1" applyAlignment="1" applyProtection="1">
      <alignment vertical="top" wrapText="1"/>
      <protection locked="0"/>
    </xf>
    <xf numFmtId="0" fontId="0" fillId="0" borderId="0" xfId="0" applyFill="1" applyAlignment="1">
      <alignment vertical="top" wrapText="1"/>
    </xf>
    <xf numFmtId="0" fontId="3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vertical="top" wrapText="1"/>
      <protection/>
    </xf>
    <xf numFmtId="0" fontId="0" fillId="0" borderId="0" xfId="0" applyFont="1" applyFill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Alignment="1">
      <alignment vertical="top" wrapText="1"/>
    </xf>
    <xf numFmtId="0" fontId="8" fillId="0" borderId="0" xfId="0" applyFont="1" applyAlignment="1" applyProtection="1">
      <alignment vertical="top" wrapText="1"/>
      <protection locked="0"/>
    </xf>
    <xf numFmtId="0" fontId="6" fillId="0" borderId="0" xfId="0" applyFont="1" applyAlignment="1">
      <alignment vertical="top" wrapText="1"/>
    </xf>
    <xf numFmtId="0" fontId="0" fillId="0" borderId="0" xfId="0" applyFont="1" applyAlignment="1" applyProtection="1">
      <alignment vertical="top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CV1708"/>
  <sheetViews>
    <sheetView tabSelected="1" defaultGridColor="0" zoomScale="75" zoomScaleNormal="75" colorId="22" workbookViewId="0" topLeftCell="A1">
      <selection activeCell="A1" sqref="A1:H1"/>
    </sheetView>
  </sheetViews>
  <sheetFormatPr defaultColWidth="9.77734375" defaultRowHeight="15"/>
  <cols>
    <col min="1" max="1" width="2.5546875" style="94" customWidth="1"/>
    <col min="2" max="2" width="3.6640625" style="0" customWidth="1"/>
    <col min="3" max="3" width="13.6640625" style="0" customWidth="1"/>
    <col min="4" max="4" width="1.99609375" style="0" customWidth="1"/>
    <col min="5" max="5" width="2.77734375" style="0" customWidth="1"/>
    <col min="6" max="6" width="2.88671875" style="0" customWidth="1"/>
    <col min="7" max="7" width="2.99609375" style="0" customWidth="1"/>
    <col min="8" max="8" width="76.4453125" style="0" customWidth="1"/>
    <col min="9" max="9" width="1.77734375" style="0" customWidth="1"/>
    <col min="10" max="10" width="16.88671875" style="0" customWidth="1"/>
    <col min="11" max="11" width="1.77734375" style="0" customWidth="1"/>
    <col min="12" max="12" width="16.88671875" style="0" customWidth="1"/>
    <col min="13" max="13" width="1.77734375" style="0" customWidth="1"/>
    <col min="14" max="14" width="16.88671875" style="0" customWidth="1"/>
    <col min="15" max="15" width="1.77734375" style="0" customWidth="1"/>
    <col min="16" max="16" width="16.88671875" style="0" customWidth="1"/>
    <col min="17" max="17" width="1.77734375" style="0" customWidth="1"/>
    <col min="18" max="18" width="16.88671875" style="0" customWidth="1"/>
    <col min="19" max="19" width="1.77734375" style="0" customWidth="1"/>
    <col min="20" max="20" width="17.88671875" style="0" customWidth="1"/>
    <col min="21" max="21" width="1.77734375" style="0" customWidth="1"/>
    <col min="22" max="22" width="17.88671875" style="0" customWidth="1"/>
    <col min="23" max="23" width="1.88671875" style="0" customWidth="1"/>
    <col min="24" max="24" width="14.88671875" style="0" bestFit="1" customWidth="1"/>
    <col min="25" max="25" width="15.77734375" style="0" customWidth="1"/>
    <col min="26" max="26" width="22.3359375" style="0" customWidth="1"/>
    <col min="28" max="28" width="12.6640625" style="0" bestFit="1" customWidth="1"/>
  </cols>
  <sheetData>
    <row r="1" spans="1:27" ht="15.75">
      <c r="A1" s="168"/>
      <c r="B1" s="169"/>
      <c r="C1" s="169"/>
      <c r="D1" s="169"/>
      <c r="E1" s="169"/>
      <c r="F1" s="169"/>
      <c r="G1" s="169"/>
      <c r="H1" s="169"/>
      <c r="I1" s="1"/>
      <c r="J1" s="80"/>
      <c r="K1" s="1"/>
      <c r="L1" s="80"/>
      <c r="M1" s="1"/>
      <c r="N1" s="80"/>
      <c r="O1" s="1"/>
      <c r="P1" s="80"/>
      <c r="Q1" s="1"/>
      <c r="R1" s="80"/>
      <c r="S1" s="1"/>
      <c r="T1" s="80"/>
      <c r="U1" s="12"/>
      <c r="V1" s="43">
        <v>38496</v>
      </c>
      <c r="W1" s="44"/>
      <c r="X1" s="85"/>
      <c r="Z1" s="1"/>
      <c r="AA1" s="1"/>
    </row>
    <row r="2" spans="1:27" ht="15.75">
      <c r="A2" s="32"/>
      <c r="B2" s="3" t="s">
        <v>189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13"/>
      <c r="X2" s="13"/>
      <c r="Y2" s="1"/>
      <c r="Z2" s="1"/>
      <c r="AA2" s="1"/>
    </row>
    <row r="3" spans="2:27" ht="15.75">
      <c r="B3" s="172" t="s">
        <v>276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"/>
      <c r="Z3" s="1"/>
      <c r="AA3" s="1"/>
    </row>
    <row r="4" spans="2:27" ht="15"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"/>
      <c r="Z4" s="139" t="s">
        <v>249</v>
      </c>
      <c r="AA4" s="1"/>
    </row>
    <row r="5" spans="1:27" ht="15.75">
      <c r="A5" s="32"/>
      <c r="B5" s="1"/>
      <c r="C5" s="1"/>
      <c r="D5" s="1"/>
      <c r="E5" s="1"/>
      <c r="F5" s="1"/>
      <c r="G5" s="1"/>
      <c r="H5" s="1"/>
      <c r="I5" s="1"/>
      <c r="J5" s="4" t="s">
        <v>212</v>
      </c>
      <c r="K5" s="1"/>
      <c r="L5" s="4" t="s">
        <v>31</v>
      </c>
      <c r="M5" s="1"/>
      <c r="N5" s="4" t="s">
        <v>32</v>
      </c>
      <c r="O5" s="1"/>
      <c r="P5" s="4" t="s">
        <v>33</v>
      </c>
      <c r="Q5" s="1"/>
      <c r="R5" s="4" t="s">
        <v>34</v>
      </c>
      <c r="S5" s="11"/>
      <c r="T5" s="4" t="s">
        <v>0</v>
      </c>
      <c r="U5" s="11"/>
      <c r="V5" s="4" t="s">
        <v>1</v>
      </c>
      <c r="W5" s="1"/>
      <c r="X5" s="4" t="s">
        <v>8</v>
      </c>
      <c r="Y5" s="1"/>
      <c r="Z5" s="139" t="s">
        <v>177</v>
      </c>
      <c r="AA5" s="1"/>
    </row>
    <row r="6" spans="1:27" ht="15.75">
      <c r="A6" s="32"/>
      <c r="B6" s="11" t="s">
        <v>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5">
      <c r="A7" s="32"/>
      <c r="B7" s="1"/>
      <c r="C7" s="10" t="s">
        <v>39</v>
      </c>
      <c r="D7" s="1"/>
      <c r="E7" s="1"/>
      <c r="F7" s="1"/>
      <c r="G7" s="1"/>
      <c r="H7" s="1"/>
      <c r="I7" s="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4"/>
      <c r="V7" s="6"/>
      <c r="W7" s="1"/>
      <c r="X7" s="1"/>
      <c r="Y7" s="1"/>
      <c r="Z7" s="1"/>
      <c r="AA7" s="1"/>
    </row>
    <row r="8" spans="1:27" ht="15">
      <c r="A8" s="32"/>
      <c r="B8" s="1" t="s">
        <v>134</v>
      </c>
      <c r="C8" s="36" t="s">
        <v>84</v>
      </c>
      <c r="D8" s="1"/>
      <c r="E8" s="36" t="s">
        <v>10</v>
      </c>
      <c r="F8" s="1"/>
      <c r="G8" s="1"/>
      <c r="H8" s="1"/>
      <c r="I8" s="1"/>
      <c r="J8" s="41">
        <v>6017113333</v>
      </c>
      <c r="K8" s="41"/>
      <c r="L8" s="41">
        <v>6258525160</v>
      </c>
      <c r="M8" s="41"/>
      <c r="N8" s="41">
        <v>6276479750</v>
      </c>
      <c r="O8" s="41"/>
      <c r="P8" s="41">
        <v>6589235166</v>
      </c>
      <c r="Q8" s="41"/>
      <c r="R8" s="41">
        <v>6685150152</v>
      </c>
      <c r="S8" s="18"/>
      <c r="T8" s="18">
        <f aca="true" t="shared" si="0" ref="T8:T14">SUM(J8:R8)</f>
        <v>31826503561</v>
      </c>
      <c r="U8" s="18"/>
      <c r="V8" s="18">
        <f aca="true" t="shared" si="1" ref="V8:V14">ROUND(T8/5,4)</f>
        <v>6365300712.2</v>
      </c>
      <c r="W8" s="19"/>
      <c r="X8" s="1" t="s">
        <v>11</v>
      </c>
      <c r="Y8" s="1" t="s">
        <v>177</v>
      </c>
      <c r="Z8" s="1" t="s">
        <v>247</v>
      </c>
      <c r="AA8" s="1"/>
    </row>
    <row r="9" spans="1:27" s="49" customFormat="1" ht="12.75">
      <c r="A9" s="30"/>
      <c r="B9" s="7"/>
      <c r="C9" s="37">
        <v>1805</v>
      </c>
      <c r="D9" s="7"/>
      <c r="E9" s="37"/>
      <c r="F9" s="7" t="s">
        <v>48</v>
      </c>
      <c r="G9" s="7"/>
      <c r="H9" s="7"/>
      <c r="I9" s="7"/>
      <c r="J9" s="51">
        <v>93862893</v>
      </c>
      <c r="K9" s="52"/>
      <c r="L9" s="51">
        <v>93862893</v>
      </c>
      <c r="M9" s="52"/>
      <c r="N9" s="51">
        <v>93862893</v>
      </c>
      <c r="O9" s="52"/>
      <c r="P9" s="51">
        <v>93862893</v>
      </c>
      <c r="Q9" s="52"/>
      <c r="R9" s="51">
        <v>93862893</v>
      </c>
      <c r="S9" s="53"/>
      <c r="T9" s="51">
        <f t="shared" si="0"/>
        <v>469314465</v>
      </c>
      <c r="U9" s="53"/>
      <c r="V9" s="51">
        <f t="shared" si="1"/>
        <v>93862893</v>
      </c>
      <c r="W9" s="21"/>
      <c r="X9" s="7"/>
      <c r="Y9" s="7"/>
      <c r="Z9" s="7"/>
      <c r="AA9" s="7"/>
    </row>
    <row r="10" spans="1:27" s="42" customFormat="1" ht="15">
      <c r="A10" s="32"/>
      <c r="B10" s="1"/>
      <c r="C10" s="47" t="s">
        <v>63</v>
      </c>
      <c r="D10" s="36"/>
      <c r="E10" s="36"/>
      <c r="F10" s="37" t="s">
        <v>116</v>
      </c>
      <c r="G10" s="36"/>
      <c r="H10" s="36"/>
      <c r="I10" s="36"/>
      <c r="J10" s="74">
        <v>14079434</v>
      </c>
      <c r="K10" s="26"/>
      <c r="L10" s="74">
        <v>14079434</v>
      </c>
      <c r="M10" s="26"/>
      <c r="N10" s="74">
        <v>14079434</v>
      </c>
      <c r="O10" s="26"/>
      <c r="P10" s="74">
        <v>14079434</v>
      </c>
      <c r="Q10" s="26"/>
      <c r="R10" s="74">
        <v>14079434</v>
      </c>
      <c r="S10" s="19"/>
      <c r="T10" s="51">
        <f t="shared" si="0"/>
        <v>70397170</v>
      </c>
      <c r="U10" s="51"/>
      <c r="V10" s="51">
        <f t="shared" si="1"/>
        <v>14079434</v>
      </c>
      <c r="W10" s="19"/>
      <c r="Y10" s="1"/>
      <c r="Z10" s="1"/>
      <c r="AA10" s="1"/>
    </row>
    <row r="11" spans="1:27" s="42" customFormat="1" ht="15">
      <c r="A11" s="32"/>
      <c r="B11" s="1" t="s">
        <v>134</v>
      </c>
      <c r="C11" s="36" t="s">
        <v>85</v>
      </c>
      <c r="D11" s="1"/>
      <c r="E11" s="36" t="s">
        <v>13</v>
      </c>
      <c r="F11" s="1"/>
      <c r="G11" s="1"/>
      <c r="H11" s="1"/>
      <c r="I11" s="1"/>
      <c r="J11" s="26">
        <v>7316858660</v>
      </c>
      <c r="K11" s="26"/>
      <c r="L11" s="26">
        <v>7606591948</v>
      </c>
      <c r="M11" s="26"/>
      <c r="N11" s="26">
        <v>7628384160</v>
      </c>
      <c r="O11" s="26"/>
      <c r="P11" s="26">
        <v>8007988062</v>
      </c>
      <c r="Q11" s="26"/>
      <c r="R11" s="26">
        <v>8124348085</v>
      </c>
      <c r="S11" s="19"/>
      <c r="T11" s="19">
        <f t="shared" si="0"/>
        <v>38684170915</v>
      </c>
      <c r="U11" s="19"/>
      <c r="V11" s="18">
        <f t="shared" si="1"/>
        <v>7736834183</v>
      </c>
      <c r="W11" s="19"/>
      <c r="X11" s="1" t="s">
        <v>11</v>
      </c>
      <c r="Y11" s="1" t="s">
        <v>177</v>
      </c>
      <c r="Z11" s="1" t="s">
        <v>247</v>
      </c>
      <c r="AA11" s="1"/>
    </row>
    <row r="12" spans="1:27" s="100" customFormat="1" ht="12.75">
      <c r="A12" s="30"/>
      <c r="B12" s="30"/>
      <c r="C12" s="96" t="s">
        <v>104</v>
      </c>
      <c r="D12" s="30"/>
      <c r="E12" s="97"/>
      <c r="F12" s="30" t="s">
        <v>105</v>
      </c>
      <c r="G12" s="30"/>
      <c r="H12" s="30"/>
      <c r="I12" s="30"/>
      <c r="J12" s="98">
        <v>30000000</v>
      </c>
      <c r="K12" s="161"/>
      <c r="L12" s="98">
        <v>30000000</v>
      </c>
      <c r="M12" s="161"/>
      <c r="N12" s="98">
        <v>30000000</v>
      </c>
      <c r="O12" s="161"/>
      <c r="P12" s="98">
        <v>30000000</v>
      </c>
      <c r="Q12" s="161"/>
      <c r="R12" s="98">
        <v>30000000</v>
      </c>
      <c r="S12" s="162"/>
      <c r="T12" s="98">
        <f t="shared" si="0"/>
        <v>150000000</v>
      </c>
      <c r="U12" s="162"/>
      <c r="V12" s="98">
        <f t="shared" si="1"/>
        <v>30000000</v>
      </c>
      <c r="W12" s="99"/>
      <c r="X12" s="30"/>
      <c r="Y12" s="30"/>
      <c r="Z12" s="30"/>
      <c r="AA12" s="30"/>
    </row>
    <row r="13" spans="1:27" s="42" customFormat="1" ht="15">
      <c r="A13" s="32"/>
      <c r="B13" s="1"/>
      <c r="C13" s="47" t="s">
        <v>144</v>
      </c>
      <c r="D13" s="36"/>
      <c r="E13" s="36"/>
      <c r="F13" s="37" t="s">
        <v>143</v>
      </c>
      <c r="G13" s="36"/>
      <c r="H13" s="36"/>
      <c r="I13" s="36"/>
      <c r="J13" s="51">
        <v>46931447</v>
      </c>
      <c r="K13" s="26"/>
      <c r="L13" s="51">
        <v>46931447</v>
      </c>
      <c r="M13" s="26"/>
      <c r="N13" s="51">
        <v>46931447</v>
      </c>
      <c r="O13" s="26"/>
      <c r="P13" s="51">
        <v>46931447</v>
      </c>
      <c r="Q13" s="26"/>
      <c r="R13" s="51">
        <v>46931447</v>
      </c>
      <c r="S13" s="19"/>
      <c r="T13" s="51">
        <f t="shared" si="0"/>
        <v>234657235</v>
      </c>
      <c r="U13" s="51"/>
      <c r="V13" s="51">
        <f t="shared" si="1"/>
        <v>46931447</v>
      </c>
      <c r="W13" s="19"/>
      <c r="X13" s="1" t="s">
        <v>12</v>
      </c>
      <c r="Y13" s="1"/>
      <c r="Z13" s="1"/>
      <c r="AA13" s="1"/>
    </row>
    <row r="14" spans="1:27" s="42" customFormat="1" ht="15">
      <c r="A14" s="32"/>
      <c r="B14" s="1"/>
      <c r="C14" s="47" t="s">
        <v>63</v>
      </c>
      <c r="D14" s="36"/>
      <c r="E14" s="36"/>
      <c r="F14" s="37" t="s">
        <v>116</v>
      </c>
      <c r="G14" s="36"/>
      <c r="H14" s="36"/>
      <c r="I14" s="36"/>
      <c r="J14" s="74">
        <v>17833949</v>
      </c>
      <c r="K14" s="26"/>
      <c r="L14" s="74">
        <v>17833949</v>
      </c>
      <c r="M14" s="26"/>
      <c r="N14" s="74">
        <v>17833949</v>
      </c>
      <c r="O14" s="26"/>
      <c r="P14" s="74">
        <v>17833949</v>
      </c>
      <c r="Q14" s="26"/>
      <c r="R14" s="74">
        <v>17833949</v>
      </c>
      <c r="S14" s="19"/>
      <c r="T14" s="51">
        <f t="shared" si="0"/>
        <v>89169745</v>
      </c>
      <c r="U14" s="51"/>
      <c r="V14" s="51">
        <f t="shared" si="1"/>
        <v>17833949</v>
      </c>
      <c r="W14" s="19"/>
      <c r="Y14" s="1"/>
      <c r="Z14" s="1"/>
      <c r="AA14" s="1"/>
    </row>
    <row r="15" spans="1:27" s="42" customFormat="1" ht="15">
      <c r="A15" s="32"/>
      <c r="B15" s="1"/>
      <c r="C15" s="47" t="s">
        <v>43</v>
      </c>
      <c r="D15" s="36"/>
      <c r="E15" s="36"/>
      <c r="F15" s="37" t="s">
        <v>107</v>
      </c>
      <c r="G15" s="36"/>
      <c r="H15" s="36"/>
      <c r="I15" s="36"/>
      <c r="J15" s="74" t="s">
        <v>37</v>
      </c>
      <c r="K15" s="26"/>
      <c r="L15" s="74" t="s">
        <v>37</v>
      </c>
      <c r="M15" s="26"/>
      <c r="N15" s="74" t="s">
        <v>37</v>
      </c>
      <c r="O15" s="26"/>
      <c r="P15" s="74" t="s">
        <v>37</v>
      </c>
      <c r="Q15" s="26"/>
      <c r="R15" s="74" t="s">
        <v>37</v>
      </c>
      <c r="S15" s="19"/>
      <c r="T15" s="74" t="s">
        <v>37</v>
      </c>
      <c r="U15" s="51"/>
      <c r="V15" s="74" t="s">
        <v>37</v>
      </c>
      <c r="W15" s="19"/>
      <c r="X15" s="1"/>
      <c r="Y15" s="1"/>
      <c r="Z15" s="1"/>
      <c r="AA15" s="1"/>
    </row>
    <row r="16" spans="1:100" ht="15">
      <c r="A16" s="32"/>
      <c r="B16" s="1" t="s">
        <v>134</v>
      </c>
      <c r="C16" s="36" t="s">
        <v>86</v>
      </c>
      <c r="D16" s="1"/>
      <c r="E16" s="36" t="s">
        <v>46</v>
      </c>
      <c r="F16" s="1"/>
      <c r="G16" s="1"/>
      <c r="H16" s="1"/>
      <c r="I16" s="1"/>
      <c r="J16" s="26">
        <v>5171723801</v>
      </c>
      <c r="K16" s="26"/>
      <c r="L16" s="26">
        <v>5365009649</v>
      </c>
      <c r="M16" s="26"/>
      <c r="N16" s="26">
        <v>5349259875</v>
      </c>
      <c r="O16" s="26"/>
      <c r="P16" s="26">
        <v>5647754080</v>
      </c>
      <c r="Q16" s="26"/>
      <c r="R16" s="26">
        <v>5729786635</v>
      </c>
      <c r="S16" s="19"/>
      <c r="T16" s="19">
        <f aca="true" t="shared" si="2" ref="T16:T22">SUM(J16:R16)</f>
        <v>27263534040</v>
      </c>
      <c r="U16" s="19"/>
      <c r="V16" s="18">
        <f aca="true" t="shared" si="3" ref="V16:V22">ROUND(T16/5,4)</f>
        <v>5452706808</v>
      </c>
      <c r="W16" s="19"/>
      <c r="X16" s="1" t="s">
        <v>11</v>
      </c>
      <c r="Y16" s="1" t="s">
        <v>177</v>
      </c>
      <c r="Z16" s="1" t="s">
        <v>247</v>
      </c>
      <c r="AA16" s="1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</row>
    <row r="17" spans="1:27" s="49" customFormat="1" ht="12.75">
      <c r="A17" s="30"/>
      <c r="B17" s="7"/>
      <c r="C17" s="47" t="s">
        <v>140</v>
      </c>
      <c r="D17" s="7"/>
      <c r="E17" s="37"/>
      <c r="F17" s="7" t="s">
        <v>120</v>
      </c>
      <c r="G17" s="7"/>
      <c r="H17" s="7"/>
      <c r="I17" s="7"/>
      <c r="J17" s="51">
        <v>140794340</v>
      </c>
      <c r="K17" s="52"/>
      <c r="L17" s="51">
        <v>140794340</v>
      </c>
      <c r="M17" s="52"/>
      <c r="N17" s="51">
        <v>140794340</v>
      </c>
      <c r="O17" s="52"/>
      <c r="P17" s="51">
        <v>140794340</v>
      </c>
      <c r="Q17" s="52"/>
      <c r="R17" s="51">
        <v>140794340</v>
      </c>
      <c r="S17" s="53"/>
      <c r="T17" s="51">
        <f t="shared" si="2"/>
        <v>703971700</v>
      </c>
      <c r="U17" s="53"/>
      <c r="V17" s="51">
        <f t="shared" si="3"/>
        <v>140794340</v>
      </c>
      <c r="W17" s="21"/>
      <c r="X17" s="7"/>
      <c r="Y17" s="7"/>
      <c r="Z17" s="7"/>
      <c r="AA17" s="7"/>
    </row>
    <row r="18" spans="1:27" s="55" customFormat="1" ht="12.75">
      <c r="A18" s="133"/>
      <c r="B18" s="16"/>
      <c r="C18" s="50" t="s">
        <v>140</v>
      </c>
      <c r="D18" s="16"/>
      <c r="E18" s="57"/>
      <c r="F18" s="16"/>
      <c r="G18" s="16" t="s">
        <v>128</v>
      </c>
      <c r="H18" s="16"/>
      <c r="I18" s="16"/>
      <c r="J18" s="56">
        <v>23465723</v>
      </c>
      <c r="K18" s="59"/>
      <c r="L18" s="56">
        <v>23465723</v>
      </c>
      <c r="M18" s="59"/>
      <c r="N18" s="56">
        <v>23465723</v>
      </c>
      <c r="O18" s="59"/>
      <c r="P18" s="56">
        <v>23465723</v>
      </c>
      <c r="Q18" s="59"/>
      <c r="R18" s="56">
        <v>23465723</v>
      </c>
      <c r="S18" s="60"/>
      <c r="T18" s="56">
        <f t="shared" si="2"/>
        <v>117328615</v>
      </c>
      <c r="U18" s="60"/>
      <c r="V18" s="56">
        <f t="shared" si="3"/>
        <v>23465723</v>
      </c>
      <c r="W18" s="54"/>
      <c r="X18" s="16"/>
      <c r="Y18" s="16"/>
      <c r="Z18" s="16"/>
      <c r="AA18" s="16"/>
    </row>
    <row r="19" spans="1:27" s="159" customFormat="1" ht="12.75">
      <c r="A19" s="133"/>
      <c r="B19" s="152"/>
      <c r="C19" s="153" t="s">
        <v>140</v>
      </c>
      <c r="D19" s="152"/>
      <c r="E19" s="154"/>
      <c r="F19" s="152"/>
      <c r="G19" s="152"/>
      <c r="H19" s="152" t="s">
        <v>245</v>
      </c>
      <c r="I19" s="152"/>
      <c r="J19" s="155" t="s">
        <v>37</v>
      </c>
      <c r="K19" s="156"/>
      <c r="L19" s="155" t="s">
        <v>37</v>
      </c>
      <c r="M19" s="156"/>
      <c r="N19" s="155" t="s">
        <v>37</v>
      </c>
      <c r="O19" s="156"/>
      <c r="P19" s="155" t="s">
        <v>37</v>
      </c>
      <c r="Q19" s="156"/>
      <c r="R19" s="155" t="s">
        <v>37</v>
      </c>
      <c r="S19" s="157"/>
      <c r="T19" s="155" t="s">
        <v>37</v>
      </c>
      <c r="U19" s="157"/>
      <c r="V19" s="155" t="s">
        <v>37</v>
      </c>
      <c r="W19" s="158"/>
      <c r="X19" s="152"/>
      <c r="Y19" s="152"/>
      <c r="Z19" s="152"/>
      <c r="AA19" s="152"/>
    </row>
    <row r="20" spans="1:27" s="89" customFormat="1" ht="27" customHeight="1">
      <c r="A20" s="134"/>
      <c r="B20" s="86"/>
      <c r="C20" s="88" t="s">
        <v>140</v>
      </c>
      <c r="D20" s="86"/>
      <c r="E20" s="87"/>
      <c r="F20" s="86"/>
      <c r="G20" s="173" t="s">
        <v>183</v>
      </c>
      <c r="H20" s="173"/>
      <c r="I20" s="86"/>
      <c r="J20" s="112">
        <v>46931446</v>
      </c>
      <c r="K20" s="113"/>
      <c r="L20" s="112">
        <v>0</v>
      </c>
      <c r="M20" s="113"/>
      <c r="N20" s="112">
        <v>0</v>
      </c>
      <c r="O20" s="113"/>
      <c r="P20" s="112">
        <v>0</v>
      </c>
      <c r="Q20" s="113"/>
      <c r="R20" s="112">
        <v>0</v>
      </c>
      <c r="S20" s="114"/>
      <c r="T20" s="112">
        <f t="shared" si="2"/>
        <v>46931446</v>
      </c>
      <c r="U20" s="114"/>
      <c r="V20" s="112">
        <f t="shared" si="3"/>
        <v>9386289.2</v>
      </c>
      <c r="W20" s="90"/>
      <c r="X20" s="86"/>
      <c r="Y20" s="86"/>
      <c r="Z20" s="86"/>
      <c r="AA20" s="86"/>
    </row>
    <row r="21" spans="1:27" s="55" customFormat="1" ht="12.75">
      <c r="A21" s="30"/>
      <c r="B21" s="16"/>
      <c r="C21" s="50" t="s">
        <v>140</v>
      </c>
      <c r="D21" s="16"/>
      <c r="E21" s="57"/>
      <c r="F21" s="16"/>
      <c r="G21" s="16" t="s">
        <v>115</v>
      </c>
      <c r="H21" s="16"/>
      <c r="I21" s="16"/>
      <c r="J21" s="56">
        <v>46931446</v>
      </c>
      <c r="K21" s="59"/>
      <c r="L21" s="56">
        <v>0</v>
      </c>
      <c r="M21" s="59"/>
      <c r="N21" s="56">
        <v>0</v>
      </c>
      <c r="O21" s="59"/>
      <c r="P21" s="56">
        <v>0</v>
      </c>
      <c r="Q21" s="59"/>
      <c r="R21" s="56">
        <v>0</v>
      </c>
      <c r="S21" s="60"/>
      <c r="T21" s="56">
        <f t="shared" si="2"/>
        <v>46931446</v>
      </c>
      <c r="U21" s="60"/>
      <c r="V21" s="56">
        <f t="shared" si="3"/>
        <v>9386289.2</v>
      </c>
      <c r="W21" s="54"/>
      <c r="X21" s="16"/>
      <c r="Y21" s="16"/>
      <c r="Z21" s="16"/>
      <c r="AA21" s="16"/>
    </row>
    <row r="22" spans="1:27" s="42" customFormat="1" ht="15">
      <c r="A22" s="30"/>
      <c r="B22" s="1"/>
      <c r="C22" s="47" t="s">
        <v>63</v>
      </c>
      <c r="D22" s="36"/>
      <c r="E22" s="36"/>
      <c r="F22" s="37" t="s">
        <v>116</v>
      </c>
      <c r="G22" s="36"/>
      <c r="H22" s="36"/>
      <c r="I22" s="36"/>
      <c r="J22" s="74">
        <v>12202176</v>
      </c>
      <c r="K22" s="26"/>
      <c r="L22" s="74">
        <v>12202176</v>
      </c>
      <c r="M22" s="26"/>
      <c r="N22" s="74">
        <v>12202176</v>
      </c>
      <c r="O22" s="26"/>
      <c r="P22" s="74">
        <v>12202176</v>
      </c>
      <c r="Q22" s="26"/>
      <c r="R22" s="74">
        <v>12202176</v>
      </c>
      <c r="S22" s="19"/>
      <c r="T22" s="51">
        <f t="shared" si="2"/>
        <v>61010880</v>
      </c>
      <c r="U22" s="51"/>
      <c r="V22" s="51">
        <f t="shared" si="3"/>
        <v>12202176</v>
      </c>
      <c r="W22" s="19"/>
      <c r="Y22" s="1"/>
      <c r="Z22" s="1"/>
      <c r="AA22" s="1"/>
    </row>
    <row r="23" spans="1:27" s="49" customFormat="1" ht="12.75">
      <c r="A23" s="30"/>
      <c r="B23" s="7"/>
      <c r="C23" s="47">
        <v>1807</v>
      </c>
      <c r="D23" s="7"/>
      <c r="E23" s="37"/>
      <c r="F23" s="7" t="s">
        <v>242</v>
      </c>
      <c r="G23" s="7"/>
      <c r="H23" s="7"/>
      <c r="I23" s="7"/>
      <c r="J23" s="74" t="s">
        <v>37</v>
      </c>
      <c r="K23" s="52"/>
      <c r="L23" s="74" t="s">
        <v>37</v>
      </c>
      <c r="M23" s="52"/>
      <c r="N23" s="74" t="s">
        <v>37</v>
      </c>
      <c r="O23" s="52"/>
      <c r="P23" s="74" t="s">
        <v>37</v>
      </c>
      <c r="Q23" s="52"/>
      <c r="R23" s="74" t="s">
        <v>37</v>
      </c>
      <c r="S23" s="53"/>
      <c r="T23" s="74" t="s">
        <v>37</v>
      </c>
      <c r="U23" s="53"/>
      <c r="V23" s="74" t="s">
        <v>37</v>
      </c>
      <c r="W23" s="21"/>
      <c r="X23" s="7"/>
      <c r="Y23" s="7"/>
      <c r="Z23" s="7"/>
      <c r="AA23" s="7"/>
    </row>
    <row r="24" spans="1:27" s="100" customFormat="1" ht="12.75">
      <c r="A24" s="30"/>
      <c r="B24" s="30"/>
      <c r="C24" s="96">
        <v>1807</v>
      </c>
      <c r="D24" s="30"/>
      <c r="E24" s="97"/>
      <c r="F24" s="30" t="s">
        <v>265</v>
      </c>
      <c r="G24" s="30"/>
      <c r="H24" s="30"/>
      <c r="I24" s="30"/>
      <c r="J24" s="160" t="s">
        <v>37</v>
      </c>
      <c r="K24" s="161"/>
      <c r="L24" s="160" t="s">
        <v>37</v>
      </c>
      <c r="M24" s="161"/>
      <c r="N24" s="160" t="s">
        <v>37</v>
      </c>
      <c r="O24" s="161"/>
      <c r="P24" s="160" t="s">
        <v>37</v>
      </c>
      <c r="Q24" s="161"/>
      <c r="R24" s="160" t="s">
        <v>37</v>
      </c>
      <c r="S24" s="162"/>
      <c r="T24" s="160" t="s">
        <v>37</v>
      </c>
      <c r="U24" s="162"/>
      <c r="V24" s="160" t="s">
        <v>37</v>
      </c>
      <c r="W24" s="99"/>
      <c r="X24" s="30"/>
      <c r="Y24" s="30"/>
      <c r="Z24" s="30"/>
      <c r="AA24" s="30"/>
    </row>
    <row r="25" spans="1:100" ht="15">
      <c r="A25" s="32"/>
      <c r="B25" s="1" t="s">
        <v>134</v>
      </c>
      <c r="C25" s="36" t="s">
        <v>87</v>
      </c>
      <c r="D25" s="1"/>
      <c r="E25" s="36" t="s">
        <v>14</v>
      </c>
      <c r="F25" s="1"/>
      <c r="G25" s="1"/>
      <c r="H25" s="1"/>
      <c r="I25" s="1"/>
      <c r="J25" s="26">
        <v>7588497988</v>
      </c>
      <c r="K25" s="26"/>
      <c r="L25" s="26">
        <v>7878361598</v>
      </c>
      <c r="M25" s="26"/>
      <c r="N25" s="26">
        <v>7900976158</v>
      </c>
      <c r="O25" s="26"/>
      <c r="P25" s="26">
        <v>8294904735</v>
      </c>
      <c r="Q25" s="26"/>
      <c r="R25" s="26">
        <v>8415808100</v>
      </c>
      <c r="S25" s="19"/>
      <c r="T25" s="19">
        <f aca="true" t="shared" si="4" ref="T25:T30">SUM(J25:R25)</f>
        <v>40078548579</v>
      </c>
      <c r="U25" s="19"/>
      <c r="V25" s="18">
        <f aca="true" t="shared" si="5" ref="V25:V30">ROUND(T25/5,4)</f>
        <v>8015709715.8</v>
      </c>
      <c r="W25" s="19"/>
      <c r="X25" s="1" t="s">
        <v>11</v>
      </c>
      <c r="Y25" s="1" t="s">
        <v>177</v>
      </c>
      <c r="Z25" s="1" t="s">
        <v>247</v>
      </c>
      <c r="AA25" s="1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</row>
    <row r="26" spans="1:27" s="42" customFormat="1" ht="15">
      <c r="A26" s="32"/>
      <c r="B26" s="1"/>
      <c r="C26" s="47">
        <v>1607</v>
      </c>
      <c r="D26" s="36"/>
      <c r="E26" s="36"/>
      <c r="F26" s="37" t="s">
        <v>54</v>
      </c>
      <c r="G26" s="36"/>
      <c r="H26" s="36"/>
      <c r="I26" s="36"/>
      <c r="J26" s="51">
        <v>469314</v>
      </c>
      <c r="K26" s="26"/>
      <c r="L26" s="51">
        <v>469314</v>
      </c>
      <c r="M26" s="26"/>
      <c r="N26" s="51">
        <v>469314</v>
      </c>
      <c r="O26" s="26"/>
      <c r="P26" s="51">
        <v>469314</v>
      </c>
      <c r="Q26" s="26"/>
      <c r="R26" s="51">
        <v>469314</v>
      </c>
      <c r="S26" s="26"/>
      <c r="T26" s="51">
        <f t="shared" si="4"/>
        <v>2346570</v>
      </c>
      <c r="U26" s="26"/>
      <c r="V26" s="51">
        <f t="shared" si="5"/>
        <v>469314</v>
      </c>
      <c r="W26" s="19"/>
      <c r="X26" s="1"/>
      <c r="Y26" s="1"/>
      <c r="Z26" s="1"/>
      <c r="AA26" s="1"/>
    </row>
    <row r="27" spans="1:27" s="42" customFormat="1" ht="15">
      <c r="A27" s="30"/>
      <c r="B27" s="1"/>
      <c r="C27" s="47" t="s">
        <v>63</v>
      </c>
      <c r="D27" s="36"/>
      <c r="E27" s="36"/>
      <c r="F27" s="37" t="s">
        <v>116</v>
      </c>
      <c r="G27" s="36"/>
      <c r="H27" s="36"/>
      <c r="I27" s="36"/>
      <c r="J27" s="74">
        <v>18772579</v>
      </c>
      <c r="K27" s="26"/>
      <c r="L27" s="74">
        <v>18772579</v>
      </c>
      <c r="M27" s="26"/>
      <c r="N27" s="74">
        <v>18772579</v>
      </c>
      <c r="O27" s="26"/>
      <c r="P27" s="74">
        <v>18772579</v>
      </c>
      <c r="Q27" s="26"/>
      <c r="R27" s="74">
        <v>18772579</v>
      </c>
      <c r="S27" s="19"/>
      <c r="T27" s="51">
        <f t="shared" si="4"/>
        <v>93862895</v>
      </c>
      <c r="U27" s="51"/>
      <c r="V27" s="51">
        <f t="shared" si="5"/>
        <v>18772579</v>
      </c>
      <c r="W27" s="19"/>
      <c r="Y27" s="1"/>
      <c r="Z27" s="1"/>
      <c r="AA27" s="1"/>
    </row>
    <row r="28" spans="1:27" s="42" customFormat="1" ht="15.75">
      <c r="A28" s="121"/>
      <c r="B28" s="1"/>
      <c r="C28" s="47"/>
      <c r="D28" s="36"/>
      <c r="E28" s="36"/>
      <c r="F28" s="37" t="s">
        <v>41</v>
      </c>
      <c r="G28" s="36"/>
      <c r="H28" s="36"/>
      <c r="I28" s="36"/>
      <c r="J28" s="51">
        <v>5250000</v>
      </c>
      <c r="K28" s="26"/>
      <c r="L28" s="51">
        <v>5250000</v>
      </c>
      <c r="M28" s="26"/>
      <c r="N28" s="51">
        <v>5250000</v>
      </c>
      <c r="O28" s="26"/>
      <c r="P28" s="51">
        <v>5250000</v>
      </c>
      <c r="Q28" s="26"/>
      <c r="R28" s="51">
        <v>5250000</v>
      </c>
      <c r="S28" s="19"/>
      <c r="T28" s="51">
        <f t="shared" si="4"/>
        <v>26250000</v>
      </c>
      <c r="U28" s="19"/>
      <c r="V28" s="51">
        <f t="shared" si="5"/>
        <v>5250000</v>
      </c>
      <c r="W28" s="19"/>
      <c r="X28" s="1" t="s">
        <v>12</v>
      </c>
      <c r="Y28" s="1"/>
      <c r="Z28" s="1"/>
      <c r="AA28" s="1"/>
    </row>
    <row r="29" spans="1:27" s="42" customFormat="1" ht="15.75">
      <c r="A29" s="121"/>
      <c r="B29" s="1"/>
      <c r="C29" s="47"/>
      <c r="D29" s="36"/>
      <c r="E29" s="36"/>
      <c r="F29" s="37" t="s">
        <v>42</v>
      </c>
      <c r="G29" s="36"/>
      <c r="H29" s="36"/>
      <c r="I29" s="36"/>
      <c r="J29" s="51">
        <v>10000000</v>
      </c>
      <c r="K29" s="26"/>
      <c r="L29" s="51">
        <v>10000000</v>
      </c>
      <c r="M29" s="26"/>
      <c r="N29" s="51">
        <v>10000000</v>
      </c>
      <c r="O29" s="26"/>
      <c r="P29" s="51">
        <v>10000000</v>
      </c>
      <c r="Q29" s="26"/>
      <c r="R29" s="51">
        <v>10000000</v>
      </c>
      <c r="S29" s="19"/>
      <c r="T29" s="51">
        <f t="shared" si="4"/>
        <v>50000000</v>
      </c>
      <c r="U29" s="19"/>
      <c r="V29" s="51">
        <f t="shared" si="5"/>
        <v>10000000</v>
      </c>
      <c r="W29" s="19"/>
      <c r="X29" s="1"/>
      <c r="Y29" s="1"/>
      <c r="Z29" s="1"/>
      <c r="AA29" s="1"/>
    </row>
    <row r="30" spans="1:27" s="42" customFormat="1" ht="15.75">
      <c r="A30" s="121"/>
      <c r="B30" s="1"/>
      <c r="C30" s="47"/>
      <c r="D30" s="36"/>
      <c r="E30" s="36"/>
      <c r="F30" s="37" t="s">
        <v>47</v>
      </c>
      <c r="G30" s="36"/>
      <c r="H30" s="36"/>
      <c r="I30" s="36"/>
      <c r="J30" s="51">
        <v>10000000</v>
      </c>
      <c r="K30" s="26"/>
      <c r="L30" s="51">
        <v>10000000</v>
      </c>
      <c r="M30" s="26"/>
      <c r="N30" s="51">
        <v>10000000</v>
      </c>
      <c r="O30" s="26"/>
      <c r="P30" s="51">
        <v>10000000</v>
      </c>
      <c r="Q30" s="26"/>
      <c r="R30" s="51">
        <v>10000000</v>
      </c>
      <c r="S30" s="19"/>
      <c r="T30" s="51">
        <f t="shared" si="4"/>
        <v>50000000</v>
      </c>
      <c r="U30" s="19"/>
      <c r="V30" s="51">
        <f t="shared" si="5"/>
        <v>10000000</v>
      </c>
      <c r="W30" s="19"/>
      <c r="X30" s="1"/>
      <c r="Y30" s="1"/>
      <c r="Z30" s="1"/>
      <c r="AA30" s="1"/>
    </row>
    <row r="31" spans="1:27" s="42" customFormat="1" ht="15.75">
      <c r="A31" s="121"/>
      <c r="B31" s="1"/>
      <c r="C31" s="47">
        <v>1620</v>
      </c>
      <c r="D31" s="36"/>
      <c r="E31" s="36"/>
      <c r="F31" s="37" t="s">
        <v>113</v>
      </c>
      <c r="G31" s="36"/>
      <c r="H31" s="36"/>
      <c r="I31" s="36"/>
      <c r="J31" s="74" t="s">
        <v>37</v>
      </c>
      <c r="K31" s="26"/>
      <c r="L31" s="74" t="s">
        <v>37</v>
      </c>
      <c r="M31" s="26"/>
      <c r="N31" s="74" t="s">
        <v>37</v>
      </c>
      <c r="O31" s="26"/>
      <c r="P31" s="74" t="s">
        <v>37</v>
      </c>
      <c r="Q31" s="26"/>
      <c r="R31" s="74" t="s">
        <v>37</v>
      </c>
      <c r="S31" s="19"/>
      <c r="T31" s="74" t="s">
        <v>37</v>
      </c>
      <c r="U31" s="19"/>
      <c r="V31" s="74" t="s">
        <v>37</v>
      </c>
      <c r="W31" s="19"/>
      <c r="X31" s="1"/>
      <c r="Y31" s="1"/>
      <c r="Z31" s="1"/>
      <c r="AA31" s="1"/>
    </row>
    <row r="32" spans="1:28" ht="15">
      <c r="A32" s="32"/>
      <c r="B32" s="1" t="s">
        <v>134</v>
      </c>
      <c r="C32" s="36" t="s">
        <v>88</v>
      </c>
      <c r="D32" s="1"/>
      <c r="E32" s="36" t="s">
        <v>15</v>
      </c>
      <c r="F32" s="1"/>
      <c r="G32" s="1"/>
      <c r="H32" s="1"/>
      <c r="I32" s="1"/>
      <c r="J32" s="26">
        <v>2051899502</v>
      </c>
      <c r="K32" s="26"/>
      <c r="L32" s="26">
        <v>2124435995</v>
      </c>
      <c r="M32" s="26"/>
      <c r="N32" s="26">
        <v>2130535073</v>
      </c>
      <c r="O32" s="26"/>
      <c r="P32" s="26">
        <v>2236776417</v>
      </c>
      <c r="Q32" s="26"/>
      <c r="R32" s="26">
        <v>2269463235</v>
      </c>
      <c r="S32" s="19"/>
      <c r="T32" s="19">
        <f aca="true" t="shared" si="6" ref="T32:T40">SUM(J32:R32)</f>
        <v>10813110222</v>
      </c>
      <c r="U32" s="19"/>
      <c r="V32" s="18">
        <f aca="true" t="shared" si="7" ref="V32:V40">ROUND(T32/5,4)</f>
        <v>2162622044.4</v>
      </c>
      <c r="W32" s="19"/>
      <c r="X32" s="1" t="s">
        <v>11</v>
      </c>
      <c r="Y32" s="1" t="s">
        <v>177</v>
      </c>
      <c r="Z32" s="1" t="s">
        <v>247</v>
      </c>
      <c r="AA32" s="1"/>
      <c r="AB32" s="42"/>
    </row>
    <row r="33" spans="1:27" s="42" customFormat="1" ht="15.75">
      <c r="A33" s="121"/>
      <c r="B33" s="1"/>
      <c r="C33" s="47" t="s">
        <v>63</v>
      </c>
      <c r="D33" s="36"/>
      <c r="E33" s="36"/>
      <c r="F33" s="37" t="s">
        <v>116</v>
      </c>
      <c r="G33" s="36"/>
      <c r="H33" s="36"/>
      <c r="I33" s="36"/>
      <c r="J33" s="74">
        <v>4693145</v>
      </c>
      <c r="K33" s="26"/>
      <c r="L33" s="74">
        <v>4693145</v>
      </c>
      <c r="M33" s="26"/>
      <c r="N33" s="74">
        <v>4693145</v>
      </c>
      <c r="O33" s="26"/>
      <c r="P33" s="74">
        <v>4693145</v>
      </c>
      <c r="Q33" s="26"/>
      <c r="R33" s="74">
        <v>4693145</v>
      </c>
      <c r="S33" s="19"/>
      <c r="T33" s="51">
        <f t="shared" si="6"/>
        <v>23465725</v>
      </c>
      <c r="U33" s="51"/>
      <c r="V33" s="51">
        <f t="shared" si="7"/>
        <v>4693145</v>
      </c>
      <c r="W33" s="19"/>
      <c r="Y33" s="1"/>
      <c r="Z33" s="1"/>
      <c r="AA33" s="1"/>
    </row>
    <row r="34" spans="1:27" ht="15.75">
      <c r="A34" s="121"/>
      <c r="B34" s="1" t="s">
        <v>134</v>
      </c>
      <c r="C34" s="38" t="s">
        <v>89</v>
      </c>
      <c r="D34" s="1"/>
      <c r="E34" s="36" t="s">
        <v>108</v>
      </c>
      <c r="F34" s="36"/>
      <c r="G34" s="1"/>
      <c r="H34" s="1"/>
      <c r="I34" s="1"/>
      <c r="J34" s="27">
        <v>1253007425</v>
      </c>
      <c r="K34" s="19"/>
      <c r="L34" s="27">
        <v>1291977089</v>
      </c>
      <c r="M34" s="19"/>
      <c r="N34" s="27">
        <v>1305007731</v>
      </c>
      <c r="O34" s="19"/>
      <c r="P34" s="27">
        <v>1369468771</v>
      </c>
      <c r="Q34" s="19"/>
      <c r="R34" s="27">
        <v>1389408993</v>
      </c>
      <c r="S34" s="19"/>
      <c r="T34" s="19">
        <f t="shared" si="6"/>
        <v>6608870009</v>
      </c>
      <c r="U34" s="19"/>
      <c r="V34" s="18">
        <f t="shared" si="7"/>
        <v>1321774001.8</v>
      </c>
      <c r="W34" s="19"/>
      <c r="X34" s="1" t="s">
        <v>11</v>
      </c>
      <c r="Y34" s="1" t="s">
        <v>177</v>
      </c>
      <c r="Z34" s="1" t="s">
        <v>247</v>
      </c>
      <c r="AA34" s="1"/>
    </row>
    <row r="35" spans="1:27" s="42" customFormat="1" ht="15">
      <c r="A35" s="32"/>
      <c r="B35" s="1"/>
      <c r="C35" s="47">
        <v>1402</v>
      </c>
      <c r="D35" s="36"/>
      <c r="E35" s="36"/>
      <c r="F35" s="37" t="s">
        <v>40</v>
      </c>
      <c r="G35" s="36"/>
      <c r="H35" s="36"/>
      <c r="I35" s="36"/>
      <c r="J35" s="51">
        <v>563177</v>
      </c>
      <c r="K35" s="26"/>
      <c r="L35" s="51">
        <v>563177</v>
      </c>
      <c r="M35" s="26"/>
      <c r="N35" s="51">
        <v>563177</v>
      </c>
      <c r="O35" s="26"/>
      <c r="P35" s="51">
        <v>563177</v>
      </c>
      <c r="Q35" s="26"/>
      <c r="R35" s="51">
        <v>563177</v>
      </c>
      <c r="S35" s="26"/>
      <c r="T35" s="51">
        <f t="shared" si="6"/>
        <v>2815885</v>
      </c>
      <c r="U35" s="26"/>
      <c r="V35" s="51">
        <f t="shared" si="7"/>
        <v>563177</v>
      </c>
      <c r="W35" s="19"/>
      <c r="X35" s="1" t="s">
        <v>12</v>
      </c>
      <c r="Y35" s="1"/>
      <c r="Z35" s="1"/>
      <c r="AA35" s="1"/>
    </row>
    <row r="36" spans="1:27" s="49" customFormat="1" ht="12.75">
      <c r="A36" s="30"/>
      <c r="B36" s="7"/>
      <c r="C36" s="47" t="s">
        <v>109</v>
      </c>
      <c r="D36" s="7"/>
      <c r="E36" s="37"/>
      <c r="F36" s="37" t="s">
        <v>173</v>
      </c>
      <c r="G36" s="7"/>
      <c r="H36" s="7"/>
      <c r="I36" s="7"/>
      <c r="J36" s="51">
        <v>187725786</v>
      </c>
      <c r="K36" s="21"/>
      <c r="L36" s="51">
        <v>187725786</v>
      </c>
      <c r="M36" s="21"/>
      <c r="N36" s="51">
        <v>187725786</v>
      </c>
      <c r="O36" s="21"/>
      <c r="P36" s="51">
        <v>187725786</v>
      </c>
      <c r="Q36" s="21"/>
      <c r="R36" s="51">
        <v>187725786</v>
      </c>
      <c r="S36" s="21"/>
      <c r="T36" s="51">
        <f t="shared" si="6"/>
        <v>938628930</v>
      </c>
      <c r="U36" s="21"/>
      <c r="V36" s="51">
        <f t="shared" si="7"/>
        <v>187725786</v>
      </c>
      <c r="W36" s="21"/>
      <c r="X36" s="7"/>
      <c r="Y36" s="7"/>
      <c r="Z36" s="7"/>
      <c r="AA36" s="7"/>
    </row>
    <row r="37" spans="1:27" s="55" customFormat="1" ht="12.75">
      <c r="A37" s="135"/>
      <c r="B37" s="16"/>
      <c r="C37" s="50"/>
      <c r="D37" s="16"/>
      <c r="E37" s="57"/>
      <c r="F37" s="57"/>
      <c r="G37" s="16" t="s">
        <v>180</v>
      </c>
      <c r="H37" s="16"/>
      <c r="I37" s="16"/>
      <c r="J37" s="56">
        <f>+J36*0.5</f>
        <v>93862893</v>
      </c>
      <c r="K37" s="54"/>
      <c r="L37" s="56">
        <f>+L36*0.5</f>
        <v>93862893</v>
      </c>
      <c r="M37" s="54"/>
      <c r="N37" s="56">
        <f>+N36*0.5</f>
        <v>93862893</v>
      </c>
      <c r="O37" s="54"/>
      <c r="P37" s="56">
        <f>+P36*0.5</f>
        <v>93862893</v>
      </c>
      <c r="Q37" s="54"/>
      <c r="R37" s="56">
        <f>+R36*0.5</f>
        <v>93862893</v>
      </c>
      <c r="S37" s="54"/>
      <c r="T37" s="56">
        <f t="shared" si="6"/>
        <v>469314465</v>
      </c>
      <c r="U37" s="54"/>
      <c r="V37" s="56">
        <f t="shared" si="7"/>
        <v>93862893</v>
      </c>
      <c r="W37" s="54"/>
      <c r="X37" s="16"/>
      <c r="Y37" s="16"/>
      <c r="Z37" s="16"/>
      <c r="AA37" s="16"/>
    </row>
    <row r="38" spans="1:27" s="49" customFormat="1" ht="12.75">
      <c r="A38" s="136"/>
      <c r="B38" s="7"/>
      <c r="C38" s="47">
        <v>1405</v>
      </c>
      <c r="D38" s="7"/>
      <c r="E38" s="37"/>
      <c r="F38" s="37" t="s">
        <v>122</v>
      </c>
      <c r="G38" s="7"/>
      <c r="H38" s="7"/>
      <c r="I38" s="7"/>
      <c r="J38" s="51">
        <v>65704024</v>
      </c>
      <c r="K38" s="21"/>
      <c r="L38" s="51">
        <v>65704024</v>
      </c>
      <c r="M38" s="21"/>
      <c r="N38" s="51">
        <v>65704024</v>
      </c>
      <c r="O38" s="21"/>
      <c r="P38" s="51">
        <v>65704024</v>
      </c>
      <c r="Q38" s="21"/>
      <c r="R38" s="51">
        <v>65704024</v>
      </c>
      <c r="S38" s="21"/>
      <c r="T38" s="51">
        <f t="shared" si="6"/>
        <v>328520120</v>
      </c>
      <c r="U38" s="21"/>
      <c r="V38" s="51">
        <f t="shared" si="7"/>
        <v>65704024</v>
      </c>
      <c r="W38" s="21"/>
      <c r="X38" s="7"/>
      <c r="Y38" s="7"/>
      <c r="Z38" s="7"/>
      <c r="AA38" s="7"/>
    </row>
    <row r="39" spans="1:27" s="55" customFormat="1" ht="12.75">
      <c r="A39" s="136"/>
      <c r="B39" s="16"/>
      <c r="C39" s="50">
        <v>1405</v>
      </c>
      <c r="D39" s="16"/>
      <c r="E39" s="57"/>
      <c r="F39" s="57"/>
      <c r="G39" s="16" t="s">
        <v>136</v>
      </c>
      <c r="H39" s="16"/>
      <c r="I39" s="16"/>
      <c r="J39" s="56">
        <f>ROUND(0.1*J38,0)</f>
        <v>6570402</v>
      </c>
      <c r="K39" s="54"/>
      <c r="L39" s="56">
        <f>ROUND(0.1*L38,0)</f>
        <v>6570402</v>
      </c>
      <c r="M39" s="54"/>
      <c r="N39" s="56">
        <f>ROUND(0.1*N38,0)</f>
        <v>6570402</v>
      </c>
      <c r="O39" s="54"/>
      <c r="P39" s="56">
        <f>ROUND(0.1*P38,0)</f>
        <v>6570402</v>
      </c>
      <c r="Q39" s="54"/>
      <c r="R39" s="56">
        <f>ROUND(0.1*R38,0)</f>
        <v>6570402</v>
      </c>
      <c r="S39" s="54"/>
      <c r="T39" s="56">
        <f t="shared" si="6"/>
        <v>32852010</v>
      </c>
      <c r="U39" s="54"/>
      <c r="V39" s="56">
        <f t="shared" si="7"/>
        <v>6570402</v>
      </c>
      <c r="W39" s="54"/>
      <c r="X39" s="16"/>
      <c r="Y39" s="16"/>
      <c r="Z39" s="16"/>
      <c r="AA39" s="16"/>
    </row>
    <row r="40" spans="1:27" s="42" customFormat="1" ht="15">
      <c r="A40" s="32"/>
      <c r="B40" s="1"/>
      <c r="C40" s="47" t="s">
        <v>63</v>
      </c>
      <c r="D40" s="36"/>
      <c r="E40" s="36"/>
      <c r="F40" s="37" t="s">
        <v>116</v>
      </c>
      <c r="G40" s="36"/>
      <c r="H40" s="36"/>
      <c r="I40" s="36"/>
      <c r="J40" s="74">
        <v>2815887</v>
      </c>
      <c r="K40" s="26"/>
      <c r="L40" s="74">
        <v>2815887</v>
      </c>
      <c r="M40" s="26"/>
      <c r="N40" s="74">
        <v>2815887</v>
      </c>
      <c r="O40" s="26"/>
      <c r="P40" s="74">
        <v>2815887</v>
      </c>
      <c r="Q40" s="26"/>
      <c r="R40" s="74">
        <v>2815887</v>
      </c>
      <c r="S40" s="19"/>
      <c r="T40" s="51">
        <f t="shared" si="6"/>
        <v>14079435</v>
      </c>
      <c r="U40" s="51"/>
      <c r="V40" s="51">
        <f t="shared" si="7"/>
        <v>2815887</v>
      </c>
      <c r="W40" s="19"/>
      <c r="Y40" s="1"/>
      <c r="Z40" s="1"/>
      <c r="AA40" s="1"/>
    </row>
    <row r="41" spans="1:27" s="42" customFormat="1" ht="15">
      <c r="A41" s="32"/>
      <c r="B41" s="1"/>
      <c r="C41" s="47">
        <v>1401</v>
      </c>
      <c r="D41" s="36"/>
      <c r="E41" s="36"/>
      <c r="F41" s="37" t="s">
        <v>260</v>
      </c>
      <c r="G41" s="36"/>
      <c r="H41" s="36"/>
      <c r="I41" s="36"/>
      <c r="J41" s="74" t="s">
        <v>37</v>
      </c>
      <c r="K41" s="26"/>
      <c r="L41" s="74" t="s">
        <v>37</v>
      </c>
      <c r="M41" s="26"/>
      <c r="N41" s="74" t="s">
        <v>37</v>
      </c>
      <c r="O41" s="26"/>
      <c r="P41" s="74" t="s">
        <v>37</v>
      </c>
      <c r="Q41" s="26"/>
      <c r="R41" s="74" t="s">
        <v>37</v>
      </c>
      <c r="S41" s="19"/>
      <c r="T41" s="74" t="s">
        <v>37</v>
      </c>
      <c r="U41" s="51"/>
      <c r="V41" s="74" t="s">
        <v>37</v>
      </c>
      <c r="W41" s="19"/>
      <c r="Y41" s="1"/>
      <c r="Z41" s="1"/>
      <c r="AA41" s="1"/>
    </row>
    <row r="42" spans="1:28" ht="15">
      <c r="A42" s="32"/>
      <c r="B42" s="1"/>
      <c r="C42" s="36" t="s">
        <v>90</v>
      </c>
      <c r="D42" s="1"/>
      <c r="E42" s="36" t="s">
        <v>123</v>
      </c>
      <c r="F42" s="1"/>
      <c r="G42" s="1"/>
      <c r="H42" s="1"/>
      <c r="I42" s="1"/>
      <c r="J42" s="26">
        <v>552048803</v>
      </c>
      <c r="K42" s="26"/>
      <c r="L42" s="26">
        <v>552048803</v>
      </c>
      <c r="M42" s="26"/>
      <c r="N42" s="26">
        <v>552048803</v>
      </c>
      <c r="O42" s="26"/>
      <c r="P42" s="26">
        <v>552048803</v>
      </c>
      <c r="Q42" s="26"/>
      <c r="R42" s="26">
        <v>552048803</v>
      </c>
      <c r="S42" s="19"/>
      <c r="T42" s="19">
        <f>SUM(J42:R42)</f>
        <v>2760244015</v>
      </c>
      <c r="U42" s="19"/>
      <c r="V42" s="18">
        <f>ROUND(T42/5,4)</f>
        <v>552048803</v>
      </c>
      <c r="W42" s="19"/>
      <c r="X42" s="1" t="s">
        <v>11</v>
      </c>
      <c r="Y42" s="1" t="s">
        <v>177</v>
      </c>
      <c r="Z42" s="1" t="s">
        <v>248</v>
      </c>
      <c r="AA42" s="1">
        <v>1808</v>
      </c>
      <c r="AB42" s="1" t="s">
        <v>266</v>
      </c>
    </row>
    <row r="43" spans="1:27" ht="15">
      <c r="A43" s="32"/>
      <c r="B43" s="1"/>
      <c r="C43" s="36" t="s">
        <v>91</v>
      </c>
      <c r="D43" s="1"/>
      <c r="E43" s="36" t="s">
        <v>16</v>
      </c>
      <c r="F43" s="1"/>
      <c r="G43" s="1"/>
      <c r="H43" s="1"/>
      <c r="I43" s="1"/>
      <c r="J43" s="26">
        <v>56140557</v>
      </c>
      <c r="K43" s="26"/>
      <c r="L43" s="26">
        <v>56140557</v>
      </c>
      <c r="M43" s="26"/>
      <c r="N43" s="26">
        <v>56140557</v>
      </c>
      <c r="O43" s="26"/>
      <c r="P43" s="26">
        <v>56140557</v>
      </c>
      <c r="Q43" s="26"/>
      <c r="R43" s="26">
        <v>56140557</v>
      </c>
      <c r="S43" s="19"/>
      <c r="T43" s="19">
        <f>SUM(J43:R43)</f>
        <v>280702785</v>
      </c>
      <c r="U43" s="19"/>
      <c r="V43" s="18">
        <f>ROUND(T43/5,4)</f>
        <v>56140557</v>
      </c>
      <c r="W43" s="19"/>
      <c r="X43" s="1" t="s">
        <v>11</v>
      </c>
      <c r="Y43" s="1" t="s">
        <v>177</v>
      </c>
      <c r="Z43" s="1" t="s">
        <v>250</v>
      </c>
      <c r="AA43" s="1"/>
    </row>
    <row r="44" spans="1:27" s="49" customFormat="1" ht="12.75">
      <c r="A44" s="30"/>
      <c r="B44" s="7"/>
      <c r="C44" s="47" t="s">
        <v>112</v>
      </c>
      <c r="D44" s="7"/>
      <c r="E44" s="37"/>
      <c r="F44" s="7" t="s">
        <v>45</v>
      </c>
      <c r="G44" s="7"/>
      <c r="H44" s="7"/>
      <c r="I44" s="7"/>
      <c r="J44" s="74" t="s">
        <v>37</v>
      </c>
      <c r="K44" s="48"/>
      <c r="L44" s="74" t="s">
        <v>37</v>
      </c>
      <c r="M44" s="48"/>
      <c r="N44" s="74" t="s">
        <v>37</v>
      </c>
      <c r="O44" s="48"/>
      <c r="P44" s="74" t="s">
        <v>37</v>
      </c>
      <c r="Q44" s="48"/>
      <c r="R44" s="74" t="s">
        <v>37</v>
      </c>
      <c r="S44" s="21"/>
      <c r="T44" s="74" t="s">
        <v>37</v>
      </c>
      <c r="U44" s="21"/>
      <c r="V44" s="74" t="s">
        <v>37</v>
      </c>
      <c r="W44" s="21"/>
      <c r="X44" s="7"/>
      <c r="Y44" s="7"/>
      <c r="Z44" s="7"/>
      <c r="AA44" s="7"/>
    </row>
    <row r="45" spans="1:27" s="49" customFormat="1" ht="12.75">
      <c r="A45" s="30"/>
      <c r="B45" s="7"/>
      <c r="C45" s="47" t="s">
        <v>223</v>
      </c>
      <c r="D45" s="7"/>
      <c r="E45" s="37"/>
      <c r="F45" s="7" t="s">
        <v>262</v>
      </c>
      <c r="G45" s="7"/>
      <c r="H45" s="7"/>
      <c r="I45" s="7"/>
      <c r="J45" s="74" t="s">
        <v>37</v>
      </c>
      <c r="K45" s="48"/>
      <c r="L45" s="74" t="s">
        <v>37</v>
      </c>
      <c r="M45" s="48"/>
      <c r="N45" s="74" t="s">
        <v>37</v>
      </c>
      <c r="O45" s="48"/>
      <c r="P45" s="74" t="s">
        <v>37</v>
      </c>
      <c r="Q45" s="48"/>
      <c r="R45" s="74" t="s">
        <v>37</v>
      </c>
      <c r="S45" s="21"/>
      <c r="T45" s="74" t="s">
        <v>37</v>
      </c>
      <c r="U45" s="21"/>
      <c r="V45" s="74" t="s">
        <v>37</v>
      </c>
      <c r="W45" s="21"/>
      <c r="X45" s="7"/>
      <c r="Y45" s="7"/>
      <c r="Z45" s="7"/>
      <c r="AA45" s="7"/>
    </row>
    <row r="46" spans="1:27" ht="15">
      <c r="A46" s="32"/>
      <c r="B46" s="1"/>
      <c r="C46" s="36"/>
      <c r="D46" s="1"/>
      <c r="E46" s="36" t="s">
        <v>17</v>
      </c>
      <c r="F46" s="1"/>
      <c r="G46" s="1"/>
      <c r="H46" s="1"/>
      <c r="I46" s="1"/>
      <c r="J46" s="26"/>
      <c r="K46" s="26"/>
      <c r="L46" s="26"/>
      <c r="M46" s="26"/>
      <c r="N46" s="26"/>
      <c r="O46" s="26"/>
      <c r="P46" s="26"/>
      <c r="Q46" s="26"/>
      <c r="R46" s="26"/>
      <c r="S46" s="19"/>
      <c r="T46" s="19"/>
      <c r="U46" s="19"/>
      <c r="V46" s="19"/>
      <c r="W46" s="19"/>
      <c r="X46" s="1"/>
      <c r="Y46" s="1"/>
      <c r="Z46" s="1"/>
      <c r="AA46" s="1"/>
    </row>
    <row r="47" spans="1:27" s="42" customFormat="1" ht="15">
      <c r="A47" s="32"/>
      <c r="B47" s="1"/>
      <c r="C47" s="38" t="s">
        <v>190</v>
      </c>
      <c r="D47" s="10"/>
      <c r="E47" s="70"/>
      <c r="F47" s="36" t="s">
        <v>18</v>
      </c>
      <c r="G47" s="10"/>
      <c r="H47" s="10"/>
      <c r="I47" s="1"/>
      <c r="J47" s="26">
        <v>305054403</v>
      </c>
      <c r="K47" s="26"/>
      <c r="L47" s="26">
        <v>328520126</v>
      </c>
      <c r="M47" s="26"/>
      <c r="N47" s="26">
        <v>351985849</v>
      </c>
      <c r="O47" s="26"/>
      <c r="P47" s="26">
        <v>375451572</v>
      </c>
      <c r="Q47" s="26"/>
      <c r="R47" s="26">
        <v>398917296</v>
      </c>
      <c r="S47" s="19"/>
      <c r="T47" s="19">
        <f aca="true" t="shared" si="8" ref="T47:T59">SUM(J47:R47)</f>
        <v>1759929246</v>
      </c>
      <c r="U47" s="19"/>
      <c r="V47" s="18">
        <f>ROUND(T47/5,4)</f>
        <v>351985849.2</v>
      </c>
      <c r="W47" s="25"/>
      <c r="X47" s="1" t="s">
        <v>11</v>
      </c>
      <c r="Y47" s="1" t="s">
        <v>177</v>
      </c>
      <c r="Z47" s="1" t="s">
        <v>251</v>
      </c>
      <c r="AA47" s="1"/>
    </row>
    <row r="48" spans="1:27" s="42" customFormat="1" ht="15">
      <c r="A48" s="32"/>
      <c r="B48" s="1"/>
      <c r="C48" s="38" t="s">
        <v>92</v>
      </c>
      <c r="D48" s="10"/>
      <c r="E48" s="10"/>
      <c r="F48" s="36" t="s">
        <v>35</v>
      </c>
      <c r="G48" s="10"/>
      <c r="H48" s="10"/>
      <c r="I48" s="1"/>
      <c r="J48" s="26">
        <v>46931447</v>
      </c>
      <c r="K48" s="26"/>
      <c r="L48" s="26">
        <v>46931447</v>
      </c>
      <c r="M48" s="26"/>
      <c r="N48" s="26">
        <v>46931447</v>
      </c>
      <c r="O48" s="26"/>
      <c r="P48" s="26">
        <v>46931447</v>
      </c>
      <c r="Q48" s="26"/>
      <c r="R48" s="26">
        <v>46931447</v>
      </c>
      <c r="S48" s="19"/>
      <c r="T48" s="19">
        <f t="shared" si="8"/>
        <v>234657235</v>
      </c>
      <c r="U48" s="19"/>
      <c r="V48" s="18">
        <f>ROUND(T48/5,4)</f>
        <v>46931447</v>
      </c>
      <c r="W48" s="25"/>
      <c r="X48" s="1" t="s">
        <v>11</v>
      </c>
      <c r="Y48" s="1" t="s">
        <v>177</v>
      </c>
      <c r="Z48" s="1" t="s">
        <v>251</v>
      </c>
      <c r="AA48" s="1">
        <v>1806</v>
      </c>
    </row>
    <row r="49" spans="1:27" s="49" customFormat="1" ht="12.75">
      <c r="A49" s="136"/>
      <c r="B49" s="7"/>
      <c r="C49" s="47" t="s">
        <v>208</v>
      </c>
      <c r="D49" s="7"/>
      <c r="E49" s="37"/>
      <c r="F49" s="37"/>
      <c r="G49" s="7" t="s">
        <v>202</v>
      </c>
      <c r="H49" s="7"/>
      <c r="I49" s="7"/>
      <c r="J49" s="74" t="s">
        <v>37</v>
      </c>
      <c r="K49" s="21"/>
      <c r="L49" s="74" t="s">
        <v>37</v>
      </c>
      <c r="M49" s="21"/>
      <c r="N49" s="74" t="s">
        <v>37</v>
      </c>
      <c r="O49" s="21"/>
      <c r="P49" s="74" t="s">
        <v>37</v>
      </c>
      <c r="Q49" s="21"/>
      <c r="R49" s="74" t="s">
        <v>37</v>
      </c>
      <c r="S49" s="21"/>
      <c r="T49" s="74" t="s">
        <v>37</v>
      </c>
      <c r="U49" s="21"/>
      <c r="V49" s="74" t="s">
        <v>37</v>
      </c>
      <c r="W49" s="21"/>
      <c r="X49" s="7"/>
      <c r="Y49" s="7"/>
      <c r="Z49" s="7"/>
      <c r="AA49" s="7"/>
    </row>
    <row r="50" spans="1:27" s="49" customFormat="1" ht="12.75">
      <c r="A50" s="136"/>
      <c r="B50" s="7"/>
      <c r="C50" s="47" t="s">
        <v>208</v>
      </c>
      <c r="D50" s="7"/>
      <c r="E50" s="37"/>
      <c r="F50" s="37"/>
      <c r="G50" s="7" t="s">
        <v>201</v>
      </c>
      <c r="H50" s="7"/>
      <c r="I50" s="7"/>
      <c r="J50" s="74" t="s">
        <v>37</v>
      </c>
      <c r="K50" s="21"/>
      <c r="L50" s="74" t="s">
        <v>37</v>
      </c>
      <c r="M50" s="21"/>
      <c r="N50" s="74" t="s">
        <v>37</v>
      </c>
      <c r="O50" s="21"/>
      <c r="P50" s="74" t="s">
        <v>37</v>
      </c>
      <c r="Q50" s="21"/>
      <c r="R50" s="74" t="s">
        <v>37</v>
      </c>
      <c r="S50" s="21"/>
      <c r="T50" s="74" t="s">
        <v>37</v>
      </c>
      <c r="U50" s="21"/>
      <c r="V50" s="74" t="s">
        <v>37</v>
      </c>
      <c r="W50" s="21"/>
      <c r="X50" s="7"/>
      <c r="Y50" s="7"/>
      <c r="Z50" s="7"/>
      <c r="AA50" s="7"/>
    </row>
    <row r="51" spans="1:27" s="49" customFormat="1" ht="12.75">
      <c r="A51" s="136"/>
      <c r="B51" s="7"/>
      <c r="C51" s="47" t="s">
        <v>208</v>
      </c>
      <c r="D51" s="7"/>
      <c r="E51" s="37"/>
      <c r="F51" s="37"/>
      <c r="G51" s="7" t="s">
        <v>203</v>
      </c>
      <c r="H51" s="7"/>
      <c r="I51" s="7"/>
      <c r="J51" s="74" t="s">
        <v>37</v>
      </c>
      <c r="K51" s="21"/>
      <c r="L51" s="74" t="s">
        <v>37</v>
      </c>
      <c r="M51" s="21"/>
      <c r="N51" s="74" t="s">
        <v>37</v>
      </c>
      <c r="O51" s="21"/>
      <c r="P51" s="74" t="s">
        <v>37</v>
      </c>
      <c r="Q51" s="21"/>
      <c r="R51" s="74" t="s">
        <v>37</v>
      </c>
      <c r="S51" s="21"/>
      <c r="T51" s="74" t="s">
        <v>37</v>
      </c>
      <c r="U51" s="21"/>
      <c r="V51" s="74" t="s">
        <v>37</v>
      </c>
      <c r="W51" s="21"/>
      <c r="X51" s="7"/>
      <c r="Y51" s="7"/>
      <c r="Z51" s="7"/>
      <c r="AA51" s="7"/>
    </row>
    <row r="52" spans="1:27" s="49" customFormat="1" ht="12.75">
      <c r="A52" s="136"/>
      <c r="B52" s="7"/>
      <c r="C52" s="47" t="s">
        <v>208</v>
      </c>
      <c r="D52" s="7"/>
      <c r="E52" s="37"/>
      <c r="F52" s="37"/>
      <c r="G52" s="7" t="s">
        <v>204</v>
      </c>
      <c r="H52" s="7"/>
      <c r="I52" s="7"/>
      <c r="J52" s="74" t="s">
        <v>37</v>
      </c>
      <c r="K52" s="21"/>
      <c r="L52" s="74" t="s">
        <v>37</v>
      </c>
      <c r="M52" s="21"/>
      <c r="N52" s="74" t="s">
        <v>37</v>
      </c>
      <c r="O52" s="21"/>
      <c r="P52" s="74" t="s">
        <v>37</v>
      </c>
      <c r="Q52" s="21"/>
      <c r="R52" s="74" t="s">
        <v>37</v>
      </c>
      <c r="S52" s="21"/>
      <c r="T52" s="74" t="s">
        <v>37</v>
      </c>
      <c r="U52" s="21"/>
      <c r="V52" s="74" t="s">
        <v>37</v>
      </c>
      <c r="W52" s="21"/>
      <c r="X52" s="7"/>
      <c r="Y52" s="7"/>
      <c r="Z52" s="7"/>
      <c r="AA52" s="7"/>
    </row>
    <row r="53" spans="1:27" s="94" customFormat="1" ht="15">
      <c r="A53" s="32"/>
      <c r="B53" s="32"/>
      <c r="C53" s="95" t="s">
        <v>93</v>
      </c>
      <c r="D53" s="104"/>
      <c r="E53" s="104"/>
      <c r="F53" s="92" t="s">
        <v>19</v>
      </c>
      <c r="G53" s="104"/>
      <c r="H53" s="104"/>
      <c r="I53" s="32"/>
      <c r="J53" s="93">
        <v>320000000</v>
      </c>
      <c r="K53" s="93"/>
      <c r="L53" s="93">
        <v>330000000</v>
      </c>
      <c r="M53" s="93"/>
      <c r="N53" s="93">
        <v>330000000</v>
      </c>
      <c r="O53" s="93"/>
      <c r="P53" s="93">
        <v>330000000</v>
      </c>
      <c r="Q53" s="93"/>
      <c r="R53" s="93">
        <v>330000000</v>
      </c>
      <c r="S53" s="29"/>
      <c r="T53" s="29">
        <f t="shared" si="8"/>
        <v>1640000000</v>
      </c>
      <c r="U53" s="29"/>
      <c r="V53" s="140">
        <f>ROUND(T53/5,4)</f>
        <v>328000000</v>
      </c>
      <c r="W53" s="105"/>
      <c r="X53" s="32" t="s">
        <v>11</v>
      </c>
      <c r="Y53" s="32" t="s">
        <v>177</v>
      </c>
      <c r="Z53" s="32" t="s">
        <v>251</v>
      </c>
      <c r="AA53" s="32"/>
    </row>
    <row r="54" spans="1:27" s="42" customFormat="1" ht="15">
      <c r="A54" s="32"/>
      <c r="B54" s="1"/>
      <c r="C54" s="38" t="s">
        <v>94</v>
      </c>
      <c r="D54" s="10"/>
      <c r="E54" s="10"/>
      <c r="F54" s="36" t="s">
        <v>20</v>
      </c>
      <c r="G54" s="10"/>
      <c r="H54" s="10"/>
      <c r="I54" s="1"/>
      <c r="J54" s="26">
        <v>29158868</v>
      </c>
      <c r="K54" s="26"/>
      <c r="L54" s="26">
        <v>29158868</v>
      </c>
      <c r="M54" s="26"/>
      <c r="N54" s="26">
        <v>29158868</v>
      </c>
      <c r="O54" s="26"/>
      <c r="P54" s="26">
        <v>29158868</v>
      </c>
      <c r="Q54" s="26"/>
      <c r="R54" s="26">
        <v>29158868</v>
      </c>
      <c r="S54" s="19"/>
      <c r="T54" s="19">
        <f t="shared" si="8"/>
        <v>145794340</v>
      </c>
      <c r="U54" s="19"/>
      <c r="V54" s="18">
        <f>ROUND(T54/5,4)</f>
        <v>29158868</v>
      </c>
      <c r="W54" s="25"/>
      <c r="X54" s="1" t="s">
        <v>11</v>
      </c>
      <c r="Y54" s="1" t="s">
        <v>177</v>
      </c>
      <c r="Z54" s="32" t="s">
        <v>251</v>
      </c>
      <c r="AA54" s="1"/>
    </row>
    <row r="55" spans="1:27" s="42" customFormat="1" ht="15">
      <c r="A55" s="32"/>
      <c r="B55" s="1"/>
      <c r="C55" s="38" t="s">
        <v>95</v>
      </c>
      <c r="D55" s="10"/>
      <c r="E55" s="10"/>
      <c r="F55" s="36" t="s">
        <v>50</v>
      </c>
      <c r="G55" s="10"/>
      <c r="H55" s="10"/>
      <c r="I55" s="1"/>
      <c r="J55" s="26">
        <v>281588679</v>
      </c>
      <c r="K55" s="26"/>
      <c r="L55" s="26">
        <v>281588679</v>
      </c>
      <c r="M55" s="26"/>
      <c r="N55" s="26">
        <v>281588679</v>
      </c>
      <c r="O55" s="26"/>
      <c r="P55" s="26">
        <v>281588679</v>
      </c>
      <c r="Q55" s="26"/>
      <c r="R55" s="26">
        <v>281588679</v>
      </c>
      <c r="S55" s="19"/>
      <c r="T55" s="19">
        <f t="shared" si="8"/>
        <v>1407943395</v>
      </c>
      <c r="U55" s="19"/>
      <c r="V55" s="18">
        <f>ROUND(T55/5,4)</f>
        <v>281588679</v>
      </c>
      <c r="W55" s="25"/>
      <c r="X55" s="1" t="s">
        <v>11</v>
      </c>
      <c r="Y55" s="1" t="s">
        <v>177</v>
      </c>
      <c r="Z55" s="32" t="s">
        <v>251</v>
      </c>
      <c r="AA55" s="1"/>
    </row>
    <row r="56" spans="1:27" s="49" customFormat="1" ht="12.75">
      <c r="A56" s="136"/>
      <c r="B56" s="7"/>
      <c r="C56" s="47" t="s">
        <v>125</v>
      </c>
      <c r="D56" s="7"/>
      <c r="E56" s="37"/>
      <c r="F56" s="37"/>
      <c r="G56" s="7" t="s">
        <v>126</v>
      </c>
      <c r="H56" s="7"/>
      <c r="I56" s="7"/>
      <c r="J56" s="74" t="s">
        <v>37</v>
      </c>
      <c r="K56" s="21"/>
      <c r="L56" s="74" t="s">
        <v>37</v>
      </c>
      <c r="M56" s="21"/>
      <c r="N56" s="74" t="s">
        <v>37</v>
      </c>
      <c r="O56" s="21"/>
      <c r="P56" s="74" t="s">
        <v>37</v>
      </c>
      <c r="Q56" s="21"/>
      <c r="R56" s="74" t="s">
        <v>37</v>
      </c>
      <c r="S56" s="21"/>
      <c r="T56" s="74" t="s">
        <v>37</v>
      </c>
      <c r="U56" s="21"/>
      <c r="V56" s="74" t="s">
        <v>37</v>
      </c>
      <c r="W56" s="21"/>
      <c r="X56" s="7"/>
      <c r="Y56" s="7"/>
      <c r="Z56" s="7"/>
      <c r="AA56" s="7"/>
    </row>
    <row r="57" spans="1:27" s="49" customFormat="1" ht="12.75">
      <c r="A57" s="136"/>
      <c r="B57" s="7"/>
      <c r="C57" s="47" t="s">
        <v>125</v>
      </c>
      <c r="D57" s="7"/>
      <c r="E57" s="37"/>
      <c r="F57" s="37"/>
      <c r="G57" s="7" t="s">
        <v>127</v>
      </c>
      <c r="H57" s="7"/>
      <c r="I57" s="7"/>
      <c r="J57" s="74" t="s">
        <v>37</v>
      </c>
      <c r="K57" s="21"/>
      <c r="L57" s="74" t="s">
        <v>37</v>
      </c>
      <c r="M57" s="21"/>
      <c r="N57" s="74" t="s">
        <v>37</v>
      </c>
      <c r="O57" s="21"/>
      <c r="P57" s="74" t="s">
        <v>37</v>
      </c>
      <c r="Q57" s="21"/>
      <c r="R57" s="74" t="s">
        <v>37</v>
      </c>
      <c r="S57" s="21"/>
      <c r="T57" s="74" t="s">
        <v>37</v>
      </c>
      <c r="U57" s="21"/>
      <c r="V57" s="74" t="s">
        <v>37</v>
      </c>
      <c r="W57" s="21"/>
      <c r="X57" s="7"/>
      <c r="Y57" s="7"/>
      <c r="Z57" s="7"/>
      <c r="AA57" s="7"/>
    </row>
    <row r="58" spans="1:27" s="55" customFormat="1" ht="12.75">
      <c r="A58" s="136"/>
      <c r="B58" s="16"/>
      <c r="C58" s="50">
        <v>1817</v>
      </c>
      <c r="D58" s="16"/>
      <c r="E58" s="57"/>
      <c r="F58" s="57"/>
      <c r="G58" s="16" t="s">
        <v>124</v>
      </c>
      <c r="H58" s="16" t="s">
        <v>225</v>
      </c>
      <c r="I58" s="16"/>
      <c r="J58" s="56">
        <v>14079433</v>
      </c>
      <c r="K58" s="54"/>
      <c r="L58" s="56">
        <v>14079433</v>
      </c>
      <c r="M58" s="54"/>
      <c r="N58" s="56">
        <v>14079433</v>
      </c>
      <c r="O58" s="54"/>
      <c r="P58" s="56">
        <v>14079433</v>
      </c>
      <c r="Q58" s="54"/>
      <c r="R58" s="56">
        <v>14079433</v>
      </c>
      <c r="S58" s="54"/>
      <c r="T58" s="56">
        <f t="shared" si="8"/>
        <v>70397165</v>
      </c>
      <c r="U58" s="54"/>
      <c r="V58" s="56">
        <f>ROUND(T58/5,4)</f>
        <v>14079433</v>
      </c>
      <c r="W58" s="54"/>
      <c r="X58" s="16"/>
      <c r="Y58" s="16"/>
      <c r="Z58" s="16"/>
      <c r="AA58" s="16"/>
    </row>
    <row r="59" spans="1:27" s="42" customFormat="1" ht="15">
      <c r="A59" s="32"/>
      <c r="B59" s="1"/>
      <c r="C59" s="38" t="s">
        <v>96</v>
      </c>
      <c r="D59" s="10"/>
      <c r="E59" s="10"/>
      <c r="F59" s="36" t="s">
        <v>36</v>
      </c>
      <c r="G59" s="10"/>
      <c r="H59" s="10"/>
      <c r="I59" s="1"/>
      <c r="J59" s="26">
        <v>37545157</v>
      </c>
      <c r="K59" s="26"/>
      <c r="L59" s="26">
        <v>37545157</v>
      </c>
      <c r="M59" s="26"/>
      <c r="N59" s="26">
        <v>37545157</v>
      </c>
      <c r="O59" s="26"/>
      <c r="P59" s="26">
        <v>37545157</v>
      </c>
      <c r="Q59" s="26"/>
      <c r="R59" s="26">
        <v>37545157</v>
      </c>
      <c r="S59" s="19"/>
      <c r="T59" s="19">
        <f t="shared" si="8"/>
        <v>187725785</v>
      </c>
      <c r="U59" s="19"/>
      <c r="V59" s="18">
        <f>ROUND(T59/5,4)</f>
        <v>37545157</v>
      </c>
      <c r="W59" s="25"/>
      <c r="X59" s="1" t="s">
        <v>11</v>
      </c>
      <c r="Y59" s="1" t="s">
        <v>177</v>
      </c>
      <c r="Z59" s="1" t="s">
        <v>251</v>
      </c>
      <c r="AA59" s="1">
        <v>1806</v>
      </c>
    </row>
    <row r="60" spans="1:27" s="49" customFormat="1" ht="12.75">
      <c r="A60" s="136"/>
      <c r="B60" s="7"/>
      <c r="C60" s="47" t="s">
        <v>114</v>
      </c>
      <c r="D60" s="7"/>
      <c r="E60" s="37"/>
      <c r="F60" s="37"/>
      <c r="G60" s="7" t="s">
        <v>194</v>
      </c>
      <c r="H60" s="7"/>
      <c r="I60" s="7"/>
      <c r="J60" s="74" t="s">
        <v>37</v>
      </c>
      <c r="K60" s="21"/>
      <c r="L60" s="74" t="s">
        <v>37</v>
      </c>
      <c r="M60" s="21"/>
      <c r="N60" s="74" t="s">
        <v>37</v>
      </c>
      <c r="O60" s="21"/>
      <c r="P60" s="74" t="s">
        <v>37</v>
      </c>
      <c r="Q60" s="21"/>
      <c r="R60" s="74" t="s">
        <v>37</v>
      </c>
      <c r="S60" s="21"/>
      <c r="T60" s="74" t="s">
        <v>37</v>
      </c>
      <c r="U60" s="21"/>
      <c r="V60" s="74" t="s">
        <v>37</v>
      </c>
      <c r="W60" s="21"/>
      <c r="X60" s="7"/>
      <c r="Y60" s="7"/>
      <c r="Z60" s="7"/>
      <c r="AA60" s="7"/>
    </row>
    <row r="61" spans="1:27" s="49" customFormat="1" ht="12.75">
      <c r="A61" s="136"/>
      <c r="B61" s="7"/>
      <c r="C61" s="47" t="s">
        <v>114</v>
      </c>
      <c r="D61" s="7"/>
      <c r="E61" s="37"/>
      <c r="F61" s="37"/>
      <c r="G61" s="7" t="s">
        <v>195</v>
      </c>
      <c r="H61" s="7"/>
      <c r="I61" s="7"/>
      <c r="J61" s="74" t="s">
        <v>37</v>
      </c>
      <c r="K61" s="21"/>
      <c r="L61" s="74" t="s">
        <v>37</v>
      </c>
      <c r="M61" s="21"/>
      <c r="N61" s="74" t="s">
        <v>37</v>
      </c>
      <c r="O61" s="21"/>
      <c r="P61" s="74" t="s">
        <v>37</v>
      </c>
      <c r="Q61" s="21"/>
      <c r="R61" s="74" t="s">
        <v>37</v>
      </c>
      <c r="S61" s="21"/>
      <c r="T61" s="74" t="s">
        <v>37</v>
      </c>
      <c r="U61" s="21"/>
      <c r="V61" s="74" t="s">
        <v>37</v>
      </c>
      <c r="W61" s="21"/>
      <c r="X61" s="7"/>
      <c r="Y61" s="7"/>
      <c r="Z61" s="7"/>
      <c r="AA61" s="7"/>
    </row>
    <row r="62" spans="1:27" s="49" customFormat="1" ht="12.75">
      <c r="A62" s="136"/>
      <c r="B62" s="7"/>
      <c r="C62" s="47" t="s">
        <v>114</v>
      </c>
      <c r="D62" s="7"/>
      <c r="E62" s="37"/>
      <c r="F62" s="37"/>
      <c r="G62" s="7" t="s">
        <v>196</v>
      </c>
      <c r="H62" s="7"/>
      <c r="I62" s="7"/>
      <c r="J62" s="74" t="s">
        <v>37</v>
      </c>
      <c r="K62" s="21"/>
      <c r="L62" s="74" t="s">
        <v>37</v>
      </c>
      <c r="M62" s="21"/>
      <c r="N62" s="74" t="s">
        <v>37</v>
      </c>
      <c r="O62" s="21"/>
      <c r="P62" s="74" t="s">
        <v>37</v>
      </c>
      <c r="Q62" s="21"/>
      <c r="R62" s="74" t="s">
        <v>37</v>
      </c>
      <c r="S62" s="21"/>
      <c r="T62" s="74" t="s">
        <v>37</v>
      </c>
      <c r="U62" s="21"/>
      <c r="V62" s="74" t="s">
        <v>37</v>
      </c>
      <c r="W62" s="21"/>
      <c r="X62" s="7"/>
      <c r="Y62" s="7"/>
      <c r="Z62" s="7"/>
      <c r="AA62" s="7"/>
    </row>
    <row r="63" spans="1:27" s="49" customFormat="1" ht="12.75">
      <c r="A63" s="136"/>
      <c r="B63" s="7"/>
      <c r="C63" s="47" t="s">
        <v>114</v>
      </c>
      <c r="D63" s="7"/>
      <c r="E63" s="37"/>
      <c r="F63" s="37"/>
      <c r="G63" s="7" t="s">
        <v>197</v>
      </c>
      <c r="H63" s="7"/>
      <c r="I63" s="7"/>
      <c r="J63" s="74" t="s">
        <v>37</v>
      </c>
      <c r="K63" s="21"/>
      <c r="L63" s="74" t="s">
        <v>37</v>
      </c>
      <c r="M63" s="21"/>
      <c r="N63" s="74" t="s">
        <v>37</v>
      </c>
      <c r="O63" s="21"/>
      <c r="P63" s="74" t="s">
        <v>37</v>
      </c>
      <c r="Q63" s="21"/>
      <c r="R63" s="74" t="s">
        <v>37</v>
      </c>
      <c r="S63" s="21"/>
      <c r="T63" s="74" t="s">
        <v>37</v>
      </c>
      <c r="U63" s="21"/>
      <c r="V63" s="74" t="s">
        <v>37</v>
      </c>
      <c r="W63" s="21"/>
      <c r="X63" s="7"/>
      <c r="Y63" s="7"/>
      <c r="Z63" s="7"/>
      <c r="AA63" s="7"/>
    </row>
    <row r="64" spans="1:27" s="49" customFormat="1" ht="12.75">
      <c r="A64" s="136"/>
      <c r="B64" s="7"/>
      <c r="C64" s="47" t="s">
        <v>114</v>
      </c>
      <c r="D64" s="7"/>
      <c r="E64" s="37"/>
      <c r="F64" s="37"/>
      <c r="G64" s="7" t="s">
        <v>198</v>
      </c>
      <c r="H64" s="7"/>
      <c r="I64" s="7"/>
      <c r="J64" s="74" t="s">
        <v>37</v>
      </c>
      <c r="K64" s="21"/>
      <c r="L64" s="74" t="s">
        <v>37</v>
      </c>
      <c r="M64" s="21"/>
      <c r="N64" s="74" t="s">
        <v>37</v>
      </c>
      <c r="O64" s="21"/>
      <c r="P64" s="74" t="s">
        <v>37</v>
      </c>
      <c r="Q64" s="21"/>
      <c r="R64" s="74" t="s">
        <v>37</v>
      </c>
      <c r="S64" s="21"/>
      <c r="T64" s="74" t="s">
        <v>37</v>
      </c>
      <c r="U64" s="21"/>
      <c r="V64" s="74" t="s">
        <v>37</v>
      </c>
      <c r="W64" s="21"/>
      <c r="X64" s="7"/>
      <c r="Y64" s="7"/>
      <c r="Z64" s="7"/>
      <c r="AA64" s="7"/>
    </row>
    <row r="65" spans="1:27" s="49" customFormat="1" ht="12.75">
      <c r="A65" s="136"/>
      <c r="B65" s="7"/>
      <c r="C65" s="47" t="s">
        <v>114</v>
      </c>
      <c r="D65" s="7"/>
      <c r="E65" s="37"/>
      <c r="F65" s="37"/>
      <c r="G65" s="7" t="s">
        <v>199</v>
      </c>
      <c r="H65" s="7"/>
      <c r="I65" s="7"/>
      <c r="J65" s="74" t="s">
        <v>37</v>
      </c>
      <c r="K65" s="21"/>
      <c r="L65" s="74" t="s">
        <v>37</v>
      </c>
      <c r="M65" s="21"/>
      <c r="N65" s="74" t="s">
        <v>37</v>
      </c>
      <c r="O65" s="21"/>
      <c r="P65" s="74" t="s">
        <v>37</v>
      </c>
      <c r="Q65" s="21"/>
      <c r="R65" s="74" t="s">
        <v>37</v>
      </c>
      <c r="S65" s="21"/>
      <c r="T65" s="74" t="s">
        <v>37</v>
      </c>
      <c r="U65" s="21"/>
      <c r="V65" s="74" t="s">
        <v>37</v>
      </c>
      <c r="W65" s="21"/>
      <c r="X65" s="7"/>
      <c r="Y65" s="7"/>
      <c r="Z65" s="7"/>
      <c r="AA65" s="7"/>
    </row>
    <row r="66" spans="1:27" s="49" customFormat="1" ht="12.75">
      <c r="A66" s="136"/>
      <c r="B66" s="7"/>
      <c r="C66" s="47" t="s">
        <v>114</v>
      </c>
      <c r="D66" s="7"/>
      <c r="E66" s="37"/>
      <c r="F66" s="37"/>
      <c r="G66" s="7" t="s">
        <v>200</v>
      </c>
      <c r="H66" s="7"/>
      <c r="I66" s="7"/>
      <c r="J66" s="74" t="s">
        <v>37</v>
      </c>
      <c r="K66" s="21"/>
      <c r="L66" s="74" t="s">
        <v>37</v>
      </c>
      <c r="M66" s="21"/>
      <c r="N66" s="74" t="s">
        <v>37</v>
      </c>
      <c r="O66" s="21"/>
      <c r="P66" s="74" t="s">
        <v>37</v>
      </c>
      <c r="Q66" s="21"/>
      <c r="R66" s="74" t="s">
        <v>37</v>
      </c>
      <c r="S66" s="21"/>
      <c r="T66" s="74" t="s">
        <v>37</v>
      </c>
      <c r="U66" s="21"/>
      <c r="V66" s="74" t="s">
        <v>37</v>
      </c>
      <c r="W66" s="21"/>
      <c r="X66" s="7"/>
      <c r="Y66" s="7"/>
      <c r="Z66" s="7"/>
      <c r="AA66" s="7"/>
    </row>
    <row r="67" spans="1:27" ht="15">
      <c r="A67" s="32"/>
      <c r="B67" s="1"/>
      <c r="C67" s="36" t="s">
        <v>97</v>
      </c>
      <c r="D67" s="16"/>
      <c r="E67" s="36" t="s">
        <v>191</v>
      </c>
      <c r="F67" s="16"/>
      <c r="G67" s="1"/>
      <c r="H67" s="1"/>
      <c r="I67" s="1"/>
      <c r="J67" s="26">
        <v>124987840</v>
      </c>
      <c r="K67" s="26"/>
      <c r="L67" s="26">
        <v>145819146</v>
      </c>
      <c r="M67" s="26"/>
      <c r="N67" s="26">
        <v>166650453</v>
      </c>
      <c r="O67" s="26"/>
      <c r="P67" s="26">
        <v>187481760</v>
      </c>
      <c r="Q67" s="26"/>
      <c r="R67" s="26">
        <v>208313066</v>
      </c>
      <c r="S67" s="19"/>
      <c r="T67" s="19">
        <f aca="true" t="shared" si="9" ref="T67:T109">SUM(J67:R67)</f>
        <v>833252265</v>
      </c>
      <c r="U67" s="19"/>
      <c r="V67" s="18">
        <f aca="true" t="shared" si="10" ref="V67:V72">ROUND(T67/5,4)</f>
        <v>166650453</v>
      </c>
      <c r="W67" s="19"/>
      <c r="X67" s="1" t="s">
        <v>11</v>
      </c>
      <c r="Y67" s="1" t="s">
        <v>177</v>
      </c>
      <c r="Z67" s="1" t="s">
        <v>252</v>
      </c>
      <c r="AA67" s="1">
        <v>1809</v>
      </c>
    </row>
    <row r="68" spans="1:28" ht="15.75">
      <c r="A68" s="121"/>
      <c r="B68" s="1"/>
      <c r="C68" s="36" t="s">
        <v>98</v>
      </c>
      <c r="D68" s="16"/>
      <c r="E68" s="36" t="s">
        <v>192</v>
      </c>
      <c r="F68" s="16"/>
      <c r="G68" s="1"/>
      <c r="H68" s="1"/>
      <c r="I68" s="1"/>
      <c r="J68" s="26">
        <v>124987840</v>
      </c>
      <c r="K68" s="26"/>
      <c r="L68" s="26">
        <v>145819146</v>
      </c>
      <c r="M68" s="26"/>
      <c r="N68" s="26">
        <v>166650453</v>
      </c>
      <c r="O68" s="26"/>
      <c r="P68" s="26">
        <v>187481760</v>
      </c>
      <c r="Q68" s="26"/>
      <c r="R68" s="26">
        <v>208313066</v>
      </c>
      <c r="S68" s="19"/>
      <c r="T68" s="19">
        <f t="shared" si="9"/>
        <v>833252265</v>
      </c>
      <c r="U68" s="19"/>
      <c r="V68" s="18">
        <f t="shared" si="10"/>
        <v>166650453</v>
      </c>
      <c r="W68" s="19"/>
      <c r="X68" s="1" t="s">
        <v>11</v>
      </c>
      <c r="Y68" s="1" t="s">
        <v>177</v>
      </c>
      <c r="Z68" s="1" t="s">
        <v>253</v>
      </c>
      <c r="AA68" s="1">
        <v>1810</v>
      </c>
      <c r="AB68" s="1" t="s">
        <v>247</v>
      </c>
    </row>
    <row r="69" spans="1:27" s="42" customFormat="1" ht="15">
      <c r="A69" s="32"/>
      <c r="B69" s="1"/>
      <c r="C69" s="36" t="s">
        <v>99</v>
      </c>
      <c r="D69" s="16"/>
      <c r="E69" s="36" t="s">
        <v>21</v>
      </c>
      <c r="F69" s="1"/>
      <c r="G69" s="16"/>
      <c r="H69" s="16"/>
      <c r="I69" s="1"/>
      <c r="J69" s="26">
        <v>32852013</v>
      </c>
      <c r="K69" s="26"/>
      <c r="L69" s="26">
        <v>33790642</v>
      </c>
      <c r="M69" s="26"/>
      <c r="N69" s="26">
        <v>34729270</v>
      </c>
      <c r="O69" s="26"/>
      <c r="P69" s="26">
        <v>36606528</v>
      </c>
      <c r="Q69" s="26"/>
      <c r="R69" s="26">
        <v>36606528</v>
      </c>
      <c r="S69" s="19"/>
      <c r="T69" s="19">
        <f t="shared" si="9"/>
        <v>174584981</v>
      </c>
      <c r="U69" s="19"/>
      <c r="V69" s="18">
        <f t="shared" si="10"/>
        <v>34916996.2</v>
      </c>
      <c r="W69" s="19"/>
      <c r="X69" s="1" t="s">
        <v>11</v>
      </c>
      <c r="Y69" s="1" t="s">
        <v>177</v>
      </c>
      <c r="Z69" s="1" t="s">
        <v>247</v>
      </c>
      <c r="AA69" s="1"/>
    </row>
    <row r="70" spans="1:27" s="49" customFormat="1" ht="12.75">
      <c r="A70" s="136"/>
      <c r="B70" s="7"/>
      <c r="C70" s="47">
        <v>1602</v>
      </c>
      <c r="D70" s="7"/>
      <c r="E70" s="37"/>
      <c r="F70" s="37" t="s">
        <v>111</v>
      </c>
      <c r="G70" s="7"/>
      <c r="H70" s="7"/>
      <c r="I70" s="7"/>
      <c r="J70" s="51">
        <v>1877258</v>
      </c>
      <c r="K70" s="21"/>
      <c r="L70" s="51">
        <v>1877258</v>
      </c>
      <c r="M70" s="21"/>
      <c r="N70" s="51">
        <v>1877258</v>
      </c>
      <c r="O70" s="21"/>
      <c r="P70" s="51">
        <v>1877258</v>
      </c>
      <c r="Q70" s="21"/>
      <c r="R70" s="51">
        <v>1877258</v>
      </c>
      <c r="S70" s="21"/>
      <c r="T70" s="51">
        <f t="shared" si="9"/>
        <v>9386290</v>
      </c>
      <c r="U70" s="21"/>
      <c r="V70" s="51">
        <f t="shared" si="10"/>
        <v>1877258</v>
      </c>
      <c r="W70" s="21"/>
      <c r="X70" s="7"/>
      <c r="Y70" s="7"/>
      <c r="Z70" s="7"/>
      <c r="AA70" s="7"/>
    </row>
    <row r="71" spans="1:27" ht="15">
      <c r="A71" s="32"/>
      <c r="B71" s="1"/>
      <c r="C71" s="36" t="s">
        <v>100</v>
      </c>
      <c r="D71" s="1"/>
      <c r="E71" s="36" t="s">
        <v>52</v>
      </c>
      <c r="F71" s="1"/>
      <c r="G71" s="1"/>
      <c r="H71" s="1"/>
      <c r="I71" s="1"/>
      <c r="J71" s="26">
        <v>0</v>
      </c>
      <c r="K71" s="26"/>
      <c r="L71" s="26">
        <v>0</v>
      </c>
      <c r="M71" s="26"/>
      <c r="N71" s="26">
        <v>0</v>
      </c>
      <c r="O71" s="26"/>
      <c r="P71" s="26">
        <v>0</v>
      </c>
      <c r="Q71" s="26"/>
      <c r="R71" s="26">
        <v>0</v>
      </c>
      <c r="S71" s="19"/>
      <c r="T71" s="19">
        <f t="shared" si="9"/>
        <v>0</v>
      </c>
      <c r="U71" s="19"/>
      <c r="V71" s="18">
        <f t="shared" si="10"/>
        <v>0</v>
      </c>
      <c r="W71" s="19"/>
      <c r="X71" s="1" t="s">
        <v>11</v>
      </c>
      <c r="Y71" s="1" t="s">
        <v>177</v>
      </c>
      <c r="Z71" s="1" t="s">
        <v>247</v>
      </c>
      <c r="AA71" s="1"/>
    </row>
    <row r="72" spans="1:27" s="94" customFormat="1" ht="15">
      <c r="A72" s="32"/>
      <c r="B72" s="32"/>
      <c r="C72" s="92" t="s">
        <v>101</v>
      </c>
      <c r="D72" s="32"/>
      <c r="E72" s="92" t="s">
        <v>103</v>
      </c>
      <c r="F72" s="32"/>
      <c r="G72" s="32"/>
      <c r="H72" s="32"/>
      <c r="I72" s="32"/>
      <c r="J72" s="93">
        <v>56916300</v>
      </c>
      <c r="K72" s="93"/>
      <c r="L72" s="93">
        <v>56916300</v>
      </c>
      <c r="M72" s="93"/>
      <c r="N72" s="93">
        <v>56916300</v>
      </c>
      <c r="O72" s="93"/>
      <c r="P72" s="93">
        <v>56916300</v>
      </c>
      <c r="Q72" s="93"/>
      <c r="R72" s="93">
        <v>56916300</v>
      </c>
      <c r="S72" s="29"/>
      <c r="T72" s="29">
        <f t="shared" si="9"/>
        <v>284581500</v>
      </c>
      <c r="U72" s="29"/>
      <c r="V72" s="18">
        <f t="shared" si="10"/>
        <v>56916300</v>
      </c>
      <c r="W72" s="29"/>
      <c r="X72" s="32" t="s">
        <v>11</v>
      </c>
      <c r="Y72" s="32" t="s">
        <v>177</v>
      </c>
      <c r="Z72" s="1" t="s">
        <v>247</v>
      </c>
      <c r="AA72" s="32"/>
    </row>
    <row r="73" spans="1:27" s="33" customFormat="1" ht="15">
      <c r="A73" s="32"/>
      <c r="B73" s="32"/>
      <c r="C73" s="92" t="s">
        <v>102</v>
      </c>
      <c r="D73" s="32"/>
      <c r="E73" s="92" t="s">
        <v>224</v>
      </c>
      <c r="F73" s="32"/>
      <c r="G73" s="32"/>
      <c r="H73" s="32"/>
      <c r="I73" s="32"/>
      <c r="J73" s="93">
        <v>136101195</v>
      </c>
      <c r="K73" s="93"/>
      <c r="L73" s="93">
        <v>139855711</v>
      </c>
      <c r="M73" s="93"/>
      <c r="N73" s="93">
        <v>144548855</v>
      </c>
      <c r="O73" s="93"/>
      <c r="P73" s="93">
        <v>150180629</v>
      </c>
      <c r="Q73" s="93"/>
      <c r="R73" s="93">
        <v>152996516</v>
      </c>
      <c r="S73" s="29"/>
      <c r="T73" s="29">
        <f t="shared" si="9"/>
        <v>723682906</v>
      </c>
      <c r="U73" s="29"/>
      <c r="V73" s="18">
        <f aca="true" t="shared" si="11" ref="V73:V109">ROUND(T73/5,4)</f>
        <v>144736581.2</v>
      </c>
      <c r="W73" s="29"/>
      <c r="X73" s="32" t="s">
        <v>11</v>
      </c>
      <c r="Y73" s="1" t="s">
        <v>177</v>
      </c>
      <c r="Z73" s="32" t="s">
        <v>254</v>
      </c>
      <c r="AA73" s="32">
        <v>1811</v>
      </c>
    </row>
    <row r="74" spans="1:27" s="33" customFormat="1" ht="15">
      <c r="A74" s="32"/>
      <c r="B74" s="32"/>
      <c r="C74" s="92" t="s">
        <v>129</v>
      </c>
      <c r="D74" s="32"/>
      <c r="E74" s="92" t="s">
        <v>255</v>
      </c>
      <c r="F74" s="32"/>
      <c r="G74" s="32"/>
      <c r="H74" s="32"/>
      <c r="I74" s="32"/>
      <c r="J74" s="93">
        <v>8386289</v>
      </c>
      <c r="K74" s="93"/>
      <c r="L74" s="93">
        <v>8386289</v>
      </c>
      <c r="M74" s="93"/>
      <c r="N74" s="93">
        <v>8386289</v>
      </c>
      <c r="O74" s="93"/>
      <c r="P74" s="93">
        <v>8386289</v>
      </c>
      <c r="Q74" s="93"/>
      <c r="R74" s="93">
        <v>8386289</v>
      </c>
      <c r="S74" s="29"/>
      <c r="T74" s="29">
        <f t="shared" si="9"/>
        <v>41931445</v>
      </c>
      <c r="U74" s="29"/>
      <c r="V74" s="140">
        <f t="shared" si="11"/>
        <v>8386289</v>
      </c>
      <c r="W74" s="29"/>
      <c r="X74" s="32" t="s">
        <v>11</v>
      </c>
      <c r="Y74" s="32" t="s">
        <v>177</v>
      </c>
      <c r="Z74" s="32" t="s">
        <v>247</v>
      </c>
      <c r="AA74" s="32"/>
    </row>
    <row r="75" spans="1:27" s="33" customFormat="1" ht="15">
      <c r="A75" s="32"/>
      <c r="B75" s="32"/>
      <c r="C75" s="92" t="s">
        <v>174</v>
      </c>
      <c r="D75" s="32"/>
      <c r="E75" s="92" t="s">
        <v>213</v>
      </c>
      <c r="F75" s="32"/>
      <c r="G75" s="32"/>
      <c r="H75" s="32"/>
      <c r="I75" s="32"/>
      <c r="J75" s="93">
        <v>28158868</v>
      </c>
      <c r="K75" s="93"/>
      <c r="L75" s="93">
        <v>28158868</v>
      </c>
      <c r="M75" s="93"/>
      <c r="N75" s="93">
        <v>28158868</v>
      </c>
      <c r="O75" s="93"/>
      <c r="P75" s="93">
        <v>28158868</v>
      </c>
      <c r="Q75" s="93"/>
      <c r="R75" s="93">
        <v>28158868</v>
      </c>
      <c r="S75" s="29"/>
      <c r="T75" s="29">
        <f t="shared" si="9"/>
        <v>140794340</v>
      </c>
      <c r="U75" s="29"/>
      <c r="V75" s="18">
        <f t="shared" si="11"/>
        <v>28158868</v>
      </c>
      <c r="W75" s="29"/>
      <c r="X75" s="32" t="s">
        <v>11</v>
      </c>
      <c r="Y75" s="32" t="s">
        <v>178</v>
      </c>
      <c r="Z75" s="32"/>
      <c r="AA75" s="32"/>
    </row>
    <row r="76" spans="1:27" s="33" customFormat="1" ht="15">
      <c r="A76" s="32"/>
      <c r="B76" s="32"/>
      <c r="C76" s="92" t="s">
        <v>181</v>
      </c>
      <c r="D76" s="32"/>
      <c r="E76" s="92" t="s">
        <v>184</v>
      </c>
      <c r="F76" s="32"/>
      <c r="G76" s="32"/>
      <c r="H76" s="32"/>
      <c r="I76" s="32"/>
      <c r="J76" s="93">
        <v>75090314</v>
      </c>
      <c r="K76" s="93"/>
      <c r="L76" s="93">
        <v>75090314</v>
      </c>
      <c r="M76" s="93"/>
      <c r="N76" s="93">
        <v>75090314</v>
      </c>
      <c r="O76" s="93"/>
      <c r="P76" s="93">
        <v>75090314</v>
      </c>
      <c r="Q76" s="93"/>
      <c r="R76" s="93">
        <v>75090314</v>
      </c>
      <c r="S76" s="29"/>
      <c r="T76" s="29">
        <f t="shared" si="9"/>
        <v>375451570</v>
      </c>
      <c r="U76" s="29"/>
      <c r="V76" s="18">
        <f t="shared" si="11"/>
        <v>75090314</v>
      </c>
      <c r="W76" s="29"/>
      <c r="X76" s="32" t="s">
        <v>11</v>
      </c>
      <c r="Y76" s="32" t="s">
        <v>177</v>
      </c>
      <c r="Z76" s="32" t="s">
        <v>247</v>
      </c>
      <c r="AA76" s="32"/>
    </row>
    <row r="77" spans="1:27" s="94" customFormat="1" ht="15">
      <c r="A77" s="32"/>
      <c r="B77" s="32"/>
      <c r="C77" s="92" t="s">
        <v>193</v>
      </c>
      <c r="D77" s="32"/>
      <c r="E77" s="92" t="s">
        <v>256</v>
      </c>
      <c r="F77" s="32"/>
      <c r="G77" s="32"/>
      <c r="H77" s="32"/>
      <c r="I77" s="32"/>
      <c r="J77" s="93">
        <v>9386289</v>
      </c>
      <c r="K77" s="93"/>
      <c r="L77" s="93">
        <v>9386289</v>
      </c>
      <c r="M77" s="93"/>
      <c r="N77" s="93">
        <v>9386289</v>
      </c>
      <c r="O77" s="93"/>
      <c r="P77" s="93">
        <v>9386289</v>
      </c>
      <c r="Q77" s="93"/>
      <c r="R77" s="93">
        <v>9386289</v>
      </c>
      <c r="S77" s="29"/>
      <c r="T77" s="29">
        <f t="shared" si="9"/>
        <v>46931445</v>
      </c>
      <c r="U77" s="29"/>
      <c r="V77" s="18">
        <f t="shared" si="11"/>
        <v>9386289</v>
      </c>
      <c r="W77" s="29"/>
      <c r="X77" s="32" t="s">
        <v>11</v>
      </c>
      <c r="Y77" s="32" t="s">
        <v>178</v>
      </c>
      <c r="Z77" s="32"/>
      <c r="AA77" s="32" t="s">
        <v>257</v>
      </c>
    </row>
    <row r="78" spans="1:27" s="94" customFormat="1" ht="15">
      <c r="A78" s="32"/>
      <c r="B78" s="32"/>
      <c r="C78" s="95" t="s">
        <v>51</v>
      </c>
      <c r="D78" s="32"/>
      <c r="E78" s="92" t="s">
        <v>49</v>
      </c>
      <c r="F78" s="32"/>
      <c r="G78" s="32"/>
      <c r="H78" s="32"/>
      <c r="I78" s="32"/>
      <c r="J78" s="93">
        <v>436462453</v>
      </c>
      <c r="K78" s="93"/>
      <c r="L78" s="93">
        <v>450541887</v>
      </c>
      <c r="M78" s="93"/>
      <c r="N78" s="93">
        <v>464621321</v>
      </c>
      <c r="O78" s="93"/>
      <c r="P78" s="93">
        <v>478700755</v>
      </c>
      <c r="Q78" s="93"/>
      <c r="R78" s="93">
        <v>492780189</v>
      </c>
      <c r="S78" s="29"/>
      <c r="T78" s="29">
        <f t="shared" si="9"/>
        <v>2323106605</v>
      </c>
      <c r="U78" s="29"/>
      <c r="V78" s="18">
        <f t="shared" si="11"/>
        <v>464621321</v>
      </c>
      <c r="W78" s="29"/>
      <c r="X78" s="32" t="s">
        <v>11</v>
      </c>
      <c r="Y78" s="32" t="s">
        <v>177</v>
      </c>
      <c r="Z78" s="32" t="s">
        <v>247</v>
      </c>
      <c r="AA78" s="32"/>
    </row>
    <row r="79" spans="1:27" s="100" customFormat="1" ht="12.75">
      <c r="A79" s="136"/>
      <c r="B79" s="30"/>
      <c r="C79" s="96">
        <v>1522</v>
      </c>
      <c r="D79" s="30"/>
      <c r="E79" s="97"/>
      <c r="F79" s="97" t="s">
        <v>110</v>
      </c>
      <c r="G79" s="30"/>
      <c r="H79" s="30"/>
      <c r="I79" s="30"/>
      <c r="J79" s="98">
        <v>3754515</v>
      </c>
      <c r="K79" s="99"/>
      <c r="L79" s="98">
        <v>3754515</v>
      </c>
      <c r="M79" s="99"/>
      <c r="N79" s="98">
        <v>3754515</v>
      </c>
      <c r="O79" s="99"/>
      <c r="P79" s="98">
        <v>3754515</v>
      </c>
      <c r="Q79" s="99"/>
      <c r="R79" s="98">
        <v>3754515</v>
      </c>
      <c r="S79" s="99"/>
      <c r="T79" s="98">
        <f t="shared" si="9"/>
        <v>18772575</v>
      </c>
      <c r="U79" s="99"/>
      <c r="V79" s="51">
        <f t="shared" si="11"/>
        <v>3754515</v>
      </c>
      <c r="W79" s="99"/>
      <c r="X79" s="30"/>
      <c r="Y79" s="30"/>
      <c r="Z79" s="30"/>
      <c r="AA79" s="30"/>
    </row>
    <row r="80" spans="1:27" s="94" customFormat="1" ht="15">
      <c r="A80" s="32"/>
      <c r="B80" s="32"/>
      <c r="C80" s="95">
        <v>1104</v>
      </c>
      <c r="D80" s="32"/>
      <c r="E80" s="92" t="s">
        <v>258</v>
      </c>
      <c r="F80" s="32"/>
      <c r="G80" s="32"/>
      <c r="H80" s="32"/>
      <c r="I80" s="32"/>
      <c r="J80" s="101">
        <v>4886776914</v>
      </c>
      <c r="K80" s="93"/>
      <c r="L80" s="101">
        <v>4836064331</v>
      </c>
      <c r="M80" s="93"/>
      <c r="N80" s="101">
        <v>5114429788</v>
      </c>
      <c r="O80" s="93"/>
      <c r="P80" s="101">
        <v>4988877045</v>
      </c>
      <c r="Q80" s="93"/>
      <c r="R80" s="101">
        <v>5580853705</v>
      </c>
      <c r="S80" s="29"/>
      <c r="T80" s="29">
        <f t="shared" si="9"/>
        <v>25407001783</v>
      </c>
      <c r="U80" s="29"/>
      <c r="V80" s="140">
        <f t="shared" si="11"/>
        <v>5081400356.6</v>
      </c>
      <c r="W80" s="29"/>
      <c r="X80" s="32" t="s">
        <v>11</v>
      </c>
      <c r="Y80" s="32" t="s">
        <v>177</v>
      </c>
      <c r="Z80" s="32" t="s">
        <v>247</v>
      </c>
      <c r="AA80" s="32"/>
    </row>
    <row r="81" spans="1:27" s="100" customFormat="1" ht="12.75">
      <c r="A81" s="136"/>
      <c r="B81" s="30"/>
      <c r="C81" s="96" t="s">
        <v>131</v>
      </c>
      <c r="D81" s="30"/>
      <c r="E81" s="97"/>
      <c r="F81" s="97" t="s">
        <v>106</v>
      </c>
      <c r="G81" s="30"/>
      <c r="H81" s="30"/>
      <c r="I81" s="30"/>
      <c r="J81" s="98">
        <v>639000000</v>
      </c>
      <c r="K81" s="99"/>
      <c r="L81" s="98">
        <v>639000000</v>
      </c>
      <c r="M81" s="99"/>
      <c r="N81" s="98">
        <v>639000000</v>
      </c>
      <c r="O81" s="99"/>
      <c r="P81" s="98">
        <v>639000000</v>
      </c>
      <c r="Q81" s="99"/>
      <c r="R81" s="98">
        <v>639000000</v>
      </c>
      <c r="S81" s="99"/>
      <c r="T81" s="98">
        <f t="shared" si="9"/>
        <v>3195000000</v>
      </c>
      <c r="U81" s="99"/>
      <c r="V81" s="51">
        <f t="shared" si="11"/>
        <v>639000000</v>
      </c>
      <c r="W81" s="99"/>
      <c r="X81" s="30"/>
      <c r="Y81" s="30"/>
      <c r="Z81" s="30"/>
      <c r="AA81" s="30"/>
    </row>
    <row r="82" spans="1:27" s="33" customFormat="1" ht="15">
      <c r="A82" s="32"/>
      <c r="B82" s="32"/>
      <c r="C82" s="92" t="s">
        <v>22</v>
      </c>
      <c r="D82" s="32"/>
      <c r="E82" s="92" t="s">
        <v>23</v>
      </c>
      <c r="F82" s="32"/>
      <c r="G82" s="32"/>
      <c r="H82" s="32"/>
      <c r="I82" s="32"/>
      <c r="J82" s="101">
        <v>0</v>
      </c>
      <c r="K82" s="93"/>
      <c r="L82" s="101" t="s">
        <v>24</v>
      </c>
      <c r="M82" s="103"/>
      <c r="N82" s="101" t="s">
        <v>24</v>
      </c>
      <c r="O82" s="93"/>
      <c r="P82" s="101" t="s">
        <v>24</v>
      </c>
      <c r="Q82" s="93"/>
      <c r="R82" s="101" t="s">
        <v>24</v>
      </c>
      <c r="S82" s="29"/>
      <c r="T82" s="29">
        <f t="shared" si="9"/>
        <v>0</v>
      </c>
      <c r="U82" s="29"/>
      <c r="V82" s="18">
        <f t="shared" si="11"/>
        <v>0</v>
      </c>
      <c r="W82" s="29"/>
      <c r="X82" s="32" t="s">
        <v>11</v>
      </c>
      <c r="Y82" s="32" t="s">
        <v>177</v>
      </c>
      <c r="Z82" s="32" t="s">
        <v>247</v>
      </c>
      <c r="AA82" s="32"/>
    </row>
    <row r="83" spans="1:27" s="33" customFormat="1" ht="15">
      <c r="A83" s="136"/>
      <c r="B83" s="32"/>
      <c r="C83" s="95">
        <v>1202</v>
      </c>
      <c r="D83" s="32"/>
      <c r="E83" s="92" t="s">
        <v>232</v>
      </c>
      <c r="F83" s="32"/>
      <c r="G83" s="32"/>
      <c r="H83" s="32"/>
      <c r="I83" s="32"/>
      <c r="J83" s="101">
        <v>2815886</v>
      </c>
      <c r="K83" s="93"/>
      <c r="L83" s="101">
        <v>0</v>
      </c>
      <c r="M83" s="103"/>
      <c r="N83" s="101">
        <v>0</v>
      </c>
      <c r="O83" s="93"/>
      <c r="P83" s="101">
        <v>0</v>
      </c>
      <c r="Q83" s="93"/>
      <c r="R83" s="101">
        <v>0</v>
      </c>
      <c r="S83" s="29"/>
      <c r="T83" s="29">
        <f t="shared" si="9"/>
        <v>2815886</v>
      </c>
      <c r="U83" s="29"/>
      <c r="V83" s="140">
        <f t="shared" si="11"/>
        <v>563177.2</v>
      </c>
      <c r="W83" s="29"/>
      <c r="X83" s="32" t="s">
        <v>11</v>
      </c>
      <c r="Y83" s="32" t="s">
        <v>177</v>
      </c>
      <c r="Z83" s="102" t="s">
        <v>220</v>
      </c>
      <c r="AA83" s="32"/>
    </row>
    <row r="84" spans="1:27" s="94" customFormat="1" ht="15">
      <c r="A84" s="30"/>
      <c r="B84" s="32"/>
      <c r="C84" s="95">
        <v>1204</v>
      </c>
      <c r="D84" s="32"/>
      <c r="E84" s="92" t="s">
        <v>221</v>
      </c>
      <c r="F84" s="32"/>
      <c r="G84" s="32"/>
      <c r="H84" s="32"/>
      <c r="I84" s="32"/>
      <c r="J84" s="101">
        <v>46931447</v>
      </c>
      <c r="K84" s="93"/>
      <c r="L84" s="101">
        <v>46931447</v>
      </c>
      <c r="M84" s="93"/>
      <c r="N84" s="101">
        <v>46931447</v>
      </c>
      <c r="O84" s="93"/>
      <c r="P84" s="101">
        <v>46931447</v>
      </c>
      <c r="Q84" s="93"/>
      <c r="R84" s="101">
        <v>46931447</v>
      </c>
      <c r="S84" s="29"/>
      <c r="T84" s="29">
        <f t="shared" si="9"/>
        <v>234657235</v>
      </c>
      <c r="U84" s="29"/>
      <c r="V84" s="18">
        <f t="shared" si="11"/>
        <v>46931447</v>
      </c>
      <c r="W84" s="29"/>
      <c r="X84" s="32" t="s">
        <v>11</v>
      </c>
      <c r="Y84" s="32" t="s">
        <v>178</v>
      </c>
      <c r="Z84" s="102" t="s">
        <v>222</v>
      </c>
      <c r="AA84" s="32"/>
    </row>
    <row r="85" spans="1:27" ht="15">
      <c r="A85" s="32"/>
      <c r="B85" s="1"/>
      <c r="C85" s="38" t="s">
        <v>53</v>
      </c>
      <c r="D85" s="1"/>
      <c r="E85" s="36" t="s">
        <v>25</v>
      </c>
      <c r="F85" s="1"/>
      <c r="G85" s="1"/>
      <c r="H85" s="1"/>
      <c r="I85" s="1"/>
      <c r="J85" s="26">
        <v>122021761</v>
      </c>
      <c r="K85" s="26"/>
      <c r="L85" s="26">
        <v>122021761</v>
      </c>
      <c r="M85" s="26"/>
      <c r="N85" s="26">
        <v>122021761</v>
      </c>
      <c r="O85" s="26"/>
      <c r="P85" s="26">
        <v>122021761</v>
      </c>
      <c r="Q85" s="26"/>
      <c r="R85" s="26">
        <v>122021761</v>
      </c>
      <c r="S85" s="19"/>
      <c r="T85" s="19">
        <f t="shared" si="9"/>
        <v>610108805</v>
      </c>
      <c r="U85" s="19"/>
      <c r="V85" s="18">
        <f t="shared" si="11"/>
        <v>122021761</v>
      </c>
      <c r="W85" s="19"/>
      <c r="X85" s="1" t="s">
        <v>11</v>
      </c>
      <c r="Y85" s="32" t="s">
        <v>177</v>
      </c>
      <c r="Z85" s="1" t="s">
        <v>259</v>
      </c>
      <c r="AA85" s="1"/>
    </row>
    <row r="86" spans="1:27" s="49" customFormat="1" ht="12.75">
      <c r="A86" s="30"/>
      <c r="B86" s="7"/>
      <c r="C86" s="47" t="s">
        <v>53</v>
      </c>
      <c r="D86" s="7"/>
      <c r="E86" s="37"/>
      <c r="F86" s="7" t="s">
        <v>44</v>
      </c>
      <c r="G86" s="7"/>
      <c r="H86" s="7"/>
      <c r="I86" s="7"/>
      <c r="J86" s="51">
        <v>1877258</v>
      </c>
      <c r="K86" s="48"/>
      <c r="L86" s="51">
        <v>1877258</v>
      </c>
      <c r="M86" s="48"/>
      <c r="N86" s="51">
        <v>1877258</v>
      </c>
      <c r="O86" s="48"/>
      <c r="P86" s="51">
        <v>1877258</v>
      </c>
      <c r="Q86" s="48"/>
      <c r="R86" s="51">
        <v>1877258</v>
      </c>
      <c r="S86" s="21"/>
      <c r="T86" s="51">
        <f t="shared" si="9"/>
        <v>9386290</v>
      </c>
      <c r="U86" s="21"/>
      <c r="V86" s="51">
        <f t="shared" si="11"/>
        <v>1877258</v>
      </c>
      <c r="W86" s="21"/>
      <c r="X86" s="7"/>
      <c r="Y86" s="7"/>
      <c r="Z86" s="7"/>
      <c r="AA86" s="7"/>
    </row>
    <row r="87" spans="1:27" s="42" customFormat="1" ht="15">
      <c r="A87" s="32"/>
      <c r="B87" s="1"/>
      <c r="C87" s="38">
        <v>1401</v>
      </c>
      <c r="D87" s="1"/>
      <c r="E87" s="36" t="s">
        <v>135</v>
      </c>
      <c r="F87" s="1"/>
      <c r="G87" s="1"/>
      <c r="H87" s="1"/>
      <c r="I87" s="1"/>
      <c r="J87" s="26">
        <v>23465723</v>
      </c>
      <c r="K87" s="26"/>
      <c r="L87" s="26">
        <v>23465723</v>
      </c>
      <c r="M87" s="26"/>
      <c r="N87" s="26">
        <v>23465723</v>
      </c>
      <c r="O87" s="26"/>
      <c r="P87" s="26">
        <v>23465723</v>
      </c>
      <c r="Q87" s="26"/>
      <c r="R87" s="26">
        <v>23465723</v>
      </c>
      <c r="S87" s="19"/>
      <c r="T87" s="19">
        <f t="shared" si="9"/>
        <v>117328615</v>
      </c>
      <c r="U87" s="19"/>
      <c r="V87" s="18">
        <f t="shared" si="11"/>
        <v>23465723</v>
      </c>
      <c r="W87" s="19"/>
      <c r="X87" s="1" t="s">
        <v>11</v>
      </c>
      <c r="Y87" s="32" t="s">
        <v>177</v>
      </c>
      <c r="Z87" s="32" t="s">
        <v>247</v>
      </c>
      <c r="AA87" s="1"/>
    </row>
    <row r="88" spans="1:27" s="94" customFormat="1" ht="15">
      <c r="A88" s="32"/>
      <c r="B88" s="32"/>
      <c r="C88" s="95">
        <v>1413</v>
      </c>
      <c r="D88" s="32"/>
      <c r="E88" s="92" t="s">
        <v>244</v>
      </c>
      <c r="F88" s="32"/>
      <c r="G88" s="32"/>
      <c r="H88" s="32"/>
      <c r="I88" s="32"/>
      <c r="J88" s="93">
        <v>0</v>
      </c>
      <c r="K88" s="93"/>
      <c r="L88" s="93">
        <v>5000000</v>
      </c>
      <c r="M88" s="93"/>
      <c r="N88" s="93">
        <v>5000000</v>
      </c>
      <c r="O88" s="93"/>
      <c r="P88" s="93">
        <v>5000000</v>
      </c>
      <c r="Q88" s="93"/>
      <c r="R88" s="93">
        <v>5000000</v>
      </c>
      <c r="S88" s="29"/>
      <c r="T88" s="29">
        <f t="shared" si="9"/>
        <v>20000000</v>
      </c>
      <c r="U88" s="29"/>
      <c r="V88" s="140">
        <f t="shared" si="11"/>
        <v>4000000</v>
      </c>
      <c r="W88" s="29"/>
      <c r="X88" s="32" t="s">
        <v>11</v>
      </c>
      <c r="Y88" s="32" t="s">
        <v>178</v>
      </c>
      <c r="Z88" s="32"/>
      <c r="AA88" s="32" t="s">
        <v>257</v>
      </c>
    </row>
    <row r="89" spans="1:27" s="42" customFormat="1" ht="15">
      <c r="A89" s="32"/>
      <c r="B89" s="1"/>
      <c r="C89" s="38">
        <v>1523</v>
      </c>
      <c r="D89" s="1"/>
      <c r="E89" s="36" t="s">
        <v>214</v>
      </c>
      <c r="F89" s="1"/>
      <c r="G89" s="1"/>
      <c r="H89" s="1"/>
      <c r="I89" s="1"/>
      <c r="J89" s="26">
        <v>9386289</v>
      </c>
      <c r="K89" s="26"/>
      <c r="L89" s="26">
        <v>9386289</v>
      </c>
      <c r="M89" s="26"/>
      <c r="N89" s="26">
        <v>9386289</v>
      </c>
      <c r="O89" s="26"/>
      <c r="P89" s="26">
        <v>9386289</v>
      </c>
      <c r="Q89" s="26"/>
      <c r="R89" s="26">
        <v>9386289</v>
      </c>
      <c r="S89" s="19"/>
      <c r="T89" s="19">
        <f t="shared" si="9"/>
        <v>46931445</v>
      </c>
      <c r="U89" s="19"/>
      <c r="V89" s="18">
        <f t="shared" si="11"/>
        <v>9386289</v>
      </c>
      <c r="W89" s="19"/>
      <c r="X89" s="1" t="s">
        <v>11</v>
      </c>
      <c r="Y89" s="32" t="s">
        <v>177</v>
      </c>
      <c r="Z89" s="1" t="s">
        <v>261</v>
      </c>
      <c r="AA89" s="1">
        <v>1523</v>
      </c>
    </row>
    <row r="90" spans="1:27" s="42" customFormat="1" ht="15">
      <c r="A90" s="32"/>
      <c r="B90" s="1"/>
      <c r="C90" s="38" t="s">
        <v>137</v>
      </c>
      <c r="D90" s="1"/>
      <c r="E90" s="36" t="s">
        <v>138</v>
      </c>
      <c r="F90" s="1"/>
      <c r="G90" s="1"/>
      <c r="H90" s="1"/>
      <c r="I90" s="1"/>
      <c r="J90" s="26">
        <v>10324918</v>
      </c>
      <c r="K90" s="26"/>
      <c r="L90" s="26">
        <v>10324918</v>
      </c>
      <c r="M90" s="26"/>
      <c r="N90" s="26">
        <v>10324918</v>
      </c>
      <c r="O90" s="26"/>
      <c r="P90" s="26">
        <v>10324918</v>
      </c>
      <c r="Q90" s="26"/>
      <c r="R90" s="26">
        <v>10324918</v>
      </c>
      <c r="S90" s="19"/>
      <c r="T90" s="19">
        <f t="shared" si="9"/>
        <v>51624590</v>
      </c>
      <c r="U90" s="19"/>
      <c r="V90" s="18">
        <f t="shared" si="11"/>
        <v>10324918</v>
      </c>
      <c r="W90" s="19"/>
      <c r="X90" s="1" t="s">
        <v>11</v>
      </c>
      <c r="Y90" s="32" t="s">
        <v>177</v>
      </c>
      <c r="Z90" s="32" t="s">
        <v>247</v>
      </c>
      <c r="AA90" s="1">
        <v>1609</v>
      </c>
    </row>
    <row r="91" spans="1:27" s="49" customFormat="1" ht="12.75">
      <c r="A91" s="30"/>
      <c r="B91" s="7"/>
      <c r="C91" s="47">
        <v>1609</v>
      </c>
      <c r="D91" s="7"/>
      <c r="E91" s="37"/>
      <c r="F91" s="7" t="s">
        <v>139</v>
      </c>
      <c r="G91" s="7"/>
      <c r="H91" s="7"/>
      <c r="I91" s="7"/>
      <c r="J91" s="51">
        <f>ROUND(0.02*J90,0)</f>
        <v>206498</v>
      </c>
      <c r="K91" s="48"/>
      <c r="L91" s="51">
        <f>ROUND(0.02*L90,0)</f>
        <v>206498</v>
      </c>
      <c r="M91" s="48"/>
      <c r="N91" s="51">
        <f>ROUND(0.02*N90,0)</f>
        <v>206498</v>
      </c>
      <c r="O91" s="48"/>
      <c r="P91" s="51">
        <f>ROUND(0.02*P90,0)</f>
        <v>206498</v>
      </c>
      <c r="Q91" s="48"/>
      <c r="R91" s="51">
        <f>ROUND(0.02*R90,0)</f>
        <v>206498</v>
      </c>
      <c r="S91" s="21"/>
      <c r="T91" s="51">
        <f t="shared" si="9"/>
        <v>1032490</v>
      </c>
      <c r="U91" s="21"/>
      <c r="V91" s="51">
        <f t="shared" si="11"/>
        <v>206498</v>
      </c>
      <c r="W91" s="21"/>
      <c r="X91" s="7"/>
      <c r="Y91" s="7"/>
      <c r="Z91" s="7"/>
      <c r="AA91" s="7"/>
    </row>
    <row r="92" spans="1:27" s="94" customFormat="1" ht="15">
      <c r="A92" s="32"/>
      <c r="B92" s="32"/>
      <c r="C92" s="95">
        <v>1622</v>
      </c>
      <c r="D92" s="32"/>
      <c r="E92" s="92" t="s">
        <v>243</v>
      </c>
      <c r="F92" s="32"/>
      <c r="G92" s="32"/>
      <c r="H92" s="32"/>
      <c r="I92" s="32"/>
      <c r="J92" s="93">
        <v>0</v>
      </c>
      <c r="K92" s="93"/>
      <c r="L92" s="93">
        <v>55000000</v>
      </c>
      <c r="M92" s="93"/>
      <c r="N92" s="93">
        <v>55000000</v>
      </c>
      <c r="O92" s="93"/>
      <c r="P92" s="101" t="s">
        <v>24</v>
      </c>
      <c r="Q92" s="93"/>
      <c r="R92" s="101" t="s">
        <v>24</v>
      </c>
      <c r="S92" s="29"/>
      <c r="T92" s="29">
        <f t="shared" si="9"/>
        <v>110000000</v>
      </c>
      <c r="U92" s="29"/>
      <c r="V92" s="140">
        <f t="shared" si="11"/>
        <v>22000000</v>
      </c>
      <c r="W92" s="29"/>
      <c r="X92" s="32" t="s">
        <v>9</v>
      </c>
      <c r="Y92" s="32" t="s">
        <v>178</v>
      </c>
      <c r="Z92" s="32"/>
      <c r="AA92" s="32"/>
    </row>
    <row r="93" spans="1:27" s="94" customFormat="1" ht="15">
      <c r="A93" s="32"/>
      <c r="B93" s="32"/>
      <c r="C93" s="95">
        <v>1806</v>
      </c>
      <c r="D93" s="104"/>
      <c r="E93" s="32" t="s">
        <v>182</v>
      </c>
      <c r="H93" s="104"/>
      <c r="I93" s="32"/>
      <c r="J93" s="93">
        <v>14079433</v>
      </c>
      <c r="K93" s="93"/>
      <c r="L93" s="93">
        <v>14079433</v>
      </c>
      <c r="M93" s="93"/>
      <c r="N93" s="93">
        <v>14079433</v>
      </c>
      <c r="O93" s="93"/>
      <c r="P93" s="93">
        <v>14079433</v>
      </c>
      <c r="Q93" s="93"/>
      <c r="R93" s="93">
        <v>14079433</v>
      </c>
      <c r="S93" s="29"/>
      <c r="T93" s="29">
        <f t="shared" si="9"/>
        <v>70397165</v>
      </c>
      <c r="U93" s="29"/>
      <c r="V93" s="18">
        <f t="shared" si="11"/>
        <v>14079433</v>
      </c>
      <c r="W93" s="105"/>
      <c r="X93" s="32" t="s">
        <v>11</v>
      </c>
      <c r="Y93" s="1" t="s">
        <v>177</v>
      </c>
      <c r="Z93" s="32">
        <v>1806</v>
      </c>
      <c r="AA93" s="32"/>
    </row>
    <row r="94" spans="1:27" s="42" customFormat="1" ht="15">
      <c r="A94" s="32"/>
      <c r="B94" s="1"/>
      <c r="C94" s="38">
        <v>1812</v>
      </c>
      <c r="D94" s="1"/>
      <c r="E94" s="36" t="s">
        <v>167</v>
      </c>
      <c r="F94" s="1"/>
      <c r="G94" s="1"/>
      <c r="H94" s="1"/>
      <c r="I94" s="1"/>
      <c r="J94" s="26">
        <v>13140805</v>
      </c>
      <c r="K94" s="26"/>
      <c r="L94" s="26">
        <v>13140805</v>
      </c>
      <c r="M94" s="26"/>
      <c r="N94" s="26">
        <v>13140805</v>
      </c>
      <c r="O94" s="26"/>
      <c r="P94" s="26">
        <v>13140805</v>
      </c>
      <c r="Q94" s="26"/>
      <c r="R94" s="26">
        <v>13140805</v>
      </c>
      <c r="S94" s="19"/>
      <c r="T94" s="19">
        <f t="shared" si="9"/>
        <v>65704025</v>
      </c>
      <c r="U94" s="19"/>
      <c r="V94" s="18">
        <f t="shared" si="11"/>
        <v>13140805</v>
      </c>
      <c r="W94" s="19"/>
      <c r="X94" s="58" t="s">
        <v>9</v>
      </c>
      <c r="Y94" s="32" t="s">
        <v>178</v>
      </c>
      <c r="Z94" s="1"/>
      <c r="AA94" s="1"/>
    </row>
    <row r="95" spans="1:27" s="42" customFormat="1" ht="15">
      <c r="A95" s="32"/>
      <c r="B95" s="1"/>
      <c r="C95" s="38">
        <v>1813</v>
      </c>
      <c r="D95" s="1"/>
      <c r="E95" s="36" t="s">
        <v>163</v>
      </c>
      <c r="F95" s="1"/>
      <c r="G95" s="1"/>
      <c r="H95" s="1"/>
      <c r="I95" s="1"/>
      <c r="J95" s="26">
        <v>46931447</v>
      </c>
      <c r="K95" s="26"/>
      <c r="L95" s="26">
        <v>46931447</v>
      </c>
      <c r="M95" s="26"/>
      <c r="N95" s="26">
        <v>46931447</v>
      </c>
      <c r="O95" s="26"/>
      <c r="P95" s="26">
        <v>46931447</v>
      </c>
      <c r="Q95" s="26"/>
      <c r="R95" s="26">
        <v>46931447</v>
      </c>
      <c r="S95" s="19"/>
      <c r="T95" s="19">
        <f t="shared" si="9"/>
        <v>234657235</v>
      </c>
      <c r="U95" s="19"/>
      <c r="V95" s="18">
        <f t="shared" si="11"/>
        <v>46931447</v>
      </c>
      <c r="W95" s="19"/>
      <c r="X95" s="58" t="s">
        <v>11</v>
      </c>
      <c r="Y95" s="32" t="s">
        <v>177</v>
      </c>
      <c r="Z95" s="1" t="s">
        <v>267</v>
      </c>
      <c r="AA95" s="1">
        <v>1813</v>
      </c>
    </row>
    <row r="96" spans="1:27" s="100" customFormat="1" ht="12.75">
      <c r="A96" s="30"/>
      <c r="B96" s="30"/>
      <c r="C96" s="96">
        <v>1833</v>
      </c>
      <c r="D96" s="30"/>
      <c r="E96" s="97"/>
      <c r="F96" s="30" t="s">
        <v>233</v>
      </c>
      <c r="G96" s="30"/>
      <c r="H96" s="30"/>
      <c r="I96" s="30"/>
      <c r="J96" s="98">
        <v>1000000</v>
      </c>
      <c r="K96" s="165"/>
      <c r="L96" s="98">
        <v>1000000</v>
      </c>
      <c r="M96" s="165"/>
      <c r="N96" s="98">
        <v>0</v>
      </c>
      <c r="O96" s="165"/>
      <c r="P96" s="98">
        <v>0</v>
      </c>
      <c r="Q96" s="165"/>
      <c r="R96" s="98">
        <v>0</v>
      </c>
      <c r="S96" s="99"/>
      <c r="T96" s="98">
        <f t="shared" si="9"/>
        <v>2000000</v>
      </c>
      <c r="U96" s="99"/>
      <c r="V96" s="98">
        <f t="shared" si="11"/>
        <v>400000</v>
      </c>
      <c r="W96" s="99"/>
      <c r="X96" s="30"/>
      <c r="Y96" s="30"/>
      <c r="Z96" s="30"/>
      <c r="AA96" s="30"/>
    </row>
    <row r="97" spans="1:27" s="42" customFormat="1" ht="15">
      <c r="A97" s="32"/>
      <c r="B97" s="1"/>
      <c r="C97" s="38">
        <v>1814</v>
      </c>
      <c r="D97" s="1"/>
      <c r="E97" s="36" t="s">
        <v>142</v>
      </c>
      <c r="F97" s="1"/>
      <c r="G97" s="1"/>
      <c r="H97" s="1"/>
      <c r="I97" s="1"/>
      <c r="J97" s="26">
        <v>9386289</v>
      </c>
      <c r="K97" s="26"/>
      <c r="L97" s="26">
        <v>9386289</v>
      </c>
      <c r="M97" s="26"/>
      <c r="N97" s="26">
        <v>9386289</v>
      </c>
      <c r="O97" s="26"/>
      <c r="P97" s="26">
        <v>9386289</v>
      </c>
      <c r="Q97" s="26"/>
      <c r="R97" s="26">
        <v>9386289</v>
      </c>
      <c r="S97" s="19"/>
      <c r="T97" s="19">
        <f t="shared" si="9"/>
        <v>46931445</v>
      </c>
      <c r="U97" s="19"/>
      <c r="V97" s="18">
        <f t="shared" si="11"/>
        <v>9386289</v>
      </c>
      <c r="W97" s="19"/>
      <c r="X97" s="58" t="s">
        <v>11</v>
      </c>
      <c r="Y97" s="32" t="s">
        <v>177</v>
      </c>
      <c r="Z97" s="1" t="s">
        <v>268</v>
      </c>
      <c r="AA97" s="1">
        <v>1814</v>
      </c>
    </row>
    <row r="98" spans="1:27" s="42" customFormat="1" ht="15">
      <c r="A98" s="32"/>
      <c r="B98" s="1"/>
      <c r="C98" s="38">
        <v>1814</v>
      </c>
      <c r="D98" s="1"/>
      <c r="E98" s="36" t="s">
        <v>141</v>
      </c>
      <c r="F98" s="1"/>
      <c r="G98" s="1"/>
      <c r="H98" s="1"/>
      <c r="I98" s="1"/>
      <c r="J98" s="26">
        <v>9386289</v>
      </c>
      <c r="K98" s="26"/>
      <c r="L98" s="26">
        <v>9386289</v>
      </c>
      <c r="M98" s="26"/>
      <c r="N98" s="26">
        <v>9386289</v>
      </c>
      <c r="O98" s="26"/>
      <c r="P98" s="26">
        <v>9386289</v>
      </c>
      <c r="Q98" s="26"/>
      <c r="R98" s="26">
        <v>9386289</v>
      </c>
      <c r="S98" s="19"/>
      <c r="T98" s="19">
        <f t="shared" si="9"/>
        <v>46931445</v>
      </c>
      <c r="U98" s="19"/>
      <c r="V98" s="18">
        <f t="shared" si="11"/>
        <v>9386289</v>
      </c>
      <c r="W98" s="19"/>
      <c r="X98" s="58" t="s">
        <v>11</v>
      </c>
      <c r="Y98" s="32" t="s">
        <v>177</v>
      </c>
      <c r="Z98" s="1" t="s">
        <v>269</v>
      </c>
      <c r="AA98" s="1">
        <v>1814</v>
      </c>
    </row>
    <row r="99" spans="1:27" s="94" customFormat="1" ht="15">
      <c r="A99" s="32"/>
      <c r="B99" s="32"/>
      <c r="C99" s="95">
        <v>1819</v>
      </c>
      <c r="D99" s="32"/>
      <c r="E99" s="92" t="s">
        <v>270</v>
      </c>
      <c r="F99" s="32"/>
      <c r="G99" s="32"/>
      <c r="H99" s="32"/>
      <c r="I99" s="32"/>
      <c r="J99" s="93"/>
      <c r="K99" s="93"/>
      <c r="L99" s="93"/>
      <c r="M99" s="93"/>
      <c r="N99" s="93"/>
      <c r="O99" s="93"/>
      <c r="P99" s="93"/>
      <c r="Q99" s="93"/>
      <c r="R99" s="93"/>
      <c r="S99" s="29"/>
      <c r="T99" s="29"/>
      <c r="U99" s="29"/>
      <c r="V99" s="140"/>
      <c r="W99" s="29"/>
      <c r="X99" s="163"/>
      <c r="Y99" s="32"/>
      <c r="Z99" s="32"/>
      <c r="AA99" s="32"/>
    </row>
    <row r="100" spans="1:28" s="94" customFormat="1" ht="15">
      <c r="A100" s="32"/>
      <c r="B100" s="32"/>
      <c r="C100" s="95"/>
      <c r="D100" s="32"/>
      <c r="E100" s="92"/>
      <c r="F100" s="32" t="s">
        <v>234</v>
      </c>
      <c r="G100" s="32"/>
      <c r="H100" s="32"/>
      <c r="I100" s="32"/>
      <c r="J100" s="93">
        <v>10000000</v>
      </c>
      <c r="K100" s="93"/>
      <c r="L100" s="93">
        <v>0</v>
      </c>
      <c r="M100" s="93"/>
      <c r="N100" s="93">
        <v>0</v>
      </c>
      <c r="O100" s="93"/>
      <c r="P100" s="93">
        <v>0</v>
      </c>
      <c r="Q100" s="93"/>
      <c r="R100" s="93">
        <v>0</v>
      </c>
      <c r="S100" s="29"/>
      <c r="T100" s="29">
        <f t="shared" si="9"/>
        <v>10000000</v>
      </c>
      <c r="U100" s="29"/>
      <c r="V100" s="140">
        <f t="shared" si="11"/>
        <v>2000000</v>
      </c>
      <c r="W100" s="29"/>
      <c r="X100" s="163" t="s">
        <v>11</v>
      </c>
      <c r="Y100" s="32" t="s">
        <v>177</v>
      </c>
      <c r="Z100" s="32" t="s">
        <v>235</v>
      </c>
      <c r="AA100" s="32">
        <v>1819</v>
      </c>
      <c r="AB100" s="164"/>
    </row>
    <row r="101" spans="1:27" s="94" customFormat="1" ht="15">
      <c r="A101" s="32"/>
      <c r="B101" s="32"/>
      <c r="C101" s="95"/>
      <c r="D101" s="32"/>
      <c r="E101" s="92"/>
      <c r="F101" s="32" t="s">
        <v>236</v>
      </c>
      <c r="G101" s="32"/>
      <c r="H101" s="32"/>
      <c r="I101" s="32"/>
      <c r="J101" s="93">
        <v>20000000</v>
      </c>
      <c r="K101" s="93"/>
      <c r="L101" s="93">
        <v>0</v>
      </c>
      <c r="M101" s="93"/>
      <c r="N101" s="93">
        <v>0</v>
      </c>
      <c r="O101" s="93"/>
      <c r="P101" s="93">
        <v>0</v>
      </c>
      <c r="Q101" s="93"/>
      <c r="R101" s="93">
        <v>0</v>
      </c>
      <c r="S101" s="29"/>
      <c r="T101" s="29">
        <f t="shared" si="9"/>
        <v>20000000</v>
      </c>
      <c r="U101" s="29"/>
      <c r="V101" s="140">
        <f t="shared" si="11"/>
        <v>4000000</v>
      </c>
      <c r="W101" s="29"/>
      <c r="X101" s="163" t="s">
        <v>11</v>
      </c>
      <c r="Y101" s="32" t="s">
        <v>177</v>
      </c>
      <c r="Z101" s="32" t="s">
        <v>235</v>
      </c>
      <c r="AA101" s="32"/>
    </row>
    <row r="102" spans="1:27" s="94" customFormat="1" ht="15">
      <c r="A102" s="32"/>
      <c r="B102" s="32"/>
      <c r="C102" s="95"/>
      <c r="D102" s="32"/>
      <c r="E102" s="92"/>
      <c r="F102" s="32" t="s">
        <v>237</v>
      </c>
      <c r="G102" s="32"/>
      <c r="H102" s="32"/>
      <c r="I102" s="32"/>
      <c r="J102" s="93">
        <v>60000000</v>
      </c>
      <c r="K102" s="93"/>
      <c r="L102" s="93">
        <v>0</v>
      </c>
      <c r="M102" s="93"/>
      <c r="N102" s="93">
        <v>0</v>
      </c>
      <c r="O102" s="93"/>
      <c r="P102" s="93">
        <v>0</v>
      </c>
      <c r="Q102" s="93"/>
      <c r="R102" s="93">
        <v>0</v>
      </c>
      <c r="S102" s="29"/>
      <c r="T102" s="29">
        <f t="shared" si="9"/>
        <v>60000000</v>
      </c>
      <c r="U102" s="29"/>
      <c r="V102" s="140">
        <f t="shared" si="11"/>
        <v>12000000</v>
      </c>
      <c r="W102" s="29"/>
      <c r="X102" s="163" t="s">
        <v>11</v>
      </c>
      <c r="Y102" s="32" t="s">
        <v>177</v>
      </c>
      <c r="Z102" s="32" t="s">
        <v>235</v>
      </c>
      <c r="AA102" s="32"/>
    </row>
    <row r="103" spans="1:28" s="94" customFormat="1" ht="15">
      <c r="A103" s="32"/>
      <c r="B103" s="32"/>
      <c r="C103" s="95"/>
      <c r="D103" s="32"/>
      <c r="E103" s="92"/>
      <c r="F103" s="32" t="s">
        <v>238</v>
      </c>
      <c r="G103" s="32"/>
      <c r="H103" s="32"/>
      <c r="I103" s="32"/>
      <c r="J103" s="93">
        <v>6000000</v>
      </c>
      <c r="K103" s="93"/>
      <c r="L103" s="93">
        <v>2000000</v>
      </c>
      <c r="M103" s="93"/>
      <c r="N103" s="93">
        <v>2000000</v>
      </c>
      <c r="O103" s="93"/>
      <c r="P103" s="93">
        <v>2000000</v>
      </c>
      <c r="Q103" s="93"/>
      <c r="R103" s="93">
        <v>2000000</v>
      </c>
      <c r="S103" s="29"/>
      <c r="T103" s="29">
        <f t="shared" si="9"/>
        <v>14000000</v>
      </c>
      <c r="U103" s="29"/>
      <c r="V103" s="140">
        <f t="shared" si="11"/>
        <v>2800000</v>
      </c>
      <c r="W103" s="29"/>
      <c r="X103" s="163" t="s">
        <v>11</v>
      </c>
      <c r="Y103" s="32" t="s">
        <v>178</v>
      </c>
      <c r="Z103" s="32"/>
      <c r="AA103" s="32"/>
      <c r="AB103" s="164"/>
    </row>
    <row r="104" spans="1:27" s="94" customFormat="1" ht="15">
      <c r="A104" s="32"/>
      <c r="B104" s="32"/>
      <c r="C104" s="95"/>
      <c r="D104" s="32"/>
      <c r="E104" s="92"/>
      <c r="F104" s="32" t="s">
        <v>239</v>
      </c>
      <c r="G104" s="32"/>
      <c r="H104" s="32"/>
      <c r="I104" s="32"/>
      <c r="J104" s="93">
        <v>25000000</v>
      </c>
      <c r="K104" s="93"/>
      <c r="L104" s="93">
        <v>37000000</v>
      </c>
      <c r="M104" s="93"/>
      <c r="N104" s="93">
        <v>21000000</v>
      </c>
      <c r="O104" s="93"/>
      <c r="P104" s="93">
        <v>9000000</v>
      </c>
      <c r="Q104" s="93"/>
      <c r="R104" s="93">
        <v>9000000</v>
      </c>
      <c r="S104" s="29"/>
      <c r="T104" s="29">
        <f t="shared" si="9"/>
        <v>101000000</v>
      </c>
      <c r="U104" s="29"/>
      <c r="V104" s="140">
        <f t="shared" si="11"/>
        <v>20200000</v>
      </c>
      <c r="W104" s="29"/>
      <c r="X104" s="163" t="s">
        <v>11</v>
      </c>
      <c r="Y104" s="32" t="s">
        <v>178</v>
      </c>
      <c r="Z104" s="32"/>
      <c r="AA104" s="32"/>
    </row>
    <row r="105" spans="1:27" s="94" customFormat="1" ht="15">
      <c r="A105" s="32"/>
      <c r="B105" s="32"/>
      <c r="C105" s="95"/>
      <c r="D105" s="32"/>
      <c r="E105" s="92"/>
      <c r="F105" s="32" t="s">
        <v>240</v>
      </c>
      <c r="G105" s="32"/>
      <c r="H105" s="32"/>
      <c r="I105" s="32"/>
      <c r="J105" s="93">
        <v>500000000</v>
      </c>
      <c r="K105" s="93"/>
      <c r="L105" s="93">
        <v>650000000</v>
      </c>
      <c r="M105" s="93"/>
      <c r="N105" s="93">
        <v>850000000</v>
      </c>
      <c r="O105" s="93"/>
      <c r="P105" s="93">
        <v>850000000</v>
      </c>
      <c r="Q105" s="93"/>
      <c r="R105" s="93">
        <v>600000000</v>
      </c>
      <c r="S105" s="29"/>
      <c r="T105" s="29">
        <f t="shared" si="9"/>
        <v>3450000000</v>
      </c>
      <c r="U105" s="29"/>
      <c r="V105" s="140">
        <f t="shared" si="11"/>
        <v>690000000</v>
      </c>
      <c r="W105" s="29"/>
      <c r="X105" s="163" t="s">
        <v>11</v>
      </c>
      <c r="Y105" s="32" t="s">
        <v>178</v>
      </c>
      <c r="Z105" s="32"/>
      <c r="AA105" s="32"/>
    </row>
    <row r="106" spans="1:27" s="94" customFormat="1" ht="15">
      <c r="A106" s="32"/>
      <c r="B106" s="32"/>
      <c r="C106" s="95"/>
      <c r="D106" s="32"/>
      <c r="E106" s="92"/>
      <c r="F106" s="32" t="s">
        <v>241</v>
      </c>
      <c r="G106" s="32"/>
      <c r="H106" s="32"/>
      <c r="I106" s="32"/>
      <c r="J106" s="93">
        <v>13000000</v>
      </c>
      <c r="K106" s="93"/>
      <c r="L106" s="93">
        <v>16000000</v>
      </c>
      <c r="M106" s="93"/>
      <c r="N106" s="93">
        <v>8000000</v>
      </c>
      <c r="O106" s="93"/>
      <c r="P106" s="93">
        <v>5000000</v>
      </c>
      <c r="Q106" s="93"/>
      <c r="R106" s="93">
        <v>5000000</v>
      </c>
      <c r="S106" s="29"/>
      <c r="T106" s="29">
        <f t="shared" si="9"/>
        <v>47000000</v>
      </c>
      <c r="U106" s="29"/>
      <c r="V106" s="140">
        <f t="shared" si="11"/>
        <v>9400000</v>
      </c>
      <c r="W106" s="29"/>
      <c r="X106" s="163" t="s">
        <v>11</v>
      </c>
      <c r="Y106" s="32" t="s">
        <v>178</v>
      </c>
      <c r="Z106" s="32"/>
      <c r="AA106" s="32"/>
    </row>
    <row r="107" spans="1:27" s="94" customFormat="1" ht="15">
      <c r="A107" s="32"/>
      <c r="B107" s="32"/>
      <c r="C107" s="95"/>
      <c r="D107" s="32"/>
      <c r="E107" s="92"/>
      <c r="F107" s="32" t="s">
        <v>271</v>
      </c>
      <c r="G107" s="32"/>
      <c r="H107" s="32"/>
      <c r="I107" s="32"/>
      <c r="J107" s="93">
        <v>4000000</v>
      </c>
      <c r="K107" s="93"/>
      <c r="L107" s="93">
        <v>4000000</v>
      </c>
      <c r="M107" s="93"/>
      <c r="N107" s="93">
        <v>4000000</v>
      </c>
      <c r="O107" s="93"/>
      <c r="P107" s="93">
        <v>4000000</v>
      </c>
      <c r="Q107" s="93"/>
      <c r="R107" s="93">
        <v>4000000</v>
      </c>
      <c r="S107" s="29"/>
      <c r="T107" s="29">
        <f t="shared" si="9"/>
        <v>20000000</v>
      </c>
      <c r="U107" s="29"/>
      <c r="V107" s="140">
        <f t="shared" si="11"/>
        <v>4000000</v>
      </c>
      <c r="W107" s="29"/>
      <c r="X107" s="163" t="s">
        <v>11</v>
      </c>
      <c r="Y107" s="32" t="s">
        <v>178</v>
      </c>
      <c r="Z107" s="32"/>
      <c r="AA107" s="32"/>
    </row>
    <row r="108" spans="1:27" s="42" customFormat="1" ht="15">
      <c r="A108" s="32"/>
      <c r="B108" s="1"/>
      <c r="C108" s="38">
        <v>1822</v>
      </c>
      <c r="D108" s="1"/>
      <c r="E108" s="36" t="s">
        <v>215</v>
      </c>
      <c r="F108" s="1"/>
      <c r="G108" s="1"/>
      <c r="H108" s="1"/>
      <c r="I108" s="1"/>
      <c r="J108" s="26">
        <v>100000000</v>
      </c>
      <c r="K108" s="26"/>
      <c r="L108" s="26">
        <v>100000000</v>
      </c>
      <c r="M108" s="26"/>
      <c r="N108" s="26">
        <v>100000000</v>
      </c>
      <c r="O108" s="26"/>
      <c r="P108" s="26">
        <v>100000000</v>
      </c>
      <c r="Q108" s="26"/>
      <c r="R108" s="26">
        <v>100000000</v>
      </c>
      <c r="S108" s="19"/>
      <c r="T108" s="19">
        <f t="shared" si="9"/>
        <v>500000000</v>
      </c>
      <c r="U108" s="19"/>
      <c r="V108" s="18">
        <f t="shared" si="11"/>
        <v>100000000</v>
      </c>
      <c r="W108" s="19"/>
      <c r="X108" s="58" t="s">
        <v>11</v>
      </c>
      <c r="Y108" s="32" t="s">
        <v>177</v>
      </c>
      <c r="Z108" s="1"/>
      <c r="AA108" s="1"/>
    </row>
    <row r="109" spans="1:27" s="117" customFormat="1" ht="15">
      <c r="A109" s="106"/>
      <c r="B109" s="106"/>
      <c r="C109" s="108">
        <v>1826</v>
      </c>
      <c r="D109" s="106"/>
      <c r="E109" s="174" t="s">
        <v>188</v>
      </c>
      <c r="F109" s="175"/>
      <c r="G109" s="175"/>
      <c r="H109" s="175"/>
      <c r="I109" s="106"/>
      <c r="J109" s="115">
        <v>1800000</v>
      </c>
      <c r="K109" s="115"/>
      <c r="L109" s="115">
        <v>1800000</v>
      </c>
      <c r="M109" s="115"/>
      <c r="N109" s="115">
        <v>1800000</v>
      </c>
      <c r="O109" s="115"/>
      <c r="P109" s="115">
        <v>1800000</v>
      </c>
      <c r="Q109" s="115"/>
      <c r="R109" s="115">
        <v>1800000</v>
      </c>
      <c r="S109" s="109"/>
      <c r="T109" s="109">
        <f t="shared" si="9"/>
        <v>9000000</v>
      </c>
      <c r="U109" s="109"/>
      <c r="V109" s="18">
        <f t="shared" si="11"/>
        <v>1800000</v>
      </c>
      <c r="W109" s="109"/>
      <c r="X109" s="116" t="s">
        <v>11</v>
      </c>
      <c r="Y109" s="106" t="s">
        <v>177</v>
      </c>
      <c r="Z109" s="106" t="s">
        <v>209</v>
      </c>
      <c r="AA109" s="106"/>
    </row>
    <row r="110" spans="1:27" s="42" customFormat="1" ht="15">
      <c r="A110" s="32"/>
      <c r="B110" s="1"/>
      <c r="C110" s="38"/>
      <c r="D110" s="1"/>
      <c r="E110" s="36"/>
      <c r="F110" s="1"/>
      <c r="G110" s="1"/>
      <c r="H110" s="1"/>
      <c r="I110" s="1"/>
      <c r="J110" s="26"/>
      <c r="K110" s="26"/>
      <c r="L110" s="26"/>
      <c r="M110" s="26"/>
      <c r="N110" s="26"/>
      <c r="O110" s="26"/>
      <c r="P110" s="26"/>
      <c r="Q110" s="26"/>
      <c r="R110" s="26"/>
      <c r="S110" s="19"/>
      <c r="T110" s="19"/>
      <c r="U110" s="19"/>
      <c r="V110" s="19"/>
      <c r="W110" s="19"/>
      <c r="X110" s="58"/>
      <c r="Y110" s="1"/>
      <c r="Z110" s="1"/>
      <c r="AA110" s="1"/>
    </row>
    <row r="111" spans="1:27" s="33" customFormat="1" ht="15.75">
      <c r="A111" s="32"/>
      <c r="B111" s="32"/>
      <c r="C111" s="120"/>
      <c r="D111" s="32"/>
      <c r="E111" s="32"/>
      <c r="F111" s="121" t="s">
        <v>7</v>
      </c>
      <c r="G111" s="121"/>
      <c r="H111" s="121"/>
      <c r="I111" s="32"/>
      <c r="J111" s="28">
        <f>+J8+J11+J16+J25+J32+J34+J42+J43+J47+J93+J48+J53+J54+J55+J59+J67+J68+J69+J71+J72+J73+J74+J76+J75+J77+J78+J80+J82+J83+J84+J85+J87+J88+J89+J90+J92+J94+J95+J97+J98+J100+J101+J102+J103+J104+J105+J106+J107+J108+J109</f>
        <v>37995345225</v>
      </c>
      <c r="K111" s="29"/>
      <c r="L111" s="28">
        <f>+L8+L11+L16+L25+L32+L34+L42+L43+L47+L93+L48+L53+L54+L55+L59+L67+L68+L69+L71+L72+L73+L74+L76+L75+L77+L78+L80+L82+L83+L84+L85+L87+L88+L89+L90+L92+L94+L95+L97+L98+L100+L101+L102+L103+L104+L105+L106+L107+L108+L109</f>
        <v>39292518400</v>
      </c>
      <c r="M111" s="29"/>
      <c r="N111" s="28">
        <f>+N8+N11+N16+N25+N32+N34+N42+N43+N47+N93+N48+N53+N54+N55+N59+N67+N68+N69+N71+N72+N73+N74+N76+N75+N77+N78+N80+N82+N83+N84+N85+N87+N88+N89+N90+N92+N94+N95+N97+N98+N100+N101+N102+N103+N104+N105+N106+N107+N108+N109</f>
        <v>39897464708</v>
      </c>
      <c r="O111" s="29"/>
      <c r="P111" s="28">
        <f>+P8+P11+P16+P25+P32+P34+P42+P43+P47+P93+P48+P53+P54+P55+P59+P67+P68+P69+P71+P72+P73+P74+P76+P75+P77+P78+P80+P82+P83+P84+P85+P87+P88+P89+P90+P92+P94+P95+P97+P98+P100+P101+P102+P103+P104+P105+P106+P107+P108+P109</f>
        <v>41344113252</v>
      </c>
      <c r="Q111" s="29"/>
      <c r="R111" s="28">
        <f>+R8+R11+R16+R25+R32+R34+R42+R43+R47+R93+R48+R53+R54+R55+R59+R67+R68+R69+R71+R72+R73+R74+R76+R75+R77+R78+R80+R82+R83+R84+R85+R87+R88+R89+R90+R92+R94+R95+R97+R98+R100+R101+R102+R103+R104+R105+R106+R107+R108+R109</f>
        <v>42235951538</v>
      </c>
      <c r="S111" s="29"/>
      <c r="T111" s="28">
        <f>SUM(J111:R111)</f>
        <v>200765393123</v>
      </c>
      <c r="U111" s="29"/>
      <c r="V111" s="130">
        <f>ROUND(T111/5,4)</f>
        <v>40153078624.6</v>
      </c>
      <c r="W111" s="29"/>
      <c r="X111" s="30"/>
      <c r="Y111" s="31"/>
      <c r="Z111" s="32"/>
      <c r="AA111" s="32"/>
    </row>
    <row r="112" spans="1:77" ht="15.75">
      <c r="A112" s="32"/>
      <c r="B112" s="1"/>
      <c r="C112" s="17"/>
      <c r="D112" s="1"/>
      <c r="E112" s="1"/>
      <c r="F112" s="11"/>
      <c r="G112" s="11"/>
      <c r="H112" s="11"/>
      <c r="I112" s="1"/>
      <c r="J112" s="28"/>
      <c r="K112" s="29"/>
      <c r="L112" s="28"/>
      <c r="M112" s="29"/>
      <c r="N112" s="28"/>
      <c r="O112" s="29"/>
      <c r="P112" s="28"/>
      <c r="Q112" s="29"/>
      <c r="R112" s="28"/>
      <c r="S112" s="29"/>
      <c r="T112" s="28"/>
      <c r="U112" s="29"/>
      <c r="V112" s="28"/>
      <c r="W112" s="29"/>
      <c r="X112" s="30"/>
      <c r="Y112" s="31"/>
      <c r="Z112" s="32"/>
      <c r="AA112" s="32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</row>
    <row r="113" spans="1:27" s="33" customFormat="1" ht="15">
      <c r="A113" s="32"/>
      <c r="B113" s="32"/>
      <c r="C113" s="120"/>
      <c r="D113" s="32"/>
      <c r="H113" s="122" t="s">
        <v>38</v>
      </c>
      <c r="I113" s="32"/>
      <c r="J113" s="34">
        <f>SUMIF($X$8:$X$109,"=HTF (HA)",J$8:J$109)</f>
        <v>37982204420</v>
      </c>
      <c r="K113" s="29"/>
      <c r="L113" s="34">
        <f>SUMIF($X$8:$X$109,"=HTF (HA)",L$8:L$109)</f>
        <v>39224377595</v>
      </c>
      <c r="M113" s="29"/>
      <c r="N113" s="34">
        <f>SUMIF($X$8:$X$109,"=HTF (HA)",N$8:N$109)</f>
        <v>39829323903</v>
      </c>
      <c r="O113" s="29"/>
      <c r="P113" s="34">
        <f>SUMIF($X$8:$X$109,"=HTF (HA)",P$8:P$109)</f>
        <v>41330972447</v>
      </c>
      <c r="Q113" s="29"/>
      <c r="R113" s="34">
        <f>SUMIF($X$8:$X$109,"=HTF (HA)",R$8:R$109)</f>
        <v>42222810733</v>
      </c>
      <c r="S113" s="29"/>
      <c r="T113" s="34">
        <f>SUM(J113:R113)</f>
        <v>200589689098</v>
      </c>
      <c r="U113" s="29"/>
      <c r="V113" s="129">
        <f>ROUND(T113/5,4)</f>
        <v>40117937819.6</v>
      </c>
      <c r="W113" s="29"/>
      <c r="X113" s="30"/>
      <c r="Y113" s="31"/>
      <c r="Z113" s="32"/>
      <c r="AA113" s="32"/>
    </row>
    <row r="114" spans="1:77" ht="15.75">
      <c r="A114" s="32"/>
      <c r="B114" s="1"/>
      <c r="C114" s="17"/>
      <c r="D114" s="1"/>
      <c r="E114" s="1"/>
      <c r="F114" s="11"/>
      <c r="H114" s="35" t="s">
        <v>2</v>
      </c>
      <c r="I114" s="1"/>
      <c r="J114" s="23">
        <f>SUMIF($X$8:$X$109,"=GF",J$8:J$109)</f>
        <v>13140805</v>
      </c>
      <c r="K114" s="29"/>
      <c r="L114" s="23">
        <f>SUMIF($X$8:$X$109,"=GF",L$8:L$109)</f>
        <v>68140805</v>
      </c>
      <c r="M114" s="29"/>
      <c r="N114" s="23">
        <f>SUMIF($X$8:$X$109,"=GF",N$8:N$109)</f>
        <v>68140805</v>
      </c>
      <c r="O114" s="29"/>
      <c r="P114" s="23">
        <f>SUMIF($X$8:$X$109,"=GF",P$8:P$109)</f>
        <v>13140805</v>
      </c>
      <c r="Q114" s="29"/>
      <c r="R114" s="23">
        <f>SUMIF($X$8:$X$109,"=GF",R$8:R$109)</f>
        <v>13140805</v>
      </c>
      <c r="S114" s="29"/>
      <c r="T114" s="34">
        <f>SUM(J114:R114)</f>
        <v>175704025</v>
      </c>
      <c r="U114" s="29"/>
      <c r="V114" s="129">
        <f>ROUND(T114/5,4)</f>
        <v>35140805</v>
      </c>
      <c r="W114" s="29"/>
      <c r="X114" s="30"/>
      <c r="Y114" s="31"/>
      <c r="Z114" s="32"/>
      <c r="AA114" s="32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</row>
    <row r="115" spans="1:77" ht="15.75">
      <c r="A115" s="32"/>
      <c r="B115" s="1"/>
      <c r="C115" s="17"/>
      <c r="D115" s="1"/>
      <c r="E115" s="1"/>
      <c r="F115" s="11"/>
      <c r="G115" s="11"/>
      <c r="H115" s="11"/>
      <c r="I115" s="1"/>
      <c r="J115" s="28"/>
      <c r="K115" s="29"/>
      <c r="L115" s="28"/>
      <c r="M115" s="29"/>
      <c r="N115" s="28"/>
      <c r="O115" s="29"/>
      <c r="P115" s="28"/>
      <c r="Q115" s="29"/>
      <c r="R115" s="28"/>
      <c r="S115" s="29"/>
      <c r="T115" s="28"/>
      <c r="U115" s="29"/>
      <c r="V115" s="28"/>
      <c r="W115" s="29"/>
      <c r="X115" s="30"/>
      <c r="Y115" s="31"/>
      <c r="Z115" s="32"/>
      <c r="AA115" s="32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</row>
    <row r="116" spans="1:27" s="42" customFormat="1" ht="15">
      <c r="A116" s="32"/>
      <c r="B116" s="1"/>
      <c r="C116" s="70" t="s">
        <v>26</v>
      </c>
      <c r="D116" s="1"/>
      <c r="E116" s="36"/>
      <c r="F116" s="1"/>
      <c r="G116" s="10" t="s">
        <v>130</v>
      </c>
      <c r="H116" s="10"/>
      <c r="I116" s="1"/>
      <c r="J116" s="23">
        <v>34263000000</v>
      </c>
      <c r="K116" s="19"/>
      <c r="L116" s="23">
        <v>38924000000</v>
      </c>
      <c r="M116" s="19"/>
      <c r="N116" s="23">
        <v>39352000000</v>
      </c>
      <c r="O116" s="19"/>
      <c r="P116" s="23">
        <v>41304000000</v>
      </c>
      <c r="Q116" s="19"/>
      <c r="R116" s="23">
        <v>42007000000</v>
      </c>
      <c r="S116" s="19"/>
      <c r="T116" s="23">
        <f>SUM(J116:R116)</f>
        <v>195850000000</v>
      </c>
      <c r="U116" s="19"/>
      <c r="V116" s="129">
        <f>ROUND(T116/5,4)</f>
        <v>39170000000</v>
      </c>
      <c r="W116" s="19"/>
      <c r="X116" s="7"/>
      <c r="Y116" s="1"/>
      <c r="Z116" s="1"/>
      <c r="AA116" s="1"/>
    </row>
    <row r="117" spans="1:27" s="42" customFormat="1" ht="15">
      <c r="A117" s="32"/>
      <c r="B117" s="1"/>
      <c r="C117" s="70" t="s">
        <v>132</v>
      </c>
      <c r="D117" s="1"/>
      <c r="E117" s="36"/>
      <c r="F117" s="1"/>
      <c r="G117" s="10" t="s">
        <v>133</v>
      </c>
      <c r="H117" s="10"/>
      <c r="I117" s="1"/>
      <c r="J117" s="23">
        <v>436462453</v>
      </c>
      <c r="K117" s="19"/>
      <c r="L117" s="23">
        <v>450541887</v>
      </c>
      <c r="M117" s="19"/>
      <c r="N117" s="23">
        <v>464621321</v>
      </c>
      <c r="O117" s="19"/>
      <c r="P117" s="23">
        <v>478700755</v>
      </c>
      <c r="Q117" s="19"/>
      <c r="R117" s="23">
        <v>492780189</v>
      </c>
      <c r="S117" s="19"/>
      <c r="T117" s="23">
        <f>SUM(J117:R117)</f>
        <v>2323106605</v>
      </c>
      <c r="U117" s="19"/>
      <c r="V117" s="129">
        <f>ROUND(T117/5,4)</f>
        <v>464621321</v>
      </c>
      <c r="W117" s="19"/>
      <c r="X117" s="7"/>
      <c r="Y117" s="1"/>
      <c r="Z117" s="1"/>
      <c r="AA117" s="1"/>
    </row>
    <row r="118" spans="1:27" s="42" customFormat="1" ht="15">
      <c r="A118" s="32"/>
      <c r="B118" s="1"/>
      <c r="C118" s="70"/>
      <c r="D118" s="1"/>
      <c r="E118" s="36"/>
      <c r="F118" s="1"/>
      <c r="G118" s="10"/>
      <c r="H118" s="10"/>
      <c r="I118" s="1"/>
      <c r="J118" s="23"/>
      <c r="K118" s="19"/>
      <c r="L118" s="23"/>
      <c r="M118" s="19"/>
      <c r="N118" s="23"/>
      <c r="O118" s="19"/>
      <c r="P118" s="23"/>
      <c r="Q118" s="19"/>
      <c r="R118" s="23"/>
      <c r="S118" s="19"/>
      <c r="T118" s="23"/>
      <c r="U118" s="19"/>
      <c r="V118" s="23"/>
      <c r="W118" s="19"/>
      <c r="X118" s="7"/>
      <c r="Y118" s="1"/>
      <c r="Z118" s="1"/>
      <c r="AA118" s="1"/>
    </row>
    <row r="119" spans="1:27" ht="15.75">
      <c r="A119" s="32"/>
      <c r="B119" s="1" t="s">
        <v>134</v>
      </c>
      <c r="C119" s="36" t="s">
        <v>207</v>
      </c>
      <c r="D119" s="1"/>
      <c r="E119" s="9"/>
      <c r="F119" s="1"/>
      <c r="G119" s="1"/>
      <c r="H119" s="1"/>
      <c r="I119" s="1"/>
      <c r="J119" s="22"/>
      <c r="K119" s="20"/>
      <c r="L119" s="22"/>
      <c r="M119" s="20"/>
      <c r="N119" s="22"/>
      <c r="O119" s="20"/>
      <c r="P119" s="22"/>
      <c r="Q119" s="20"/>
      <c r="R119" s="22"/>
      <c r="S119" s="19"/>
      <c r="T119" s="22"/>
      <c r="U119" s="19"/>
      <c r="V119" s="19"/>
      <c r="W119" s="19"/>
      <c r="X119" s="7"/>
      <c r="Y119" s="1"/>
      <c r="Z119" s="1"/>
      <c r="AA119" s="1"/>
    </row>
    <row r="120" spans="1:27" s="33" customFormat="1" ht="15">
      <c r="A120" s="106"/>
      <c r="B120" s="106" t="s">
        <v>218</v>
      </c>
      <c r="C120" s="174" t="s">
        <v>275</v>
      </c>
      <c r="D120" s="171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29"/>
      <c r="X120" s="30"/>
      <c r="Y120" s="32"/>
      <c r="Z120" s="32"/>
      <c r="AA120" s="32"/>
    </row>
    <row r="121" spans="1:27" s="33" customFormat="1" ht="15">
      <c r="A121" s="106"/>
      <c r="B121" s="106" t="s">
        <v>263</v>
      </c>
      <c r="C121" s="174" t="s">
        <v>264</v>
      </c>
      <c r="D121" s="175"/>
      <c r="E121" s="175"/>
      <c r="F121" s="175"/>
      <c r="G121" s="175"/>
      <c r="H121" s="175"/>
      <c r="I121" s="175"/>
      <c r="J121" s="175"/>
      <c r="K121" s="175"/>
      <c r="L121" s="175"/>
      <c r="M121" s="175"/>
      <c r="N121" s="175"/>
      <c r="O121" s="175"/>
      <c r="P121" s="175"/>
      <c r="Q121" s="175"/>
      <c r="R121" s="175"/>
      <c r="S121" s="175"/>
      <c r="T121" s="175"/>
      <c r="U121" s="175"/>
      <c r="V121" s="175"/>
      <c r="W121" s="29"/>
      <c r="X121" s="30"/>
      <c r="Y121" s="32"/>
      <c r="Z121" s="32"/>
      <c r="AA121" s="32"/>
    </row>
    <row r="122" spans="1:27" ht="15">
      <c r="A122" s="32"/>
      <c r="B122" s="1"/>
      <c r="C122" s="1"/>
      <c r="D122" s="1"/>
      <c r="E122" s="1"/>
      <c r="F122" s="1"/>
      <c r="G122" s="1"/>
      <c r="H122" s="1"/>
      <c r="I122" s="1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7"/>
      <c r="Y122" s="1"/>
      <c r="Z122" s="1"/>
      <c r="AA122" s="1"/>
    </row>
    <row r="123" spans="1:27" ht="15.75">
      <c r="A123" s="32"/>
      <c r="B123" s="11" t="s">
        <v>55</v>
      </c>
      <c r="C123" s="9"/>
      <c r="D123" s="9"/>
      <c r="E123" s="9"/>
      <c r="F123" s="9"/>
      <c r="G123" s="9"/>
      <c r="H123" s="9"/>
      <c r="I123" s="9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15"/>
      <c r="Y123" s="1"/>
      <c r="Z123" s="1"/>
      <c r="AA123" s="1"/>
    </row>
    <row r="124" spans="1:27" ht="15.75">
      <c r="A124" s="32"/>
      <c r="B124" s="11"/>
      <c r="C124" s="10" t="s">
        <v>39</v>
      </c>
      <c r="D124" s="9"/>
      <c r="E124" s="9"/>
      <c r="F124" s="9"/>
      <c r="G124" s="9"/>
      <c r="H124" s="9"/>
      <c r="I124" s="9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15"/>
      <c r="Y124" s="1"/>
      <c r="Z124" s="1"/>
      <c r="AA124" s="1"/>
    </row>
    <row r="125" spans="1:27" s="111" customFormat="1" ht="45">
      <c r="A125" s="106"/>
      <c r="B125" s="107"/>
      <c r="C125" s="147" t="s">
        <v>272</v>
      </c>
      <c r="D125" s="166"/>
      <c r="E125" s="174" t="s">
        <v>205</v>
      </c>
      <c r="F125" s="151"/>
      <c r="G125" s="151"/>
      <c r="H125" s="171"/>
      <c r="I125" s="106"/>
      <c r="J125" s="109">
        <f>198050704-29025031</f>
        <v>169025673</v>
      </c>
      <c r="K125" s="109"/>
      <c r="L125" s="109">
        <f>201805220-29638742</f>
        <v>172166478</v>
      </c>
      <c r="M125" s="109"/>
      <c r="N125" s="109">
        <f>204621107-29638742</f>
        <v>174982365</v>
      </c>
      <c r="O125" s="109"/>
      <c r="P125" s="109">
        <f>206498365-29638742</f>
        <v>176859623</v>
      </c>
      <c r="Q125" s="109"/>
      <c r="R125" s="109">
        <f>209314252-29638742</f>
        <v>179675510</v>
      </c>
      <c r="S125" s="109"/>
      <c r="T125" s="109">
        <f aca="true" t="shared" si="12" ref="T125:T141">SUM(J125:R125)</f>
        <v>872709649</v>
      </c>
      <c r="U125" s="109"/>
      <c r="V125" s="167">
        <f aca="true" t="shared" si="13" ref="V125:V141">ROUND(T125/5,4)</f>
        <v>174541929.8</v>
      </c>
      <c r="W125" s="110"/>
      <c r="X125" s="106" t="s">
        <v>11</v>
      </c>
      <c r="Y125" s="106" t="s">
        <v>177</v>
      </c>
      <c r="Z125" s="106" t="s">
        <v>206</v>
      </c>
      <c r="AA125" s="106"/>
    </row>
    <row r="126" spans="1:27" s="62" customFormat="1" ht="12.75">
      <c r="A126" s="134"/>
      <c r="B126" s="75"/>
      <c r="C126" s="63" t="s">
        <v>69</v>
      </c>
      <c r="D126" s="75"/>
      <c r="E126" s="148" t="s">
        <v>145</v>
      </c>
      <c r="F126" s="149"/>
      <c r="G126" s="149"/>
      <c r="H126" s="149"/>
      <c r="I126" s="2"/>
      <c r="J126" s="51">
        <v>18772579</v>
      </c>
      <c r="K126" s="61"/>
      <c r="L126" s="51">
        <v>18772579</v>
      </c>
      <c r="M126" s="61"/>
      <c r="N126" s="51">
        <v>18772579</v>
      </c>
      <c r="O126" s="61"/>
      <c r="P126" s="51">
        <v>18772579</v>
      </c>
      <c r="Q126" s="61"/>
      <c r="R126" s="51">
        <v>18772579</v>
      </c>
      <c r="S126" s="61"/>
      <c r="T126" s="51">
        <f t="shared" si="12"/>
        <v>93862895</v>
      </c>
      <c r="U126" s="61"/>
      <c r="V126" s="51">
        <f t="shared" si="13"/>
        <v>18772579</v>
      </c>
      <c r="W126" s="65"/>
      <c r="Y126" s="2"/>
      <c r="Z126" s="2"/>
      <c r="AA126" s="2"/>
    </row>
    <row r="127" spans="1:27" s="62" customFormat="1" ht="12.75">
      <c r="A127" s="134"/>
      <c r="B127" s="75"/>
      <c r="C127" s="63" t="s">
        <v>70</v>
      </c>
      <c r="D127" s="75"/>
      <c r="E127" s="148" t="s">
        <v>57</v>
      </c>
      <c r="F127" s="149"/>
      <c r="G127" s="149"/>
      <c r="H127" s="149"/>
      <c r="I127" s="2"/>
      <c r="J127" s="51">
        <v>25342981</v>
      </c>
      <c r="K127" s="61"/>
      <c r="L127" s="51">
        <v>25342981</v>
      </c>
      <c r="M127" s="61"/>
      <c r="N127" s="51">
        <v>25342981</v>
      </c>
      <c r="O127" s="61"/>
      <c r="P127" s="51">
        <v>25342981</v>
      </c>
      <c r="Q127" s="61"/>
      <c r="R127" s="51">
        <v>25342981</v>
      </c>
      <c r="S127" s="61"/>
      <c r="T127" s="51">
        <f t="shared" si="12"/>
        <v>126714905</v>
      </c>
      <c r="U127" s="61"/>
      <c r="V127" s="51">
        <f t="shared" si="13"/>
        <v>25342981</v>
      </c>
      <c r="W127" s="65"/>
      <c r="Y127" s="2"/>
      <c r="Z127" s="2"/>
      <c r="AA127" s="2"/>
    </row>
    <row r="128" spans="1:27" s="62" customFormat="1" ht="12.75">
      <c r="A128" s="134"/>
      <c r="B128" s="75"/>
      <c r="C128" s="63" t="s">
        <v>71</v>
      </c>
      <c r="D128" s="75"/>
      <c r="E128" s="148" t="s">
        <v>58</v>
      </c>
      <c r="F128" s="149"/>
      <c r="G128" s="149"/>
      <c r="H128" s="149"/>
      <c r="I128" s="2"/>
      <c r="J128" s="51">
        <v>10000000</v>
      </c>
      <c r="K128" s="61"/>
      <c r="L128" s="51">
        <v>10000000</v>
      </c>
      <c r="M128" s="61"/>
      <c r="N128" s="51">
        <v>10000000</v>
      </c>
      <c r="O128" s="61"/>
      <c r="P128" s="51">
        <v>10000000</v>
      </c>
      <c r="Q128" s="61"/>
      <c r="R128" s="51">
        <v>10000000</v>
      </c>
      <c r="S128" s="61"/>
      <c r="T128" s="51">
        <f t="shared" si="12"/>
        <v>50000000</v>
      </c>
      <c r="U128" s="61"/>
      <c r="V128" s="51">
        <f t="shared" si="13"/>
        <v>10000000</v>
      </c>
      <c r="W128" s="65"/>
      <c r="Y128" s="2"/>
      <c r="Z128" s="2"/>
      <c r="AA128" s="2"/>
    </row>
    <row r="129" spans="1:27" s="62" customFormat="1" ht="12.75">
      <c r="A129" s="134"/>
      <c r="B129" s="75"/>
      <c r="C129" s="63" t="s">
        <v>146</v>
      </c>
      <c r="D129" s="75"/>
      <c r="E129" s="148" t="s">
        <v>147</v>
      </c>
      <c r="F129" s="149"/>
      <c r="G129" s="149"/>
      <c r="H129" s="149"/>
      <c r="I129" s="2"/>
      <c r="J129" s="51">
        <v>5000000</v>
      </c>
      <c r="K129" s="61"/>
      <c r="L129" s="51">
        <v>5000000</v>
      </c>
      <c r="M129" s="61"/>
      <c r="N129" s="51">
        <v>5000000</v>
      </c>
      <c r="O129" s="61"/>
      <c r="P129" s="51">
        <v>5000000</v>
      </c>
      <c r="Q129" s="61"/>
      <c r="R129" s="51">
        <v>5000000</v>
      </c>
      <c r="S129" s="51"/>
      <c r="T129" s="51">
        <f t="shared" si="12"/>
        <v>25000000</v>
      </c>
      <c r="U129" s="61"/>
      <c r="V129" s="51">
        <f t="shared" si="13"/>
        <v>5000000</v>
      </c>
      <c r="W129" s="65"/>
      <c r="Y129" s="2"/>
      <c r="Z129" s="2"/>
      <c r="AA129" s="2"/>
    </row>
    <row r="130" spans="1:27" s="89" customFormat="1" ht="12.75">
      <c r="A130" s="137"/>
      <c r="B130" s="87"/>
      <c r="C130" s="88" t="s">
        <v>146</v>
      </c>
      <c r="D130" s="87"/>
      <c r="E130" s="118"/>
      <c r="F130" s="150" t="s">
        <v>226</v>
      </c>
      <c r="G130" s="150"/>
      <c r="H130" s="150"/>
      <c r="I130" s="86"/>
      <c r="J130" s="56">
        <v>750000</v>
      </c>
      <c r="K130" s="90"/>
      <c r="L130" s="56">
        <v>750000</v>
      </c>
      <c r="M130" s="90"/>
      <c r="N130" s="56">
        <v>750000</v>
      </c>
      <c r="O130" s="90"/>
      <c r="P130" s="56">
        <v>750000</v>
      </c>
      <c r="Q130" s="90"/>
      <c r="R130" s="56">
        <v>750000</v>
      </c>
      <c r="S130" s="56"/>
      <c r="T130" s="56">
        <f t="shared" si="12"/>
        <v>3750000</v>
      </c>
      <c r="U130" s="90"/>
      <c r="V130" s="56">
        <f t="shared" si="13"/>
        <v>750000</v>
      </c>
      <c r="W130" s="91"/>
      <c r="Y130" s="86"/>
      <c r="Z130" s="86"/>
      <c r="AA130" s="86"/>
    </row>
    <row r="131" spans="1:27" s="145" customFormat="1" ht="12.75">
      <c r="A131" s="134"/>
      <c r="B131" s="141"/>
      <c r="C131" s="142" t="s">
        <v>148</v>
      </c>
      <c r="D131" s="141"/>
      <c r="E131" s="170" t="s">
        <v>227</v>
      </c>
      <c r="F131" s="151"/>
      <c r="G131" s="151"/>
      <c r="H131" s="151"/>
      <c r="I131" s="134"/>
      <c r="J131" s="98">
        <v>5000000</v>
      </c>
      <c r="K131" s="143"/>
      <c r="L131" s="98">
        <v>5000000</v>
      </c>
      <c r="M131" s="143"/>
      <c r="N131" s="98">
        <v>5000000</v>
      </c>
      <c r="O131" s="143"/>
      <c r="P131" s="98">
        <v>5000000</v>
      </c>
      <c r="Q131" s="143"/>
      <c r="R131" s="98">
        <v>5000000</v>
      </c>
      <c r="S131" s="98"/>
      <c r="T131" s="98">
        <f t="shared" si="12"/>
        <v>25000000</v>
      </c>
      <c r="U131" s="143"/>
      <c r="V131" s="98">
        <f t="shared" si="13"/>
        <v>5000000</v>
      </c>
      <c r="W131" s="144"/>
      <c r="Y131" s="134"/>
      <c r="Z131" s="134"/>
      <c r="AA131" s="134"/>
    </row>
    <row r="132" spans="1:27" s="62" customFormat="1" ht="12.75">
      <c r="A132" s="134"/>
      <c r="B132" s="75"/>
      <c r="C132" s="63" t="s">
        <v>149</v>
      </c>
      <c r="D132" s="75"/>
      <c r="E132" s="148" t="s">
        <v>154</v>
      </c>
      <c r="F132" s="149"/>
      <c r="G132" s="149"/>
      <c r="H132" s="149"/>
      <c r="I132" s="2"/>
      <c r="J132" s="51">
        <v>5000000</v>
      </c>
      <c r="K132" s="61"/>
      <c r="L132" s="51">
        <v>5000000</v>
      </c>
      <c r="M132" s="61"/>
      <c r="N132" s="51">
        <v>5000000</v>
      </c>
      <c r="O132" s="61"/>
      <c r="P132" s="51">
        <v>5000000</v>
      </c>
      <c r="Q132" s="61"/>
      <c r="R132" s="51">
        <v>5000000</v>
      </c>
      <c r="S132" s="61"/>
      <c r="T132" s="51">
        <f t="shared" si="12"/>
        <v>25000000</v>
      </c>
      <c r="U132" s="61"/>
      <c r="V132" s="51">
        <f t="shared" si="13"/>
        <v>5000000</v>
      </c>
      <c r="W132" s="65"/>
      <c r="Y132" s="2"/>
      <c r="Z132" s="2"/>
      <c r="AA132" s="2"/>
    </row>
    <row r="133" spans="1:27" s="62" customFormat="1" ht="12.75">
      <c r="A133" s="134"/>
      <c r="B133" s="75"/>
      <c r="C133" s="63" t="s">
        <v>150</v>
      </c>
      <c r="D133" s="75"/>
      <c r="E133" s="148" t="s">
        <v>153</v>
      </c>
      <c r="F133" s="149"/>
      <c r="G133" s="149"/>
      <c r="H133" s="149"/>
      <c r="I133" s="2"/>
      <c r="J133" s="51">
        <v>5000000</v>
      </c>
      <c r="K133" s="61"/>
      <c r="L133" s="51">
        <v>5000000</v>
      </c>
      <c r="M133" s="61"/>
      <c r="N133" s="51">
        <v>5000000</v>
      </c>
      <c r="O133" s="61"/>
      <c r="P133" s="51">
        <v>5000000</v>
      </c>
      <c r="Q133" s="61"/>
      <c r="R133" s="51">
        <v>5000000</v>
      </c>
      <c r="S133" s="61"/>
      <c r="T133" s="51">
        <f t="shared" si="12"/>
        <v>25000000</v>
      </c>
      <c r="U133" s="61"/>
      <c r="V133" s="51">
        <f t="shared" si="13"/>
        <v>5000000</v>
      </c>
      <c r="W133" s="65"/>
      <c r="Y133" s="2"/>
      <c r="Z133" s="2"/>
      <c r="AA133" s="2"/>
    </row>
    <row r="134" spans="1:27" s="145" customFormat="1" ht="12.75">
      <c r="A134" s="134"/>
      <c r="B134" s="141"/>
      <c r="C134" s="142" t="s">
        <v>151</v>
      </c>
      <c r="D134" s="141"/>
      <c r="E134" s="170" t="s">
        <v>228</v>
      </c>
      <c r="F134" s="171"/>
      <c r="G134" s="171"/>
      <c r="H134" s="171"/>
      <c r="I134" s="134"/>
      <c r="J134" s="98">
        <v>5000000</v>
      </c>
      <c r="K134" s="143"/>
      <c r="L134" s="98">
        <v>5000000</v>
      </c>
      <c r="M134" s="143"/>
      <c r="N134" s="98">
        <v>5000000</v>
      </c>
      <c r="O134" s="143"/>
      <c r="P134" s="98">
        <v>5000000</v>
      </c>
      <c r="Q134" s="143"/>
      <c r="R134" s="98">
        <v>5000000</v>
      </c>
      <c r="S134" s="143"/>
      <c r="T134" s="98">
        <f t="shared" si="12"/>
        <v>25000000</v>
      </c>
      <c r="U134" s="143"/>
      <c r="V134" s="98">
        <f t="shared" si="13"/>
        <v>5000000</v>
      </c>
      <c r="W134" s="144"/>
      <c r="Y134" s="134"/>
      <c r="Z134" s="134"/>
      <c r="AA134" s="134"/>
    </row>
    <row r="135" spans="1:27" s="145" customFormat="1" ht="12.75">
      <c r="A135" s="134"/>
      <c r="B135" s="141"/>
      <c r="C135" s="142" t="s">
        <v>155</v>
      </c>
      <c r="D135" s="141"/>
      <c r="E135" s="170" t="s">
        <v>246</v>
      </c>
      <c r="F135" s="176"/>
      <c r="G135" s="176"/>
      <c r="H135" s="176"/>
      <c r="I135" s="134"/>
      <c r="J135" s="98">
        <v>3000000</v>
      </c>
      <c r="K135" s="143"/>
      <c r="L135" s="98">
        <v>3000000</v>
      </c>
      <c r="M135" s="143"/>
      <c r="N135" s="98">
        <v>3000000</v>
      </c>
      <c r="O135" s="143"/>
      <c r="P135" s="98">
        <v>3000000</v>
      </c>
      <c r="Q135" s="143"/>
      <c r="R135" s="98">
        <v>3000000</v>
      </c>
      <c r="S135" s="143"/>
      <c r="T135" s="98">
        <f t="shared" si="12"/>
        <v>15000000</v>
      </c>
      <c r="U135" s="143"/>
      <c r="V135" s="98">
        <f t="shared" si="13"/>
        <v>3000000</v>
      </c>
      <c r="W135" s="144"/>
      <c r="Y135" s="134"/>
      <c r="Z135" s="134"/>
      <c r="AA135" s="134"/>
    </row>
    <row r="136" spans="1:27" s="62" customFormat="1" ht="12.75">
      <c r="A136" s="134"/>
      <c r="B136" s="75"/>
      <c r="C136" s="63" t="s">
        <v>176</v>
      </c>
      <c r="D136" s="75"/>
      <c r="E136" s="148" t="s">
        <v>152</v>
      </c>
      <c r="F136" s="149"/>
      <c r="G136" s="149"/>
      <c r="H136" s="149"/>
      <c r="I136" s="2"/>
      <c r="J136" s="51">
        <v>3000000</v>
      </c>
      <c r="K136" s="61"/>
      <c r="L136" s="51">
        <v>3000000</v>
      </c>
      <c r="M136" s="61"/>
      <c r="N136" s="51">
        <v>3000000</v>
      </c>
      <c r="O136" s="61"/>
      <c r="P136" s="51">
        <v>3000000</v>
      </c>
      <c r="Q136" s="61"/>
      <c r="R136" s="51">
        <v>3000000</v>
      </c>
      <c r="S136" s="61"/>
      <c r="T136" s="51">
        <f t="shared" si="12"/>
        <v>15000000</v>
      </c>
      <c r="U136" s="61"/>
      <c r="V136" s="51">
        <f t="shared" si="13"/>
        <v>3000000</v>
      </c>
      <c r="W136" s="65"/>
      <c r="Y136" s="2"/>
      <c r="Z136" s="2"/>
      <c r="AA136" s="2"/>
    </row>
    <row r="137" spans="1:27" s="62" customFormat="1" ht="12.75">
      <c r="A137" s="134"/>
      <c r="B137" s="75"/>
      <c r="C137" s="63" t="s">
        <v>229</v>
      </c>
      <c r="D137" s="75"/>
      <c r="E137" s="148" t="s">
        <v>175</v>
      </c>
      <c r="F137" s="149"/>
      <c r="G137" s="149"/>
      <c r="H137" s="149"/>
      <c r="I137" s="2"/>
      <c r="J137" s="51">
        <v>1500000</v>
      </c>
      <c r="K137" s="61"/>
      <c r="L137" s="51">
        <v>0</v>
      </c>
      <c r="M137" s="61"/>
      <c r="N137" s="51">
        <v>0</v>
      </c>
      <c r="O137" s="61"/>
      <c r="P137" s="51">
        <v>0</v>
      </c>
      <c r="Q137" s="61"/>
      <c r="R137" s="51">
        <v>0</v>
      </c>
      <c r="S137" s="61"/>
      <c r="T137" s="51">
        <f t="shared" si="12"/>
        <v>1500000</v>
      </c>
      <c r="U137" s="61"/>
      <c r="V137" s="51">
        <f t="shared" si="13"/>
        <v>300000</v>
      </c>
      <c r="W137" s="65"/>
      <c r="Y137" s="2"/>
      <c r="Z137" s="2"/>
      <c r="AA137" s="2"/>
    </row>
    <row r="138" spans="1:27" s="62" customFormat="1" ht="27" customHeight="1">
      <c r="A138" s="134"/>
      <c r="B138" s="75"/>
      <c r="C138" s="63" t="s">
        <v>230</v>
      </c>
      <c r="D138" s="75"/>
      <c r="E138" s="170" t="s">
        <v>273</v>
      </c>
      <c r="F138" s="151"/>
      <c r="G138" s="151"/>
      <c r="H138" s="151"/>
      <c r="I138" s="2"/>
      <c r="J138" s="146">
        <v>2500000</v>
      </c>
      <c r="K138" s="61"/>
      <c r="L138" s="146">
        <v>2500000</v>
      </c>
      <c r="M138" s="61"/>
      <c r="N138" s="146">
        <v>2500000</v>
      </c>
      <c r="O138" s="61"/>
      <c r="P138" s="146">
        <v>2500000</v>
      </c>
      <c r="Q138" s="61"/>
      <c r="R138" s="146">
        <v>2500000</v>
      </c>
      <c r="S138" s="61"/>
      <c r="T138" s="146">
        <f t="shared" si="12"/>
        <v>12500000</v>
      </c>
      <c r="U138" s="61"/>
      <c r="V138" s="146">
        <f t="shared" si="13"/>
        <v>2500000</v>
      </c>
      <c r="W138" s="65"/>
      <c r="Y138" s="2"/>
      <c r="Z138" s="2"/>
      <c r="AA138" s="2"/>
    </row>
    <row r="139" spans="1:27" s="62" customFormat="1" ht="12.75">
      <c r="A139" s="134"/>
      <c r="B139" s="75"/>
      <c r="C139" s="63" t="s">
        <v>72</v>
      </c>
      <c r="D139" s="75"/>
      <c r="E139" s="148" t="s">
        <v>59</v>
      </c>
      <c r="F139" s="149"/>
      <c r="G139" s="149"/>
      <c r="H139" s="149"/>
      <c r="I139" s="2"/>
      <c r="J139" s="51">
        <v>56317736</v>
      </c>
      <c r="K139" s="61"/>
      <c r="L139" s="51">
        <v>56317736</v>
      </c>
      <c r="M139" s="61"/>
      <c r="N139" s="51">
        <v>56317736</v>
      </c>
      <c r="O139" s="61"/>
      <c r="P139" s="51">
        <v>56317736</v>
      </c>
      <c r="Q139" s="61"/>
      <c r="R139" s="51">
        <v>56317736</v>
      </c>
      <c r="S139" s="61"/>
      <c r="T139" s="51">
        <f t="shared" si="12"/>
        <v>281588680</v>
      </c>
      <c r="U139" s="61"/>
      <c r="V139" s="51">
        <f t="shared" si="13"/>
        <v>56317736</v>
      </c>
      <c r="W139" s="65"/>
      <c r="Y139" s="2"/>
      <c r="Z139" s="2"/>
      <c r="AA139" s="2"/>
    </row>
    <row r="140" spans="1:27" s="62" customFormat="1" ht="12.75">
      <c r="A140" s="134"/>
      <c r="B140" s="75"/>
      <c r="C140" s="63" t="s">
        <v>80</v>
      </c>
      <c r="D140" s="75"/>
      <c r="E140" s="148" t="s">
        <v>62</v>
      </c>
      <c r="F140" s="149"/>
      <c r="G140" s="149"/>
      <c r="H140" s="149"/>
      <c r="I140" s="2"/>
      <c r="J140" s="51">
        <v>469314</v>
      </c>
      <c r="K140" s="61"/>
      <c r="L140" s="51">
        <v>469314</v>
      </c>
      <c r="M140" s="61"/>
      <c r="N140" s="51">
        <v>469314</v>
      </c>
      <c r="O140" s="61"/>
      <c r="P140" s="51">
        <v>469314</v>
      </c>
      <c r="Q140" s="61"/>
      <c r="R140" s="51">
        <v>469314</v>
      </c>
      <c r="S140" s="61"/>
      <c r="T140" s="51">
        <f t="shared" si="12"/>
        <v>2346570</v>
      </c>
      <c r="U140" s="61"/>
      <c r="V140" s="51">
        <f t="shared" si="13"/>
        <v>469314</v>
      </c>
      <c r="W140" s="65"/>
      <c r="Y140" s="2"/>
      <c r="Z140" s="2"/>
      <c r="AA140" s="2"/>
    </row>
    <row r="141" spans="1:27" s="62" customFormat="1" ht="12.75">
      <c r="A141" s="134"/>
      <c r="B141" s="75"/>
      <c r="C141" s="63">
        <v>2101</v>
      </c>
      <c r="D141" s="75"/>
      <c r="E141" s="148" t="s">
        <v>186</v>
      </c>
      <c r="F141" s="177"/>
      <c r="G141" s="177"/>
      <c r="H141" s="177"/>
      <c r="I141" s="2"/>
      <c r="J141" s="51">
        <v>893082</v>
      </c>
      <c r="K141" s="61"/>
      <c r="L141" s="51">
        <v>893082</v>
      </c>
      <c r="M141" s="61"/>
      <c r="N141" s="51">
        <v>893082</v>
      </c>
      <c r="O141" s="61"/>
      <c r="P141" s="51">
        <v>893082</v>
      </c>
      <c r="Q141" s="61"/>
      <c r="R141" s="51">
        <v>893082</v>
      </c>
      <c r="S141" s="61"/>
      <c r="T141" s="51">
        <f t="shared" si="12"/>
        <v>4465410</v>
      </c>
      <c r="U141" s="61"/>
      <c r="V141" s="51">
        <f t="shared" si="13"/>
        <v>893082</v>
      </c>
      <c r="W141" s="65"/>
      <c r="Y141" s="2"/>
      <c r="Z141" s="2"/>
      <c r="AA141" s="2"/>
    </row>
    <row r="142" spans="1:27" s="89" customFormat="1" ht="12.75">
      <c r="A142" s="137"/>
      <c r="B142" s="87"/>
      <c r="C142" s="88">
        <v>2101</v>
      </c>
      <c r="D142" s="87"/>
      <c r="E142" s="118"/>
      <c r="F142" s="150" t="s">
        <v>187</v>
      </c>
      <c r="G142" s="150"/>
      <c r="H142" s="150"/>
      <c r="I142" s="86"/>
      <c r="J142" s="119" t="s">
        <v>37</v>
      </c>
      <c r="K142" s="90"/>
      <c r="L142" s="119" t="s">
        <v>37</v>
      </c>
      <c r="M142" s="90"/>
      <c r="N142" s="119" t="s">
        <v>37</v>
      </c>
      <c r="O142" s="90"/>
      <c r="P142" s="119" t="s">
        <v>37</v>
      </c>
      <c r="Q142" s="90"/>
      <c r="R142" s="119" t="s">
        <v>37</v>
      </c>
      <c r="S142" s="90"/>
      <c r="T142" s="119" t="s">
        <v>37</v>
      </c>
      <c r="U142" s="90"/>
      <c r="V142" s="119" t="s">
        <v>37</v>
      </c>
      <c r="W142" s="91"/>
      <c r="Y142" s="86"/>
      <c r="Z142" s="86"/>
      <c r="AA142" s="86"/>
    </row>
    <row r="143" spans="1:27" s="62" customFormat="1" ht="12.75">
      <c r="A143" s="134"/>
      <c r="B143" s="75"/>
      <c r="C143" s="63" t="s">
        <v>117</v>
      </c>
      <c r="D143" s="75"/>
      <c r="E143" s="148" t="s">
        <v>65</v>
      </c>
      <c r="F143" s="177"/>
      <c r="G143" s="177"/>
      <c r="H143" s="177"/>
      <c r="I143" s="2"/>
      <c r="J143" s="51">
        <v>9386289</v>
      </c>
      <c r="K143" s="61"/>
      <c r="L143" s="51">
        <v>9386289</v>
      </c>
      <c r="M143" s="61"/>
      <c r="N143" s="51">
        <v>9386289</v>
      </c>
      <c r="O143" s="61"/>
      <c r="P143" s="51">
        <v>9386289</v>
      </c>
      <c r="Q143" s="61"/>
      <c r="R143" s="51">
        <v>9386289</v>
      </c>
      <c r="S143" s="61"/>
      <c r="T143" s="51">
        <f aca="true" t="shared" si="14" ref="T143:T165">SUM(J143:R143)</f>
        <v>46931445</v>
      </c>
      <c r="U143" s="61"/>
      <c r="V143" s="51">
        <f aca="true" t="shared" si="15" ref="V143:V165">ROUND(T143/5,4)</f>
        <v>9386289</v>
      </c>
      <c r="W143" s="65"/>
      <c r="Y143" s="2"/>
      <c r="Z143" s="2"/>
      <c r="AA143" s="2"/>
    </row>
    <row r="144" spans="1:27" s="89" customFormat="1" ht="12.75">
      <c r="A144" s="134"/>
      <c r="B144" s="87"/>
      <c r="C144" s="88" t="s">
        <v>118</v>
      </c>
      <c r="D144" s="87"/>
      <c r="F144" s="178" t="s">
        <v>157</v>
      </c>
      <c r="G144" s="179"/>
      <c r="H144" s="179"/>
      <c r="I144" s="86"/>
      <c r="J144" s="119" t="s">
        <v>37</v>
      </c>
      <c r="K144" s="90"/>
      <c r="L144" s="119" t="s">
        <v>37</v>
      </c>
      <c r="M144" s="119"/>
      <c r="N144" s="119" t="s">
        <v>37</v>
      </c>
      <c r="O144" s="90"/>
      <c r="P144" s="119" t="s">
        <v>37</v>
      </c>
      <c r="Q144" s="90"/>
      <c r="R144" s="119" t="s">
        <v>37</v>
      </c>
      <c r="S144" s="90"/>
      <c r="T144" s="119" t="s">
        <v>37</v>
      </c>
      <c r="U144" s="90"/>
      <c r="V144" s="119" t="s">
        <v>37</v>
      </c>
      <c r="W144" s="91"/>
      <c r="Y144" s="86"/>
      <c r="Z144" s="86"/>
      <c r="AA144" s="86"/>
    </row>
    <row r="145" spans="1:27" s="89" customFormat="1" ht="12.75">
      <c r="A145" s="134"/>
      <c r="B145" s="87"/>
      <c r="C145" s="88" t="s">
        <v>118</v>
      </c>
      <c r="D145" s="87"/>
      <c r="F145" s="178" t="s">
        <v>158</v>
      </c>
      <c r="G145" s="179"/>
      <c r="H145" s="179"/>
      <c r="I145" s="86"/>
      <c r="J145" s="119" t="s">
        <v>37</v>
      </c>
      <c r="K145" s="90"/>
      <c r="L145" s="119" t="s">
        <v>37</v>
      </c>
      <c r="M145" s="119"/>
      <c r="N145" s="119" t="s">
        <v>37</v>
      </c>
      <c r="O145" s="90"/>
      <c r="P145" s="119" t="s">
        <v>37</v>
      </c>
      <c r="Q145" s="90"/>
      <c r="R145" s="119" t="s">
        <v>37</v>
      </c>
      <c r="S145" s="90"/>
      <c r="T145" s="119" t="s">
        <v>37</v>
      </c>
      <c r="U145" s="90"/>
      <c r="V145" s="119" t="s">
        <v>37</v>
      </c>
      <c r="W145" s="91"/>
      <c r="Y145" s="86"/>
      <c r="Z145" s="86"/>
      <c r="AA145" s="86"/>
    </row>
    <row r="146" spans="1:27" s="89" customFormat="1" ht="12.75">
      <c r="A146" s="134"/>
      <c r="B146" s="87"/>
      <c r="C146" s="88" t="s">
        <v>118</v>
      </c>
      <c r="D146" s="87"/>
      <c r="F146" s="178" t="s">
        <v>159</v>
      </c>
      <c r="G146" s="179"/>
      <c r="H146" s="179"/>
      <c r="I146" s="86"/>
      <c r="J146" s="119" t="s">
        <v>37</v>
      </c>
      <c r="K146" s="90"/>
      <c r="L146" s="119" t="s">
        <v>37</v>
      </c>
      <c r="M146" s="119"/>
      <c r="N146" s="119" t="s">
        <v>37</v>
      </c>
      <c r="O146" s="90"/>
      <c r="P146" s="119" t="s">
        <v>37</v>
      </c>
      <c r="Q146" s="90"/>
      <c r="R146" s="119" t="s">
        <v>37</v>
      </c>
      <c r="S146" s="90"/>
      <c r="T146" s="119" t="s">
        <v>37</v>
      </c>
      <c r="U146" s="90"/>
      <c r="V146" s="119" t="s">
        <v>37</v>
      </c>
      <c r="W146" s="91"/>
      <c r="Y146" s="86"/>
      <c r="Z146" s="86"/>
      <c r="AA146" s="86"/>
    </row>
    <row r="147" spans="1:27" s="89" customFormat="1" ht="12.75">
      <c r="A147" s="134"/>
      <c r="B147" s="87"/>
      <c r="C147" s="88" t="s">
        <v>118</v>
      </c>
      <c r="D147" s="87"/>
      <c r="F147" s="178" t="s">
        <v>160</v>
      </c>
      <c r="G147" s="179"/>
      <c r="H147" s="179"/>
      <c r="I147" s="86"/>
      <c r="J147" s="119" t="s">
        <v>37</v>
      </c>
      <c r="K147" s="90"/>
      <c r="L147" s="119" t="s">
        <v>37</v>
      </c>
      <c r="M147" s="119"/>
      <c r="N147" s="119" t="s">
        <v>37</v>
      </c>
      <c r="O147" s="90"/>
      <c r="P147" s="119" t="s">
        <v>37</v>
      </c>
      <c r="Q147" s="90"/>
      <c r="R147" s="119" t="s">
        <v>37</v>
      </c>
      <c r="S147" s="90"/>
      <c r="T147" s="119" t="s">
        <v>37</v>
      </c>
      <c r="U147" s="90"/>
      <c r="V147" s="119" t="s">
        <v>37</v>
      </c>
      <c r="W147" s="91"/>
      <c r="Y147" s="86"/>
      <c r="Z147" s="86"/>
      <c r="AA147" s="86"/>
    </row>
    <row r="148" spans="1:27" s="89" customFormat="1" ht="12.75">
      <c r="A148" s="134"/>
      <c r="B148" s="87"/>
      <c r="C148" s="88" t="s">
        <v>118</v>
      </c>
      <c r="D148" s="87"/>
      <c r="F148" s="178" t="s">
        <v>161</v>
      </c>
      <c r="G148" s="179"/>
      <c r="H148" s="179"/>
      <c r="I148" s="86"/>
      <c r="J148" s="119" t="s">
        <v>37</v>
      </c>
      <c r="K148" s="90"/>
      <c r="L148" s="119" t="s">
        <v>37</v>
      </c>
      <c r="M148" s="119"/>
      <c r="N148" s="119" t="s">
        <v>37</v>
      </c>
      <c r="O148" s="90"/>
      <c r="P148" s="119" t="s">
        <v>37</v>
      </c>
      <c r="Q148" s="90"/>
      <c r="R148" s="119" t="s">
        <v>37</v>
      </c>
      <c r="S148" s="90"/>
      <c r="T148" s="119" t="s">
        <v>37</v>
      </c>
      <c r="U148" s="90"/>
      <c r="V148" s="119" t="s">
        <v>37</v>
      </c>
      <c r="W148" s="91"/>
      <c r="X148" s="132"/>
      <c r="Y148" s="86"/>
      <c r="Z148" s="86"/>
      <c r="AA148" s="86"/>
    </row>
    <row r="149" spans="1:27" ht="15">
      <c r="A149" s="32"/>
      <c r="B149" s="9"/>
      <c r="C149" s="36" t="s">
        <v>73</v>
      </c>
      <c r="D149" s="1"/>
      <c r="E149" s="36" t="s">
        <v>27</v>
      </c>
      <c r="F149" s="1"/>
      <c r="G149" s="1"/>
      <c r="H149" s="1"/>
      <c r="I149" s="1"/>
      <c r="J149" s="19">
        <v>26281610</v>
      </c>
      <c r="K149" s="19"/>
      <c r="L149" s="19">
        <v>27220239</v>
      </c>
      <c r="M149" s="19"/>
      <c r="N149" s="19">
        <v>28158868</v>
      </c>
      <c r="O149" s="19"/>
      <c r="P149" s="19">
        <v>29097497</v>
      </c>
      <c r="Q149" s="19"/>
      <c r="R149" s="19">
        <v>30036126</v>
      </c>
      <c r="S149" s="19"/>
      <c r="T149" s="19">
        <f t="shared" si="14"/>
        <v>140794340</v>
      </c>
      <c r="U149" s="19"/>
      <c r="V149" s="18">
        <f t="shared" si="15"/>
        <v>28158868</v>
      </c>
      <c r="W149" s="20"/>
      <c r="X149" s="1" t="s">
        <v>11</v>
      </c>
      <c r="Y149" s="1" t="s">
        <v>177</v>
      </c>
      <c r="Z149" s="1" t="s">
        <v>206</v>
      </c>
      <c r="AA149" s="1"/>
    </row>
    <row r="150" spans="1:66" s="49" customFormat="1" ht="12.75">
      <c r="A150" s="30"/>
      <c r="B150" s="15"/>
      <c r="C150" s="63" t="s">
        <v>74</v>
      </c>
      <c r="D150" s="7"/>
      <c r="E150" s="37"/>
      <c r="F150" s="7" t="s">
        <v>60</v>
      </c>
      <c r="G150" s="7"/>
      <c r="H150" s="7"/>
      <c r="I150" s="7"/>
      <c r="J150" s="51">
        <v>11732862</v>
      </c>
      <c r="K150" s="61"/>
      <c r="L150" s="51">
        <v>12202176</v>
      </c>
      <c r="M150" s="61"/>
      <c r="N150" s="51">
        <v>12671491</v>
      </c>
      <c r="O150" s="61"/>
      <c r="P150" s="51">
        <v>13140805</v>
      </c>
      <c r="Q150" s="61"/>
      <c r="R150" s="51">
        <v>13610119</v>
      </c>
      <c r="S150" s="61"/>
      <c r="T150" s="51">
        <f t="shared" si="14"/>
        <v>63357453</v>
      </c>
      <c r="U150" s="61"/>
      <c r="V150" s="51">
        <f t="shared" si="15"/>
        <v>12671490.6</v>
      </c>
      <c r="W150" s="65"/>
      <c r="X150" s="2"/>
      <c r="Y150" s="2"/>
      <c r="Z150" s="2"/>
      <c r="AA150" s="2"/>
      <c r="AB150" s="62"/>
      <c r="AC150" s="62"/>
      <c r="AD150" s="64"/>
      <c r="AE150" s="64"/>
      <c r="AF150" s="64"/>
      <c r="AG150" s="64"/>
      <c r="AH150" s="64"/>
      <c r="AI150" s="64"/>
      <c r="AJ150" s="64"/>
      <c r="AK150" s="64"/>
      <c r="AL150" s="64"/>
      <c r="AM150" s="64"/>
      <c r="AN150" s="64"/>
      <c r="AO150" s="64"/>
      <c r="AP150" s="64"/>
      <c r="AQ150" s="64"/>
      <c r="AR150" s="64"/>
      <c r="AS150" s="64"/>
      <c r="AT150" s="64"/>
      <c r="AU150" s="64"/>
      <c r="AV150" s="64"/>
      <c r="AW150" s="64"/>
      <c r="AX150" s="64"/>
      <c r="AY150" s="64"/>
      <c r="AZ150" s="64"/>
      <c r="BA150" s="64"/>
      <c r="BB150" s="64"/>
      <c r="BC150" s="64"/>
      <c r="BD150" s="64"/>
      <c r="BE150" s="64"/>
      <c r="BF150" s="64"/>
      <c r="BG150" s="64"/>
      <c r="BH150" s="64"/>
      <c r="BI150" s="64"/>
      <c r="BJ150" s="64"/>
      <c r="BK150" s="64"/>
      <c r="BL150" s="64"/>
      <c r="BM150" s="64"/>
      <c r="BN150" s="64"/>
    </row>
    <row r="151" spans="1:29" s="49" customFormat="1" ht="12.75">
      <c r="A151" s="30"/>
      <c r="B151" s="15"/>
      <c r="C151" s="63" t="s">
        <v>75</v>
      </c>
      <c r="D151" s="7"/>
      <c r="E151" s="37"/>
      <c r="F151" s="7" t="s">
        <v>61</v>
      </c>
      <c r="G151" s="7"/>
      <c r="H151" s="7"/>
      <c r="I151" s="7"/>
      <c r="J151" s="51">
        <v>14079434</v>
      </c>
      <c r="K151" s="61"/>
      <c r="L151" s="51">
        <v>14079434</v>
      </c>
      <c r="M151" s="61"/>
      <c r="N151" s="51">
        <v>14079434</v>
      </c>
      <c r="O151" s="61"/>
      <c r="P151" s="51">
        <v>14079434</v>
      </c>
      <c r="Q151" s="61"/>
      <c r="R151" s="51">
        <v>14079434</v>
      </c>
      <c r="S151" s="61"/>
      <c r="T151" s="51">
        <f t="shared" si="14"/>
        <v>70397170</v>
      </c>
      <c r="U151" s="61"/>
      <c r="V151" s="51">
        <f t="shared" si="15"/>
        <v>14079434</v>
      </c>
      <c r="W151" s="65"/>
      <c r="X151" s="2"/>
      <c r="Y151" s="2"/>
      <c r="Z151" s="2"/>
      <c r="AA151" s="2"/>
      <c r="AB151" s="62"/>
      <c r="AC151" s="62"/>
    </row>
    <row r="152" spans="1:29" s="49" customFormat="1" ht="12.75">
      <c r="A152" s="30"/>
      <c r="B152" s="15"/>
      <c r="C152" s="63" t="s">
        <v>76</v>
      </c>
      <c r="D152" s="7"/>
      <c r="E152" s="37"/>
      <c r="F152" s="7" t="s">
        <v>185</v>
      </c>
      <c r="G152" s="7"/>
      <c r="H152" s="7"/>
      <c r="I152" s="7"/>
      <c r="J152" s="51">
        <v>2815887</v>
      </c>
      <c r="K152" s="61"/>
      <c r="L152" s="51">
        <v>2815887</v>
      </c>
      <c r="M152" s="61"/>
      <c r="N152" s="51">
        <v>2815887</v>
      </c>
      <c r="O152" s="61"/>
      <c r="P152" s="51">
        <v>2815887</v>
      </c>
      <c r="Q152" s="61"/>
      <c r="R152" s="51">
        <v>2815887</v>
      </c>
      <c r="S152" s="61"/>
      <c r="T152" s="51">
        <f t="shared" si="14"/>
        <v>14079435</v>
      </c>
      <c r="U152" s="61"/>
      <c r="V152" s="51">
        <f t="shared" si="15"/>
        <v>2815887</v>
      </c>
      <c r="W152" s="65"/>
      <c r="X152" s="2"/>
      <c r="Y152" s="2"/>
      <c r="Z152" s="2"/>
      <c r="AA152" s="2"/>
      <c r="AB152" s="62"/>
      <c r="AC152" s="62"/>
    </row>
    <row r="153" spans="1:64" ht="15">
      <c r="A153" s="32"/>
      <c r="B153" s="9"/>
      <c r="C153" s="36" t="s">
        <v>77</v>
      </c>
      <c r="D153" s="1"/>
      <c r="E153" s="36" t="s">
        <v>82</v>
      </c>
      <c r="F153" s="1"/>
      <c r="G153" s="1"/>
      <c r="H153" s="1"/>
      <c r="I153" s="1"/>
      <c r="J153" s="26">
        <v>26281610</v>
      </c>
      <c r="K153" s="26"/>
      <c r="L153" s="26">
        <v>26281610</v>
      </c>
      <c r="M153" s="26"/>
      <c r="N153" s="26">
        <v>26281610</v>
      </c>
      <c r="O153" s="26"/>
      <c r="P153" s="26">
        <v>26281610</v>
      </c>
      <c r="Q153" s="26"/>
      <c r="R153" s="26">
        <v>26281610</v>
      </c>
      <c r="S153" s="19"/>
      <c r="T153" s="19">
        <f t="shared" si="14"/>
        <v>131408050</v>
      </c>
      <c r="U153" s="19"/>
      <c r="V153" s="18">
        <f t="shared" si="15"/>
        <v>26281610</v>
      </c>
      <c r="W153" s="26"/>
      <c r="X153" s="1" t="s">
        <v>11</v>
      </c>
      <c r="Y153" s="1" t="s">
        <v>177</v>
      </c>
      <c r="Z153" s="1" t="s">
        <v>206</v>
      </c>
      <c r="AA153" s="1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</row>
    <row r="154" spans="1:29" s="49" customFormat="1" ht="12.75">
      <c r="A154" s="30"/>
      <c r="B154" s="15"/>
      <c r="C154" s="63">
        <v>2104</v>
      </c>
      <c r="D154" s="7"/>
      <c r="E154" s="37"/>
      <c r="F154" s="7" t="s">
        <v>162</v>
      </c>
      <c r="G154" s="7"/>
      <c r="H154" s="7"/>
      <c r="I154" s="7"/>
      <c r="J154" s="51">
        <v>1407943</v>
      </c>
      <c r="K154" s="61"/>
      <c r="L154" s="51">
        <v>1407943</v>
      </c>
      <c r="M154" s="61"/>
      <c r="N154" s="51">
        <v>0</v>
      </c>
      <c r="O154" s="61"/>
      <c r="P154" s="51">
        <v>0</v>
      </c>
      <c r="Q154" s="61"/>
      <c r="R154" s="51">
        <v>0</v>
      </c>
      <c r="S154" s="61"/>
      <c r="T154" s="51">
        <f t="shared" si="14"/>
        <v>2815886</v>
      </c>
      <c r="U154" s="61"/>
      <c r="V154" s="51">
        <f t="shared" si="15"/>
        <v>563177.2</v>
      </c>
      <c r="W154" s="65"/>
      <c r="X154" s="2"/>
      <c r="Y154" s="2"/>
      <c r="Z154" s="2"/>
      <c r="AA154" s="2"/>
      <c r="AB154" s="62"/>
      <c r="AC154" s="62"/>
    </row>
    <row r="155" spans="1:64" s="73" customFormat="1" ht="15">
      <c r="A155" s="138"/>
      <c r="B155" s="77"/>
      <c r="C155" s="71" t="s">
        <v>78</v>
      </c>
      <c r="D155" s="76"/>
      <c r="E155" s="180" t="s">
        <v>210</v>
      </c>
      <c r="F155" s="175"/>
      <c r="G155" s="175"/>
      <c r="H155" s="175"/>
      <c r="I155" s="76"/>
      <c r="J155" s="78">
        <v>115451358</v>
      </c>
      <c r="K155" s="78"/>
      <c r="L155" s="78">
        <v>118267245</v>
      </c>
      <c r="M155" s="78"/>
      <c r="N155" s="78">
        <v>121083132</v>
      </c>
      <c r="O155" s="78"/>
      <c r="P155" s="78">
        <v>123899019</v>
      </c>
      <c r="Q155" s="78"/>
      <c r="R155" s="78">
        <v>126714906</v>
      </c>
      <c r="S155" s="79"/>
      <c r="T155" s="79">
        <f t="shared" si="14"/>
        <v>605415660</v>
      </c>
      <c r="U155" s="79"/>
      <c r="V155" s="131">
        <f t="shared" si="15"/>
        <v>121083132</v>
      </c>
      <c r="W155" s="78"/>
      <c r="X155" s="76" t="s">
        <v>11</v>
      </c>
      <c r="Y155" s="76" t="s">
        <v>177</v>
      </c>
      <c r="Z155" s="76" t="s">
        <v>206</v>
      </c>
      <c r="AA155" s="76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72"/>
      <c r="AZ155" s="72"/>
      <c r="BA155" s="72"/>
      <c r="BB155" s="72"/>
      <c r="BC155" s="72"/>
      <c r="BD155" s="72"/>
      <c r="BE155" s="72"/>
      <c r="BF155" s="72"/>
      <c r="BG155" s="72"/>
      <c r="BH155" s="72"/>
      <c r="BI155" s="72"/>
      <c r="BJ155" s="72"/>
      <c r="BK155" s="72"/>
      <c r="BL155" s="72"/>
    </row>
    <row r="156" spans="1:27" s="49" customFormat="1" ht="12.75">
      <c r="A156" s="30"/>
      <c r="B156" s="37"/>
      <c r="C156" s="47" t="s">
        <v>81</v>
      </c>
      <c r="D156" s="7"/>
      <c r="E156" s="37"/>
      <c r="F156" s="7" t="s">
        <v>211</v>
      </c>
      <c r="G156" s="7"/>
      <c r="H156" s="7"/>
      <c r="I156" s="7"/>
      <c r="J156" s="51">
        <v>28158868</v>
      </c>
      <c r="K156" s="48"/>
      <c r="L156" s="51">
        <v>28158868</v>
      </c>
      <c r="M156" s="48"/>
      <c r="N156" s="51">
        <v>28158868</v>
      </c>
      <c r="O156" s="48"/>
      <c r="P156" s="51">
        <v>28158868</v>
      </c>
      <c r="Q156" s="48"/>
      <c r="R156" s="51">
        <v>28158868</v>
      </c>
      <c r="S156" s="21"/>
      <c r="T156" s="51">
        <f t="shared" si="14"/>
        <v>140794340</v>
      </c>
      <c r="U156" s="21"/>
      <c r="V156" s="51">
        <f t="shared" si="15"/>
        <v>28158868</v>
      </c>
      <c r="W156" s="48"/>
      <c r="X156" s="7"/>
      <c r="Y156" s="7"/>
      <c r="Z156" s="7"/>
      <c r="AA156" s="7"/>
    </row>
    <row r="157" spans="1:27" s="49" customFormat="1" ht="12.75">
      <c r="A157" s="30"/>
      <c r="B157" s="37"/>
      <c r="C157" s="47" t="s">
        <v>67</v>
      </c>
      <c r="D157" s="7"/>
      <c r="E157" s="37"/>
      <c r="F157" s="7" t="s">
        <v>83</v>
      </c>
      <c r="G157" s="7"/>
      <c r="H157" s="7"/>
      <c r="I157" s="7"/>
      <c r="J157" s="51">
        <v>1407943</v>
      </c>
      <c r="K157" s="48"/>
      <c r="L157" s="51">
        <v>1407943</v>
      </c>
      <c r="M157" s="48"/>
      <c r="N157" s="51">
        <v>1407943</v>
      </c>
      <c r="O157" s="48"/>
      <c r="P157" s="51">
        <v>1407943</v>
      </c>
      <c r="Q157" s="48"/>
      <c r="R157" s="51">
        <v>1407943</v>
      </c>
      <c r="S157" s="21"/>
      <c r="T157" s="51">
        <f t="shared" si="14"/>
        <v>7039715</v>
      </c>
      <c r="U157" s="21"/>
      <c r="V157" s="51">
        <f t="shared" si="15"/>
        <v>1407943</v>
      </c>
      <c r="W157" s="48"/>
      <c r="X157" s="7"/>
      <c r="Y157" s="7"/>
      <c r="Z157" s="7"/>
      <c r="AA157" s="7"/>
    </row>
    <row r="158" spans="1:27" s="49" customFormat="1" ht="12.75">
      <c r="A158" s="30"/>
      <c r="B158" s="37"/>
      <c r="C158" s="47" t="s">
        <v>67</v>
      </c>
      <c r="D158" s="7"/>
      <c r="E158" s="37"/>
      <c r="F158" s="7" t="s">
        <v>66</v>
      </c>
      <c r="G158" s="7"/>
      <c r="H158" s="7"/>
      <c r="I158" s="7"/>
      <c r="J158" s="51">
        <v>5000000</v>
      </c>
      <c r="K158" s="48"/>
      <c r="L158" s="51">
        <v>5000000</v>
      </c>
      <c r="M158" s="48"/>
      <c r="N158" s="51">
        <v>5000000</v>
      </c>
      <c r="O158" s="48"/>
      <c r="P158" s="51">
        <v>5000000</v>
      </c>
      <c r="Q158" s="48"/>
      <c r="R158" s="51">
        <v>5000000</v>
      </c>
      <c r="S158" s="21"/>
      <c r="T158" s="51">
        <f t="shared" si="14"/>
        <v>25000000</v>
      </c>
      <c r="U158" s="21"/>
      <c r="V158" s="51">
        <f t="shared" si="15"/>
        <v>5000000</v>
      </c>
      <c r="W158" s="48"/>
      <c r="X158" s="7"/>
      <c r="Y158" s="7"/>
      <c r="Z158" s="7"/>
      <c r="AA158" s="7"/>
    </row>
    <row r="159" spans="1:27" s="49" customFormat="1" ht="12.75">
      <c r="A159" s="30"/>
      <c r="B159" s="37"/>
      <c r="C159" s="47">
        <v>2101</v>
      </c>
      <c r="D159" s="7"/>
      <c r="E159" s="37"/>
      <c r="F159" s="7" t="s">
        <v>121</v>
      </c>
      <c r="G159" s="7"/>
      <c r="H159" s="7"/>
      <c r="I159" s="7"/>
      <c r="J159" s="51">
        <v>9386289</v>
      </c>
      <c r="K159" s="48"/>
      <c r="L159" s="51">
        <v>11263547</v>
      </c>
      <c r="M159" s="48"/>
      <c r="N159" s="51">
        <v>11263547</v>
      </c>
      <c r="O159" s="48"/>
      <c r="P159" s="51">
        <v>11263547</v>
      </c>
      <c r="Q159" s="48"/>
      <c r="R159" s="51">
        <v>11263547</v>
      </c>
      <c r="S159" s="21"/>
      <c r="T159" s="51">
        <f t="shared" si="14"/>
        <v>54440477</v>
      </c>
      <c r="U159" s="21"/>
      <c r="V159" s="51">
        <f t="shared" si="15"/>
        <v>10888095.4</v>
      </c>
      <c r="W159" s="48"/>
      <c r="X159" s="7"/>
      <c r="Y159" s="7"/>
      <c r="Z159" s="7"/>
      <c r="AA159" s="7"/>
    </row>
    <row r="160" spans="1:27" ht="15">
      <c r="A160" s="32"/>
      <c r="B160" s="9"/>
      <c r="C160" s="36" t="s">
        <v>79</v>
      </c>
      <c r="D160" s="1"/>
      <c r="E160" s="36" t="s">
        <v>56</v>
      </c>
      <c r="F160" s="1"/>
      <c r="G160" s="1"/>
      <c r="H160" s="1"/>
      <c r="I160" s="1"/>
      <c r="J160" s="19">
        <v>42238302</v>
      </c>
      <c r="K160" s="19"/>
      <c r="L160" s="19">
        <v>42238302</v>
      </c>
      <c r="M160" s="19"/>
      <c r="N160" s="19">
        <v>42238302</v>
      </c>
      <c r="O160" s="19"/>
      <c r="P160" s="19">
        <v>42238302</v>
      </c>
      <c r="Q160" s="19"/>
      <c r="R160" s="19">
        <v>42238302</v>
      </c>
      <c r="S160" s="19"/>
      <c r="T160" s="19">
        <f t="shared" si="14"/>
        <v>211191510</v>
      </c>
      <c r="U160" s="19"/>
      <c r="V160" s="18">
        <f t="shared" si="15"/>
        <v>42238302</v>
      </c>
      <c r="W160" s="20"/>
      <c r="X160" s="1" t="s">
        <v>11</v>
      </c>
      <c r="Y160" s="1" t="s">
        <v>177</v>
      </c>
      <c r="Z160" s="76" t="s">
        <v>206</v>
      </c>
      <c r="AA160" s="1"/>
    </row>
    <row r="161" spans="1:27" ht="15">
      <c r="A161" s="32"/>
      <c r="B161" s="9"/>
      <c r="C161" s="36" t="s">
        <v>156</v>
      </c>
      <c r="D161" s="1"/>
      <c r="E161" s="36" t="s">
        <v>168</v>
      </c>
      <c r="F161" s="1"/>
      <c r="G161" s="1"/>
      <c r="H161" s="1"/>
      <c r="I161" s="1"/>
      <c r="J161" s="19">
        <v>12000000</v>
      </c>
      <c r="K161" s="19"/>
      <c r="L161" s="19">
        <v>12000000</v>
      </c>
      <c r="M161" s="19"/>
      <c r="N161" s="19">
        <v>12000000</v>
      </c>
      <c r="O161" s="19"/>
      <c r="P161" s="19">
        <v>12000000</v>
      </c>
      <c r="Q161" s="19"/>
      <c r="R161" s="19">
        <v>12000000</v>
      </c>
      <c r="S161" s="19"/>
      <c r="T161" s="19">
        <f t="shared" si="14"/>
        <v>60000000</v>
      </c>
      <c r="U161" s="19"/>
      <c r="V161" s="18">
        <f t="shared" si="15"/>
        <v>12000000</v>
      </c>
      <c r="W161" s="20"/>
      <c r="X161" s="1" t="s">
        <v>11</v>
      </c>
      <c r="Y161" s="1" t="s">
        <v>178</v>
      </c>
      <c r="Z161" s="1"/>
      <c r="AA161" s="1"/>
    </row>
    <row r="162" spans="1:27" s="49" customFormat="1" ht="12.75">
      <c r="A162" s="30"/>
      <c r="B162" s="37"/>
      <c r="C162" s="47" t="s">
        <v>156</v>
      </c>
      <c r="D162" s="7"/>
      <c r="E162" s="37"/>
      <c r="F162" s="7" t="s">
        <v>216</v>
      </c>
      <c r="G162" s="7"/>
      <c r="H162" s="7"/>
      <c r="I162" s="7"/>
      <c r="J162" s="51">
        <f>ROUND(0.5*J161,0)</f>
        <v>6000000</v>
      </c>
      <c r="K162" s="48"/>
      <c r="L162" s="51">
        <f>ROUND(0.5*L161,0)</f>
        <v>6000000</v>
      </c>
      <c r="M162" s="48"/>
      <c r="N162" s="51">
        <f>ROUND(0.5*N161,0)</f>
        <v>6000000</v>
      </c>
      <c r="O162" s="48"/>
      <c r="P162" s="51">
        <f>ROUND(0.5*P161,0)</f>
        <v>6000000</v>
      </c>
      <c r="Q162" s="48"/>
      <c r="R162" s="51">
        <f>ROUND(0.5*R161,0)</f>
        <v>6000000</v>
      </c>
      <c r="S162" s="21"/>
      <c r="T162" s="51">
        <f t="shared" si="14"/>
        <v>30000000</v>
      </c>
      <c r="U162" s="21"/>
      <c r="V162" s="51">
        <f t="shared" si="15"/>
        <v>6000000</v>
      </c>
      <c r="W162" s="48"/>
      <c r="X162" s="7"/>
      <c r="Y162" s="7"/>
      <c r="Z162" s="7"/>
      <c r="AA162" s="7"/>
    </row>
    <row r="163" spans="1:27" s="49" customFormat="1" ht="12.75">
      <c r="A163" s="30"/>
      <c r="B163" s="37"/>
      <c r="C163" s="47" t="s">
        <v>156</v>
      </c>
      <c r="D163" s="7"/>
      <c r="E163" s="37"/>
      <c r="F163" s="7" t="s">
        <v>217</v>
      </c>
      <c r="G163" s="7"/>
      <c r="H163" s="7"/>
      <c r="I163" s="7"/>
      <c r="J163" s="51">
        <f>ROUND(0.5*J161,0)</f>
        <v>6000000</v>
      </c>
      <c r="K163" s="48"/>
      <c r="L163" s="51">
        <f>ROUND(0.5*L161,0)</f>
        <v>6000000</v>
      </c>
      <c r="M163" s="48"/>
      <c r="N163" s="51">
        <f>ROUND(0.5*N161,0)</f>
        <v>6000000</v>
      </c>
      <c r="O163" s="48"/>
      <c r="P163" s="51">
        <f>ROUND(0.5*P161,0)</f>
        <v>6000000</v>
      </c>
      <c r="Q163" s="48"/>
      <c r="R163" s="51">
        <f>ROUND(0.5*R161,0)</f>
        <v>6000000</v>
      </c>
      <c r="S163" s="21"/>
      <c r="T163" s="51">
        <f t="shared" si="14"/>
        <v>30000000</v>
      </c>
      <c r="U163" s="21"/>
      <c r="V163" s="51">
        <f t="shared" si="15"/>
        <v>6000000</v>
      </c>
      <c r="W163" s="48"/>
      <c r="X163" s="7"/>
      <c r="Y163" s="7"/>
      <c r="Z163" s="7"/>
      <c r="AA163" s="7"/>
    </row>
    <row r="164" spans="1:27" ht="15">
      <c r="A164" s="30"/>
      <c r="B164" s="9"/>
      <c r="C164" s="38">
        <v>2101</v>
      </c>
      <c r="D164" s="1"/>
      <c r="E164" s="36" t="s">
        <v>169</v>
      </c>
      <c r="F164" s="1"/>
      <c r="G164" s="1"/>
      <c r="H164" s="1"/>
      <c r="I164" s="1"/>
      <c r="J164" s="19">
        <v>187726</v>
      </c>
      <c r="K164" s="19"/>
      <c r="L164" s="19">
        <v>187726</v>
      </c>
      <c r="M164" s="19"/>
      <c r="N164" s="19">
        <v>187726</v>
      </c>
      <c r="O164" s="19"/>
      <c r="P164" s="19">
        <v>187726</v>
      </c>
      <c r="Q164" s="19"/>
      <c r="R164" s="19">
        <v>187726</v>
      </c>
      <c r="S164" s="19"/>
      <c r="T164" s="19">
        <f t="shared" si="14"/>
        <v>938630</v>
      </c>
      <c r="U164" s="19"/>
      <c r="V164" s="18">
        <f t="shared" si="15"/>
        <v>187726</v>
      </c>
      <c r="W164" s="20"/>
      <c r="X164" s="1" t="s">
        <v>11</v>
      </c>
      <c r="Y164" s="1" t="s">
        <v>178</v>
      </c>
      <c r="Z164" s="1"/>
      <c r="AA164" s="1"/>
    </row>
    <row r="165" spans="1:27" s="111" customFormat="1" ht="29.25" customHeight="1">
      <c r="A165" s="106"/>
      <c r="B165" s="107"/>
      <c r="C165" s="108">
        <v>2105</v>
      </c>
      <c r="D165" s="106"/>
      <c r="E165" s="174" t="s">
        <v>274</v>
      </c>
      <c r="F165" s="171"/>
      <c r="G165" s="171"/>
      <c r="H165" s="171"/>
      <c r="I165" s="106"/>
      <c r="J165" s="109">
        <v>4465409</v>
      </c>
      <c r="K165" s="109"/>
      <c r="L165" s="109">
        <v>4465409</v>
      </c>
      <c r="M165" s="109"/>
      <c r="N165" s="109">
        <v>4465409</v>
      </c>
      <c r="O165" s="109"/>
      <c r="P165" s="109">
        <v>4465409</v>
      </c>
      <c r="Q165" s="109"/>
      <c r="R165" s="109">
        <v>4465409</v>
      </c>
      <c r="S165" s="109"/>
      <c r="T165" s="109">
        <f t="shared" si="14"/>
        <v>22327045</v>
      </c>
      <c r="U165" s="109"/>
      <c r="V165" s="131">
        <f t="shared" si="15"/>
        <v>4465409</v>
      </c>
      <c r="W165" s="110"/>
      <c r="X165" s="106" t="s">
        <v>11</v>
      </c>
      <c r="Y165" s="106" t="s">
        <v>177</v>
      </c>
      <c r="Z165" s="106" t="s">
        <v>231</v>
      </c>
      <c r="AA165" s="106"/>
    </row>
    <row r="166" spans="1:27" ht="15">
      <c r="A166" s="32"/>
      <c r="B166" s="9"/>
      <c r="C166" s="38"/>
      <c r="D166" s="1"/>
      <c r="E166" s="36"/>
      <c r="F166" s="1"/>
      <c r="G166" s="1"/>
      <c r="H166" s="1"/>
      <c r="I166" s="1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20"/>
      <c r="X166" s="7"/>
      <c r="Y166" s="1"/>
      <c r="Z166" s="1"/>
      <c r="AA166" s="1"/>
    </row>
    <row r="167" spans="1:27" s="46" customFormat="1" ht="15.75">
      <c r="A167" s="121"/>
      <c r="B167" s="66"/>
      <c r="C167" s="66"/>
      <c r="D167" s="11"/>
      <c r="E167" s="66"/>
      <c r="F167" s="11" t="s">
        <v>64</v>
      </c>
      <c r="G167" s="11"/>
      <c r="H167" s="11"/>
      <c r="I167" s="11"/>
      <c r="J167" s="67">
        <f>+J125+J149+J153+J155+J160+J161+J164+J165</f>
        <v>395931688</v>
      </c>
      <c r="K167" s="68"/>
      <c r="L167" s="67">
        <f>+L125+L149+L153+L155+L160+L161+L164+L165</f>
        <v>402827009</v>
      </c>
      <c r="M167" s="68"/>
      <c r="N167" s="67">
        <f>+N125+N149+N153+N155+N160+N161+N164+N165</f>
        <v>409397412</v>
      </c>
      <c r="O167" s="68"/>
      <c r="P167" s="67">
        <f>+P125+P149+P153+P155+P160+P161+P164+P165</f>
        <v>415029186</v>
      </c>
      <c r="Q167" s="68"/>
      <c r="R167" s="67">
        <f>+R125+R149+R153+R155+R160+R161+R164+R165</f>
        <v>421599589</v>
      </c>
      <c r="S167" s="68"/>
      <c r="T167" s="67">
        <f>+T125+T149+T153+T155+T160+T161+T164+T165</f>
        <v>2044784884</v>
      </c>
      <c r="U167" s="67"/>
      <c r="V167" s="130">
        <f>ROUND(T167/5,4)</f>
        <v>408956976.8</v>
      </c>
      <c r="W167" s="69"/>
      <c r="X167" s="11"/>
      <c r="Y167" s="11"/>
      <c r="Z167" s="11"/>
      <c r="AA167" s="11"/>
    </row>
    <row r="168" spans="1:27" ht="15">
      <c r="A168" s="32"/>
      <c r="B168" s="9"/>
      <c r="C168" s="38"/>
      <c r="D168" s="1"/>
      <c r="E168" s="36"/>
      <c r="F168" s="37"/>
      <c r="G168" s="1"/>
      <c r="H168" s="1"/>
      <c r="I168" s="1"/>
      <c r="J168" s="27"/>
      <c r="K168" s="20"/>
      <c r="L168" s="27"/>
      <c r="M168" s="20"/>
      <c r="N168" s="27"/>
      <c r="O168" s="20"/>
      <c r="P168" s="27"/>
      <c r="Q168" s="20"/>
      <c r="R168" s="27"/>
      <c r="S168" s="19"/>
      <c r="T168" s="19"/>
      <c r="U168" s="21"/>
      <c r="V168" s="19"/>
      <c r="W168" s="20"/>
      <c r="X168" s="15"/>
      <c r="Y168" s="1"/>
      <c r="Z168" s="1"/>
      <c r="AA168" s="1"/>
    </row>
    <row r="169" spans="1:75" s="84" customFormat="1" ht="15">
      <c r="A169" s="32"/>
      <c r="B169" s="70"/>
      <c r="C169" s="81">
        <v>2002</v>
      </c>
      <c r="D169" s="10"/>
      <c r="E169" s="70" t="s">
        <v>119</v>
      </c>
      <c r="F169" s="70"/>
      <c r="G169" s="10"/>
      <c r="H169" s="10"/>
      <c r="I169" s="10"/>
      <c r="J169" s="82">
        <v>408491420</v>
      </c>
      <c r="K169" s="82"/>
      <c r="L169" s="82">
        <v>416000453</v>
      </c>
      <c r="M169" s="82"/>
      <c r="N169" s="82">
        <v>422570857</v>
      </c>
      <c r="O169" s="82"/>
      <c r="P169" s="82">
        <v>428202637</v>
      </c>
      <c r="Q169" s="82"/>
      <c r="R169" s="82">
        <v>434773037</v>
      </c>
      <c r="S169" s="83"/>
      <c r="T169" s="23">
        <f>SUM(J169:R169)</f>
        <v>2110038404</v>
      </c>
      <c r="U169" s="83"/>
      <c r="V169" s="129">
        <f>ROUND(T169/5,4)</f>
        <v>422007680.8</v>
      </c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  <c r="AI169" s="83"/>
      <c r="AJ169" s="83"/>
      <c r="AK169" s="83"/>
      <c r="AL169" s="83"/>
      <c r="AM169" s="83"/>
      <c r="AN169" s="83"/>
      <c r="AO169" s="83"/>
      <c r="AP169" s="83"/>
      <c r="AQ169" s="83"/>
      <c r="AR169" s="83"/>
      <c r="AS169" s="83"/>
      <c r="AT169" s="83"/>
      <c r="AU169" s="83"/>
      <c r="AV169" s="83"/>
      <c r="AW169" s="83"/>
      <c r="AX169" s="83"/>
      <c r="AY169" s="83"/>
      <c r="AZ169" s="83"/>
      <c r="BA169" s="83"/>
      <c r="BB169" s="83"/>
      <c r="BC169" s="83"/>
      <c r="BD169" s="83"/>
      <c r="BE169" s="83"/>
      <c r="BF169" s="83"/>
      <c r="BG169" s="83"/>
      <c r="BH169" s="83"/>
      <c r="BI169" s="83"/>
      <c r="BJ169" s="83"/>
      <c r="BK169" s="83"/>
      <c r="BL169" s="83"/>
      <c r="BM169" s="83"/>
      <c r="BN169" s="83"/>
      <c r="BO169" s="83"/>
      <c r="BP169" s="83"/>
      <c r="BQ169" s="83"/>
      <c r="BR169" s="83"/>
      <c r="BS169" s="83"/>
      <c r="BT169" s="83"/>
      <c r="BU169" s="83"/>
      <c r="BV169" s="83"/>
      <c r="BW169" s="83"/>
    </row>
    <row r="170" spans="1:75" s="42" customFormat="1" ht="15">
      <c r="A170" s="32"/>
      <c r="B170" s="36"/>
      <c r="C170" s="38"/>
      <c r="D170" s="1"/>
      <c r="E170" s="36"/>
      <c r="F170" s="36"/>
      <c r="G170" s="1"/>
      <c r="H170" s="1"/>
      <c r="I170" s="1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19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  <c r="AH170" s="58"/>
      <c r="AI170" s="58"/>
      <c r="AJ170" s="58"/>
      <c r="AK170" s="58"/>
      <c r="AL170" s="58"/>
      <c r="AM170" s="58"/>
      <c r="AN170" s="58"/>
      <c r="AO170" s="58"/>
      <c r="AP170" s="58"/>
      <c r="AQ170" s="58"/>
      <c r="AR170" s="58"/>
      <c r="AS170" s="58"/>
      <c r="AT170" s="58"/>
      <c r="AU170" s="58"/>
      <c r="AV170" s="58"/>
      <c r="AW170" s="58"/>
      <c r="AX170" s="58"/>
      <c r="AY170" s="58"/>
      <c r="AZ170" s="58"/>
      <c r="BA170" s="58"/>
      <c r="BB170" s="58"/>
      <c r="BC170" s="58"/>
      <c r="BD170" s="58"/>
      <c r="BE170" s="58"/>
      <c r="BF170" s="58"/>
      <c r="BG170" s="58"/>
      <c r="BH170" s="58"/>
      <c r="BI170" s="58"/>
      <c r="BJ170" s="58"/>
      <c r="BK170" s="58"/>
      <c r="BL170" s="58"/>
      <c r="BM170" s="58"/>
      <c r="BN170" s="58"/>
      <c r="BO170" s="58"/>
      <c r="BP170" s="58"/>
      <c r="BQ170" s="58"/>
      <c r="BR170" s="58"/>
      <c r="BS170" s="58"/>
      <c r="BT170" s="58"/>
      <c r="BU170" s="58"/>
      <c r="BV170" s="58"/>
      <c r="BW170" s="58"/>
    </row>
    <row r="171" spans="1:27" ht="15.75">
      <c r="A171" s="32"/>
      <c r="B171" s="9"/>
      <c r="C171" s="1"/>
      <c r="D171" s="1"/>
      <c r="E171" s="1"/>
      <c r="F171" s="11"/>
      <c r="G171" s="11"/>
      <c r="H171" s="11"/>
      <c r="I171" s="1"/>
      <c r="J171" s="22"/>
      <c r="K171" s="19"/>
      <c r="L171" s="22"/>
      <c r="M171" s="19"/>
      <c r="N171" s="22"/>
      <c r="O171" s="19"/>
      <c r="P171" s="22"/>
      <c r="Q171" s="19"/>
      <c r="R171" s="22"/>
      <c r="S171" s="19"/>
      <c r="T171" s="22"/>
      <c r="U171" s="19"/>
      <c r="V171" s="22"/>
      <c r="W171" s="20"/>
      <c r="X171" s="15"/>
      <c r="Y171" s="8"/>
      <c r="Z171" s="1"/>
      <c r="AA171" s="1"/>
    </row>
    <row r="172" spans="1:77" ht="15">
      <c r="A172" s="32"/>
      <c r="B172" s="1"/>
      <c r="C172" s="17"/>
      <c r="D172" s="1"/>
      <c r="H172" s="35" t="s">
        <v>38</v>
      </c>
      <c r="I172" s="1"/>
      <c r="J172" s="23">
        <f>SUMIF($X$125:$X$166,"=HTF (HA)",J$125:J$166)</f>
        <v>395931688</v>
      </c>
      <c r="K172" s="29"/>
      <c r="L172" s="23">
        <f>SUMIF($X$125:$X$166,"=HTF (HA)",L$125:L$166)</f>
        <v>402827009</v>
      </c>
      <c r="M172" s="29"/>
      <c r="N172" s="23">
        <f>SUMIF($X$125:$X$166,"=HTF (HA)",N$125:N$166)</f>
        <v>409397412</v>
      </c>
      <c r="O172" s="29"/>
      <c r="P172" s="23">
        <f>SUMIF($X$125:$X$166,"=HTF (HA)",P$125:P$166)</f>
        <v>415029186</v>
      </c>
      <c r="Q172" s="29"/>
      <c r="R172" s="23">
        <f>SUMIF($X$125:$X$166,"=HTF (HA)",R$125:R$166)</f>
        <v>421599589</v>
      </c>
      <c r="S172" s="29"/>
      <c r="T172" s="23">
        <f>SUMIF($X$125:$X$166,"=HTF (HA)",T$125:T$166)</f>
        <v>2044784884</v>
      </c>
      <c r="U172" s="29"/>
      <c r="V172" s="129">
        <f>ROUND(T172/5,4)</f>
        <v>408956976.8</v>
      </c>
      <c r="W172" s="29"/>
      <c r="X172" s="30"/>
      <c r="Y172" s="31"/>
      <c r="Z172" s="32"/>
      <c r="AA172" s="32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  <c r="BU172" s="33"/>
      <c r="BV172" s="33"/>
      <c r="BW172" s="33"/>
      <c r="BX172" s="33"/>
      <c r="BY172" s="33"/>
    </row>
    <row r="173" spans="1:77" ht="14.25" customHeight="1">
      <c r="A173" s="32"/>
      <c r="B173" s="1"/>
      <c r="C173" s="17"/>
      <c r="D173" s="1"/>
      <c r="E173" s="1"/>
      <c r="F173" s="11"/>
      <c r="H173" s="35" t="s">
        <v>2</v>
      </c>
      <c r="I173" s="1"/>
      <c r="J173" s="23">
        <f>SUMIF($X$125:$X$166,"=GF",J$125:J$166)</f>
        <v>0</v>
      </c>
      <c r="K173" s="29"/>
      <c r="L173" s="23">
        <f>SUMIF($X$125:$X$166,"=GF",L$125:L$166)</f>
        <v>0</v>
      </c>
      <c r="M173" s="29"/>
      <c r="N173" s="23">
        <f>SUMIF($X$125:$X$166,"=GF",N$125:N$166)</f>
        <v>0</v>
      </c>
      <c r="O173" s="29"/>
      <c r="P173" s="23">
        <f>SUMIF($X$125:$X$166,"=GF",P$125:P$166)</f>
        <v>0</v>
      </c>
      <c r="Q173" s="29"/>
      <c r="R173" s="23">
        <f>SUMIF($X$125:$X$166,"=GF",R$125:R$166)</f>
        <v>0</v>
      </c>
      <c r="S173" s="29"/>
      <c r="T173" s="23">
        <f>SUMIF($X$125:$X$166,"=GF",T$125:T$166)</f>
        <v>0</v>
      </c>
      <c r="U173" s="29"/>
      <c r="V173" s="129">
        <f>ROUND(T173/5,4)</f>
        <v>0</v>
      </c>
      <c r="W173" s="29"/>
      <c r="X173" s="30"/>
      <c r="Y173" s="31"/>
      <c r="Z173" s="32"/>
      <c r="AA173" s="32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  <c r="BU173" s="33"/>
      <c r="BV173" s="33"/>
      <c r="BW173" s="33"/>
      <c r="BX173" s="33"/>
      <c r="BY173" s="33"/>
    </row>
    <row r="174" spans="1:27" ht="15">
      <c r="A174" s="32"/>
      <c r="B174" s="1"/>
      <c r="C174" s="1"/>
      <c r="D174" s="1"/>
      <c r="E174" s="1"/>
      <c r="F174" s="1"/>
      <c r="G174" s="1"/>
      <c r="H174" s="1"/>
      <c r="I174" s="1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7"/>
      <c r="Y174" s="1"/>
      <c r="Z174" s="1"/>
      <c r="AA174" s="1"/>
    </row>
    <row r="175" spans="1:27" ht="15.75">
      <c r="A175" s="32"/>
      <c r="C175" s="13"/>
      <c r="D175" s="13"/>
      <c r="E175" s="13"/>
      <c r="F175" s="45" t="s">
        <v>68</v>
      </c>
      <c r="G175" s="13"/>
      <c r="H175" s="13"/>
      <c r="I175" s="1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7"/>
      <c r="Y175" s="1"/>
      <c r="Z175" s="1"/>
      <c r="AA175" s="1"/>
    </row>
    <row r="176" spans="1:27" s="33" customFormat="1" ht="16.5" thickBot="1">
      <c r="A176" s="32"/>
      <c r="C176" s="123"/>
      <c r="D176" s="123"/>
      <c r="E176" s="123"/>
      <c r="F176" s="124" t="s">
        <v>3</v>
      </c>
      <c r="G176" s="123"/>
      <c r="H176" s="123"/>
      <c r="I176" s="32"/>
      <c r="J176" s="125">
        <f>+J111+J167</f>
        <v>38391276913</v>
      </c>
      <c r="K176" s="29"/>
      <c r="L176" s="125">
        <f>+L111+L167</f>
        <v>39695345409</v>
      </c>
      <c r="M176" s="29"/>
      <c r="N176" s="125">
        <f>+N111+N167</f>
        <v>40306862120</v>
      </c>
      <c r="O176" s="29"/>
      <c r="P176" s="125">
        <f>+P111+P167</f>
        <v>41759142438</v>
      </c>
      <c r="Q176" s="29"/>
      <c r="R176" s="125">
        <f>+R111+R167</f>
        <v>42657551127</v>
      </c>
      <c r="S176" s="29"/>
      <c r="T176" s="125">
        <f>+T111+T167</f>
        <v>202810178007</v>
      </c>
      <c r="U176" s="29"/>
      <c r="V176" s="125">
        <f>ROUND(T176/5,4)</f>
        <v>40562035601.4</v>
      </c>
      <c r="W176" s="29"/>
      <c r="X176" s="30"/>
      <c r="Y176" s="31"/>
      <c r="Z176" s="126"/>
      <c r="AA176" s="32"/>
    </row>
    <row r="177" spans="1:27" ht="16.5" thickTop="1">
      <c r="A177" s="32"/>
      <c r="B177" s="3"/>
      <c r="C177" s="13"/>
      <c r="D177" s="13"/>
      <c r="E177" s="13"/>
      <c r="F177" s="13"/>
      <c r="G177" s="13"/>
      <c r="H177" s="13"/>
      <c r="I177" s="1"/>
      <c r="J177" s="39"/>
      <c r="K177" s="19"/>
      <c r="L177" s="39"/>
      <c r="M177" s="19"/>
      <c r="N177" s="39"/>
      <c r="O177" s="19"/>
      <c r="P177" s="39"/>
      <c r="Q177" s="19"/>
      <c r="R177" s="39"/>
      <c r="S177" s="19"/>
      <c r="T177" s="39"/>
      <c r="U177" s="19"/>
      <c r="V177" s="39"/>
      <c r="W177" s="19"/>
      <c r="X177" s="7"/>
      <c r="Y177" s="8"/>
      <c r="Z177" s="5"/>
      <c r="AA177" s="1"/>
    </row>
    <row r="178" spans="1:27" s="33" customFormat="1" ht="15">
      <c r="A178" s="32"/>
      <c r="B178" s="123"/>
      <c r="C178" s="123"/>
      <c r="D178" s="123"/>
      <c r="E178" s="123"/>
      <c r="F178" s="123"/>
      <c r="G178" s="122"/>
      <c r="H178" s="122" t="s">
        <v>38</v>
      </c>
      <c r="I178" s="32"/>
      <c r="J178" s="127">
        <f>+J172+J113</f>
        <v>38378136108</v>
      </c>
      <c r="K178" s="29"/>
      <c r="L178" s="127">
        <f>+L172+L113</f>
        <v>39627204604</v>
      </c>
      <c r="M178" s="29"/>
      <c r="N178" s="127">
        <f>+N172+N113</f>
        <v>40238721315</v>
      </c>
      <c r="O178" s="29"/>
      <c r="P178" s="127">
        <f>+P172+P113</f>
        <v>41746001633</v>
      </c>
      <c r="Q178" s="29"/>
      <c r="R178" s="127">
        <f>+R172+R113</f>
        <v>42644410322</v>
      </c>
      <c r="S178" s="29"/>
      <c r="T178" s="127">
        <f>+T172+T113</f>
        <v>202634473982</v>
      </c>
      <c r="U178" s="29"/>
      <c r="V178" s="34">
        <f>ROUND(T178/5,4)</f>
        <v>40526894796.4</v>
      </c>
      <c r="W178" s="29"/>
      <c r="X178" s="99"/>
      <c r="Y178" s="31"/>
      <c r="Z178" s="32"/>
      <c r="AA178" s="32"/>
    </row>
    <row r="179" spans="1:27" ht="15">
      <c r="A179" s="32"/>
      <c r="B179" s="1"/>
      <c r="C179" s="1"/>
      <c r="D179" s="1"/>
      <c r="E179" s="1"/>
      <c r="F179" s="1"/>
      <c r="G179" s="35"/>
      <c r="H179" s="35" t="s">
        <v>2</v>
      </c>
      <c r="I179" s="1"/>
      <c r="J179" s="40">
        <f>+J173+J114</f>
        <v>13140805</v>
      </c>
      <c r="K179" s="19"/>
      <c r="L179" s="40">
        <f>+L173+L114</f>
        <v>68140805</v>
      </c>
      <c r="M179" s="19"/>
      <c r="N179" s="40">
        <f>+N173+N114</f>
        <v>68140805</v>
      </c>
      <c r="O179" s="19"/>
      <c r="P179" s="40">
        <f>+P173+P114</f>
        <v>13140805</v>
      </c>
      <c r="Q179" s="19"/>
      <c r="R179" s="40">
        <f>+R173+R114</f>
        <v>13140805</v>
      </c>
      <c r="S179" s="19"/>
      <c r="T179" s="40">
        <f>+T173+T114</f>
        <v>175704025</v>
      </c>
      <c r="U179" s="19"/>
      <c r="V179" s="23">
        <f>ROUND(T179/5,4)</f>
        <v>35140805</v>
      </c>
      <c r="W179" s="19"/>
      <c r="X179" s="5"/>
      <c r="Y179" s="1"/>
      <c r="Z179" s="5"/>
      <c r="AA179" s="1"/>
    </row>
    <row r="180" spans="1:27" ht="15">
      <c r="A180" s="32"/>
      <c r="B180" s="1"/>
      <c r="C180" s="1"/>
      <c r="D180" s="1"/>
      <c r="E180" s="1"/>
      <c r="F180" s="1"/>
      <c r="G180" s="1"/>
      <c r="H180" s="1"/>
      <c r="I180" s="1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"/>
      <c r="Y180" s="1"/>
      <c r="Z180" s="1"/>
      <c r="AA180" s="1"/>
    </row>
    <row r="181" spans="1:27" ht="15">
      <c r="A181" s="32"/>
      <c r="B181" s="1"/>
      <c r="C181" s="1"/>
      <c r="D181" s="1" t="s">
        <v>179</v>
      </c>
      <c r="E181" s="1"/>
      <c r="F181" s="1"/>
      <c r="G181" s="1"/>
      <c r="H181" s="1"/>
      <c r="I181" s="1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"/>
      <c r="Y181" s="1"/>
      <c r="Z181" s="1"/>
      <c r="AA181" s="1"/>
    </row>
    <row r="182" spans="5:23" ht="15">
      <c r="E182" t="s">
        <v>164</v>
      </c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</row>
    <row r="183" spans="1:23" s="33" customFormat="1" ht="15">
      <c r="A183" s="94"/>
      <c r="F183" s="33" t="s">
        <v>172</v>
      </c>
      <c r="J183" s="29">
        <f>SUMIF($Y$8:$Y$166,"=CA",J$8:J$166)</f>
        <v>37733471778</v>
      </c>
      <c r="K183" s="128"/>
      <c r="L183" s="29">
        <f>SUMIF($Y$8:$Y$166,"=CA",L$8:L$166)</f>
        <v>38816540274</v>
      </c>
      <c r="M183" s="128"/>
      <c r="N183" s="29">
        <f>SUMIF($Y$8:$Y$166,"=CA",N$8:N$166)</f>
        <v>39252056985</v>
      </c>
      <c r="O183" s="128"/>
      <c r="P183" s="29">
        <f>SUMIF($Y$8:$Y$166,"=CA",P$8:P$166)</f>
        <v>40774337303</v>
      </c>
      <c r="Q183" s="128"/>
      <c r="R183" s="29">
        <f>SUMIF($Y$8:$Y$166,"=CA",R$8:R$166)</f>
        <v>41922745992</v>
      </c>
      <c r="S183" s="128"/>
      <c r="T183" s="29">
        <f>SUMIF($Y$8:$Y$166,"=CA",T$8:T$166)</f>
        <v>198499152332</v>
      </c>
      <c r="U183" s="128"/>
      <c r="V183" s="128">
        <f>+T183/5</f>
        <v>39699830466.4</v>
      </c>
      <c r="W183" s="128"/>
    </row>
    <row r="184" spans="7:23" ht="15">
      <c r="G184" t="s">
        <v>165</v>
      </c>
      <c r="J184" s="24">
        <f>+J81+J108</f>
        <v>739000000</v>
      </c>
      <c r="K184" s="24"/>
      <c r="L184" s="24">
        <f>+L81+L108</f>
        <v>739000000</v>
      </c>
      <c r="M184" s="24"/>
      <c r="N184" s="24">
        <f>+N81+N108</f>
        <v>739000000</v>
      </c>
      <c r="O184" s="24"/>
      <c r="P184" s="24">
        <f>+P81+P108</f>
        <v>739000000</v>
      </c>
      <c r="Q184" s="24"/>
      <c r="R184" s="24">
        <f>+R81+R108</f>
        <v>739000000</v>
      </c>
      <c r="S184" s="24"/>
      <c r="T184" s="24">
        <f>+T81+T108</f>
        <v>3695000000</v>
      </c>
      <c r="U184" s="24"/>
      <c r="V184" s="24">
        <f>+T184/5</f>
        <v>739000000</v>
      </c>
      <c r="W184" s="24"/>
    </row>
    <row r="185" spans="1:23" s="33" customFormat="1" ht="15">
      <c r="A185" s="94"/>
      <c r="G185" s="33" t="s">
        <v>166</v>
      </c>
      <c r="J185" s="128">
        <f>+J183-J184</f>
        <v>36994471778</v>
      </c>
      <c r="K185" s="128"/>
      <c r="L185" s="128">
        <f>+L183-L184</f>
        <v>38077540274</v>
      </c>
      <c r="M185" s="128"/>
      <c r="N185" s="128">
        <f>+N183-N184</f>
        <v>38513056985</v>
      </c>
      <c r="O185" s="128"/>
      <c r="P185" s="128">
        <f>+P183-P184</f>
        <v>40035337303</v>
      </c>
      <c r="Q185" s="128"/>
      <c r="R185" s="128">
        <f>+R183-R184</f>
        <v>41183745992</v>
      </c>
      <c r="S185" s="128"/>
      <c r="T185" s="128">
        <f>+T183-T184</f>
        <v>194804152332</v>
      </c>
      <c r="U185" s="128"/>
      <c r="V185" s="128">
        <f>+T185/5</f>
        <v>38960830466.4</v>
      </c>
      <c r="W185" s="128"/>
    </row>
    <row r="186" spans="5:23" ht="15">
      <c r="E186" t="s">
        <v>170</v>
      </c>
      <c r="J186" s="24">
        <f>+J75+J77+J84+J88+J103+J104+J105+J106+J107+J161+J164</f>
        <v>644664330</v>
      </c>
      <c r="K186" s="24"/>
      <c r="L186" s="24">
        <f>+L75+L77+L84+L88+L103+L104+L105+L106+L107+L161+L164</f>
        <v>810664330</v>
      </c>
      <c r="M186" s="24"/>
      <c r="N186" s="24">
        <f>+N75+N77+N84+N88+N103+N104+N105+N106+N107+N161+N164</f>
        <v>986664330</v>
      </c>
      <c r="O186" s="24"/>
      <c r="P186" s="24">
        <f>+P75+P77+P84+P88+P103+P104+P105+P106+P107+P161+P164</f>
        <v>971664330</v>
      </c>
      <c r="Q186" s="24"/>
      <c r="R186" s="24">
        <f>+R75+R77+R84+R88+R103+R104+R105+R106+R107+R161+R164</f>
        <v>721664330</v>
      </c>
      <c r="S186" s="24"/>
      <c r="T186" s="24">
        <f>+T75+T77+T84+T88+T103+T104+T105+T106+T107+T161+T164</f>
        <v>4135321650</v>
      </c>
      <c r="U186" s="24"/>
      <c r="V186" s="24">
        <f>+T186/5</f>
        <v>827064330</v>
      </c>
      <c r="W186" s="24"/>
    </row>
    <row r="187" spans="5:23" ht="15">
      <c r="E187" t="s">
        <v>171</v>
      </c>
      <c r="J187" s="24">
        <f>+J179</f>
        <v>13140805</v>
      </c>
      <c r="K187" s="24"/>
      <c r="L187" s="24">
        <f>+L179</f>
        <v>68140805</v>
      </c>
      <c r="M187" s="24"/>
      <c r="N187" s="24">
        <f>+N179</f>
        <v>68140805</v>
      </c>
      <c r="O187" s="24"/>
      <c r="P187" s="24">
        <f>+P179</f>
        <v>13140805</v>
      </c>
      <c r="Q187" s="24"/>
      <c r="R187" s="24">
        <f>+R179</f>
        <v>13140805</v>
      </c>
      <c r="S187" s="24"/>
      <c r="T187" s="24">
        <f>+T179</f>
        <v>175704025</v>
      </c>
      <c r="U187" s="24"/>
      <c r="V187" s="24">
        <f>+T187/5</f>
        <v>35140805</v>
      </c>
      <c r="W187" s="24"/>
    </row>
    <row r="188" spans="10:23" ht="15"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</row>
    <row r="189" spans="1:23" s="33" customFormat="1" ht="15">
      <c r="A189" s="94"/>
      <c r="H189" s="33" t="s">
        <v>0</v>
      </c>
      <c r="J189" s="128">
        <f>SUM(J184:J187)</f>
        <v>38391276913</v>
      </c>
      <c r="K189" s="128"/>
      <c r="L189" s="128">
        <f>SUM(L184:L187)</f>
        <v>39695345409</v>
      </c>
      <c r="M189" s="128"/>
      <c r="N189" s="128">
        <f>SUM(N184:N187)</f>
        <v>40306862120</v>
      </c>
      <c r="O189" s="128"/>
      <c r="P189" s="128">
        <f>SUM(P184:P187)</f>
        <v>41759142438</v>
      </c>
      <c r="Q189" s="128"/>
      <c r="R189" s="128">
        <f>SUM(R184:R187)</f>
        <v>42657551127</v>
      </c>
      <c r="S189" s="128"/>
      <c r="T189" s="128">
        <f>SUM(T184:T187)</f>
        <v>202810178007</v>
      </c>
      <c r="U189" s="128"/>
      <c r="V189" s="128">
        <f>+T189/5</f>
        <v>40562035601.4</v>
      </c>
      <c r="W189" s="128"/>
    </row>
    <row r="190" spans="10:23" ht="15"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</row>
    <row r="191" spans="4:23" ht="15">
      <c r="D191" t="s">
        <v>218</v>
      </c>
      <c r="E191" t="s">
        <v>219</v>
      </c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</row>
    <row r="192" spans="10:23" ht="15"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</row>
    <row r="193" spans="6:23" ht="15">
      <c r="F193" s="7" t="s">
        <v>4</v>
      </c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</row>
    <row r="194" spans="6:23" ht="15">
      <c r="F194" s="7" t="s">
        <v>28</v>
      </c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</row>
    <row r="195" spans="6:23" ht="15">
      <c r="F195" s="7" t="s">
        <v>29</v>
      </c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</row>
    <row r="196" spans="6:23" ht="15">
      <c r="F196" s="7" t="s">
        <v>30</v>
      </c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</row>
    <row r="197" spans="6:23" ht="15">
      <c r="F197" s="7" t="s">
        <v>5</v>
      </c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</row>
    <row r="198" spans="10:23" ht="15"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</row>
    <row r="199" spans="10:23" ht="15"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</row>
    <row r="200" spans="10:23" ht="15"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</row>
    <row r="201" spans="10:23" ht="15"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</row>
    <row r="202" spans="10:23" ht="15"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</row>
    <row r="203" spans="10:23" ht="15"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</row>
    <row r="204" spans="10:23" ht="15"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</row>
    <row r="205" spans="10:23" ht="15"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</row>
    <row r="206" spans="10:23" ht="15"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</row>
    <row r="207" spans="10:23" ht="15"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</row>
    <row r="208" spans="10:23" ht="15"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</row>
    <row r="209" spans="10:23" ht="15"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</row>
    <row r="210" spans="10:23" ht="15"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</row>
    <row r="211" spans="10:23" ht="15"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</row>
    <row r="212" spans="10:23" ht="15"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</row>
    <row r="213" spans="10:23" ht="15"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</row>
    <row r="214" spans="10:23" ht="15"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</row>
    <row r="215" spans="10:23" ht="15"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</row>
    <row r="216" spans="10:23" ht="15"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</row>
    <row r="217" spans="10:23" ht="15"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</row>
    <row r="218" spans="10:23" ht="15"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</row>
    <row r="219" spans="10:23" ht="15"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</row>
    <row r="220" spans="10:23" ht="15"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</row>
    <row r="221" spans="10:23" ht="15"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</row>
    <row r="222" spans="10:23" ht="15"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</row>
    <row r="223" spans="10:23" ht="15"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</row>
    <row r="224" spans="10:23" ht="15"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</row>
    <row r="225" spans="10:23" ht="15"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</row>
    <row r="226" spans="10:23" ht="15"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</row>
    <row r="227" spans="10:23" ht="15"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</row>
    <row r="228" spans="10:23" ht="15"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</row>
    <row r="229" spans="10:23" ht="15"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</row>
    <row r="230" spans="10:23" ht="15"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</row>
    <row r="231" spans="10:23" ht="15"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</row>
    <row r="232" spans="10:23" ht="15"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</row>
    <row r="233" spans="10:23" ht="15"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</row>
    <row r="234" spans="10:23" ht="15"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</row>
    <row r="235" spans="10:23" ht="15"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</row>
    <row r="236" spans="10:23" ht="15"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</row>
    <row r="237" spans="10:23" ht="15"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</row>
    <row r="238" spans="10:23" ht="15"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</row>
    <row r="239" spans="10:23" ht="15"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</row>
    <row r="240" spans="10:23" ht="15"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</row>
    <row r="241" spans="10:23" ht="15"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</row>
    <row r="242" spans="10:23" ht="15"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</row>
    <row r="243" spans="10:23" ht="15"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</row>
    <row r="244" spans="10:23" ht="15"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</row>
    <row r="245" spans="10:23" ht="15"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</row>
    <row r="246" spans="10:23" ht="15"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</row>
    <row r="247" spans="10:23" ht="15"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</row>
    <row r="248" spans="10:23" ht="15"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</row>
    <row r="249" spans="10:23" ht="15"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</row>
    <row r="250" spans="10:23" ht="15"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</row>
    <row r="251" spans="10:23" ht="15"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</row>
    <row r="252" spans="10:23" ht="15"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</row>
    <row r="253" spans="10:23" ht="15"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</row>
    <row r="254" spans="10:23" ht="15"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</row>
    <row r="255" spans="10:23" ht="15"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</row>
    <row r="256" spans="10:23" ht="15"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</row>
    <row r="257" spans="10:23" ht="15"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</row>
    <row r="258" spans="10:23" ht="15"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</row>
    <row r="259" spans="10:23" ht="15"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</row>
    <row r="260" spans="10:23" ht="15"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</row>
    <row r="261" spans="10:23" ht="15"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</row>
    <row r="262" spans="10:23" ht="15"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</row>
    <row r="263" spans="10:23" ht="15"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</row>
    <row r="264" spans="10:23" ht="15"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</row>
    <row r="265" spans="10:23" ht="15"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</row>
    <row r="266" spans="10:23" ht="15"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</row>
    <row r="267" spans="10:23" ht="15"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</row>
    <row r="268" spans="10:23" ht="15"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</row>
    <row r="269" spans="10:23" ht="15"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</row>
    <row r="270" spans="10:23" ht="15"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</row>
    <row r="271" spans="10:23" ht="15"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</row>
    <row r="272" spans="10:23" ht="15"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</row>
    <row r="273" spans="10:23" ht="15"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</row>
    <row r="274" spans="10:23" ht="15"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</row>
    <row r="275" spans="10:23" ht="15"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</row>
    <row r="276" spans="10:23" ht="15"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</row>
    <row r="277" spans="10:23" ht="15"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</row>
    <row r="278" spans="10:23" ht="15"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</row>
    <row r="279" spans="10:23" ht="15"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</row>
    <row r="280" spans="10:23" ht="15"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</row>
    <row r="281" spans="10:23" ht="15"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</row>
    <row r="282" spans="10:23" ht="15"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</row>
    <row r="283" spans="10:23" ht="15"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</row>
    <row r="284" spans="10:23" ht="15"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</row>
    <row r="285" spans="10:23" ht="15"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</row>
    <row r="286" spans="10:23" ht="15"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</row>
    <row r="287" spans="10:23" ht="15"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</row>
    <row r="288" spans="10:23" ht="15"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</row>
    <row r="289" spans="10:23" ht="15"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</row>
    <row r="290" spans="10:23" ht="15"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</row>
    <row r="291" spans="10:23" ht="15"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</row>
    <row r="292" spans="10:23" ht="15"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</row>
    <row r="293" spans="10:23" ht="15"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</row>
    <row r="294" spans="10:23" ht="15"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</row>
    <row r="295" spans="10:23" ht="15"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</row>
    <row r="296" spans="10:23" ht="15"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</row>
    <row r="297" spans="10:23" ht="15"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</row>
    <row r="298" spans="10:23" ht="15"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</row>
    <row r="299" spans="10:23" ht="15"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</row>
    <row r="300" spans="10:23" ht="15"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</row>
    <row r="301" spans="10:23" ht="15"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</row>
    <row r="302" spans="10:23" ht="15"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</row>
    <row r="303" spans="10:23" ht="15"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</row>
    <row r="304" spans="10:23" ht="15"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</row>
    <row r="305" spans="10:23" ht="15"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</row>
    <row r="306" spans="10:23" ht="15"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</row>
    <row r="307" spans="10:23" ht="15"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</row>
    <row r="308" spans="10:23" ht="15"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</row>
    <row r="309" spans="10:23" ht="15"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</row>
    <row r="310" spans="10:23" ht="15"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</row>
    <row r="311" spans="10:23" ht="15"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</row>
    <row r="312" spans="10:23" ht="15"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</row>
    <row r="313" spans="10:23" ht="15"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</row>
    <row r="314" spans="10:23" ht="15"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</row>
    <row r="315" spans="10:23" ht="15"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</row>
    <row r="316" spans="10:23" ht="15"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</row>
    <row r="317" spans="10:23" ht="15"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</row>
    <row r="318" spans="10:23" ht="15"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</row>
    <row r="319" spans="10:23" ht="15"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</row>
    <row r="320" spans="10:23" ht="15"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</row>
    <row r="321" spans="10:23" ht="15"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</row>
    <row r="322" spans="10:23" ht="15"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</row>
    <row r="323" spans="10:23" ht="15"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</row>
    <row r="324" spans="10:23" ht="15"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</row>
    <row r="325" spans="10:23" ht="15"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</row>
    <row r="326" spans="10:23" ht="15"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</row>
    <row r="327" spans="10:23" ht="15"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</row>
    <row r="328" spans="10:23" ht="15"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</row>
    <row r="329" spans="10:23" ht="15"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</row>
    <row r="330" spans="10:23" ht="15"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</row>
    <row r="331" spans="10:23" ht="15"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</row>
    <row r="332" spans="10:23" ht="15"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</row>
    <row r="333" spans="10:23" ht="15"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</row>
    <row r="334" spans="10:23" ht="15"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</row>
    <row r="335" spans="10:23" ht="15"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</row>
    <row r="336" spans="10:23" ht="15"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</row>
    <row r="337" spans="10:23" ht="15"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</row>
    <row r="338" spans="10:23" ht="15"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</row>
    <row r="339" spans="10:23" ht="15"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</row>
    <row r="340" spans="10:23" ht="15"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</row>
    <row r="341" spans="10:23" ht="15"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</row>
    <row r="342" spans="10:23" ht="15"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</row>
    <row r="343" spans="10:23" ht="15"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</row>
    <row r="344" spans="10:23" ht="15"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</row>
    <row r="345" spans="10:23" ht="15"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</row>
    <row r="346" spans="10:23" ht="15"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</row>
    <row r="347" spans="10:23" ht="15"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</row>
    <row r="348" spans="10:23" ht="15"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</row>
    <row r="349" spans="10:23" ht="15"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</row>
    <row r="350" spans="10:23" ht="15"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</row>
    <row r="351" spans="10:23" ht="15"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</row>
    <row r="352" spans="10:23" ht="15"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</row>
    <row r="353" spans="10:23" ht="15"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</row>
    <row r="354" spans="10:23" ht="15"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</row>
    <row r="355" spans="10:23" ht="15"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</row>
    <row r="356" spans="10:23" ht="15"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</row>
    <row r="357" spans="10:23" ht="15"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</row>
    <row r="358" spans="10:23" ht="15"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</row>
    <row r="359" spans="10:23" ht="15"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</row>
    <row r="360" spans="10:23" ht="15"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</row>
    <row r="361" spans="10:23" ht="15"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</row>
    <row r="362" spans="10:23" ht="15"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</row>
    <row r="363" spans="10:23" ht="15"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</row>
    <row r="364" spans="10:23" ht="15"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</row>
    <row r="365" spans="10:23" ht="15"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</row>
    <row r="366" spans="10:23" ht="15"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</row>
    <row r="367" spans="10:23" ht="15"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</row>
    <row r="368" spans="10:23" ht="15"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</row>
    <row r="369" spans="10:23" ht="15"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</row>
    <row r="370" spans="10:23" ht="15"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</row>
    <row r="371" spans="10:23" ht="15"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</row>
    <row r="372" spans="10:23" ht="15"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</row>
    <row r="373" spans="10:23" ht="15"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</row>
    <row r="374" spans="10:23" ht="15"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</row>
    <row r="375" spans="10:23" ht="15"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</row>
    <row r="376" spans="10:23" ht="15"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</row>
    <row r="377" spans="10:23" ht="15"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</row>
    <row r="378" spans="10:23" ht="15"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</row>
    <row r="379" spans="10:23" ht="15"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</row>
    <row r="380" spans="10:23" ht="15"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</row>
    <row r="381" spans="10:23" ht="15"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</row>
    <row r="382" spans="10:23" ht="15"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</row>
    <row r="383" spans="10:23" ht="15"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</row>
    <row r="384" spans="10:23" ht="15"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</row>
    <row r="385" spans="10:23" ht="15"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</row>
    <row r="386" spans="10:23" ht="15"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</row>
    <row r="387" spans="10:23" ht="15"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</row>
    <row r="388" spans="10:23" ht="15"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</row>
    <row r="389" spans="10:23" ht="15"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</row>
    <row r="390" spans="10:23" ht="15"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</row>
    <row r="391" spans="10:23" ht="15"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</row>
    <row r="392" spans="10:23" ht="15"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</row>
    <row r="393" spans="10:23" ht="15"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</row>
    <row r="394" spans="10:23" ht="15"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</row>
    <row r="395" spans="10:23" ht="15"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</row>
    <row r="396" spans="10:23" ht="15"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</row>
    <row r="397" spans="10:23" ht="15"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</row>
    <row r="398" spans="10:23" ht="15"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</row>
    <row r="399" spans="10:23" ht="15"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</row>
    <row r="400" spans="10:23" ht="15"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</row>
    <row r="401" spans="10:23" ht="15"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</row>
    <row r="402" spans="10:23" ht="15"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</row>
    <row r="403" spans="10:23" ht="15"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</row>
    <row r="404" spans="10:23" ht="15"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</row>
    <row r="405" spans="10:23" ht="15"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</row>
    <row r="406" spans="10:23" ht="15"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</row>
    <row r="407" spans="10:23" ht="15"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</row>
    <row r="408" spans="10:23" ht="15"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</row>
    <row r="409" spans="10:23" ht="15"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</row>
    <row r="410" spans="10:23" ht="15"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</row>
    <row r="411" spans="10:23" ht="15"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</row>
    <row r="412" spans="10:23" ht="15"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</row>
    <row r="413" spans="10:23" ht="15"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</row>
    <row r="414" spans="10:23" ht="15"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</row>
    <row r="415" spans="10:23" ht="15"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</row>
    <row r="416" spans="10:23" ht="15"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</row>
    <row r="417" spans="10:23" ht="15"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</row>
    <row r="418" spans="10:23" ht="15"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</row>
    <row r="419" spans="10:23" ht="15"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</row>
    <row r="420" spans="10:23" ht="15"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</row>
    <row r="421" spans="10:23" ht="15"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</row>
    <row r="422" spans="10:23" ht="15"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</row>
    <row r="423" spans="10:23" ht="15"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</row>
    <row r="424" spans="10:23" ht="15"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</row>
    <row r="425" spans="10:23" ht="15"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</row>
    <row r="426" spans="10:23" ht="15"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</row>
    <row r="427" spans="10:23" ht="15"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</row>
    <row r="428" spans="10:23" ht="15"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</row>
    <row r="429" spans="10:23" ht="15"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</row>
    <row r="430" spans="10:23" ht="15"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</row>
    <row r="431" spans="10:23" ht="15"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</row>
    <row r="432" spans="10:23" ht="15"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</row>
    <row r="433" spans="10:23" ht="15"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</row>
    <row r="434" spans="10:23" ht="15"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</row>
    <row r="435" spans="10:23" ht="15"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</row>
    <row r="436" spans="10:23" ht="15"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</row>
    <row r="437" spans="10:23" ht="15"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</row>
    <row r="438" spans="10:23" ht="15"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</row>
    <row r="439" spans="10:23" ht="15"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</row>
    <row r="440" spans="10:23" ht="15"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</row>
    <row r="441" spans="10:23" ht="15"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</row>
    <row r="442" spans="10:23" ht="15"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</row>
    <row r="443" spans="10:23" ht="15"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</row>
    <row r="444" spans="10:23" ht="15"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</row>
    <row r="445" spans="10:23" ht="15"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</row>
    <row r="446" spans="10:23" ht="15"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</row>
    <row r="447" spans="10:23" ht="15"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</row>
    <row r="448" spans="10:23" ht="15"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</row>
    <row r="449" spans="10:23" ht="15"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</row>
    <row r="450" spans="10:23" ht="15"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</row>
    <row r="451" spans="10:23" ht="15"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</row>
    <row r="452" spans="10:23" ht="15"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</row>
    <row r="453" spans="10:23" ht="15"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</row>
    <row r="454" spans="10:23" ht="15"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</row>
    <row r="455" spans="10:23" ht="15"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</row>
    <row r="456" spans="10:23" ht="15"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</row>
    <row r="457" spans="10:23" ht="15"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</row>
    <row r="458" spans="10:23" ht="15"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</row>
    <row r="459" spans="10:23" ht="15"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</row>
    <row r="460" spans="10:23" ht="15"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</row>
    <row r="461" spans="10:23" ht="15"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</row>
    <row r="462" spans="10:23" ht="15"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</row>
    <row r="463" spans="10:23" ht="15"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</row>
    <row r="464" spans="10:23" ht="15"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</row>
    <row r="465" spans="10:23" ht="15"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</row>
    <row r="466" spans="10:23" ht="15"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</row>
    <row r="467" spans="10:23" ht="15"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</row>
    <row r="468" spans="10:23" ht="15"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</row>
    <row r="469" spans="10:23" ht="15"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</row>
    <row r="470" spans="10:23" ht="15"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</row>
    <row r="471" spans="10:23" ht="15"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</row>
    <row r="472" spans="10:23" ht="15"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</row>
    <row r="473" spans="10:23" ht="15"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</row>
    <row r="474" spans="10:23" ht="15"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</row>
    <row r="475" spans="10:23" ht="15"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</row>
    <row r="476" spans="10:23" ht="15"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</row>
    <row r="477" spans="10:23" ht="15"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</row>
    <row r="478" spans="10:23" ht="15"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</row>
    <row r="479" spans="10:23" ht="15"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</row>
    <row r="480" spans="10:23" ht="15"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</row>
    <row r="481" spans="10:23" ht="15"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</row>
    <row r="482" spans="10:23" ht="15"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</row>
    <row r="483" spans="10:23" ht="15"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</row>
    <row r="484" spans="10:23" ht="15"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</row>
    <row r="485" spans="10:23" ht="15"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</row>
    <row r="486" spans="10:23" ht="15"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</row>
    <row r="487" spans="10:23" ht="15"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</row>
    <row r="488" spans="10:23" ht="15"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</row>
    <row r="489" spans="10:23" ht="15"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</row>
    <row r="490" spans="10:23" ht="15"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</row>
    <row r="491" spans="10:23" ht="15"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</row>
    <row r="492" spans="10:23" ht="15"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</row>
    <row r="493" spans="10:23" ht="15"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</row>
    <row r="494" spans="10:23" ht="15"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</row>
    <row r="495" spans="10:23" ht="15"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</row>
    <row r="496" spans="10:23" ht="15"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</row>
    <row r="497" spans="10:23" ht="15"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</row>
    <row r="498" spans="10:23" ht="15"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</row>
    <row r="499" spans="10:23" ht="15"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</row>
    <row r="500" spans="10:23" ht="15"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</row>
    <row r="501" spans="10:23" ht="15"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</row>
    <row r="502" spans="10:23" ht="15"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</row>
    <row r="503" spans="10:23" ht="15"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</row>
    <row r="504" spans="10:23" ht="15"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</row>
    <row r="505" spans="10:23" ht="15"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</row>
    <row r="506" spans="10:23" ht="15"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</row>
    <row r="507" spans="10:23" ht="15"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</row>
    <row r="508" spans="10:23" ht="15"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</row>
    <row r="509" spans="10:23" ht="15"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</row>
    <row r="510" spans="10:23" ht="15"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</row>
    <row r="511" spans="10:23" ht="15"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</row>
    <row r="512" spans="10:23" ht="15"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</row>
    <row r="513" spans="10:23" ht="15"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</row>
    <row r="514" spans="10:23" ht="15"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</row>
    <row r="515" spans="10:23" ht="15"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</row>
    <row r="516" spans="10:23" ht="15"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</row>
    <row r="517" spans="10:23" ht="15"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</row>
    <row r="518" spans="10:23" ht="15"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</row>
    <row r="519" spans="10:23" ht="15"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</row>
    <row r="520" spans="10:23" ht="15"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</row>
    <row r="521" spans="10:23" ht="15"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</row>
    <row r="522" spans="10:23" ht="15"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</row>
    <row r="523" spans="10:23" ht="15"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</row>
    <row r="524" spans="10:23" ht="15"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</row>
    <row r="525" spans="10:23" ht="15"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</row>
    <row r="526" spans="10:23" ht="15"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</row>
    <row r="527" spans="10:23" ht="15"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</row>
    <row r="528" spans="10:23" ht="15"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</row>
    <row r="529" spans="10:23" ht="15"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</row>
    <row r="530" spans="10:23" ht="15"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</row>
    <row r="531" spans="10:23" ht="15"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</row>
    <row r="532" spans="10:23" ht="15"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</row>
    <row r="533" spans="10:23" ht="15"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</row>
    <row r="534" spans="10:23" ht="15"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</row>
    <row r="535" spans="10:23" ht="15"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</row>
    <row r="536" spans="10:23" ht="15"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</row>
    <row r="537" spans="10:23" ht="15"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</row>
    <row r="538" spans="10:23" ht="15"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</row>
    <row r="539" spans="10:23" ht="15"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</row>
    <row r="540" spans="10:23" ht="15"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</row>
    <row r="541" spans="10:23" ht="15"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</row>
    <row r="542" spans="10:23" ht="15"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</row>
    <row r="543" spans="10:23" ht="15"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</row>
    <row r="544" spans="10:23" ht="15"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</row>
    <row r="545" spans="10:23" ht="15"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</row>
    <row r="546" spans="10:23" ht="15"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</row>
    <row r="547" spans="10:23" ht="15"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</row>
    <row r="548" spans="10:23" ht="15"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</row>
    <row r="549" spans="10:23" ht="15"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</row>
    <row r="550" spans="10:23" ht="15"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</row>
    <row r="551" spans="10:23" ht="15"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</row>
    <row r="552" spans="10:23" ht="15"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</row>
    <row r="553" spans="10:23" ht="15"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</row>
    <row r="554" spans="10:23" ht="15"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</row>
    <row r="555" spans="10:23" ht="15"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</row>
    <row r="556" spans="10:23" ht="15"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</row>
    <row r="557" spans="10:23" ht="15"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</row>
    <row r="558" spans="10:23" ht="15"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</row>
    <row r="559" spans="10:23" ht="15"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</row>
    <row r="560" spans="10:23" ht="15"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</row>
    <row r="561" spans="10:23" ht="15"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</row>
    <row r="562" spans="10:23" ht="15"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</row>
    <row r="563" spans="10:23" ht="15"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</row>
    <row r="564" spans="10:23" ht="15"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</row>
    <row r="565" spans="10:23" ht="15"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</row>
    <row r="566" spans="10:23" ht="15"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</row>
    <row r="567" spans="10:23" ht="15"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</row>
    <row r="568" spans="10:23" ht="15"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</row>
    <row r="569" spans="10:23" ht="15"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</row>
    <row r="570" spans="10:23" ht="15"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</row>
    <row r="571" spans="10:23" ht="15"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</row>
    <row r="572" spans="10:23" ht="15"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</row>
    <row r="573" spans="10:23" ht="15"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</row>
    <row r="574" spans="10:23" ht="15"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</row>
    <row r="575" spans="10:23" ht="15"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</row>
    <row r="576" spans="10:23" ht="15"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</row>
    <row r="577" spans="10:23" ht="15"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</row>
    <row r="578" spans="10:23" ht="15"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</row>
    <row r="579" spans="10:23" ht="15"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</row>
    <row r="580" spans="10:23" ht="15"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</row>
    <row r="581" spans="10:23" ht="15"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</row>
    <row r="582" spans="10:23" ht="15"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</row>
    <row r="583" spans="10:23" ht="15"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</row>
    <row r="584" spans="10:23" ht="15"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</row>
    <row r="585" spans="10:23" ht="15"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</row>
    <row r="586" spans="10:23" ht="15"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</row>
    <row r="587" spans="10:23" ht="15"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</row>
    <row r="588" spans="10:23" ht="15"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</row>
    <row r="589" spans="10:23" ht="15"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</row>
    <row r="590" spans="10:23" ht="15"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</row>
    <row r="591" spans="10:23" ht="15"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</row>
    <row r="592" spans="10:23" ht="15"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</row>
    <row r="593" spans="10:23" ht="15"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</row>
    <row r="594" spans="10:23" ht="15"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</row>
    <row r="595" spans="10:23" ht="15"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</row>
    <row r="596" spans="10:23" ht="15"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</row>
    <row r="597" spans="10:23" ht="15"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</row>
    <row r="598" spans="10:23" ht="15"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</row>
    <row r="599" spans="10:23" ht="15"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</row>
    <row r="600" spans="10:23" ht="15"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</row>
    <row r="601" spans="10:23" ht="15"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</row>
    <row r="602" spans="10:23" ht="15"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</row>
    <row r="603" spans="10:23" ht="15"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</row>
    <row r="604" spans="10:23" ht="15"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</row>
    <row r="605" spans="10:23" ht="15"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</row>
    <row r="606" spans="10:23" ht="15"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</row>
    <row r="607" spans="10:23" ht="15"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</row>
    <row r="608" spans="10:23" ht="15"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</row>
    <row r="609" spans="10:23" ht="15"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</row>
    <row r="610" spans="10:23" ht="15"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</row>
    <row r="611" spans="10:23" ht="15"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</row>
    <row r="612" spans="10:23" ht="15"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</row>
    <row r="613" spans="10:23" ht="15"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</row>
    <row r="614" spans="10:23" ht="15"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</row>
    <row r="615" spans="10:23" ht="15"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</row>
    <row r="616" spans="10:23" ht="15"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</row>
    <row r="617" spans="10:23" ht="15"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</row>
    <row r="618" spans="10:23" ht="15"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</row>
    <row r="619" spans="10:23" ht="15"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</row>
    <row r="620" spans="10:23" ht="15"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</row>
    <row r="621" spans="10:23" ht="15"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</row>
    <row r="622" spans="10:23" ht="15"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</row>
    <row r="623" spans="10:23" ht="15"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</row>
    <row r="624" spans="10:23" ht="15"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</row>
    <row r="625" spans="10:23" ht="15"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</row>
    <row r="626" spans="10:23" ht="15"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</row>
    <row r="627" spans="10:23" ht="15"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</row>
    <row r="628" spans="10:23" ht="15"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</row>
    <row r="629" spans="10:23" ht="15"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</row>
    <row r="630" spans="10:23" ht="15"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</row>
    <row r="631" spans="10:23" ht="15"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</row>
    <row r="632" spans="10:23" ht="15"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</row>
    <row r="633" spans="10:23" ht="15"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</row>
    <row r="634" spans="10:23" ht="15"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</row>
    <row r="635" spans="10:23" ht="15"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</row>
    <row r="636" spans="10:23" ht="15"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</row>
    <row r="637" spans="10:23" ht="15"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</row>
    <row r="638" spans="10:23" ht="15"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</row>
    <row r="639" spans="10:23" ht="15"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</row>
    <row r="640" spans="10:23" ht="15"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</row>
    <row r="641" spans="10:23" ht="15"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</row>
    <row r="642" spans="10:23" ht="15"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</row>
    <row r="643" spans="10:23" ht="15"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</row>
    <row r="644" spans="10:23" ht="15"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</row>
    <row r="645" spans="10:23" ht="15"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</row>
    <row r="646" spans="10:23" ht="15"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</row>
    <row r="647" spans="10:23" ht="15"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</row>
    <row r="648" spans="10:23" ht="15"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</row>
    <row r="649" spans="10:23" ht="15"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</row>
    <row r="650" spans="10:23" ht="15"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</row>
    <row r="651" spans="10:23" ht="15"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</row>
    <row r="652" spans="10:23" ht="15"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</row>
    <row r="653" spans="10:23" ht="15"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</row>
    <row r="654" spans="10:23" ht="15"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</row>
    <row r="655" spans="10:23" ht="15"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</row>
    <row r="656" spans="10:23" ht="15"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</row>
    <row r="657" spans="10:23" ht="15"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</row>
    <row r="658" spans="10:23" ht="15"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</row>
    <row r="659" spans="10:23" ht="15"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</row>
    <row r="660" spans="10:23" ht="15"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</row>
    <row r="661" spans="10:23" ht="15"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</row>
    <row r="662" spans="10:23" ht="15"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</row>
    <row r="663" spans="10:23" ht="15"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</row>
    <row r="664" spans="10:23" ht="15"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</row>
    <row r="665" spans="10:23" ht="15"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</row>
    <row r="666" spans="10:23" ht="15"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</row>
    <row r="667" spans="10:23" ht="15"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</row>
    <row r="668" spans="10:23" ht="15"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</row>
    <row r="669" spans="10:23" ht="15"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</row>
    <row r="670" spans="10:23" ht="15"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</row>
    <row r="671" spans="10:23" ht="15"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</row>
    <row r="672" spans="10:23" ht="15"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</row>
    <row r="673" spans="10:23" ht="15"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</row>
    <row r="674" spans="10:23" ht="15"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</row>
    <row r="675" spans="10:23" ht="15"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</row>
    <row r="676" spans="10:23" ht="15"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</row>
    <row r="677" spans="10:23" ht="15"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</row>
    <row r="678" spans="10:23" ht="15"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</row>
    <row r="679" spans="10:23" ht="15"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</row>
    <row r="680" spans="10:23" ht="15"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</row>
    <row r="681" spans="10:23" ht="15"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</row>
    <row r="682" spans="10:23" ht="15"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</row>
    <row r="683" spans="10:23" ht="15"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</row>
    <row r="684" spans="10:23" ht="15"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</row>
    <row r="685" spans="10:23" ht="15"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</row>
    <row r="686" spans="10:23" ht="15"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</row>
    <row r="687" spans="10:23" ht="15"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</row>
    <row r="688" spans="10:23" ht="15"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</row>
    <row r="689" spans="10:23" ht="15"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</row>
    <row r="690" spans="10:23" ht="15"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</row>
    <row r="691" spans="10:23" ht="15"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</row>
    <row r="692" spans="10:23" ht="15"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</row>
    <row r="693" spans="10:23" ht="15"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</row>
    <row r="694" spans="10:23" ht="15"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</row>
    <row r="695" spans="10:23" ht="15"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</row>
    <row r="696" spans="10:23" ht="15"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</row>
    <row r="697" spans="10:23" ht="15"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</row>
    <row r="698" spans="10:23" ht="15"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</row>
    <row r="699" spans="10:23" ht="15"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</row>
    <row r="700" spans="10:23" ht="15"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</row>
    <row r="701" spans="10:23" ht="15"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</row>
    <row r="702" spans="10:23" ht="15"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</row>
    <row r="703" spans="10:23" ht="15"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</row>
    <row r="704" spans="10:23" ht="15"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</row>
    <row r="705" spans="10:23" ht="15"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</row>
    <row r="706" spans="10:23" ht="15"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</row>
    <row r="707" spans="10:23" ht="15"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</row>
    <row r="708" spans="10:23" ht="15"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</row>
    <row r="709" spans="10:23" ht="15"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</row>
    <row r="710" spans="10:23" ht="15"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</row>
    <row r="711" spans="10:23" ht="15"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</row>
    <row r="712" spans="10:23" ht="15"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</row>
    <row r="713" spans="10:23" ht="15"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</row>
    <row r="714" spans="10:23" ht="15"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</row>
    <row r="715" spans="10:23" ht="15"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</row>
    <row r="716" spans="10:23" ht="15"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</row>
    <row r="717" spans="10:23" ht="15"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</row>
    <row r="718" spans="10:23" ht="15"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</row>
    <row r="719" spans="10:23" ht="15"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</row>
    <row r="720" spans="10:23" ht="15"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</row>
    <row r="721" spans="10:23" ht="15"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</row>
    <row r="722" spans="10:23" ht="15"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</row>
    <row r="723" spans="10:23" ht="15"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</row>
    <row r="724" spans="10:23" ht="15"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</row>
    <row r="725" spans="10:23" ht="15"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</row>
    <row r="726" spans="10:23" ht="15"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</row>
    <row r="727" spans="10:23" ht="15"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</row>
    <row r="728" spans="10:23" ht="15"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</row>
    <row r="729" spans="10:23" ht="15"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</row>
    <row r="730" spans="10:23" ht="15"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</row>
    <row r="731" spans="10:23" ht="15"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</row>
    <row r="732" spans="10:23" ht="15"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</row>
    <row r="733" spans="10:23" ht="15"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</row>
    <row r="734" spans="10:23" ht="15"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</row>
    <row r="735" spans="10:23" ht="15"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</row>
    <row r="736" spans="10:23" ht="15"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</row>
    <row r="737" spans="10:23" ht="15"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</row>
    <row r="738" spans="10:23" ht="15"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</row>
    <row r="739" spans="10:23" ht="15"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</row>
    <row r="740" spans="10:23" ht="15"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</row>
    <row r="741" spans="10:23" ht="15"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</row>
    <row r="742" spans="10:23" ht="15"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</row>
    <row r="743" spans="10:23" ht="15"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</row>
    <row r="744" spans="10:23" ht="15"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</row>
    <row r="745" spans="10:23" ht="15"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</row>
    <row r="746" spans="10:23" ht="15"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</row>
    <row r="747" spans="10:23" ht="15"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</row>
    <row r="748" spans="10:23" ht="15"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</row>
    <row r="749" spans="10:23" ht="15"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</row>
    <row r="750" spans="10:23" ht="15"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</row>
    <row r="751" spans="10:23" ht="15"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</row>
    <row r="752" spans="10:23" ht="15"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</row>
    <row r="753" spans="10:23" ht="15"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</row>
    <row r="754" spans="10:23" ht="15"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</row>
    <row r="755" spans="10:23" ht="15"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</row>
    <row r="756" spans="10:23" ht="15"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</row>
    <row r="757" spans="10:23" ht="15"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</row>
    <row r="758" spans="10:23" ht="15"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</row>
    <row r="759" spans="10:23" ht="15"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</row>
    <row r="760" spans="10:23" ht="15"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</row>
    <row r="761" spans="10:23" ht="15"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</row>
    <row r="762" spans="10:23" ht="15"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</row>
    <row r="763" spans="10:23" ht="15"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</row>
    <row r="764" spans="10:23" ht="15"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</row>
    <row r="765" spans="10:23" ht="15"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</row>
    <row r="766" spans="10:23" ht="15"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</row>
    <row r="767" spans="10:23" ht="15"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</row>
    <row r="768" spans="10:23" ht="15"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</row>
    <row r="769" spans="10:23" ht="15"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</row>
    <row r="770" spans="10:23" ht="15"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</row>
    <row r="771" spans="10:23" ht="15"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</row>
    <row r="772" spans="10:23" ht="15"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</row>
    <row r="773" spans="10:23" ht="15"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</row>
    <row r="774" spans="10:23" ht="15"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</row>
    <row r="775" spans="10:23" ht="15"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</row>
    <row r="776" spans="10:23" ht="15"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</row>
    <row r="777" spans="10:23" ht="15"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</row>
    <row r="778" spans="10:23" ht="15"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</row>
    <row r="779" spans="10:23" ht="15"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</row>
    <row r="780" spans="10:23" ht="15"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</row>
    <row r="781" spans="10:23" ht="15"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</row>
    <row r="782" spans="10:23" ht="15"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</row>
    <row r="783" spans="10:23" ht="15"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</row>
    <row r="784" spans="10:23" ht="15"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</row>
    <row r="785" spans="10:23" ht="15"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</row>
    <row r="786" spans="10:23" ht="15"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</row>
    <row r="787" spans="10:23" ht="15"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</row>
    <row r="788" spans="10:23" ht="15"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</row>
    <row r="789" spans="10:23" ht="15"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</row>
    <row r="790" spans="10:23" ht="15"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</row>
    <row r="791" spans="10:23" ht="15"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</row>
    <row r="792" spans="10:23" ht="15"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</row>
    <row r="793" spans="10:23" ht="15"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</row>
    <row r="794" spans="10:23" ht="15"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</row>
    <row r="795" spans="10:23" ht="15"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</row>
    <row r="796" spans="10:23" ht="15"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</row>
    <row r="797" spans="10:23" ht="15"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</row>
    <row r="798" spans="10:23" ht="15"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</row>
    <row r="799" spans="10:23" ht="15"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</row>
    <row r="800" spans="10:23" ht="15"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</row>
    <row r="801" spans="10:23" ht="15"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</row>
    <row r="802" spans="10:23" ht="15"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</row>
    <row r="803" spans="10:23" ht="15"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</row>
    <row r="804" spans="10:23" ht="15"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</row>
    <row r="805" spans="10:23" ht="15"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</row>
    <row r="806" spans="10:23" ht="15"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</row>
    <row r="807" spans="10:23" ht="15"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</row>
    <row r="808" spans="10:23" ht="15"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</row>
    <row r="809" spans="10:23" ht="15"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</row>
    <row r="810" spans="10:23" ht="15"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</row>
    <row r="811" spans="10:23" ht="15"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</row>
    <row r="812" spans="10:23" ht="15"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</row>
    <row r="813" spans="10:23" ht="15"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</row>
    <row r="814" spans="10:23" ht="15"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</row>
    <row r="815" spans="10:23" ht="15"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</row>
    <row r="816" spans="10:23" ht="15"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</row>
    <row r="817" spans="10:23" ht="15"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</row>
    <row r="818" spans="10:23" ht="15"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</row>
    <row r="819" spans="10:23" ht="15"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</row>
    <row r="820" spans="10:23" ht="15"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</row>
    <row r="821" spans="10:23" ht="15"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</row>
    <row r="822" spans="10:23" ht="15"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</row>
    <row r="823" spans="10:23" ht="15"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</row>
    <row r="824" spans="10:23" ht="15"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</row>
    <row r="825" spans="10:23" ht="15"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</row>
    <row r="826" spans="10:23" ht="15"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</row>
    <row r="827" spans="10:23" ht="15"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</row>
    <row r="828" spans="10:23" ht="15"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</row>
    <row r="829" spans="10:23" ht="15"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</row>
    <row r="830" spans="10:23" ht="15"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</row>
    <row r="831" spans="10:23" ht="15"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</row>
    <row r="832" spans="10:23" ht="15"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</row>
    <row r="833" spans="10:23" ht="15"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</row>
    <row r="834" spans="10:23" ht="15"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</row>
    <row r="835" spans="10:23" ht="15"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</row>
    <row r="836" spans="10:23" ht="15"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</row>
    <row r="837" spans="10:23" ht="15"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</row>
    <row r="838" spans="10:23" ht="15"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</row>
    <row r="839" spans="10:23" ht="15"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</row>
    <row r="840" spans="10:23" ht="15"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</row>
    <row r="841" spans="10:23" ht="15"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</row>
    <row r="842" spans="10:23" ht="15"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</row>
    <row r="843" spans="10:23" ht="15"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</row>
    <row r="844" spans="10:23" ht="15"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</row>
    <row r="845" spans="10:23" ht="15"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</row>
    <row r="846" spans="10:23" ht="15"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</row>
    <row r="847" spans="10:23" ht="15"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</row>
    <row r="848" spans="10:23" ht="15"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</row>
    <row r="849" spans="10:23" ht="15"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</row>
    <row r="850" spans="10:23" ht="15"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</row>
    <row r="851" spans="10:23" ht="15"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</row>
    <row r="852" spans="10:23" ht="15"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</row>
    <row r="853" spans="10:23" ht="15"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</row>
    <row r="854" spans="10:23" ht="15"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</row>
    <row r="855" spans="10:23" ht="15"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</row>
    <row r="856" spans="10:23" ht="15"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</row>
    <row r="857" spans="10:23" ht="15"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</row>
    <row r="858" spans="10:23" ht="15"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</row>
    <row r="859" spans="10:23" ht="15"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</row>
    <row r="860" spans="10:23" ht="15"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</row>
    <row r="861" spans="10:23" ht="15"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</row>
    <row r="862" spans="10:23" ht="15"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</row>
    <row r="863" spans="10:23" ht="15"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</row>
    <row r="864" spans="10:23" ht="15"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</row>
    <row r="865" spans="10:23" ht="15"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</row>
    <row r="866" spans="10:23" ht="15"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</row>
    <row r="867" spans="10:23" ht="15"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</row>
    <row r="868" spans="10:23" ht="15"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</row>
    <row r="869" spans="10:23" ht="15"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</row>
    <row r="870" spans="10:23" ht="15"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</row>
    <row r="871" spans="10:23" ht="15"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</row>
    <row r="872" spans="10:23" ht="15"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</row>
    <row r="873" spans="10:23" ht="15"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</row>
    <row r="874" spans="10:23" ht="15"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</row>
    <row r="875" spans="10:23" ht="15"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</row>
    <row r="876" spans="10:23" ht="15"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</row>
    <row r="877" spans="10:23" ht="15"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</row>
    <row r="878" spans="10:23" ht="15"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</row>
    <row r="879" spans="10:23" ht="15"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</row>
    <row r="880" spans="10:23" ht="15"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</row>
    <row r="881" spans="10:23" ht="15"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</row>
    <row r="882" spans="10:23" ht="15"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</row>
    <row r="883" spans="10:23" ht="15"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</row>
    <row r="884" spans="10:23" ht="15"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</row>
    <row r="885" spans="10:23" ht="15"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</row>
    <row r="886" spans="10:23" ht="15"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</row>
    <row r="887" spans="10:23" ht="15"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</row>
    <row r="888" spans="10:23" ht="15"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</row>
    <row r="889" spans="10:23" ht="15"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</row>
    <row r="890" spans="10:23" ht="15"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</row>
    <row r="891" spans="10:23" ht="15"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</row>
    <row r="892" spans="10:23" ht="15"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</row>
    <row r="893" spans="10:23" ht="15"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</row>
    <row r="894" spans="10:23" ht="15"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</row>
    <row r="895" spans="10:23" ht="15"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</row>
    <row r="896" spans="10:23" ht="15"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</row>
    <row r="897" spans="10:23" ht="15"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</row>
    <row r="898" spans="10:23" ht="15"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</row>
    <row r="899" spans="10:23" ht="15"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</row>
    <row r="900" spans="10:23" ht="15"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</row>
    <row r="901" spans="10:23" ht="15"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</row>
    <row r="902" spans="10:23" ht="15"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</row>
    <row r="903" spans="10:23" ht="15"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</row>
    <row r="904" spans="10:23" ht="15"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</row>
    <row r="905" spans="10:23" ht="15"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</row>
    <row r="906" spans="10:23" ht="15"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</row>
    <row r="907" spans="10:23" ht="15"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</row>
    <row r="908" spans="10:23" ht="15"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</row>
    <row r="909" spans="10:23" ht="15"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</row>
    <row r="910" spans="10:23" ht="15"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</row>
    <row r="911" spans="10:23" ht="15"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</row>
    <row r="912" spans="10:23" ht="15"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</row>
    <row r="913" spans="10:23" ht="15"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</row>
    <row r="914" spans="10:23" ht="15"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</row>
    <row r="915" spans="10:23" ht="15"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</row>
    <row r="916" spans="10:23" ht="15"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</row>
    <row r="917" spans="10:23" ht="15"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</row>
    <row r="918" spans="10:23" ht="15"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</row>
    <row r="919" spans="10:23" ht="15"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</row>
    <row r="920" spans="10:23" ht="15"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</row>
    <row r="921" spans="10:23" ht="15"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</row>
    <row r="922" spans="10:23" ht="15"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</row>
    <row r="923" spans="10:23" ht="15"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</row>
    <row r="924" spans="10:23" ht="15"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</row>
    <row r="925" spans="10:23" ht="15"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</row>
    <row r="926" spans="10:23" ht="15"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</row>
    <row r="927" spans="10:23" ht="15"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</row>
    <row r="928" spans="10:23" ht="15"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</row>
    <row r="929" spans="10:23" ht="15"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</row>
    <row r="930" spans="10:23" ht="15"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</row>
    <row r="931" spans="10:23" ht="15"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</row>
    <row r="932" spans="10:23" ht="15"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</row>
    <row r="933" spans="10:23" ht="15"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</row>
    <row r="934" spans="10:23" ht="15"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</row>
    <row r="935" spans="10:23" ht="15"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</row>
    <row r="936" spans="10:23" ht="15"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</row>
    <row r="937" spans="10:23" ht="15"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</row>
    <row r="938" spans="10:23" ht="15"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</row>
    <row r="939" spans="10:23" ht="15"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</row>
    <row r="940" spans="10:23" ht="15"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</row>
    <row r="941" spans="10:23" ht="15"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</row>
    <row r="942" spans="10:23" ht="15"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</row>
    <row r="943" spans="10:23" ht="15"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</row>
    <row r="944" spans="10:23" ht="15"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</row>
    <row r="945" spans="10:23" ht="15"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</row>
    <row r="946" spans="10:23" ht="15"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</row>
    <row r="947" spans="10:23" ht="15"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</row>
    <row r="948" spans="10:23" ht="15"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</row>
    <row r="949" spans="10:23" ht="15"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</row>
    <row r="950" spans="10:23" ht="15"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</row>
    <row r="951" spans="10:23" ht="15"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</row>
    <row r="952" spans="10:23" ht="15"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</row>
    <row r="953" spans="10:23" ht="15"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</row>
    <row r="954" spans="10:23" ht="15"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</row>
    <row r="955" spans="10:23" ht="15"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</row>
    <row r="956" spans="10:23" ht="15"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</row>
    <row r="957" spans="10:23" ht="15"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</row>
    <row r="958" spans="10:23" ht="15"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</row>
    <row r="959" spans="10:23" ht="15"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</row>
    <row r="960" spans="10:23" ht="15"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</row>
    <row r="961" spans="10:23" ht="15"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</row>
    <row r="962" spans="10:23" ht="15"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</row>
    <row r="963" spans="10:23" ht="15"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</row>
    <row r="964" spans="10:23" ht="15"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</row>
    <row r="965" spans="10:23" ht="15"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</row>
    <row r="966" spans="10:23" ht="15"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</row>
    <row r="967" spans="10:23" ht="15"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</row>
    <row r="968" spans="10:23" ht="15"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</row>
    <row r="969" spans="10:23" ht="15"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</row>
    <row r="970" spans="10:23" ht="15"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</row>
    <row r="971" spans="10:23" ht="15"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</row>
    <row r="972" spans="10:23" ht="15"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</row>
    <row r="973" spans="10:23" ht="15"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</row>
    <row r="974" spans="10:23" ht="15"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</row>
    <row r="975" spans="10:23" ht="15"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</row>
    <row r="976" spans="10:23" ht="15"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</row>
    <row r="977" spans="10:23" ht="15"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</row>
    <row r="978" spans="10:23" ht="15"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</row>
    <row r="979" spans="10:23" ht="15"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</row>
    <row r="980" spans="10:23" ht="15"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</row>
    <row r="981" spans="10:23" ht="15"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</row>
    <row r="982" spans="10:23" ht="15"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</row>
    <row r="983" spans="10:23" ht="15"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</row>
    <row r="984" spans="10:23" ht="15"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</row>
    <row r="985" spans="10:23" ht="15"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</row>
    <row r="986" spans="10:23" ht="15"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</row>
    <row r="987" spans="10:23" ht="15"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</row>
    <row r="988" spans="10:23" ht="15"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</row>
    <row r="989" spans="10:23" ht="15"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</row>
    <row r="990" spans="10:23" ht="15"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</row>
    <row r="991" spans="10:23" ht="15"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</row>
    <row r="992" spans="10:23" ht="15"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</row>
    <row r="993" spans="10:23" ht="15"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</row>
    <row r="994" spans="10:23" ht="15"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</row>
    <row r="995" spans="10:23" ht="15"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</row>
    <row r="996" spans="10:23" ht="15"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</row>
    <row r="997" spans="10:23" ht="15"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</row>
    <row r="998" spans="10:23" ht="15"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</row>
    <row r="999" spans="10:23" ht="15"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</row>
    <row r="1000" spans="10:23" ht="15"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</row>
    <row r="1001" spans="10:23" ht="15">
      <c r="J1001" s="24"/>
      <c r="K1001" s="24"/>
      <c r="L1001" s="24"/>
      <c r="M1001" s="24"/>
      <c r="N1001" s="24"/>
      <c r="O1001" s="24"/>
      <c r="P1001" s="24"/>
      <c r="Q1001" s="24"/>
      <c r="R1001" s="24"/>
      <c r="S1001" s="24"/>
      <c r="T1001" s="24"/>
      <c r="U1001" s="24"/>
      <c r="V1001" s="24"/>
      <c r="W1001" s="24"/>
    </row>
    <row r="1002" spans="10:23" ht="15">
      <c r="J1002" s="24"/>
      <c r="K1002" s="24"/>
      <c r="L1002" s="24"/>
      <c r="M1002" s="24"/>
      <c r="N1002" s="24"/>
      <c r="O1002" s="24"/>
      <c r="P1002" s="24"/>
      <c r="Q1002" s="24"/>
      <c r="R1002" s="24"/>
      <c r="S1002" s="24"/>
      <c r="T1002" s="24"/>
      <c r="U1002" s="24"/>
      <c r="V1002" s="24"/>
      <c r="W1002" s="24"/>
    </row>
    <row r="1003" spans="10:23" ht="15">
      <c r="J1003" s="24"/>
      <c r="K1003" s="24"/>
      <c r="L1003" s="24"/>
      <c r="M1003" s="24"/>
      <c r="N1003" s="24"/>
      <c r="O1003" s="24"/>
      <c r="P1003" s="24"/>
      <c r="Q1003" s="24"/>
      <c r="R1003" s="24"/>
      <c r="S1003" s="24"/>
      <c r="T1003" s="24"/>
      <c r="U1003" s="24"/>
      <c r="V1003" s="24"/>
      <c r="W1003" s="24"/>
    </row>
    <row r="1004" spans="10:23" ht="15">
      <c r="J1004" s="24"/>
      <c r="K1004" s="24"/>
      <c r="L1004" s="24"/>
      <c r="M1004" s="24"/>
      <c r="N1004" s="24"/>
      <c r="O1004" s="24"/>
      <c r="P1004" s="24"/>
      <c r="Q1004" s="24"/>
      <c r="R1004" s="24"/>
      <c r="S1004" s="24"/>
      <c r="T1004" s="24"/>
      <c r="U1004" s="24"/>
      <c r="V1004" s="24"/>
      <c r="W1004" s="24"/>
    </row>
    <row r="1005" spans="10:23" ht="15">
      <c r="J1005" s="24"/>
      <c r="K1005" s="24"/>
      <c r="L1005" s="24"/>
      <c r="M1005" s="24"/>
      <c r="N1005" s="24"/>
      <c r="O1005" s="24"/>
      <c r="P1005" s="24"/>
      <c r="Q1005" s="24"/>
      <c r="R1005" s="24"/>
      <c r="S1005" s="24"/>
      <c r="T1005" s="24"/>
      <c r="U1005" s="24"/>
      <c r="V1005" s="24"/>
      <c r="W1005" s="24"/>
    </row>
    <row r="1006" spans="10:23" ht="15">
      <c r="J1006" s="24"/>
      <c r="K1006" s="24"/>
      <c r="L1006" s="24"/>
      <c r="M1006" s="24"/>
      <c r="N1006" s="24"/>
      <c r="O1006" s="24"/>
      <c r="P1006" s="24"/>
      <c r="Q1006" s="24"/>
      <c r="R1006" s="24"/>
      <c r="S1006" s="24"/>
      <c r="T1006" s="24"/>
      <c r="U1006" s="24"/>
      <c r="V1006" s="24"/>
      <c r="W1006" s="24"/>
    </row>
    <row r="1007" spans="10:23" ht="15">
      <c r="J1007" s="24"/>
      <c r="K1007" s="24"/>
      <c r="L1007" s="24"/>
      <c r="M1007" s="24"/>
      <c r="N1007" s="24"/>
      <c r="O1007" s="24"/>
      <c r="P1007" s="24"/>
      <c r="Q1007" s="24"/>
      <c r="R1007" s="24"/>
      <c r="S1007" s="24"/>
      <c r="T1007" s="24"/>
      <c r="U1007" s="24"/>
      <c r="V1007" s="24"/>
      <c r="W1007" s="24"/>
    </row>
    <row r="1008" spans="10:23" ht="15">
      <c r="J1008" s="24"/>
      <c r="K1008" s="24"/>
      <c r="L1008" s="24"/>
      <c r="M1008" s="24"/>
      <c r="N1008" s="24"/>
      <c r="O1008" s="24"/>
      <c r="P1008" s="24"/>
      <c r="Q1008" s="24"/>
      <c r="R1008" s="24"/>
      <c r="S1008" s="24"/>
      <c r="T1008" s="24"/>
      <c r="U1008" s="24"/>
      <c r="V1008" s="24"/>
      <c r="W1008" s="24"/>
    </row>
    <row r="1009" spans="10:23" ht="15">
      <c r="J1009" s="24"/>
      <c r="K1009" s="24"/>
      <c r="L1009" s="24"/>
      <c r="M1009" s="24"/>
      <c r="N1009" s="24"/>
      <c r="O1009" s="24"/>
      <c r="P1009" s="24"/>
      <c r="Q1009" s="24"/>
      <c r="R1009" s="24"/>
      <c r="S1009" s="24"/>
      <c r="T1009" s="24"/>
      <c r="U1009" s="24"/>
      <c r="V1009" s="24"/>
      <c r="W1009" s="24"/>
    </row>
    <row r="1010" spans="10:23" ht="15">
      <c r="J1010" s="24"/>
      <c r="K1010" s="24"/>
      <c r="L1010" s="24"/>
      <c r="M1010" s="24"/>
      <c r="N1010" s="24"/>
      <c r="O1010" s="24"/>
      <c r="P1010" s="24"/>
      <c r="Q1010" s="24"/>
      <c r="R1010" s="24"/>
      <c r="S1010" s="24"/>
      <c r="T1010" s="24"/>
      <c r="U1010" s="24"/>
      <c r="V1010" s="24"/>
      <c r="W1010" s="24"/>
    </row>
    <row r="1011" spans="10:23" ht="15">
      <c r="J1011" s="24"/>
      <c r="K1011" s="24"/>
      <c r="L1011" s="24"/>
      <c r="M1011" s="24"/>
      <c r="N1011" s="24"/>
      <c r="O1011" s="24"/>
      <c r="P1011" s="24"/>
      <c r="Q1011" s="24"/>
      <c r="R1011" s="24"/>
      <c r="S1011" s="24"/>
      <c r="T1011" s="24"/>
      <c r="U1011" s="24"/>
      <c r="V1011" s="24"/>
      <c r="W1011" s="24"/>
    </row>
    <row r="1012" spans="10:23" ht="15">
      <c r="J1012" s="24"/>
      <c r="K1012" s="24"/>
      <c r="L1012" s="24"/>
      <c r="M1012" s="24"/>
      <c r="N1012" s="24"/>
      <c r="O1012" s="24"/>
      <c r="P1012" s="24"/>
      <c r="Q1012" s="24"/>
      <c r="R1012" s="24"/>
      <c r="S1012" s="24"/>
      <c r="T1012" s="24"/>
      <c r="U1012" s="24"/>
      <c r="V1012" s="24"/>
      <c r="W1012" s="24"/>
    </row>
    <row r="1013" spans="10:23" ht="15">
      <c r="J1013" s="24"/>
      <c r="K1013" s="24"/>
      <c r="L1013" s="24"/>
      <c r="M1013" s="24"/>
      <c r="N1013" s="24"/>
      <c r="O1013" s="24"/>
      <c r="P1013" s="24"/>
      <c r="Q1013" s="24"/>
      <c r="R1013" s="24"/>
      <c r="S1013" s="24"/>
      <c r="T1013" s="24"/>
      <c r="U1013" s="24"/>
      <c r="V1013" s="24"/>
      <c r="W1013" s="24"/>
    </row>
    <row r="1014" spans="10:23" ht="15">
      <c r="J1014" s="24"/>
      <c r="K1014" s="24"/>
      <c r="L1014" s="24"/>
      <c r="M1014" s="24"/>
      <c r="N1014" s="24"/>
      <c r="O1014" s="24"/>
      <c r="P1014" s="24"/>
      <c r="Q1014" s="24"/>
      <c r="R1014" s="24"/>
      <c r="S1014" s="24"/>
      <c r="T1014" s="24"/>
      <c r="U1014" s="24"/>
      <c r="V1014" s="24"/>
      <c r="W1014" s="24"/>
    </row>
    <row r="1015" spans="10:23" ht="15">
      <c r="J1015" s="24"/>
      <c r="K1015" s="24"/>
      <c r="L1015" s="24"/>
      <c r="M1015" s="24"/>
      <c r="N1015" s="24"/>
      <c r="O1015" s="24"/>
      <c r="P1015" s="24"/>
      <c r="Q1015" s="24"/>
      <c r="R1015" s="24"/>
      <c r="S1015" s="24"/>
      <c r="T1015" s="24"/>
      <c r="U1015" s="24"/>
      <c r="V1015" s="24"/>
      <c r="W1015" s="24"/>
    </row>
    <row r="1016" spans="10:23" ht="15">
      <c r="J1016" s="24"/>
      <c r="K1016" s="24"/>
      <c r="L1016" s="24"/>
      <c r="M1016" s="24"/>
      <c r="N1016" s="24"/>
      <c r="O1016" s="24"/>
      <c r="P1016" s="24"/>
      <c r="Q1016" s="24"/>
      <c r="R1016" s="24"/>
      <c r="S1016" s="24"/>
      <c r="T1016" s="24"/>
      <c r="U1016" s="24"/>
      <c r="V1016" s="24"/>
      <c r="W1016" s="24"/>
    </row>
    <row r="1017" spans="10:23" ht="15">
      <c r="J1017" s="24"/>
      <c r="K1017" s="24"/>
      <c r="L1017" s="24"/>
      <c r="M1017" s="24"/>
      <c r="N1017" s="24"/>
      <c r="O1017" s="24"/>
      <c r="P1017" s="24"/>
      <c r="Q1017" s="24"/>
      <c r="R1017" s="24"/>
      <c r="S1017" s="24"/>
      <c r="T1017" s="24"/>
      <c r="U1017" s="24"/>
      <c r="V1017" s="24"/>
      <c r="W1017" s="24"/>
    </row>
    <row r="1018" spans="10:23" ht="15">
      <c r="J1018" s="24"/>
      <c r="K1018" s="24"/>
      <c r="L1018" s="24"/>
      <c r="M1018" s="24"/>
      <c r="N1018" s="24"/>
      <c r="O1018" s="24"/>
      <c r="P1018" s="24"/>
      <c r="Q1018" s="24"/>
      <c r="R1018" s="24"/>
      <c r="S1018" s="24"/>
      <c r="T1018" s="24"/>
      <c r="U1018" s="24"/>
      <c r="V1018" s="24"/>
      <c r="W1018" s="24"/>
    </row>
    <row r="1019" spans="10:23" ht="15">
      <c r="J1019" s="24"/>
      <c r="K1019" s="24"/>
      <c r="L1019" s="24"/>
      <c r="M1019" s="24"/>
      <c r="N1019" s="24"/>
      <c r="O1019" s="24"/>
      <c r="P1019" s="24"/>
      <c r="Q1019" s="24"/>
      <c r="R1019" s="24"/>
      <c r="S1019" s="24"/>
      <c r="T1019" s="24"/>
      <c r="U1019" s="24"/>
      <c r="V1019" s="24"/>
      <c r="W1019" s="24"/>
    </row>
    <row r="1020" spans="10:23" ht="15">
      <c r="J1020" s="24"/>
      <c r="K1020" s="24"/>
      <c r="L1020" s="24"/>
      <c r="M1020" s="24"/>
      <c r="N1020" s="24"/>
      <c r="O1020" s="24"/>
      <c r="P1020" s="24"/>
      <c r="Q1020" s="24"/>
      <c r="R1020" s="24"/>
      <c r="S1020" s="24"/>
      <c r="T1020" s="24"/>
      <c r="U1020" s="24"/>
      <c r="V1020" s="24"/>
      <c r="W1020" s="24"/>
    </row>
    <row r="1021" spans="10:23" ht="15">
      <c r="J1021" s="24"/>
      <c r="K1021" s="24"/>
      <c r="L1021" s="24"/>
      <c r="M1021" s="24"/>
      <c r="N1021" s="24"/>
      <c r="O1021" s="24"/>
      <c r="P1021" s="24"/>
      <c r="Q1021" s="24"/>
      <c r="R1021" s="24"/>
      <c r="S1021" s="24"/>
      <c r="T1021" s="24"/>
      <c r="U1021" s="24"/>
      <c r="V1021" s="24"/>
      <c r="W1021" s="24"/>
    </row>
    <row r="1022" spans="10:23" ht="15">
      <c r="J1022" s="24"/>
      <c r="K1022" s="24"/>
      <c r="L1022" s="24"/>
      <c r="M1022" s="24"/>
      <c r="N1022" s="24"/>
      <c r="O1022" s="24"/>
      <c r="P1022" s="24"/>
      <c r="Q1022" s="24"/>
      <c r="R1022" s="24"/>
      <c r="S1022" s="24"/>
      <c r="T1022" s="24"/>
      <c r="U1022" s="24"/>
      <c r="V1022" s="24"/>
      <c r="W1022" s="24"/>
    </row>
    <row r="1023" spans="10:23" ht="15">
      <c r="J1023" s="24"/>
      <c r="K1023" s="24"/>
      <c r="L1023" s="24"/>
      <c r="M1023" s="24"/>
      <c r="N1023" s="24"/>
      <c r="O1023" s="24"/>
      <c r="P1023" s="24"/>
      <c r="Q1023" s="24"/>
      <c r="R1023" s="24"/>
      <c r="S1023" s="24"/>
      <c r="T1023" s="24"/>
      <c r="U1023" s="24"/>
      <c r="V1023" s="24"/>
      <c r="W1023" s="24"/>
    </row>
    <row r="1024" spans="10:23" ht="15">
      <c r="J1024" s="24"/>
      <c r="K1024" s="24"/>
      <c r="L1024" s="24"/>
      <c r="M1024" s="24"/>
      <c r="N1024" s="24"/>
      <c r="O1024" s="24"/>
      <c r="P1024" s="24"/>
      <c r="Q1024" s="24"/>
      <c r="R1024" s="24"/>
      <c r="S1024" s="24"/>
      <c r="T1024" s="24"/>
      <c r="U1024" s="24"/>
      <c r="V1024" s="24"/>
      <c r="W1024" s="24"/>
    </row>
    <row r="1025" spans="10:23" ht="15">
      <c r="J1025" s="24"/>
      <c r="K1025" s="24"/>
      <c r="L1025" s="24"/>
      <c r="M1025" s="24"/>
      <c r="N1025" s="24"/>
      <c r="O1025" s="24"/>
      <c r="P1025" s="24"/>
      <c r="Q1025" s="24"/>
      <c r="R1025" s="24"/>
      <c r="S1025" s="24"/>
      <c r="T1025" s="24"/>
      <c r="U1025" s="24"/>
      <c r="V1025" s="24"/>
      <c r="W1025" s="24"/>
    </row>
    <row r="1026" spans="10:23" ht="15">
      <c r="J1026" s="24"/>
      <c r="K1026" s="24"/>
      <c r="L1026" s="24"/>
      <c r="M1026" s="24"/>
      <c r="N1026" s="24"/>
      <c r="O1026" s="24"/>
      <c r="P1026" s="24"/>
      <c r="Q1026" s="24"/>
      <c r="R1026" s="24"/>
      <c r="S1026" s="24"/>
      <c r="T1026" s="24"/>
      <c r="U1026" s="24"/>
      <c r="V1026" s="24"/>
      <c r="W1026" s="24"/>
    </row>
    <row r="1027" spans="10:23" ht="15">
      <c r="J1027" s="24"/>
      <c r="K1027" s="24"/>
      <c r="L1027" s="24"/>
      <c r="M1027" s="24"/>
      <c r="N1027" s="24"/>
      <c r="O1027" s="24"/>
      <c r="P1027" s="24"/>
      <c r="Q1027" s="24"/>
      <c r="R1027" s="24"/>
      <c r="S1027" s="24"/>
      <c r="T1027" s="24"/>
      <c r="U1027" s="24"/>
      <c r="V1027" s="24"/>
      <c r="W1027" s="24"/>
    </row>
    <row r="1028" spans="10:23" ht="15">
      <c r="J1028" s="24"/>
      <c r="K1028" s="24"/>
      <c r="L1028" s="24"/>
      <c r="M1028" s="24"/>
      <c r="N1028" s="24"/>
      <c r="O1028" s="24"/>
      <c r="P1028" s="24"/>
      <c r="Q1028" s="24"/>
      <c r="R1028" s="24"/>
      <c r="S1028" s="24"/>
      <c r="T1028" s="24"/>
      <c r="U1028" s="24"/>
      <c r="V1028" s="24"/>
      <c r="W1028" s="24"/>
    </row>
    <row r="1029" spans="10:23" ht="15">
      <c r="J1029" s="24"/>
      <c r="K1029" s="24"/>
      <c r="L1029" s="24"/>
      <c r="M1029" s="24"/>
      <c r="N1029" s="24"/>
      <c r="O1029" s="24"/>
      <c r="P1029" s="24"/>
      <c r="Q1029" s="24"/>
      <c r="R1029" s="24"/>
      <c r="S1029" s="24"/>
      <c r="T1029" s="24"/>
      <c r="U1029" s="24"/>
      <c r="V1029" s="24"/>
      <c r="W1029" s="24"/>
    </row>
    <row r="1030" spans="10:23" ht="15">
      <c r="J1030" s="24"/>
      <c r="K1030" s="24"/>
      <c r="L1030" s="24"/>
      <c r="M1030" s="24"/>
      <c r="N1030" s="24"/>
      <c r="O1030" s="24"/>
      <c r="P1030" s="24"/>
      <c r="Q1030" s="24"/>
      <c r="R1030" s="24"/>
      <c r="S1030" s="24"/>
      <c r="T1030" s="24"/>
      <c r="U1030" s="24"/>
      <c r="V1030" s="24"/>
      <c r="W1030" s="24"/>
    </row>
    <row r="1031" spans="10:23" ht="15">
      <c r="J1031" s="24"/>
      <c r="K1031" s="24"/>
      <c r="L1031" s="24"/>
      <c r="M1031" s="24"/>
      <c r="N1031" s="24"/>
      <c r="O1031" s="24"/>
      <c r="P1031" s="24"/>
      <c r="Q1031" s="24"/>
      <c r="R1031" s="24"/>
      <c r="S1031" s="24"/>
      <c r="T1031" s="24"/>
      <c r="U1031" s="24"/>
      <c r="V1031" s="24"/>
      <c r="W1031" s="24"/>
    </row>
    <row r="1032" spans="10:23" ht="15">
      <c r="J1032" s="24"/>
      <c r="K1032" s="24"/>
      <c r="L1032" s="24"/>
      <c r="M1032" s="24"/>
      <c r="N1032" s="24"/>
      <c r="O1032" s="24"/>
      <c r="P1032" s="24"/>
      <c r="Q1032" s="24"/>
      <c r="R1032" s="24"/>
      <c r="S1032" s="24"/>
      <c r="T1032" s="24"/>
      <c r="U1032" s="24"/>
      <c r="V1032" s="24"/>
      <c r="W1032" s="24"/>
    </row>
    <row r="1033" spans="10:23" ht="15">
      <c r="J1033" s="24"/>
      <c r="K1033" s="24"/>
      <c r="L1033" s="24"/>
      <c r="M1033" s="24"/>
      <c r="N1033" s="24"/>
      <c r="O1033" s="24"/>
      <c r="P1033" s="24"/>
      <c r="Q1033" s="24"/>
      <c r="R1033" s="24"/>
      <c r="S1033" s="24"/>
      <c r="T1033" s="24"/>
      <c r="U1033" s="24"/>
      <c r="V1033" s="24"/>
      <c r="W1033" s="24"/>
    </row>
    <row r="1034" spans="10:23" ht="15">
      <c r="J1034" s="24"/>
      <c r="K1034" s="24"/>
      <c r="L1034" s="24"/>
      <c r="M1034" s="24"/>
      <c r="N1034" s="24"/>
      <c r="O1034" s="24"/>
      <c r="P1034" s="24"/>
      <c r="Q1034" s="24"/>
      <c r="R1034" s="24"/>
      <c r="S1034" s="24"/>
      <c r="T1034" s="24"/>
      <c r="U1034" s="24"/>
      <c r="V1034" s="24"/>
      <c r="W1034" s="24"/>
    </row>
    <row r="1035" spans="10:23" ht="15">
      <c r="J1035" s="24"/>
      <c r="K1035" s="24"/>
      <c r="L1035" s="24"/>
      <c r="M1035" s="24"/>
      <c r="N1035" s="24"/>
      <c r="O1035" s="24"/>
      <c r="P1035" s="24"/>
      <c r="Q1035" s="24"/>
      <c r="R1035" s="24"/>
      <c r="S1035" s="24"/>
      <c r="T1035" s="24"/>
      <c r="U1035" s="24"/>
      <c r="V1035" s="24"/>
      <c r="W1035" s="24"/>
    </row>
    <row r="1036" spans="10:23" ht="15">
      <c r="J1036" s="24"/>
      <c r="K1036" s="24"/>
      <c r="L1036" s="24"/>
      <c r="M1036" s="24"/>
      <c r="N1036" s="24"/>
      <c r="O1036" s="24"/>
      <c r="P1036" s="24"/>
      <c r="Q1036" s="24"/>
      <c r="R1036" s="24"/>
      <c r="S1036" s="24"/>
      <c r="T1036" s="24"/>
      <c r="U1036" s="24"/>
      <c r="V1036" s="24"/>
      <c r="W1036" s="24"/>
    </row>
    <row r="1037" spans="10:23" ht="15">
      <c r="J1037" s="24"/>
      <c r="K1037" s="24"/>
      <c r="L1037" s="24"/>
      <c r="M1037" s="24"/>
      <c r="N1037" s="24"/>
      <c r="O1037" s="24"/>
      <c r="P1037" s="24"/>
      <c r="Q1037" s="24"/>
      <c r="R1037" s="24"/>
      <c r="S1037" s="24"/>
      <c r="T1037" s="24"/>
      <c r="U1037" s="24"/>
      <c r="V1037" s="24"/>
      <c r="W1037" s="24"/>
    </row>
    <row r="1038" spans="10:23" ht="15">
      <c r="J1038" s="24"/>
      <c r="K1038" s="24"/>
      <c r="L1038" s="24"/>
      <c r="M1038" s="24"/>
      <c r="N1038" s="24"/>
      <c r="O1038" s="24"/>
      <c r="P1038" s="24"/>
      <c r="Q1038" s="24"/>
      <c r="R1038" s="24"/>
      <c r="S1038" s="24"/>
      <c r="T1038" s="24"/>
      <c r="U1038" s="24"/>
      <c r="V1038" s="24"/>
      <c r="W1038" s="24"/>
    </row>
    <row r="1039" spans="10:23" ht="15">
      <c r="J1039" s="24"/>
      <c r="K1039" s="24"/>
      <c r="L1039" s="24"/>
      <c r="M1039" s="24"/>
      <c r="N1039" s="24"/>
      <c r="O1039" s="24"/>
      <c r="P1039" s="24"/>
      <c r="Q1039" s="24"/>
      <c r="R1039" s="24"/>
      <c r="S1039" s="24"/>
      <c r="T1039" s="24"/>
      <c r="U1039" s="24"/>
      <c r="V1039" s="24"/>
      <c r="W1039" s="24"/>
    </row>
    <row r="1040" spans="10:23" ht="15">
      <c r="J1040" s="24"/>
      <c r="K1040" s="24"/>
      <c r="L1040" s="24"/>
      <c r="M1040" s="24"/>
      <c r="N1040" s="24"/>
      <c r="O1040" s="24"/>
      <c r="P1040" s="24"/>
      <c r="Q1040" s="24"/>
      <c r="R1040" s="24"/>
      <c r="S1040" s="24"/>
      <c r="T1040" s="24"/>
      <c r="U1040" s="24"/>
      <c r="V1040" s="24"/>
      <c r="W1040" s="24"/>
    </row>
    <row r="1041" spans="10:23" ht="15">
      <c r="J1041" s="24"/>
      <c r="K1041" s="24"/>
      <c r="L1041" s="24"/>
      <c r="M1041" s="24"/>
      <c r="N1041" s="24"/>
      <c r="O1041" s="24"/>
      <c r="P1041" s="24"/>
      <c r="Q1041" s="24"/>
      <c r="R1041" s="24"/>
      <c r="S1041" s="24"/>
      <c r="T1041" s="24"/>
      <c r="U1041" s="24"/>
      <c r="V1041" s="24"/>
      <c r="W1041" s="24"/>
    </row>
    <row r="1042" spans="10:23" ht="15">
      <c r="J1042" s="24"/>
      <c r="K1042" s="24"/>
      <c r="L1042" s="24"/>
      <c r="M1042" s="24"/>
      <c r="N1042" s="24"/>
      <c r="O1042" s="24"/>
      <c r="P1042" s="24"/>
      <c r="Q1042" s="24"/>
      <c r="R1042" s="24"/>
      <c r="S1042" s="24"/>
      <c r="T1042" s="24"/>
      <c r="U1042" s="24"/>
      <c r="V1042" s="24"/>
      <c r="W1042" s="24"/>
    </row>
    <row r="1043" spans="10:23" ht="15">
      <c r="J1043" s="24"/>
      <c r="K1043" s="24"/>
      <c r="L1043" s="24"/>
      <c r="M1043" s="24"/>
      <c r="N1043" s="24"/>
      <c r="O1043" s="24"/>
      <c r="P1043" s="24"/>
      <c r="Q1043" s="24"/>
      <c r="R1043" s="24"/>
      <c r="S1043" s="24"/>
      <c r="T1043" s="24"/>
      <c r="U1043" s="24"/>
      <c r="V1043" s="24"/>
      <c r="W1043" s="24"/>
    </row>
    <row r="1044" spans="10:23" ht="15">
      <c r="J1044" s="24"/>
      <c r="K1044" s="24"/>
      <c r="L1044" s="24"/>
      <c r="M1044" s="24"/>
      <c r="N1044" s="24"/>
      <c r="O1044" s="24"/>
      <c r="P1044" s="24"/>
      <c r="Q1044" s="24"/>
      <c r="R1044" s="24"/>
      <c r="S1044" s="24"/>
      <c r="T1044" s="24"/>
      <c r="U1044" s="24"/>
      <c r="V1044" s="24"/>
      <c r="W1044" s="24"/>
    </row>
    <row r="1045" spans="10:23" ht="15">
      <c r="J1045" s="24"/>
      <c r="K1045" s="24"/>
      <c r="L1045" s="24"/>
      <c r="M1045" s="24"/>
      <c r="N1045" s="24"/>
      <c r="O1045" s="24"/>
      <c r="P1045" s="24"/>
      <c r="Q1045" s="24"/>
      <c r="R1045" s="24"/>
      <c r="S1045" s="24"/>
      <c r="T1045" s="24"/>
      <c r="U1045" s="24"/>
      <c r="V1045" s="24"/>
      <c r="W1045" s="24"/>
    </row>
    <row r="1046" spans="10:23" ht="15">
      <c r="J1046" s="24"/>
      <c r="K1046" s="24"/>
      <c r="L1046" s="24"/>
      <c r="M1046" s="24"/>
      <c r="N1046" s="24"/>
      <c r="O1046" s="24"/>
      <c r="P1046" s="24"/>
      <c r="Q1046" s="24"/>
      <c r="R1046" s="24"/>
      <c r="S1046" s="24"/>
      <c r="T1046" s="24"/>
      <c r="U1046" s="24"/>
      <c r="V1046" s="24"/>
      <c r="W1046" s="24"/>
    </row>
    <row r="1047" spans="10:23" ht="15">
      <c r="J1047" s="24"/>
      <c r="K1047" s="24"/>
      <c r="L1047" s="24"/>
      <c r="M1047" s="24"/>
      <c r="N1047" s="24"/>
      <c r="O1047" s="24"/>
      <c r="P1047" s="24"/>
      <c r="Q1047" s="24"/>
      <c r="R1047" s="24"/>
      <c r="S1047" s="24"/>
      <c r="T1047" s="24"/>
      <c r="U1047" s="24"/>
      <c r="V1047" s="24"/>
      <c r="W1047" s="24"/>
    </row>
    <row r="1048" spans="10:23" ht="15">
      <c r="J1048" s="24"/>
      <c r="K1048" s="24"/>
      <c r="L1048" s="24"/>
      <c r="M1048" s="24"/>
      <c r="N1048" s="24"/>
      <c r="O1048" s="24"/>
      <c r="P1048" s="24"/>
      <c r="Q1048" s="24"/>
      <c r="R1048" s="24"/>
      <c r="S1048" s="24"/>
      <c r="T1048" s="24"/>
      <c r="U1048" s="24"/>
      <c r="V1048" s="24"/>
      <c r="W1048" s="24"/>
    </row>
    <row r="1049" spans="10:23" ht="15">
      <c r="J1049" s="24"/>
      <c r="K1049" s="24"/>
      <c r="L1049" s="24"/>
      <c r="M1049" s="24"/>
      <c r="N1049" s="24"/>
      <c r="O1049" s="24"/>
      <c r="P1049" s="24"/>
      <c r="Q1049" s="24"/>
      <c r="R1049" s="24"/>
      <c r="S1049" s="24"/>
      <c r="T1049" s="24"/>
      <c r="U1049" s="24"/>
      <c r="V1049" s="24"/>
      <c r="W1049" s="24"/>
    </row>
    <row r="1050" spans="10:23" ht="15">
      <c r="J1050" s="24"/>
      <c r="K1050" s="24"/>
      <c r="L1050" s="24"/>
      <c r="M1050" s="24"/>
      <c r="N1050" s="24"/>
      <c r="O1050" s="24"/>
      <c r="P1050" s="24"/>
      <c r="Q1050" s="24"/>
      <c r="R1050" s="24"/>
      <c r="S1050" s="24"/>
      <c r="T1050" s="24"/>
      <c r="U1050" s="24"/>
      <c r="V1050" s="24"/>
      <c r="W1050" s="24"/>
    </row>
    <row r="1051" spans="10:23" ht="15">
      <c r="J1051" s="24"/>
      <c r="K1051" s="24"/>
      <c r="L1051" s="24"/>
      <c r="M1051" s="24"/>
      <c r="N1051" s="24"/>
      <c r="O1051" s="24"/>
      <c r="P1051" s="24"/>
      <c r="Q1051" s="24"/>
      <c r="R1051" s="24"/>
      <c r="S1051" s="24"/>
      <c r="T1051" s="24"/>
      <c r="U1051" s="24"/>
      <c r="V1051" s="24"/>
      <c r="W1051" s="24"/>
    </row>
    <row r="1052" spans="10:23" ht="15">
      <c r="J1052" s="24"/>
      <c r="K1052" s="24"/>
      <c r="L1052" s="24"/>
      <c r="M1052" s="24"/>
      <c r="N1052" s="24"/>
      <c r="O1052" s="24"/>
      <c r="P1052" s="24"/>
      <c r="Q1052" s="24"/>
      <c r="R1052" s="24"/>
      <c r="S1052" s="24"/>
      <c r="T1052" s="24"/>
      <c r="U1052" s="24"/>
      <c r="V1052" s="24"/>
      <c r="W1052" s="24"/>
    </row>
    <row r="1053" spans="10:23" ht="15">
      <c r="J1053" s="24"/>
      <c r="K1053" s="24"/>
      <c r="L1053" s="24"/>
      <c r="M1053" s="24"/>
      <c r="N1053" s="24"/>
      <c r="O1053" s="24"/>
      <c r="P1053" s="24"/>
      <c r="Q1053" s="24"/>
      <c r="R1053" s="24"/>
      <c r="S1053" s="24"/>
      <c r="T1053" s="24"/>
      <c r="U1053" s="24"/>
      <c r="V1053" s="24"/>
      <c r="W1053" s="24"/>
    </row>
    <row r="1054" spans="10:23" ht="15">
      <c r="J1054" s="24"/>
      <c r="K1054" s="24"/>
      <c r="L1054" s="24"/>
      <c r="M1054" s="24"/>
      <c r="N1054" s="24"/>
      <c r="O1054" s="24"/>
      <c r="P1054" s="24"/>
      <c r="Q1054" s="24"/>
      <c r="R1054" s="24"/>
      <c r="S1054" s="24"/>
      <c r="T1054" s="24"/>
      <c r="U1054" s="24"/>
      <c r="V1054" s="24"/>
      <c r="W1054" s="24"/>
    </row>
    <row r="1055" spans="10:23" ht="15">
      <c r="J1055" s="24"/>
      <c r="K1055" s="24"/>
      <c r="L1055" s="24"/>
      <c r="M1055" s="24"/>
      <c r="N1055" s="24"/>
      <c r="O1055" s="24"/>
      <c r="P1055" s="24"/>
      <c r="Q1055" s="24"/>
      <c r="R1055" s="24"/>
      <c r="S1055" s="24"/>
      <c r="T1055" s="24"/>
      <c r="U1055" s="24"/>
      <c r="V1055" s="24"/>
      <c r="W1055" s="24"/>
    </row>
    <row r="1056" spans="10:23" ht="15">
      <c r="J1056" s="24"/>
      <c r="K1056" s="24"/>
      <c r="L1056" s="24"/>
      <c r="M1056" s="24"/>
      <c r="N1056" s="24"/>
      <c r="O1056" s="24"/>
      <c r="P1056" s="24"/>
      <c r="Q1056" s="24"/>
      <c r="R1056" s="24"/>
      <c r="S1056" s="24"/>
      <c r="T1056" s="24"/>
      <c r="U1056" s="24"/>
      <c r="V1056" s="24"/>
      <c r="W1056" s="24"/>
    </row>
    <row r="1057" spans="10:23" ht="15">
      <c r="J1057" s="24"/>
      <c r="K1057" s="24"/>
      <c r="L1057" s="24"/>
      <c r="M1057" s="24"/>
      <c r="N1057" s="24"/>
      <c r="O1057" s="24"/>
      <c r="P1057" s="24"/>
      <c r="Q1057" s="24"/>
      <c r="R1057" s="24"/>
      <c r="S1057" s="24"/>
      <c r="T1057" s="24"/>
      <c r="U1057" s="24"/>
      <c r="V1057" s="24"/>
      <c r="W1057" s="24"/>
    </row>
    <row r="1058" spans="10:23" ht="15">
      <c r="J1058" s="24"/>
      <c r="K1058" s="24"/>
      <c r="L1058" s="24"/>
      <c r="M1058" s="24"/>
      <c r="N1058" s="24"/>
      <c r="O1058" s="24"/>
      <c r="P1058" s="24"/>
      <c r="Q1058" s="24"/>
      <c r="R1058" s="24"/>
      <c r="S1058" s="24"/>
      <c r="T1058" s="24"/>
      <c r="U1058" s="24"/>
      <c r="V1058" s="24"/>
      <c r="W1058" s="24"/>
    </row>
    <row r="1059" spans="10:23" ht="15">
      <c r="J1059" s="24"/>
      <c r="K1059" s="24"/>
      <c r="L1059" s="24"/>
      <c r="M1059" s="24"/>
      <c r="N1059" s="24"/>
      <c r="O1059" s="24"/>
      <c r="P1059" s="24"/>
      <c r="Q1059" s="24"/>
      <c r="R1059" s="24"/>
      <c r="S1059" s="24"/>
      <c r="T1059" s="24"/>
      <c r="U1059" s="24"/>
      <c r="V1059" s="24"/>
      <c r="W1059" s="24"/>
    </row>
    <row r="1060" spans="10:23" ht="15">
      <c r="J1060" s="24"/>
      <c r="K1060" s="24"/>
      <c r="L1060" s="24"/>
      <c r="M1060" s="24"/>
      <c r="N1060" s="24"/>
      <c r="O1060" s="24"/>
      <c r="P1060" s="24"/>
      <c r="Q1060" s="24"/>
      <c r="R1060" s="24"/>
      <c r="S1060" s="24"/>
      <c r="T1060" s="24"/>
      <c r="U1060" s="24"/>
      <c r="V1060" s="24"/>
      <c r="W1060" s="24"/>
    </row>
    <row r="1061" spans="10:23" ht="15">
      <c r="J1061" s="24"/>
      <c r="K1061" s="24"/>
      <c r="L1061" s="24"/>
      <c r="M1061" s="24"/>
      <c r="N1061" s="24"/>
      <c r="O1061" s="24"/>
      <c r="P1061" s="24"/>
      <c r="Q1061" s="24"/>
      <c r="R1061" s="24"/>
      <c r="S1061" s="24"/>
      <c r="T1061" s="24"/>
      <c r="U1061" s="24"/>
      <c r="V1061" s="24"/>
      <c r="W1061" s="24"/>
    </row>
    <row r="1062" spans="10:23" ht="15">
      <c r="J1062" s="24"/>
      <c r="K1062" s="24"/>
      <c r="L1062" s="24"/>
      <c r="M1062" s="24"/>
      <c r="N1062" s="24"/>
      <c r="O1062" s="24"/>
      <c r="P1062" s="24"/>
      <c r="Q1062" s="24"/>
      <c r="R1062" s="24"/>
      <c r="S1062" s="24"/>
      <c r="T1062" s="24"/>
      <c r="U1062" s="24"/>
      <c r="V1062" s="24"/>
      <c r="W1062" s="24"/>
    </row>
    <row r="1063" spans="10:23" ht="15">
      <c r="J1063" s="24"/>
      <c r="K1063" s="24"/>
      <c r="L1063" s="24"/>
      <c r="M1063" s="24"/>
      <c r="N1063" s="24"/>
      <c r="O1063" s="24"/>
      <c r="P1063" s="24"/>
      <c r="Q1063" s="24"/>
      <c r="R1063" s="24"/>
      <c r="S1063" s="24"/>
      <c r="T1063" s="24"/>
      <c r="U1063" s="24"/>
      <c r="V1063" s="24"/>
      <c r="W1063" s="24"/>
    </row>
    <row r="1064" spans="10:23" ht="15">
      <c r="J1064" s="24"/>
      <c r="K1064" s="24"/>
      <c r="L1064" s="24"/>
      <c r="M1064" s="24"/>
      <c r="N1064" s="24"/>
      <c r="O1064" s="24"/>
      <c r="P1064" s="24"/>
      <c r="Q1064" s="24"/>
      <c r="R1064" s="24"/>
      <c r="S1064" s="24"/>
      <c r="T1064" s="24"/>
      <c r="U1064" s="24"/>
      <c r="V1064" s="24"/>
      <c r="W1064" s="24"/>
    </row>
    <row r="1065" spans="10:23" ht="15">
      <c r="J1065" s="24"/>
      <c r="K1065" s="24"/>
      <c r="L1065" s="24"/>
      <c r="M1065" s="24"/>
      <c r="N1065" s="24"/>
      <c r="O1065" s="24"/>
      <c r="P1065" s="24"/>
      <c r="Q1065" s="24"/>
      <c r="R1065" s="24"/>
      <c r="S1065" s="24"/>
      <c r="T1065" s="24"/>
      <c r="U1065" s="24"/>
      <c r="V1065" s="24"/>
      <c r="W1065" s="24"/>
    </row>
    <row r="1066" spans="10:23" ht="15">
      <c r="J1066" s="24"/>
      <c r="K1066" s="24"/>
      <c r="L1066" s="24"/>
      <c r="M1066" s="24"/>
      <c r="N1066" s="24"/>
      <c r="O1066" s="24"/>
      <c r="P1066" s="24"/>
      <c r="Q1066" s="24"/>
      <c r="R1066" s="24"/>
      <c r="S1066" s="24"/>
      <c r="T1066" s="24"/>
      <c r="U1066" s="24"/>
      <c r="V1066" s="24"/>
      <c r="W1066" s="24"/>
    </row>
    <row r="1067" spans="10:23" ht="15">
      <c r="J1067" s="24"/>
      <c r="K1067" s="24"/>
      <c r="L1067" s="24"/>
      <c r="M1067" s="24"/>
      <c r="N1067" s="24"/>
      <c r="O1067" s="24"/>
      <c r="P1067" s="24"/>
      <c r="Q1067" s="24"/>
      <c r="R1067" s="24"/>
      <c r="S1067" s="24"/>
      <c r="T1067" s="24"/>
      <c r="U1067" s="24"/>
      <c r="V1067" s="24"/>
      <c r="W1067" s="24"/>
    </row>
    <row r="1068" spans="10:23" ht="15">
      <c r="J1068" s="24"/>
      <c r="K1068" s="24"/>
      <c r="L1068" s="24"/>
      <c r="M1068" s="24"/>
      <c r="N1068" s="24"/>
      <c r="O1068" s="24"/>
      <c r="P1068" s="24"/>
      <c r="Q1068" s="24"/>
      <c r="R1068" s="24"/>
      <c r="S1068" s="24"/>
      <c r="T1068" s="24"/>
      <c r="U1068" s="24"/>
      <c r="V1068" s="24"/>
      <c r="W1068" s="24"/>
    </row>
    <row r="1069" spans="10:23" ht="15">
      <c r="J1069" s="24"/>
      <c r="K1069" s="24"/>
      <c r="L1069" s="24"/>
      <c r="M1069" s="24"/>
      <c r="N1069" s="24"/>
      <c r="O1069" s="24"/>
      <c r="P1069" s="24"/>
      <c r="Q1069" s="24"/>
      <c r="R1069" s="24"/>
      <c r="S1069" s="24"/>
      <c r="T1069" s="24"/>
      <c r="U1069" s="24"/>
      <c r="V1069" s="24"/>
      <c r="W1069" s="24"/>
    </row>
    <row r="1070" spans="10:23" ht="15">
      <c r="J1070" s="24"/>
      <c r="K1070" s="24"/>
      <c r="L1070" s="24"/>
      <c r="M1070" s="24"/>
      <c r="N1070" s="24"/>
      <c r="O1070" s="24"/>
      <c r="P1070" s="24"/>
      <c r="Q1070" s="24"/>
      <c r="R1070" s="24"/>
      <c r="S1070" s="24"/>
      <c r="T1070" s="24"/>
      <c r="U1070" s="24"/>
      <c r="V1070" s="24"/>
      <c r="W1070" s="24"/>
    </row>
    <row r="1071" spans="10:23" ht="15">
      <c r="J1071" s="24"/>
      <c r="K1071" s="24"/>
      <c r="L1071" s="24"/>
      <c r="M1071" s="24"/>
      <c r="N1071" s="24"/>
      <c r="O1071" s="24"/>
      <c r="P1071" s="24"/>
      <c r="Q1071" s="24"/>
      <c r="R1071" s="24"/>
      <c r="S1071" s="24"/>
      <c r="T1071" s="24"/>
      <c r="U1071" s="24"/>
      <c r="V1071" s="24"/>
      <c r="W1071" s="24"/>
    </row>
    <row r="1072" spans="10:23" ht="15">
      <c r="J1072" s="24"/>
      <c r="K1072" s="24"/>
      <c r="L1072" s="24"/>
      <c r="M1072" s="24"/>
      <c r="N1072" s="24"/>
      <c r="O1072" s="24"/>
      <c r="P1072" s="24"/>
      <c r="Q1072" s="24"/>
      <c r="R1072" s="24"/>
      <c r="S1072" s="24"/>
      <c r="T1072" s="24"/>
      <c r="U1072" s="24"/>
      <c r="V1072" s="24"/>
      <c r="W1072" s="24"/>
    </row>
    <row r="1073" spans="10:23" ht="15">
      <c r="J1073" s="24"/>
      <c r="K1073" s="24"/>
      <c r="L1073" s="24"/>
      <c r="M1073" s="24"/>
      <c r="N1073" s="24"/>
      <c r="O1073" s="24"/>
      <c r="P1073" s="24"/>
      <c r="Q1073" s="24"/>
      <c r="R1073" s="24"/>
      <c r="S1073" s="24"/>
      <c r="T1073" s="24"/>
      <c r="U1073" s="24"/>
      <c r="V1073" s="24"/>
      <c r="W1073" s="24"/>
    </row>
    <row r="1074" spans="10:23" ht="15">
      <c r="J1074" s="24"/>
      <c r="K1074" s="24"/>
      <c r="L1074" s="24"/>
      <c r="M1074" s="24"/>
      <c r="N1074" s="24"/>
      <c r="O1074" s="24"/>
      <c r="P1074" s="24"/>
      <c r="Q1074" s="24"/>
      <c r="R1074" s="24"/>
      <c r="S1074" s="24"/>
      <c r="T1074" s="24"/>
      <c r="U1074" s="24"/>
      <c r="V1074" s="24"/>
      <c r="W1074" s="24"/>
    </row>
    <row r="1075" spans="10:23" ht="15">
      <c r="J1075" s="24"/>
      <c r="K1075" s="24"/>
      <c r="L1075" s="24"/>
      <c r="M1075" s="24"/>
      <c r="N1075" s="24"/>
      <c r="O1075" s="24"/>
      <c r="P1075" s="24"/>
      <c r="Q1075" s="24"/>
      <c r="R1075" s="24"/>
      <c r="S1075" s="24"/>
      <c r="T1075" s="24"/>
      <c r="U1075" s="24"/>
      <c r="V1075" s="24"/>
      <c r="W1075" s="24"/>
    </row>
    <row r="1076" spans="10:23" ht="15">
      <c r="J1076" s="24"/>
      <c r="K1076" s="24"/>
      <c r="L1076" s="24"/>
      <c r="M1076" s="24"/>
      <c r="N1076" s="24"/>
      <c r="O1076" s="24"/>
      <c r="P1076" s="24"/>
      <c r="Q1076" s="24"/>
      <c r="R1076" s="24"/>
      <c r="S1076" s="24"/>
      <c r="T1076" s="24"/>
      <c r="U1076" s="24"/>
      <c r="V1076" s="24"/>
      <c r="W1076" s="24"/>
    </row>
    <row r="1077" spans="10:23" ht="15">
      <c r="J1077" s="24"/>
      <c r="K1077" s="24"/>
      <c r="L1077" s="24"/>
      <c r="M1077" s="24"/>
      <c r="N1077" s="24"/>
      <c r="O1077" s="24"/>
      <c r="P1077" s="24"/>
      <c r="Q1077" s="24"/>
      <c r="R1077" s="24"/>
      <c r="S1077" s="24"/>
      <c r="T1077" s="24"/>
      <c r="U1077" s="24"/>
      <c r="V1077" s="24"/>
      <c r="W1077" s="24"/>
    </row>
    <row r="1078" spans="10:23" ht="15">
      <c r="J1078" s="24"/>
      <c r="K1078" s="24"/>
      <c r="L1078" s="24"/>
      <c r="M1078" s="24"/>
      <c r="N1078" s="24"/>
      <c r="O1078" s="24"/>
      <c r="P1078" s="24"/>
      <c r="Q1078" s="24"/>
      <c r="R1078" s="24"/>
      <c r="S1078" s="24"/>
      <c r="T1078" s="24"/>
      <c r="U1078" s="24"/>
      <c r="V1078" s="24"/>
      <c r="W1078" s="24"/>
    </row>
    <row r="1079" spans="10:23" ht="15">
      <c r="J1079" s="24"/>
      <c r="K1079" s="24"/>
      <c r="L1079" s="24"/>
      <c r="M1079" s="24"/>
      <c r="N1079" s="24"/>
      <c r="O1079" s="24"/>
      <c r="P1079" s="24"/>
      <c r="Q1079" s="24"/>
      <c r="R1079" s="24"/>
      <c r="S1079" s="24"/>
      <c r="T1079" s="24"/>
      <c r="U1079" s="24"/>
      <c r="V1079" s="24"/>
      <c r="W1079" s="24"/>
    </row>
    <row r="1080" spans="10:23" ht="15">
      <c r="J1080" s="24"/>
      <c r="K1080" s="24"/>
      <c r="L1080" s="24"/>
      <c r="M1080" s="24"/>
      <c r="N1080" s="24"/>
      <c r="O1080" s="24"/>
      <c r="P1080" s="24"/>
      <c r="Q1080" s="24"/>
      <c r="R1080" s="24"/>
      <c r="S1080" s="24"/>
      <c r="T1080" s="24"/>
      <c r="U1080" s="24"/>
      <c r="V1080" s="24"/>
      <c r="W1080" s="24"/>
    </row>
    <row r="1081" spans="10:23" ht="15">
      <c r="J1081" s="24"/>
      <c r="K1081" s="24"/>
      <c r="L1081" s="24"/>
      <c r="M1081" s="24"/>
      <c r="N1081" s="24"/>
      <c r="O1081" s="24"/>
      <c r="P1081" s="24"/>
      <c r="Q1081" s="24"/>
      <c r="R1081" s="24"/>
      <c r="S1081" s="24"/>
      <c r="T1081" s="24"/>
      <c r="U1081" s="24"/>
      <c r="V1081" s="24"/>
      <c r="W1081" s="24"/>
    </row>
    <row r="1082" spans="10:23" ht="15">
      <c r="J1082" s="24"/>
      <c r="K1082" s="24"/>
      <c r="L1082" s="24"/>
      <c r="M1082" s="24"/>
      <c r="N1082" s="24"/>
      <c r="O1082" s="24"/>
      <c r="P1082" s="24"/>
      <c r="Q1082" s="24"/>
      <c r="R1082" s="24"/>
      <c r="S1082" s="24"/>
      <c r="T1082" s="24"/>
      <c r="U1082" s="24"/>
      <c r="V1082" s="24"/>
      <c r="W1082" s="24"/>
    </row>
    <row r="1083" spans="10:23" ht="15">
      <c r="J1083" s="24"/>
      <c r="K1083" s="24"/>
      <c r="L1083" s="24"/>
      <c r="M1083" s="24"/>
      <c r="N1083" s="24"/>
      <c r="O1083" s="24"/>
      <c r="P1083" s="24"/>
      <c r="Q1083" s="24"/>
      <c r="R1083" s="24"/>
      <c r="S1083" s="24"/>
      <c r="T1083" s="24"/>
      <c r="U1083" s="24"/>
      <c r="V1083" s="24"/>
      <c r="W1083" s="24"/>
    </row>
    <row r="1084" spans="10:23" ht="15">
      <c r="J1084" s="24"/>
      <c r="K1084" s="24"/>
      <c r="L1084" s="24"/>
      <c r="M1084" s="24"/>
      <c r="N1084" s="24"/>
      <c r="O1084" s="24"/>
      <c r="P1084" s="24"/>
      <c r="Q1084" s="24"/>
      <c r="R1084" s="24"/>
      <c r="S1084" s="24"/>
      <c r="T1084" s="24"/>
      <c r="U1084" s="24"/>
      <c r="V1084" s="24"/>
      <c r="W1084" s="24"/>
    </row>
    <row r="1085" spans="10:23" ht="15">
      <c r="J1085" s="24"/>
      <c r="K1085" s="24"/>
      <c r="L1085" s="24"/>
      <c r="M1085" s="24"/>
      <c r="N1085" s="24"/>
      <c r="O1085" s="24"/>
      <c r="P1085" s="24"/>
      <c r="Q1085" s="24"/>
      <c r="R1085" s="24"/>
      <c r="S1085" s="24"/>
      <c r="T1085" s="24"/>
      <c r="U1085" s="24"/>
      <c r="V1085" s="24"/>
      <c r="W1085" s="24"/>
    </row>
    <row r="1086" spans="10:23" ht="15">
      <c r="J1086" s="24"/>
      <c r="K1086" s="24"/>
      <c r="L1086" s="24"/>
      <c r="M1086" s="24"/>
      <c r="N1086" s="24"/>
      <c r="O1086" s="24"/>
      <c r="P1086" s="24"/>
      <c r="Q1086" s="24"/>
      <c r="R1086" s="24"/>
      <c r="S1086" s="24"/>
      <c r="T1086" s="24"/>
      <c r="U1086" s="24"/>
      <c r="V1086" s="24"/>
      <c r="W1086" s="24"/>
    </row>
    <row r="1087" spans="10:23" ht="15">
      <c r="J1087" s="24"/>
      <c r="K1087" s="24"/>
      <c r="L1087" s="24"/>
      <c r="M1087" s="24"/>
      <c r="N1087" s="24"/>
      <c r="O1087" s="24"/>
      <c r="P1087" s="24"/>
      <c r="Q1087" s="24"/>
      <c r="R1087" s="24"/>
      <c r="S1087" s="24"/>
      <c r="T1087" s="24"/>
      <c r="U1087" s="24"/>
      <c r="V1087" s="24"/>
      <c r="W1087" s="24"/>
    </row>
    <row r="1088" spans="10:23" ht="15">
      <c r="J1088" s="24"/>
      <c r="K1088" s="24"/>
      <c r="L1088" s="24"/>
      <c r="M1088" s="24"/>
      <c r="N1088" s="24"/>
      <c r="O1088" s="24"/>
      <c r="P1088" s="24"/>
      <c r="Q1088" s="24"/>
      <c r="R1088" s="24"/>
      <c r="S1088" s="24"/>
      <c r="T1088" s="24"/>
      <c r="U1088" s="24"/>
      <c r="V1088" s="24"/>
      <c r="W1088" s="24"/>
    </row>
    <row r="1089" spans="10:23" ht="15">
      <c r="J1089" s="24"/>
      <c r="K1089" s="24"/>
      <c r="L1089" s="24"/>
      <c r="M1089" s="24"/>
      <c r="N1089" s="24"/>
      <c r="O1089" s="24"/>
      <c r="P1089" s="24"/>
      <c r="Q1089" s="24"/>
      <c r="R1089" s="24"/>
      <c r="S1089" s="24"/>
      <c r="T1089" s="24"/>
      <c r="U1089" s="24"/>
      <c r="V1089" s="24"/>
      <c r="W1089" s="24"/>
    </row>
    <row r="1090" spans="10:23" ht="15">
      <c r="J1090" s="24"/>
      <c r="K1090" s="24"/>
      <c r="L1090" s="24"/>
      <c r="M1090" s="24"/>
      <c r="N1090" s="24"/>
      <c r="O1090" s="24"/>
      <c r="P1090" s="24"/>
      <c r="Q1090" s="24"/>
      <c r="R1090" s="24"/>
      <c r="S1090" s="24"/>
      <c r="T1090" s="24"/>
      <c r="U1090" s="24"/>
      <c r="V1090" s="24"/>
      <c r="W1090" s="24"/>
    </row>
    <row r="1091" spans="10:23" ht="15">
      <c r="J1091" s="24"/>
      <c r="K1091" s="24"/>
      <c r="L1091" s="24"/>
      <c r="M1091" s="24"/>
      <c r="N1091" s="24"/>
      <c r="O1091" s="24"/>
      <c r="P1091" s="24"/>
      <c r="Q1091" s="24"/>
      <c r="R1091" s="24"/>
      <c r="S1091" s="24"/>
      <c r="T1091" s="24"/>
      <c r="U1091" s="24"/>
      <c r="V1091" s="24"/>
      <c r="W1091" s="24"/>
    </row>
    <row r="1092" spans="10:23" ht="15">
      <c r="J1092" s="24"/>
      <c r="K1092" s="24"/>
      <c r="L1092" s="24"/>
      <c r="M1092" s="24"/>
      <c r="N1092" s="24"/>
      <c r="O1092" s="24"/>
      <c r="P1092" s="24"/>
      <c r="Q1092" s="24"/>
      <c r="R1092" s="24"/>
      <c r="S1092" s="24"/>
      <c r="T1092" s="24"/>
      <c r="U1092" s="24"/>
      <c r="V1092" s="24"/>
      <c r="W1092" s="24"/>
    </row>
    <row r="1093" spans="10:23" ht="15">
      <c r="J1093" s="24"/>
      <c r="K1093" s="24"/>
      <c r="L1093" s="24"/>
      <c r="M1093" s="24"/>
      <c r="N1093" s="24"/>
      <c r="O1093" s="24"/>
      <c r="P1093" s="24"/>
      <c r="Q1093" s="24"/>
      <c r="R1093" s="24"/>
      <c r="S1093" s="24"/>
      <c r="T1093" s="24"/>
      <c r="U1093" s="24"/>
      <c r="V1093" s="24"/>
      <c r="W1093" s="24"/>
    </row>
    <row r="1094" spans="10:23" ht="15">
      <c r="J1094" s="24"/>
      <c r="K1094" s="24"/>
      <c r="L1094" s="24"/>
      <c r="M1094" s="24"/>
      <c r="N1094" s="24"/>
      <c r="O1094" s="24"/>
      <c r="P1094" s="24"/>
      <c r="Q1094" s="24"/>
      <c r="R1094" s="24"/>
      <c r="S1094" s="24"/>
      <c r="T1094" s="24"/>
      <c r="U1094" s="24"/>
      <c r="V1094" s="24"/>
      <c r="W1094" s="24"/>
    </row>
    <row r="1095" spans="10:23" ht="15">
      <c r="J1095" s="24"/>
      <c r="K1095" s="24"/>
      <c r="L1095" s="24"/>
      <c r="M1095" s="24"/>
      <c r="N1095" s="24"/>
      <c r="O1095" s="24"/>
      <c r="P1095" s="24"/>
      <c r="Q1095" s="24"/>
      <c r="R1095" s="24"/>
      <c r="S1095" s="24"/>
      <c r="T1095" s="24"/>
      <c r="U1095" s="24"/>
      <c r="V1095" s="24"/>
      <c r="W1095" s="24"/>
    </row>
    <row r="1096" spans="10:23" ht="15">
      <c r="J1096" s="24"/>
      <c r="K1096" s="24"/>
      <c r="L1096" s="24"/>
      <c r="M1096" s="24"/>
      <c r="N1096" s="24"/>
      <c r="O1096" s="24"/>
      <c r="P1096" s="24"/>
      <c r="Q1096" s="24"/>
      <c r="R1096" s="24"/>
      <c r="S1096" s="24"/>
      <c r="T1096" s="24"/>
      <c r="U1096" s="24"/>
      <c r="V1096" s="24"/>
      <c r="W1096" s="24"/>
    </row>
    <row r="1097" spans="10:23" ht="15">
      <c r="J1097" s="24"/>
      <c r="K1097" s="24"/>
      <c r="L1097" s="24"/>
      <c r="M1097" s="24"/>
      <c r="N1097" s="24"/>
      <c r="O1097" s="24"/>
      <c r="P1097" s="24"/>
      <c r="Q1097" s="24"/>
      <c r="R1097" s="24"/>
      <c r="S1097" s="24"/>
      <c r="T1097" s="24"/>
      <c r="U1097" s="24"/>
      <c r="V1097" s="24"/>
      <c r="W1097" s="24"/>
    </row>
    <row r="1098" spans="10:23" ht="15">
      <c r="J1098" s="24"/>
      <c r="K1098" s="24"/>
      <c r="L1098" s="24"/>
      <c r="M1098" s="24"/>
      <c r="N1098" s="24"/>
      <c r="O1098" s="24"/>
      <c r="P1098" s="24"/>
      <c r="Q1098" s="24"/>
      <c r="R1098" s="24"/>
      <c r="S1098" s="24"/>
      <c r="T1098" s="24"/>
      <c r="U1098" s="24"/>
      <c r="V1098" s="24"/>
      <c r="W1098" s="24"/>
    </row>
    <row r="1099" spans="10:23" ht="15">
      <c r="J1099" s="24"/>
      <c r="K1099" s="24"/>
      <c r="L1099" s="24"/>
      <c r="M1099" s="24"/>
      <c r="N1099" s="24"/>
      <c r="O1099" s="24"/>
      <c r="P1099" s="24"/>
      <c r="Q1099" s="24"/>
      <c r="R1099" s="24"/>
      <c r="S1099" s="24"/>
      <c r="T1099" s="24"/>
      <c r="U1099" s="24"/>
      <c r="V1099" s="24"/>
      <c r="W1099" s="24"/>
    </row>
    <row r="1100" spans="10:23" ht="15">
      <c r="J1100" s="24"/>
      <c r="K1100" s="24"/>
      <c r="L1100" s="24"/>
      <c r="M1100" s="24"/>
      <c r="N1100" s="24"/>
      <c r="O1100" s="24"/>
      <c r="P1100" s="24"/>
      <c r="Q1100" s="24"/>
      <c r="R1100" s="24"/>
      <c r="S1100" s="24"/>
      <c r="T1100" s="24"/>
      <c r="U1100" s="24"/>
      <c r="V1100" s="24"/>
      <c r="W1100" s="24"/>
    </row>
    <row r="1101" spans="10:23" ht="15">
      <c r="J1101" s="24"/>
      <c r="K1101" s="24"/>
      <c r="L1101" s="24"/>
      <c r="M1101" s="24"/>
      <c r="N1101" s="24"/>
      <c r="O1101" s="24"/>
      <c r="P1101" s="24"/>
      <c r="Q1101" s="24"/>
      <c r="R1101" s="24"/>
      <c r="S1101" s="24"/>
      <c r="T1101" s="24"/>
      <c r="U1101" s="24"/>
      <c r="V1101" s="24"/>
      <c r="W1101" s="24"/>
    </row>
    <row r="1102" spans="10:23" ht="15">
      <c r="J1102" s="24"/>
      <c r="K1102" s="24"/>
      <c r="L1102" s="24"/>
      <c r="M1102" s="24"/>
      <c r="N1102" s="24"/>
      <c r="O1102" s="24"/>
      <c r="P1102" s="24"/>
      <c r="Q1102" s="24"/>
      <c r="R1102" s="24"/>
      <c r="S1102" s="24"/>
      <c r="T1102" s="24"/>
      <c r="U1102" s="24"/>
      <c r="V1102" s="24"/>
      <c r="W1102" s="24"/>
    </row>
    <row r="1103" spans="10:23" ht="15">
      <c r="J1103" s="24"/>
      <c r="K1103" s="24"/>
      <c r="L1103" s="24"/>
      <c r="M1103" s="24"/>
      <c r="N1103" s="24"/>
      <c r="O1103" s="24"/>
      <c r="P1103" s="24"/>
      <c r="Q1103" s="24"/>
      <c r="R1103" s="24"/>
      <c r="S1103" s="24"/>
      <c r="T1103" s="24"/>
      <c r="U1103" s="24"/>
      <c r="V1103" s="24"/>
      <c r="W1103" s="24"/>
    </row>
    <row r="1104" spans="10:23" ht="15">
      <c r="J1104" s="24"/>
      <c r="K1104" s="24"/>
      <c r="L1104" s="24"/>
      <c r="M1104" s="24"/>
      <c r="N1104" s="24"/>
      <c r="O1104" s="24"/>
      <c r="P1104" s="24"/>
      <c r="Q1104" s="24"/>
      <c r="R1104" s="24"/>
      <c r="S1104" s="24"/>
      <c r="T1104" s="24"/>
      <c r="U1104" s="24"/>
      <c r="V1104" s="24"/>
      <c r="W1104" s="24"/>
    </row>
    <row r="1105" spans="10:23" ht="15">
      <c r="J1105" s="24"/>
      <c r="K1105" s="24"/>
      <c r="L1105" s="24"/>
      <c r="M1105" s="24"/>
      <c r="N1105" s="24"/>
      <c r="O1105" s="24"/>
      <c r="P1105" s="24"/>
      <c r="Q1105" s="24"/>
      <c r="R1105" s="24"/>
      <c r="S1105" s="24"/>
      <c r="T1105" s="24"/>
      <c r="U1105" s="24"/>
      <c r="V1105" s="24"/>
      <c r="W1105" s="24"/>
    </row>
    <row r="1106" spans="10:23" ht="15">
      <c r="J1106" s="24"/>
      <c r="K1106" s="24"/>
      <c r="L1106" s="24"/>
      <c r="M1106" s="24"/>
      <c r="N1106" s="24"/>
      <c r="O1106" s="24"/>
      <c r="P1106" s="24"/>
      <c r="Q1106" s="24"/>
      <c r="R1106" s="24"/>
      <c r="S1106" s="24"/>
      <c r="T1106" s="24"/>
      <c r="U1106" s="24"/>
      <c r="V1106" s="24"/>
      <c r="W1106" s="24"/>
    </row>
    <row r="1107" spans="10:23" ht="15">
      <c r="J1107" s="24"/>
      <c r="K1107" s="24"/>
      <c r="L1107" s="24"/>
      <c r="M1107" s="24"/>
      <c r="N1107" s="24"/>
      <c r="O1107" s="24"/>
      <c r="P1107" s="24"/>
      <c r="Q1107" s="24"/>
      <c r="R1107" s="24"/>
      <c r="S1107" s="24"/>
      <c r="T1107" s="24"/>
      <c r="U1107" s="24"/>
      <c r="V1107" s="24"/>
      <c r="W1107" s="24"/>
    </row>
    <row r="1108" spans="10:23" ht="15">
      <c r="J1108" s="24"/>
      <c r="K1108" s="24"/>
      <c r="L1108" s="24"/>
      <c r="M1108" s="24"/>
      <c r="N1108" s="24"/>
      <c r="O1108" s="24"/>
      <c r="P1108" s="24"/>
      <c r="Q1108" s="24"/>
      <c r="R1108" s="24"/>
      <c r="S1108" s="24"/>
      <c r="T1108" s="24"/>
      <c r="U1108" s="24"/>
      <c r="V1108" s="24"/>
      <c r="W1108" s="24"/>
    </row>
    <row r="1109" spans="10:23" ht="15">
      <c r="J1109" s="24"/>
      <c r="K1109" s="24"/>
      <c r="L1109" s="24"/>
      <c r="M1109" s="24"/>
      <c r="N1109" s="24"/>
      <c r="O1109" s="24"/>
      <c r="P1109" s="24"/>
      <c r="Q1109" s="24"/>
      <c r="R1109" s="24"/>
      <c r="S1109" s="24"/>
      <c r="T1109" s="24"/>
      <c r="U1109" s="24"/>
      <c r="V1109" s="24"/>
      <c r="W1109" s="24"/>
    </row>
    <row r="1110" spans="10:23" ht="15">
      <c r="J1110" s="24"/>
      <c r="K1110" s="24"/>
      <c r="L1110" s="24"/>
      <c r="M1110" s="24"/>
      <c r="N1110" s="24"/>
      <c r="O1110" s="24"/>
      <c r="P1110" s="24"/>
      <c r="Q1110" s="24"/>
      <c r="R1110" s="24"/>
      <c r="S1110" s="24"/>
      <c r="T1110" s="24"/>
      <c r="U1110" s="24"/>
      <c r="V1110" s="24"/>
      <c r="W1110" s="24"/>
    </row>
    <row r="1111" spans="10:23" ht="15">
      <c r="J1111" s="24"/>
      <c r="K1111" s="24"/>
      <c r="L1111" s="24"/>
      <c r="M1111" s="24"/>
      <c r="N1111" s="24"/>
      <c r="O1111" s="24"/>
      <c r="P1111" s="24"/>
      <c r="Q1111" s="24"/>
      <c r="R1111" s="24"/>
      <c r="S1111" s="24"/>
      <c r="T1111" s="24"/>
      <c r="U1111" s="24"/>
      <c r="V1111" s="24"/>
      <c r="W1111" s="24"/>
    </row>
    <row r="1112" spans="10:23" ht="15">
      <c r="J1112" s="24"/>
      <c r="K1112" s="24"/>
      <c r="L1112" s="24"/>
      <c r="M1112" s="24"/>
      <c r="N1112" s="24"/>
      <c r="O1112" s="24"/>
      <c r="P1112" s="24"/>
      <c r="Q1112" s="24"/>
      <c r="R1112" s="24"/>
      <c r="S1112" s="24"/>
      <c r="T1112" s="24"/>
      <c r="U1112" s="24"/>
      <c r="V1112" s="24"/>
      <c r="W1112" s="24"/>
    </row>
    <row r="1113" spans="10:23" ht="15">
      <c r="J1113" s="24"/>
      <c r="K1113" s="24"/>
      <c r="L1113" s="24"/>
      <c r="M1113" s="24"/>
      <c r="N1113" s="24"/>
      <c r="O1113" s="24"/>
      <c r="P1113" s="24"/>
      <c r="Q1113" s="24"/>
      <c r="R1113" s="24"/>
      <c r="S1113" s="24"/>
      <c r="T1113" s="24"/>
      <c r="U1113" s="24"/>
      <c r="V1113" s="24"/>
      <c r="W1113" s="24"/>
    </row>
    <row r="1114" spans="10:23" ht="15">
      <c r="J1114" s="24"/>
      <c r="K1114" s="24"/>
      <c r="L1114" s="24"/>
      <c r="M1114" s="24"/>
      <c r="N1114" s="24"/>
      <c r="O1114" s="24"/>
      <c r="P1114" s="24"/>
      <c r="Q1114" s="24"/>
      <c r="R1114" s="24"/>
      <c r="S1114" s="24"/>
      <c r="T1114" s="24"/>
      <c r="U1114" s="24"/>
      <c r="V1114" s="24"/>
      <c r="W1114" s="24"/>
    </row>
    <row r="1115" spans="10:23" ht="15">
      <c r="J1115" s="24"/>
      <c r="K1115" s="24"/>
      <c r="L1115" s="24"/>
      <c r="M1115" s="24"/>
      <c r="N1115" s="24"/>
      <c r="O1115" s="24"/>
      <c r="P1115" s="24"/>
      <c r="Q1115" s="24"/>
      <c r="R1115" s="24"/>
      <c r="S1115" s="24"/>
      <c r="T1115" s="24"/>
      <c r="U1115" s="24"/>
      <c r="V1115" s="24"/>
      <c r="W1115" s="24"/>
    </row>
    <row r="1116" spans="10:23" ht="15">
      <c r="J1116" s="24"/>
      <c r="K1116" s="24"/>
      <c r="L1116" s="24"/>
      <c r="M1116" s="24"/>
      <c r="N1116" s="24"/>
      <c r="O1116" s="24"/>
      <c r="P1116" s="24"/>
      <c r="Q1116" s="24"/>
      <c r="R1116" s="24"/>
      <c r="S1116" s="24"/>
      <c r="T1116" s="24"/>
      <c r="U1116" s="24"/>
      <c r="V1116" s="24"/>
      <c r="W1116" s="24"/>
    </row>
    <row r="1117" spans="10:23" ht="15">
      <c r="J1117" s="24"/>
      <c r="K1117" s="24"/>
      <c r="L1117" s="24"/>
      <c r="M1117" s="24"/>
      <c r="N1117" s="24"/>
      <c r="O1117" s="24"/>
      <c r="P1117" s="24"/>
      <c r="Q1117" s="24"/>
      <c r="R1117" s="24"/>
      <c r="S1117" s="24"/>
      <c r="T1117" s="24"/>
      <c r="U1117" s="24"/>
      <c r="V1117" s="24"/>
      <c r="W1117" s="24"/>
    </row>
    <row r="1118" spans="10:23" ht="15">
      <c r="J1118" s="24"/>
      <c r="K1118" s="24"/>
      <c r="L1118" s="24"/>
      <c r="M1118" s="24"/>
      <c r="N1118" s="24"/>
      <c r="O1118" s="24"/>
      <c r="P1118" s="24"/>
      <c r="Q1118" s="24"/>
      <c r="R1118" s="24"/>
      <c r="S1118" s="24"/>
      <c r="T1118" s="24"/>
      <c r="U1118" s="24"/>
      <c r="V1118" s="24"/>
      <c r="W1118" s="24"/>
    </row>
    <row r="1119" spans="10:23" ht="15">
      <c r="J1119" s="24"/>
      <c r="K1119" s="24"/>
      <c r="L1119" s="24"/>
      <c r="M1119" s="24"/>
      <c r="N1119" s="24"/>
      <c r="O1119" s="24"/>
      <c r="P1119" s="24"/>
      <c r="Q1119" s="24"/>
      <c r="R1119" s="24"/>
      <c r="S1119" s="24"/>
      <c r="T1119" s="24"/>
      <c r="U1119" s="24"/>
      <c r="V1119" s="24"/>
      <c r="W1119" s="24"/>
    </row>
    <row r="1120" spans="10:23" ht="15">
      <c r="J1120" s="24"/>
      <c r="K1120" s="24"/>
      <c r="L1120" s="24"/>
      <c r="M1120" s="24"/>
      <c r="N1120" s="24"/>
      <c r="O1120" s="24"/>
      <c r="P1120" s="24"/>
      <c r="Q1120" s="24"/>
      <c r="R1120" s="24"/>
      <c r="S1120" s="24"/>
      <c r="T1120" s="24"/>
      <c r="U1120" s="24"/>
      <c r="V1120" s="24"/>
      <c r="W1120" s="24"/>
    </row>
    <row r="1121" spans="10:23" ht="15">
      <c r="J1121" s="24"/>
      <c r="K1121" s="24"/>
      <c r="L1121" s="24"/>
      <c r="M1121" s="24"/>
      <c r="N1121" s="24"/>
      <c r="O1121" s="24"/>
      <c r="P1121" s="24"/>
      <c r="Q1121" s="24"/>
      <c r="R1121" s="24"/>
      <c r="S1121" s="24"/>
      <c r="T1121" s="24"/>
      <c r="U1121" s="24"/>
      <c r="V1121" s="24"/>
      <c r="W1121" s="24"/>
    </row>
    <row r="1122" spans="10:23" ht="15">
      <c r="J1122" s="24"/>
      <c r="K1122" s="24"/>
      <c r="L1122" s="24"/>
      <c r="M1122" s="24"/>
      <c r="N1122" s="24"/>
      <c r="O1122" s="24"/>
      <c r="P1122" s="24"/>
      <c r="Q1122" s="24"/>
      <c r="R1122" s="24"/>
      <c r="S1122" s="24"/>
      <c r="T1122" s="24"/>
      <c r="U1122" s="24"/>
      <c r="V1122" s="24"/>
      <c r="W1122" s="24"/>
    </row>
    <row r="1123" spans="10:23" ht="15">
      <c r="J1123" s="24"/>
      <c r="K1123" s="24"/>
      <c r="L1123" s="24"/>
      <c r="M1123" s="24"/>
      <c r="N1123" s="24"/>
      <c r="O1123" s="24"/>
      <c r="P1123" s="24"/>
      <c r="Q1123" s="24"/>
      <c r="R1123" s="24"/>
      <c r="S1123" s="24"/>
      <c r="T1123" s="24"/>
      <c r="U1123" s="24"/>
      <c r="V1123" s="24"/>
      <c r="W1123" s="24"/>
    </row>
    <row r="1124" spans="10:23" ht="15">
      <c r="J1124" s="24"/>
      <c r="K1124" s="24"/>
      <c r="L1124" s="24"/>
      <c r="M1124" s="24"/>
      <c r="N1124" s="24"/>
      <c r="O1124" s="24"/>
      <c r="P1124" s="24"/>
      <c r="Q1124" s="24"/>
      <c r="R1124" s="24"/>
      <c r="S1124" s="24"/>
      <c r="T1124" s="24"/>
      <c r="U1124" s="24"/>
      <c r="V1124" s="24"/>
      <c r="W1124" s="24"/>
    </row>
    <row r="1125" spans="10:23" ht="15">
      <c r="J1125" s="24"/>
      <c r="K1125" s="24"/>
      <c r="L1125" s="24"/>
      <c r="M1125" s="24"/>
      <c r="N1125" s="24"/>
      <c r="O1125" s="24"/>
      <c r="P1125" s="24"/>
      <c r="Q1125" s="24"/>
      <c r="R1125" s="24"/>
      <c r="S1125" s="24"/>
      <c r="T1125" s="24"/>
      <c r="U1125" s="24"/>
      <c r="V1125" s="24"/>
      <c r="W1125" s="24"/>
    </row>
    <row r="1126" spans="10:23" ht="15">
      <c r="J1126" s="24"/>
      <c r="K1126" s="24"/>
      <c r="L1126" s="24"/>
      <c r="M1126" s="24"/>
      <c r="N1126" s="24"/>
      <c r="O1126" s="24"/>
      <c r="P1126" s="24"/>
      <c r="Q1126" s="24"/>
      <c r="R1126" s="24"/>
      <c r="S1126" s="24"/>
      <c r="T1126" s="24"/>
      <c r="U1126" s="24"/>
      <c r="V1126" s="24"/>
      <c r="W1126" s="24"/>
    </row>
    <row r="1127" spans="10:23" ht="15">
      <c r="J1127" s="24"/>
      <c r="K1127" s="24"/>
      <c r="L1127" s="24"/>
      <c r="M1127" s="24"/>
      <c r="N1127" s="24"/>
      <c r="O1127" s="24"/>
      <c r="P1127" s="24"/>
      <c r="Q1127" s="24"/>
      <c r="R1127" s="24"/>
      <c r="S1127" s="24"/>
      <c r="T1127" s="24"/>
      <c r="U1127" s="24"/>
      <c r="V1127" s="24"/>
      <c r="W1127" s="24"/>
    </row>
    <row r="1128" spans="10:23" ht="15">
      <c r="J1128" s="24"/>
      <c r="K1128" s="24"/>
      <c r="L1128" s="24"/>
      <c r="M1128" s="24"/>
      <c r="N1128" s="24"/>
      <c r="O1128" s="24"/>
      <c r="P1128" s="24"/>
      <c r="Q1128" s="24"/>
      <c r="R1128" s="24"/>
      <c r="S1128" s="24"/>
      <c r="T1128" s="24"/>
      <c r="U1128" s="24"/>
      <c r="V1128" s="24"/>
      <c r="W1128" s="24"/>
    </row>
    <row r="1129" spans="10:23" ht="15">
      <c r="J1129" s="24"/>
      <c r="K1129" s="24"/>
      <c r="L1129" s="24"/>
      <c r="M1129" s="24"/>
      <c r="N1129" s="24"/>
      <c r="O1129" s="24"/>
      <c r="P1129" s="24"/>
      <c r="Q1129" s="24"/>
      <c r="R1129" s="24"/>
      <c r="S1129" s="24"/>
      <c r="T1129" s="24"/>
      <c r="U1129" s="24"/>
      <c r="V1129" s="24"/>
      <c r="W1129" s="24"/>
    </row>
    <row r="1130" spans="10:23" ht="15">
      <c r="J1130" s="24"/>
      <c r="K1130" s="24"/>
      <c r="L1130" s="24"/>
      <c r="M1130" s="24"/>
      <c r="N1130" s="24"/>
      <c r="O1130" s="24"/>
      <c r="P1130" s="24"/>
      <c r="Q1130" s="24"/>
      <c r="R1130" s="24"/>
      <c r="S1130" s="24"/>
      <c r="T1130" s="24"/>
      <c r="U1130" s="24"/>
      <c r="V1130" s="24"/>
      <c r="W1130" s="24"/>
    </row>
    <row r="1131" spans="10:23" ht="15">
      <c r="J1131" s="24"/>
      <c r="K1131" s="24"/>
      <c r="L1131" s="24"/>
      <c r="M1131" s="24"/>
      <c r="N1131" s="24"/>
      <c r="O1131" s="24"/>
      <c r="P1131" s="24"/>
      <c r="Q1131" s="24"/>
      <c r="R1131" s="24"/>
      <c r="S1131" s="24"/>
      <c r="T1131" s="24"/>
      <c r="U1131" s="24"/>
      <c r="V1131" s="24"/>
      <c r="W1131" s="24"/>
    </row>
    <row r="1132" spans="10:23" ht="15">
      <c r="J1132" s="24"/>
      <c r="K1132" s="24"/>
      <c r="L1132" s="24"/>
      <c r="M1132" s="24"/>
      <c r="N1132" s="24"/>
      <c r="O1132" s="24"/>
      <c r="P1132" s="24"/>
      <c r="Q1132" s="24"/>
      <c r="R1132" s="24"/>
      <c r="S1132" s="24"/>
      <c r="T1132" s="24"/>
      <c r="U1132" s="24"/>
      <c r="V1132" s="24"/>
      <c r="W1132" s="24"/>
    </row>
    <row r="1133" spans="10:23" ht="15">
      <c r="J1133" s="24"/>
      <c r="K1133" s="24"/>
      <c r="L1133" s="24"/>
      <c r="M1133" s="24"/>
      <c r="N1133" s="24"/>
      <c r="O1133" s="24"/>
      <c r="P1133" s="24"/>
      <c r="Q1133" s="24"/>
      <c r="R1133" s="24"/>
      <c r="S1133" s="24"/>
      <c r="T1133" s="24"/>
      <c r="U1133" s="24"/>
      <c r="V1133" s="24"/>
      <c r="W1133" s="24"/>
    </row>
    <row r="1134" spans="10:23" ht="15">
      <c r="J1134" s="24"/>
      <c r="K1134" s="24"/>
      <c r="L1134" s="24"/>
      <c r="M1134" s="24"/>
      <c r="N1134" s="24"/>
      <c r="O1134" s="24"/>
      <c r="P1134" s="24"/>
      <c r="Q1134" s="24"/>
      <c r="R1134" s="24"/>
      <c r="S1134" s="24"/>
      <c r="T1134" s="24"/>
      <c r="U1134" s="24"/>
      <c r="V1134" s="24"/>
      <c r="W1134" s="24"/>
    </row>
    <row r="1135" spans="10:23" ht="15">
      <c r="J1135" s="24"/>
      <c r="K1135" s="24"/>
      <c r="L1135" s="24"/>
      <c r="M1135" s="24"/>
      <c r="N1135" s="24"/>
      <c r="O1135" s="24"/>
      <c r="P1135" s="24"/>
      <c r="Q1135" s="24"/>
      <c r="R1135" s="24"/>
      <c r="S1135" s="24"/>
      <c r="T1135" s="24"/>
      <c r="U1135" s="24"/>
      <c r="V1135" s="24"/>
      <c r="W1135" s="24"/>
    </row>
    <row r="1136" spans="10:23" ht="15">
      <c r="J1136" s="24"/>
      <c r="K1136" s="24"/>
      <c r="L1136" s="24"/>
      <c r="M1136" s="24"/>
      <c r="N1136" s="24"/>
      <c r="O1136" s="24"/>
      <c r="P1136" s="24"/>
      <c r="Q1136" s="24"/>
      <c r="R1136" s="24"/>
      <c r="S1136" s="24"/>
      <c r="T1136" s="24"/>
      <c r="U1136" s="24"/>
      <c r="V1136" s="24"/>
      <c r="W1136" s="24"/>
    </row>
    <row r="1137" spans="10:23" ht="15">
      <c r="J1137" s="24"/>
      <c r="K1137" s="24"/>
      <c r="L1137" s="24"/>
      <c r="M1137" s="24"/>
      <c r="N1137" s="24"/>
      <c r="O1137" s="24"/>
      <c r="P1137" s="24"/>
      <c r="Q1137" s="24"/>
      <c r="R1137" s="24"/>
      <c r="S1137" s="24"/>
      <c r="T1137" s="24"/>
      <c r="U1137" s="24"/>
      <c r="V1137" s="24"/>
      <c r="W1137" s="24"/>
    </row>
    <row r="1138" spans="10:23" ht="15">
      <c r="J1138" s="24"/>
      <c r="K1138" s="24"/>
      <c r="L1138" s="24"/>
      <c r="M1138" s="24"/>
      <c r="N1138" s="24"/>
      <c r="O1138" s="24"/>
      <c r="P1138" s="24"/>
      <c r="Q1138" s="24"/>
      <c r="R1138" s="24"/>
      <c r="S1138" s="24"/>
      <c r="T1138" s="24"/>
      <c r="U1138" s="24"/>
      <c r="V1138" s="24"/>
      <c r="W1138" s="24"/>
    </row>
    <row r="1139" spans="10:23" ht="15">
      <c r="J1139" s="24"/>
      <c r="K1139" s="24"/>
      <c r="L1139" s="24"/>
      <c r="M1139" s="24"/>
      <c r="N1139" s="24"/>
      <c r="O1139" s="24"/>
      <c r="P1139" s="24"/>
      <c r="Q1139" s="24"/>
      <c r="R1139" s="24"/>
      <c r="S1139" s="24"/>
      <c r="T1139" s="24"/>
      <c r="U1139" s="24"/>
      <c r="V1139" s="24"/>
      <c r="W1139" s="24"/>
    </row>
    <row r="1140" spans="10:23" ht="15">
      <c r="J1140" s="24"/>
      <c r="K1140" s="24"/>
      <c r="L1140" s="24"/>
      <c r="M1140" s="24"/>
      <c r="N1140" s="24"/>
      <c r="O1140" s="24"/>
      <c r="P1140" s="24"/>
      <c r="Q1140" s="24"/>
      <c r="R1140" s="24"/>
      <c r="S1140" s="24"/>
      <c r="T1140" s="24"/>
      <c r="U1140" s="24"/>
      <c r="V1140" s="24"/>
      <c r="W1140" s="24"/>
    </row>
    <row r="1141" spans="10:23" ht="15">
      <c r="J1141" s="24"/>
      <c r="K1141" s="24"/>
      <c r="L1141" s="24"/>
      <c r="M1141" s="24"/>
      <c r="N1141" s="24"/>
      <c r="O1141" s="24"/>
      <c r="P1141" s="24"/>
      <c r="Q1141" s="24"/>
      <c r="R1141" s="24"/>
      <c r="S1141" s="24"/>
      <c r="T1141" s="24"/>
      <c r="U1141" s="24"/>
      <c r="V1141" s="24"/>
      <c r="W1141" s="24"/>
    </row>
    <row r="1142" spans="10:23" ht="15">
      <c r="J1142" s="24"/>
      <c r="K1142" s="24"/>
      <c r="L1142" s="24"/>
      <c r="M1142" s="24"/>
      <c r="N1142" s="24"/>
      <c r="O1142" s="24"/>
      <c r="P1142" s="24"/>
      <c r="Q1142" s="24"/>
      <c r="R1142" s="24"/>
      <c r="S1142" s="24"/>
      <c r="T1142" s="24"/>
      <c r="U1142" s="24"/>
      <c r="V1142" s="24"/>
      <c r="W1142" s="24"/>
    </row>
    <row r="1143" spans="10:23" ht="15">
      <c r="J1143" s="24"/>
      <c r="K1143" s="24"/>
      <c r="L1143" s="24"/>
      <c r="M1143" s="24"/>
      <c r="N1143" s="24"/>
      <c r="O1143" s="24"/>
      <c r="P1143" s="24"/>
      <c r="Q1143" s="24"/>
      <c r="R1143" s="24"/>
      <c r="S1143" s="24"/>
      <c r="T1143" s="24"/>
      <c r="U1143" s="24"/>
      <c r="V1143" s="24"/>
      <c r="W1143" s="24"/>
    </row>
    <row r="1144" spans="10:23" ht="15">
      <c r="J1144" s="24"/>
      <c r="K1144" s="24"/>
      <c r="L1144" s="24"/>
      <c r="M1144" s="24"/>
      <c r="N1144" s="24"/>
      <c r="O1144" s="24"/>
      <c r="P1144" s="24"/>
      <c r="Q1144" s="24"/>
      <c r="R1144" s="24"/>
      <c r="S1144" s="24"/>
      <c r="T1144" s="24"/>
      <c r="U1144" s="24"/>
      <c r="V1144" s="24"/>
      <c r="W1144" s="24"/>
    </row>
    <row r="1145" spans="10:23" ht="15">
      <c r="J1145" s="24"/>
      <c r="K1145" s="24"/>
      <c r="L1145" s="24"/>
      <c r="M1145" s="24"/>
      <c r="N1145" s="24"/>
      <c r="O1145" s="24"/>
      <c r="P1145" s="24"/>
      <c r="Q1145" s="24"/>
      <c r="R1145" s="24"/>
      <c r="S1145" s="24"/>
      <c r="T1145" s="24"/>
      <c r="U1145" s="24"/>
      <c r="V1145" s="24"/>
      <c r="W1145" s="24"/>
    </row>
    <row r="1146" spans="10:23" ht="15">
      <c r="J1146" s="24"/>
      <c r="K1146" s="24"/>
      <c r="L1146" s="24"/>
      <c r="M1146" s="24"/>
      <c r="N1146" s="24"/>
      <c r="O1146" s="24"/>
      <c r="P1146" s="24"/>
      <c r="Q1146" s="24"/>
      <c r="R1146" s="24"/>
      <c r="S1146" s="24"/>
      <c r="T1146" s="24"/>
      <c r="U1146" s="24"/>
      <c r="V1146" s="24"/>
      <c r="W1146" s="24"/>
    </row>
    <row r="1147" spans="10:23" ht="15">
      <c r="J1147" s="24"/>
      <c r="K1147" s="24"/>
      <c r="L1147" s="24"/>
      <c r="M1147" s="24"/>
      <c r="N1147" s="24"/>
      <c r="O1147" s="24"/>
      <c r="P1147" s="24"/>
      <c r="Q1147" s="24"/>
      <c r="R1147" s="24"/>
      <c r="S1147" s="24"/>
      <c r="T1147" s="24"/>
      <c r="U1147" s="24"/>
      <c r="V1147" s="24"/>
      <c r="W1147" s="24"/>
    </row>
    <row r="1148" spans="10:23" ht="15">
      <c r="J1148" s="24"/>
      <c r="K1148" s="24"/>
      <c r="L1148" s="24"/>
      <c r="M1148" s="24"/>
      <c r="N1148" s="24"/>
      <c r="O1148" s="24"/>
      <c r="P1148" s="24"/>
      <c r="Q1148" s="24"/>
      <c r="R1148" s="24"/>
      <c r="S1148" s="24"/>
      <c r="T1148" s="24"/>
      <c r="U1148" s="24"/>
      <c r="V1148" s="24"/>
      <c r="W1148" s="24"/>
    </row>
    <row r="1149" spans="10:23" ht="15">
      <c r="J1149" s="24"/>
      <c r="K1149" s="24"/>
      <c r="L1149" s="24"/>
      <c r="M1149" s="24"/>
      <c r="N1149" s="24"/>
      <c r="O1149" s="24"/>
      <c r="P1149" s="24"/>
      <c r="Q1149" s="24"/>
      <c r="R1149" s="24"/>
      <c r="S1149" s="24"/>
      <c r="T1149" s="24"/>
      <c r="U1149" s="24"/>
      <c r="V1149" s="24"/>
      <c r="W1149" s="24"/>
    </row>
    <row r="1150" spans="10:23" ht="15">
      <c r="J1150" s="24"/>
      <c r="K1150" s="24"/>
      <c r="L1150" s="24"/>
      <c r="M1150" s="24"/>
      <c r="N1150" s="24"/>
      <c r="O1150" s="24"/>
      <c r="P1150" s="24"/>
      <c r="Q1150" s="24"/>
      <c r="R1150" s="24"/>
      <c r="S1150" s="24"/>
      <c r="T1150" s="24"/>
      <c r="U1150" s="24"/>
      <c r="V1150" s="24"/>
      <c r="W1150" s="24"/>
    </row>
    <row r="1151" spans="10:23" ht="15">
      <c r="J1151" s="24"/>
      <c r="K1151" s="24"/>
      <c r="L1151" s="24"/>
      <c r="M1151" s="24"/>
      <c r="N1151" s="24"/>
      <c r="O1151" s="24"/>
      <c r="P1151" s="24"/>
      <c r="Q1151" s="24"/>
      <c r="R1151" s="24"/>
      <c r="S1151" s="24"/>
      <c r="T1151" s="24"/>
      <c r="U1151" s="24"/>
      <c r="V1151" s="24"/>
      <c r="W1151" s="24"/>
    </row>
    <row r="1152" spans="10:23" ht="15">
      <c r="J1152" s="24"/>
      <c r="K1152" s="24"/>
      <c r="L1152" s="24"/>
      <c r="M1152" s="24"/>
      <c r="N1152" s="24"/>
      <c r="O1152" s="24"/>
      <c r="P1152" s="24"/>
      <c r="Q1152" s="24"/>
      <c r="R1152" s="24"/>
      <c r="S1152" s="24"/>
      <c r="T1152" s="24"/>
      <c r="U1152" s="24"/>
      <c r="V1152" s="24"/>
      <c r="W1152" s="24"/>
    </row>
    <row r="1153" spans="10:23" ht="15">
      <c r="J1153" s="24"/>
      <c r="K1153" s="24"/>
      <c r="L1153" s="24"/>
      <c r="M1153" s="24"/>
      <c r="N1153" s="24"/>
      <c r="O1153" s="24"/>
      <c r="P1153" s="24"/>
      <c r="Q1153" s="24"/>
      <c r="R1153" s="24"/>
      <c r="S1153" s="24"/>
      <c r="T1153" s="24"/>
      <c r="U1153" s="24"/>
      <c r="V1153" s="24"/>
      <c r="W1153" s="24"/>
    </row>
    <row r="1154" spans="10:23" ht="15">
      <c r="J1154" s="24"/>
      <c r="K1154" s="24"/>
      <c r="L1154" s="24"/>
      <c r="M1154" s="24"/>
      <c r="N1154" s="24"/>
      <c r="O1154" s="24"/>
      <c r="P1154" s="24"/>
      <c r="Q1154" s="24"/>
      <c r="R1154" s="24"/>
      <c r="S1154" s="24"/>
      <c r="T1154" s="24"/>
      <c r="U1154" s="24"/>
      <c r="V1154" s="24"/>
      <c r="W1154" s="24"/>
    </row>
    <row r="1155" spans="10:23" ht="15">
      <c r="J1155" s="24"/>
      <c r="K1155" s="24"/>
      <c r="L1155" s="24"/>
      <c r="M1155" s="24"/>
      <c r="N1155" s="24"/>
      <c r="O1155" s="24"/>
      <c r="P1155" s="24"/>
      <c r="Q1155" s="24"/>
      <c r="R1155" s="24"/>
      <c r="S1155" s="24"/>
      <c r="T1155" s="24"/>
      <c r="U1155" s="24"/>
      <c r="V1155" s="24"/>
      <c r="W1155" s="24"/>
    </row>
    <row r="1156" spans="10:23" ht="15">
      <c r="J1156" s="24"/>
      <c r="K1156" s="24"/>
      <c r="L1156" s="24"/>
      <c r="M1156" s="24"/>
      <c r="N1156" s="24"/>
      <c r="O1156" s="24"/>
      <c r="P1156" s="24"/>
      <c r="Q1156" s="24"/>
      <c r="R1156" s="24"/>
      <c r="S1156" s="24"/>
      <c r="T1156" s="24"/>
      <c r="U1156" s="24"/>
      <c r="V1156" s="24"/>
      <c r="W1156" s="24"/>
    </row>
    <row r="1157" spans="10:23" ht="15">
      <c r="J1157" s="24"/>
      <c r="K1157" s="24"/>
      <c r="L1157" s="24"/>
      <c r="M1157" s="24"/>
      <c r="N1157" s="24"/>
      <c r="O1157" s="24"/>
      <c r="P1157" s="24"/>
      <c r="Q1157" s="24"/>
      <c r="R1157" s="24"/>
      <c r="S1157" s="24"/>
      <c r="T1157" s="24"/>
      <c r="U1157" s="24"/>
      <c r="V1157" s="24"/>
      <c r="W1157" s="24"/>
    </row>
    <row r="1158" spans="10:23" ht="15">
      <c r="J1158" s="24"/>
      <c r="K1158" s="24"/>
      <c r="L1158" s="24"/>
      <c r="M1158" s="24"/>
      <c r="N1158" s="24"/>
      <c r="O1158" s="24"/>
      <c r="P1158" s="24"/>
      <c r="Q1158" s="24"/>
      <c r="R1158" s="24"/>
      <c r="S1158" s="24"/>
      <c r="T1158" s="24"/>
      <c r="U1158" s="24"/>
      <c r="V1158" s="24"/>
      <c r="W1158" s="24"/>
    </row>
    <row r="1159" spans="10:23" ht="15">
      <c r="J1159" s="24"/>
      <c r="K1159" s="24"/>
      <c r="L1159" s="24"/>
      <c r="M1159" s="24"/>
      <c r="N1159" s="24"/>
      <c r="O1159" s="24"/>
      <c r="P1159" s="24"/>
      <c r="Q1159" s="24"/>
      <c r="R1159" s="24"/>
      <c r="S1159" s="24"/>
      <c r="T1159" s="24"/>
      <c r="U1159" s="24"/>
      <c r="V1159" s="24"/>
      <c r="W1159" s="24"/>
    </row>
    <row r="1160" spans="10:23" ht="15">
      <c r="J1160" s="24"/>
      <c r="K1160" s="24"/>
      <c r="L1160" s="24"/>
      <c r="M1160" s="24"/>
      <c r="N1160" s="24"/>
      <c r="O1160" s="24"/>
      <c r="P1160" s="24"/>
      <c r="Q1160" s="24"/>
      <c r="R1160" s="24"/>
      <c r="S1160" s="24"/>
      <c r="T1160" s="24"/>
      <c r="U1160" s="24"/>
      <c r="V1160" s="24"/>
      <c r="W1160" s="24"/>
    </row>
    <row r="1161" spans="10:23" ht="15">
      <c r="J1161" s="24"/>
      <c r="K1161" s="24"/>
      <c r="L1161" s="24"/>
      <c r="M1161" s="24"/>
      <c r="N1161" s="24"/>
      <c r="O1161" s="24"/>
      <c r="P1161" s="24"/>
      <c r="Q1161" s="24"/>
      <c r="R1161" s="24"/>
      <c r="S1161" s="24"/>
      <c r="T1161" s="24"/>
      <c r="U1161" s="24"/>
      <c r="V1161" s="24"/>
      <c r="W1161" s="24"/>
    </row>
    <row r="1162" spans="10:23" ht="15">
      <c r="J1162" s="24"/>
      <c r="K1162" s="24"/>
      <c r="L1162" s="24"/>
      <c r="M1162" s="24"/>
      <c r="N1162" s="24"/>
      <c r="O1162" s="24"/>
      <c r="P1162" s="24"/>
      <c r="Q1162" s="24"/>
      <c r="R1162" s="24"/>
      <c r="S1162" s="24"/>
      <c r="T1162" s="24"/>
      <c r="U1162" s="24"/>
      <c r="V1162" s="24"/>
      <c r="W1162" s="24"/>
    </row>
    <row r="1163" spans="10:23" ht="15">
      <c r="J1163" s="24"/>
      <c r="K1163" s="24"/>
      <c r="L1163" s="24"/>
      <c r="M1163" s="24"/>
      <c r="N1163" s="24"/>
      <c r="O1163" s="24"/>
      <c r="P1163" s="24"/>
      <c r="Q1163" s="24"/>
      <c r="R1163" s="24"/>
      <c r="S1163" s="24"/>
      <c r="T1163" s="24"/>
      <c r="U1163" s="24"/>
      <c r="V1163" s="24"/>
      <c r="W1163" s="24"/>
    </row>
    <row r="1164" spans="10:23" ht="15">
      <c r="J1164" s="24"/>
      <c r="K1164" s="24"/>
      <c r="L1164" s="24"/>
      <c r="M1164" s="24"/>
      <c r="N1164" s="24"/>
      <c r="O1164" s="24"/>
      <c r="P1164" s="24"/>
      <c r="Q1164" s="24"/>
      <c r="R1164" s="24"/>
      <c r="S1164" s="24"/>
      <c r="T1164" s="24"/>
      <c r="U1164" s="24"/>
      <c r="V1164" s="24"/>
      <c r="W1164" s="24"/>
    </row>
    <row r="1165" spans="10:23" ht="15">
      <c r="J1165" s="24"/>
      <c r="K1165" s="24"/>
      <c r="L1165" s="24"/>
      <c r="M1165" s="24"/>
      <c r="N1165" s="24"/>
      <c r="O1165" s="24"/>
      <c r="P1165" s="24"/>
      <c r="Q1165" s="24"/>
      <c r="R1165" s="24"/>
      <c r="S1165" s="24"/>
      <c r="T1165" s="24"/>
      <c r="U1165" s="24"/>
      <c r="V1165" s="24"/>
      <c r="W1165" s="24"/>
    </row>
    <row r="1166" spans="10:23" ht="15">
      <c r="J1166" s="24"/>
      <c r="K1166" s="24"/>
      <c r="L1166" s="24"/>
      <c r="M1166" s="24"/>
      <c r="N1166" s="24"/>
      <c r="O1166" s="24"/>
      <c r="P1166" s="24"/>
      <c r="Q1166" s="24"/>
      <c r="R1166" s="24"/>
      <c r="S1166" s="24"/>
      <c r="T1166" s="24"/>
      <c r="U1166" s="24"/>
      <c r="V1166" s="24"/>
      <c r="W1166" s="24"/>
    </row>
    <row r="1167" spans="10:23" ht="15">
      <c r="J1167" s="24"/>
      <c r="K1167" s="24"/>
      <c r="L1167" s="24"/>
      <c r="M1167" s="24"/>
      <c r="N1167" s="24"/>
      <c r="O1167" s="24"/>
      <c r="P1167" s="24"/>
      <c r="Q1167" s="24"/>
      <c r="R1167" s="24"/>
      <c r="S1167" s="24"/>
      <c r="T1167" s="24"/>
      <c r="U1167" s="24"/>
      <c r="V1167" s="24"/>
      <c r="W1167" s="24"/>
    </row>
    <row r="1168" spans="10:23" ht="15">
      <c r="J1168" s="24"/>
      <c r="K1168" s="24"/>
      <c r="L1168" s="24"/>
      <c r="M1168" s="24"/>
      <c r="N1168" s="24"/>
      <c r="O1168" s="24"/>
      <c r="P1168" s="24"/>
      <c r="Q1168" s="24"/>
      <c r="R1168" s="24"/>
      <c r="S1168" s="24"/>
      <c r="T1168" s="24"/>
      <c r="U1168" s="24"/>
      <c r="V1168" s="24"/>
      <c r="W1168" s="24"/>
    </row>
    <row r="1169" spans="10:23" ht="15">
      <c r="J1169" s="24"/>
      <c r="K1169" s="24"/>
      <c r="L1169" s="24"/>
      <c r="M1169" s="24"/>
      <c r="N1169" s="24"/>
      <c r="O1169" s="24"/>
      <c r="P1169" s="24"/>
      <c r="Q1169" s="24"/>
      <c r="R1169" s="24"/>
      <c r="S1169" s="24"/>
      <c r="T1169" s="24"/>
      <c r="U1169" s="24"/>
      <c r="V1169" s="24"/>
      <c r="W1169" s="24"/>
    </row>
    <row r="1170" spans="10:23" ht="15">
      <c r="J1170" s="24"/>
      <c r="K1170" s="24"/>
      <c r="L1170" s="24"/>
      <c r="M1170" s="24"/>
      <c r="N1170" s="24"/>
      <c r="O1170" s="24"/>
      <c r="P1170" s="24"/>
      <c r="Q1170" s="24"/>
      <c r="R1170" s="24"/>
      <c r="S1170" s="24"/>
      <c r="T1170" s="24"/>
      <c r="U1170" s="24"/>
      <c r="V1170" s="24"/>
      <c r="W1170" s="24"/>
    </row>
    <row r="1171" spans="10:23" ht="15">
      <c r="J1171" s="24"/>
      <c r="K1171" s="24"/>
      <c r="L1171" s="24"/>
      <c r="M1171" s="24"/>
      <c r="N1171" s="24"/>
      <c r="O1171" s="24"/>
      <c r="P1171" s="24"/>
      <c r="Q1171" s="24"/>
      <c r="R1171" s="24"/>
      <c r="S1171" s="24"/>
      <c r="T1171" s="24"/>
      <c r="U1171" s="24"/>
      <c r="V1171" s="24"/>
      <c r="W1171" s="24"/>
    </row>
    <row r="1172" spans="10:23" ht="15">
      <c r="J1172" s="24"/>
      <c r="K1172" s="24"/>
      <c r="L1172" s="24"/>
      <c r="M1172" s="24"/>
      <c r="N1172" s="24"/>
      <c r="O1172" s="24"/>
      <c r="P1172" s="24"/>
      <c r="Q1172" s="24"/>
      <c r="R1172" s="24"/>
      <c r="S1172" s="24"/>
      <c r="T1172" s="24"/>
      <c r="U1172" s="24"/>
      <c r="V1172" s="24"/>
      <c r="W1172" s="24"/>
    </row>
    <row r="1173" spans="10:23" ht="15">
      <c r="J1173" s="24"/>
      <c r="K1173" s="24"/>
      <c r="L1173" s="24"/>
      <c r="M1173" s="24"/>
      <c r="N1173" s="24"/>
      <c r="O1173" s="24"/>
      <c r="P1173" s="24"/>
      <c r="Q1173" s="24"/>
      <c r="R1173" s="24"/>
      <c r="S1173" s="24"/>
      <c r="T1173" s="24"/>
      <c r="U1173" s="24"/>
      <c r="V1173" s="24"/>
      <c r="W1173" s="24"/>
    </row>
    <row r="1174" spans="10:23" ht="15">
      <c r="J1174" s="24"/>
      <c r="K1174" s="24"/>
      <c r="L1174" s="24"/>
      <c r="M1174" s="24"/>
      <c r="N1174" s="24"/>
      <c r="O1174" s="24"/>
      <c r="P1174" s="24"/>
      <c r="Q1174" s="24"/>
      <c r="R1174" s="24"/>
      <c r="S1174" s="24"/>
      <c r="T1174" s="24"/>
      <c r="U1174" s="24"/>
      <c r="V1174" s="24"/>
      <c r="W1174" s="24"/>
    </row>
    <row r="1175" spans="10:23" ht="15">
      <c r="J1175" s="24"/>
      <c r="K1175" s="24"/>
      <c r="L1175" s="24"/>
      <c r="M1175" s="24"/>
      <c r="N1175" s="24"/>
      <c r="O1175" s="24"/>
      <c r="P1175" s="24"/>
      <c r="Q1175" s="24"/>
      <c r="R1175" s="24"/>
      <c r="S1175" s="24"/>
      <c r="T1175" s="24"/>
      <c r="U1175" s="24"/>
      <c r="V1175" s="24"/>
      <c r="W1175" s="24"/>
    </row>
    <row r="1176" spans="10:23" ht="15">
      <c r="J1176" s="24"/>
      <c r="K1176" s="24"/>
      <c r="L1176" s="24"/>
      <c r="M1176" s="24"/>
      <c r="N1176" s="24"/>
      <c r="O1176" s="24"/>
      <c r="P1176" s="24"/>
      <c r="Q1176" s="24"/>
      <c r="R1176" s="24"/>
      <c r="S1176" s="24"/>
      <c r="T1176" s="24"/>
      <c r="U1176" s="24"/>
      <c r="V1176" s="24"/>
      <c r="W1176" s="24"/>
    </row>
    <row r="1177" spans="10:23" ht="15">
      <c r="J1177" s="24"/>
      <c r="K1177" s="24"/>
      <c r="L1177" s="24"/>
      <c r="M1177" s="24"/>
      <c r="N1177" s="24"/>
      <c r="O1177" s="24"/>
      <c r="P1177" s="24"/>
      <c r="Q1177" s="24"/>
      <c r="R1177" s="24"/>
      <c r="S1177" s="24"/>
      <c r="T1177" s="24"/>
      <c r="U1177" s="24"/>
      <c r="V1177" s="24"/>
      <c r="W1177" s="24"/>
    </row>
    <row r="1178" spans="10:23" ht="15">
      <c r="J1178" s="24"/>
      <c r="K1178" s="24"/>
      <c r="L1178" s="24"/>
      <c r="M1178" s="24"/>
      <c r="N1178" s="24"/>
      <c r="O1178" s="24"/>
      <c r="P1178" s="24"/>
      <c r="Q1178" s="24"/>
      <c r="R1178" s="24"/>
      <c r="S1178" s="24"/>
      <c r="T1178" s="24"/>
      <c r="U1178" s="24"/>
      <c r="V1178" s="24"/>
      <c r="W1178" s="24"/>
    </row>
    <row r="1179" spans="10:23" ht="15">
      <c r="J1179" s="24"/>
      <c r="K1179" s="24"/>
      <c r="L1179" s="24"/>
      <c r="M1179" s="24"/>
      <c r="N1179" s="24"/>
      <c r="O1179" s="24"/>
      <c r="P1179" s="24"/>
      <c r="Q1179" s="24"/>
      <c r="R1179" s="24"/>
      <c r="S1179" s="24"/>
      <c r="T1179" s="24"/>
      <c r="U1179" s="24"/>
      <c r="V1179" s="24"/>
      <c r="W1179" s="24"/>
    </row>
    <row r="1180" spans="10:23" ht="15">
      <c r="J1180" s="24"/>
      <c r="K1180" s="24"/>
      <c r="L1180" s="24"/>
      <c r="M1180" s="24"/>
      <c r="N1180" s="24"/>
      <c r="O1180" s="24"/>
      <c r="P1180" s="24"/>
      <c r="Q1180" s="24"/>
      <c r="R1180" s="24"/>
      <c r="S1180" s="24"/>
      <c r="T1180" s="24"/>
      <c r="U1180" s="24"/>
      <c r="V1180" s="24"/>
      <c r="W1180" s="24"/>
    </row>
    <row r="1181" spans="10:23" ht="15">
      <c r="J1181" s="24"/>
      <c r="K1181" s="24"/>
      <c r="L1181" s="24"/>
      <c r="M1181" s="24"/>
      <c r="N1181" s="24"/>
      <c r="O1181" s="24"/>
      <c r="P1181" s="24"/>
      <c r="Q1181" s="24"/>
      <c r="R1181" s="24"/>
      <c r="S1181" s="24"/>
      <c r="T1181" s="24"/>
      <c r="U1181" s="24"/>
      <c r="V1181" s="24"/>
      <c r="W1181" s="24"/>
    </row>
    <row r="1182" spans="10:23" ht="15">
      <c r="J1182" s="24"/>
      <c r="K1182" s="24"/>
      <c r="L1182" s="24"/>
      <c r="M1182" s="24"/>
      <c r="N1182" s="24"/>
      <c r="O1182" s="24"/>
      <c r="P1182" s="24"/>
      <c r="Q1182" s="24"/>
      <c r="R1182" s="24"/>
      <c r="S1182" s="24"/>
      <c r="T1182" s="24"/>
      <c r="U1182" s="24"/>
      <c r="V1182" s="24"/>
      <c r="W1182" s="24"/>
    </row>
    <row r="1183" spans="10:23" ht="15">
      <c r="J1183" s="24"/>
      <c r="K1183" s="24"/>
      <c r="L1183" s="24"/>
      <c r="M1183" s="24"/>
      <c r="N1183" s="24"/>
      <c r="O1183" s="24"/>
      <c r="P1183" s="24"/>
      <c r="Q1183" s="24"/>
      <c r="R1183" s="24"/>
      <c r="S1183" s="24"/>
      <c r="T1183" s="24"/>
      <c r="U1183" s="24"/>
      <c r="V1183" s="24"/>
      <c r="W1183" s="24"/>
    </row>
    <row r="1184" spans="10:23" ht="15">
      <c r="J1184" s="24"/>
      <c r="K1184" s="24"/>
      <c r="L1184" s="24"/>
      <c r="M1184" s="24"/>
      <c r="N1184" s="24"/>
      <c r="O1184" s="24"/>
      <c r="P1184" s="24"/>
      <c r="Q1184" s="24"/>
      <c r="R1184" s="24"/>
      <c r="S1184" s="24"/>
      <c r="T1184" s="24"/>
      <c r="U1184" s="24"/>
      <c r="V1184" s="24"/>
      <c r="W1184" s="24"/>
    </row>
    <row r="1185" spans="10:23" ht="15">
      <c r="J1185" s="24"/>
      <c r="K1185" s="24"/>
      <c r="L1185" s="24"/>
      <c r="M1185" s="24"/>
      <c r="N1185" s="24"/>
      <c r="O1185" s="24"/>
      <c r="P1185" s="24"/>
      <c r="Q1185" s="24"/>
      <c r="R1185" s="24"/>
      <c r="S1185" s="24"/>
      <c r="T1185" s="24"/>
      <c r="U1185" s="24"/>
      <c r="V1185" s="24"/>
      <c r="W1185" s="24"/>
    </row>
    <row r="1186" spans="10:23" ht="15">
      <c r="J1186" s="24"/>
      <c r="K1186" s="24"/>
      <c r="L1186" s="24"/>
      <c r="M1186" s="24"/>
      <c r="N1186" s="24"/>
      <c r="O1186" s="24"/>
      <c r="P1186" s="24"/>
      <c r="Q1186" s="24"/>
      <c r="R1186" s="24"/>
      <c r="S1186" s="24"/>
      <c r="T1186" s="24"/>
      <c r="U1186" s="24"/>
      <c r="V1186" s="24"/>
      <c r="W1186" s="24"/>
    </row>
    <row r="1187" spans="10:23" ht="15">
      <c r="J1187" s="24"/>
      <c r="K1187" s="24"/>
      <c r="L1187" s="24"/>
      <c r="M1187" s="24"/>
      <c r="N1187" s="24"/>
      <c r="O1187" s="24"/>
      <c r="P1187" s="24"/>
      <c r="Q1187" s="24"/>
      <c r="R1187" s="24"/>
      <c r="S1187" s="24"/>
      <c r="T1187" s="24"/>
      <c r="U1187" s="24"/>
      <c r="V1187" s="24"/>
      <c r="W1187" s="24"/>
    </row>
    <row r="1188" spans="10:23" ht="15">
      <c r="J1188" s="24"/>
      <c r="K1188" s="24"/>
      <c r="L1188" s="24"/>
      <c r="M1188" s="24"/>
      <c r="N1188" s="24"/>
      <c r="O1188" s="24"/>
      <c r="P1188" s="24"/>
      <c r="Q1188" s="24"/>
      <c r="R1188" s="24"/>
      <c r="S1188" s="24"/>
      <c r="T1188" s="24"/>
      <c r="U1188" s="24"/>
      <c r="V1188" s="24"/>
      <c r="W1188" s="24"/>
    </row>
    <row r="1189" spans="10:23" ht="15">
      <c r="J1189" s="24"/>
      <c r="K1189" s="24"/>
      <c r="L1189" s="24"/>
      <c r="M1189" s="24"/>
      <c r="N1189" s="24"/>
      <c r="O1189" s="24"/>
      <c r="P1189" s="24"/>
      <c r="Q1189" s="24"/>
      <c r="R1189" s="24"/>
      <c r="S1189" s="24"/>
      <c r="T1189" s="24"/>
      <c r="U1189" s="24"/>
      <c r="V1189" s="24"/>
      <c r="W1189" s="24"/>
    </row>
    <row r="1190" spans="10:23" ht="15">
      <c r="J1190" s="24"/>
      <c r="K1190" s="24"/>
      <c r="L1190" s="24"/>
      <c r="M1190" s="24"/>
      <c r="N1190" s="24"/>
      <c r="O1190" s="24"/>
      <c r="P1190" s="24"/>
      <c r="Q1190" s="24"/>
      <c r="R1190" s="24"/>
      <c r="S1190" s="24"/>
      <c r="T1190" s="24"/>
      <c r="U1190" s="24"/>
      <c r="V1190" s="24"/>
      <c r="W1190" s="24"/>
    </row>
    <row r="1191" spans="10:23" ht="15">
      <c r="J1191" s="24"/>
      <c r="K1191" s="24"/>
      <c r="L1191" s="24"/>
      <c r="M1191" s="24"/>
      <c r="N1191" s="24"/>
      <c r="O1191" s="24"/>
      <c r="P1191" s="24"/>
      <c r="Q1191" s="24"/>
      <c r="R1191" s="24"/>
      <c r="S1191" s="24"/>
      <c r="T1191" s="24"/>
      <c r="U1191" s="24"/>
      <c r="V1191" s="24"/>
      <c r="W1191" s="24"/>
    </row>
    <row r="1192" spans="10:23" ht="15">
      <c r="J1192" s="24"/>
      <c r="K1192" s="24"/>
      <c r="L1192" s="24"/>
      <c r="M1192" s="24"/>
      <c r="N1192" s="24"/>
      <c r="O1192" s="24"/>
      <c r="P1192" s="24"/>
      <c r="Q1192" s="24"/>
      <c r="R1192" s="24"/>
      <c r="S1192" s="24"/>
      <c r="T1192" s="24"/>
      <c r="U1192" s="24"/>
      <c r="V1192" s="24"/>
      <c r="W1192" s="24"/>
    </row>
    <row r="1193" spans="10:23" ht="15">
      <c r="J1193" s="24"/>
      <c r="K1193" s="24"/>
      <c r="L1193" s="24"/>
      <c r="M1193" s="24"/>
      <c r="N1193" s="24"/>
      <c r="O1193" s="24"/>
      <c r="P1193" s="24"/>
      <c r="Q1193" s="24"/>
      <c r="R1193" s="24"/>
      <c r="S1193" s="24"/>
      <c r="T1193" s="24"/>
      <c r="U1193" s="24"/>
      <c r="V1193" s="24"/>
      <c r="W1193" s="24"/>
    </row>
    <row r="1194" spans="10:23" ht="15">
      <c r="J1194" s="24"/>
      <c r="K1194" s="24"/>
      <c r="L1194" s="24"/>
      <c r="M1194" s="24"/>
      <c r="N1194" s="24"/>
      <c r="O1194" s="24"/>
      <c r="P1194" s="24"/>
      <c r="Q1194" s="24"/>
      <c r="R1194" s="24"/>
      <c r="S1194" s="24"/>
      <c r="T1194" s="24"/>
      <c r="U1194" s="24"/>
      <c r="V1194" s="24"/>
      <c r="W1194" s="24"/>
    </row>
    <row r="1195" spans="10:23" ht="15">
      <c r="J1195" s="24"/>
      <c r="K1195" s="24"/>
      <c r="L1195" s="24"/>
      <c r="M1195" s="24"/>
      <c r="N1195" s="24"/>
      <c r="O1195" s="24"/>
      <c r="P1195" s="24"/>
      <c r="Q1195" s="24"/>
      <c r="R1195" s="24"/>
      <c r="S1195" s="24"/>
      <c r="T1195" s="24"/>
      <c r="U1195" s="24"/>
      <c r="V1195" s="24"/>
      <c r="W1195" s="24"/>
    </row>
    <row r="1196" spans="10:23" ht="15">
      <c r="J1196" s="24"/>
      <c r="K1196" s="24"/>
      <c r="L1196" s="24"/>
      <c r="M1196" s="24"/>
      <c r="N1196" s="24"/>
      <c r="O1196" s="24"/>
      <c r="P1196" s="24"/>
      <c r="Q1196" s="24"/>
      <c r="R1196" s="24"/>
      <c r="S1196" s="24"/>
      <c r="T1196" s="24"/>
      <c r="U1196" s="24"/>
      <c r="V1196" s="24"/>
      <c r="W1196" s="24"/>
    </row>
    <row r="1197" spans="10:23" ht="15">
      <c r="J1197" s="24"/>
      <c r="K1197" s="24"/>
      <c r="L1197" s="24"/>
      <c r="M1197" s="24"/>
      <c r="N1197" s="24"/>
      <c r="O1197" s="24"/>
      <c r="P1197" s="24"/>
      <c r="Q1197" s="24"/>
      <c r="R1197" s="24"/>
      <c r="S1197" s="24"/>
      <c r="T1197" s="24"/>
      <c r="U1197" s="24"/>
      <c r="V1197" s="24"/>
      <c r="W1197" s="24"/>
    </row>
    <row r="1198" spans="10:23" ht="15">
      <c r="J1198" s="24"/>
      <c r="K1198" s="24"/>
      <c r="L1198" s="24"/>
      <c r="M1198" s="24"/>
      <c r="N1198" s="24"/>
      <c r="O1198" s="24"/>
      <c r="P1198" s="24"/>
      <c r="Q1198" s="24"/>
      <c r="R1198" s="24"/>
      <c r="S1198" s="24"/>
      <c r="T1198" s="24"/>
      <c r="U1198" s="24"/>
      <c r="V1198" s="24"/>
      <c r="W1198" s="24"/>
    </row>
    <row r="1199" spans="10:23" ht="15">
      <c r="J1199" s="24"/>
      <c r="K1199" s="24"/>
      <c r="L1199" s="24"/>
      <c r="M1199" s="24"/>
      <c r="N1199" s="24"/>
      <c r="O1199" s="24"/>
      <c r="P1199" s="24"/>
      <c r="Q1199" s="24"/>
      <c r="R1199" s="24"/>
      <c r="S1199" s="24"/>
      <c r="T1199" s="24"/>
      <c r="U1199" s="24"/>
      <c r="V1199" s="24"/>
      <c r="W1199" s="24"/>
    </row>
    <row r="1200" spans="10:23" ht="15">
      <c r="J1200" s="24"/>
      <c r="K1200" s="24"/>
      <c r="L1200" s="24"/>
      <c r="M1200" s="24"/>
      <c r="N1200" s="24"/>
      <c r="O1200" s="24"/>
      <c r="P1200" s="24"/>
      <c r="Q1200" s="24"/>
      <c r="R1200" s="24"/>
      <c r="S1200" s="24"/>
      <c r="T1200" s="24"/>
      <c r="U1200" s="24"/>
      <c r="V1200" s="24"/>
      <c r="W1200" s="24"/>
    </row>
    <row r="1201" spans="10:23" ht="15">
      <c r="J1201" s="24"/>
      <c r="K1201" s="24"/>
      <c r="L1201" s="24"/>
      <c r="M1201" s="24"/>
      <c r="N1201" s="24"/>
      <c r="O1201" s="24"/>
      <c r="P1201" s="24"/>
      <c r="Q1201" s="24"/>
      <c r="R1201" s="24"/>
      <c r="S1201" s="24"/>
      <c r="T1201" s="24"/>
      <c r="U1201" s="24"/>
      <c r="V1201" s="24"/>
      <c r="W1201" s="24"/>
    </row>
    <row r="1202" spans="10:23" ht="15">
      <c r="J1202" s="24"/>
      <c r="K1202" s="24"/>
      <c r="L1202" s="24"/>
      <c r="M1202" s="24"/>
      <c r="N1202" s="24"/>
      <c r="O1202" s="24"/>
      <c r="P1202" s="24"/>
      <c r="Q1202" s="24"/>
      <c r="R1202" s="24"/>
      <c r="S1202" s="24"/>
      <c r="T1202" s="24"/>
      <c r="U1202" s="24"/>
      <c r="V1202" s="24"/>
      <c r="W1202" s="24"/>
    </row>
    <row r="1203" spans="10:23" ht="15">
      <c r="J1203" s="24"/>
      <c r="K1203" s="24"/>
      <c r="L1203" s="24"/>
      <c r="M1203" s="24"/>
      <c r="N1203" s="24"/>
      <c r="O1203" s="24"/>
      <c r="P1203" s="24"/>
      <c r="Q1203" s="24"/>
      <c r="R1203" s="24"/>
      <c r="S1203" s="24"/>
      <c r="T1203" s="24"/>
      <c r="U1203" s="24"/>
      <c r="V1203" s="24"/>
      <c r="W1203" s="24"/>
    </row>
    <row r="1204" spans="10:23" ht="15">
      <c r="J1204" s="24"/>
      <c r="K1204" s="24"/>
      <c r="L1204" s="24"/>
      <c r="M1204" s="24"/>
      <c r="N1204" s="24"/>
      <c r="O1204" s="24"/>
      <c r="P1204" s="24"/>
      <c r="Q1204" s="24"/>
      <c r="R1204" s="24"/>
      <c r="S1204" s="24"/>
      <c r="T1204" s="24"/>
      <c r="U1204" s="24"/>
      <c r="V1204" s="24"/>
      <c r="W1204" s="24"/>
    </row>
    <row r="1205" spans="10:23" ht="15">
      <c r="J1205" s="24"/>
      <c r="K1205" s="24"/>
      <c r="L1205" s="24"/>
      <c r="M1205" s="24"/>
      <c r="N1205" s="24"/>
      <c r="O1205" s="24"/>
      <c r="P1205" s="24"/>
      <c r="Q1205" s="24"/>
      <c r="R1205" s="24"/>
      <c r="S1205" s="24"/>
      <c r="T1205" s="24"/>
      <c r="U1205" s="24"/>
      <c r="V1205" s="24"/>
      <c r="W1205" s="24"/>
    </row>
    <row r="1206" spans="10:23" ht="15">
      <c r="J1206" s="24"/>
      <c r="K1206" s="24"/>
      <c r="L1206" s="24"/>
      <c r="M1206" s="24"/>
      <c r="N1206" s="24"/>
      <c r="O1206" s="24"/>
      <c r="P1206" s="24"/>
      <c r="Q1206" s="24"/>
      <c r="R1206" s="24"/>
      <c r="S1206" s="24"/>
      <c r="T1206" s="24"/>
      <c r="U1206" s="24"/>
      <c r="V1206" s="24"/>
      <c r="W1206" s="24"/>
    </row>
    <row r="1207" spans="10:23" ht="15">
      <c r="J1207" s="24"/>
      <c r="K1207" s="24"/>
      <c r="L1207" s="24"/>
      <c r="M1207" s="24"/>
      <c r="N1207" s="24"/>
      <c r="O1207" s="24"/>
      <c r="P1207" s="24"/>
      <c r="Q1207" s="24"/>
      <c r="R1207" s="24"/>
      <c r="S1207" s="24"/>
      <c r="T1207" s="24"/>
      <c r="U1207" s="24"/>
      <c r="V1207" s="24"/>
      <c r="W1207" s="24"/>
    </row>
    <row r="1208" spans="10:23" ht="15">
      <c r="J1208" s="24"/>
      <c r="K1208" s="24"/>
      <c r="L1208" s="24"/>
      <c r="M1208" s="24"/>
      <c r="N1208" s="24"/>
      <c r="O1208" s="24"/>
      <c r="P1208" s="24"/>
      <c r="Q1208" s="24"/>
      <c r="R1208" s="24"/>
      <c r="S1208" s="24"/>
      <c r="T1208" s="24"/>
      <c r="U1208" s="24"/>
      <c r="V1208" s="24"/>
      <c r="W1208" s="24"/>
    </row>
    <row r="1209" spans="10:23" ht="15">
      <c r="J1209" s="24"/>
      <c r="K1209" s="24"/>
      <c r="L1209" s="24"/>
      <c r="M1209" s="24"/>
      <c r="N1209" s="24"/>
      <c r="O1209" s="24"/>
      <c r="P1209" s="24"/>
      <c r="Q1209" s="24"/>
      <c r="R1209" s="24"/>
      <c r="S1209" s="24"/>
      <c r="T1209" s="24"/>
      <c r="U1209" s="24"/>
      <c r="V1209" s="24"/>
      <c r="W1209" s="24"/>
    </row>
    <row r="1210" spans="10:23" ht="15">
      <c r="J1210" s="24"/>
      <c r="K1210" s="24"/>
      <c r="L1210" s="24"/>
      <c r="M1210" s="24"/>
      <c r="N1210" s="24"/>
      <c r="O1210" s="24"/>
      <c r="P1210" s="24"/>
      <c r="Q1210" s="24"/>
      <c r="R1210" s="24"/>
      <c r="S1210" s="24"/>
      <c r="T1210" s="24"/>
      <c r="U1210" s="24"/>
      <c r="V1210" s="24"/>
      <c r="W1210" s="24"/>
    </row>
    <row r="1211" spans="10:23" ht="15">
      <c r="J1211" s="24"/>
      <c r="K1211" s="24"/>
      <c r="L1211" s="24"/>
      <c r="M1211" s="24"/>
      <c r="N1211" s="24"/>
      <c r="O1211" s="24"/>
      <c r="P1211" s="24"/>
      <c r="Q1211" s="24"/>
      <c r="R1211" s="24"/>
      <c r="S1211" s="24"/>
      <c r="T1211" s="24"/>
      <c r="U1211" s="24"/>
      <c r="V1211" s="24"/>
      <c r="W1211" s="24"/>
    </row>
    <row r="1212" spans="10:23" ht="15">
      <c r="J1212" s="24"/>
      <c r="K1212" s="24"/>
      <c r="L1212" s="24"/>
      <c r="M1212" s="24"/>
      <c r="N1212" s="24"/>
      <c r="O1212" s="24"/>
      <c r="P1212" s="24"/>
      <c r="Q1212" s="24"/>
      <c r="R1212" s="24"/>
      <c r="S1212" s="24"/>
      <c r="T1212" s="24"/>
      <c r="U1212" s="24"/>
      <c r="V1212" s="24"/>
      <c r="W1212" s="24"/>
    </row>
    <row r="1213" spans="10:23" ht="15">
      <c r="J1213" s="24"/>
      <c r="K1213" s="24"/>
      <c r="L1213" s="24"/>
      <c r="M1213" s="24"/>
      <c r="N1213" s="24"/>
      <c r="O1213" s="24"/>
      <c r="P1213" s="24"/>
      <c r="Q1213" s="24"/>
      <c r="R1213" s="24"/>
      <c r="S1213" s="24"/>
      <c r="T1213" s="24"/>
      <c r="U1213" s="24"/>
      <c r="V1213" s="24"/>
      <c r="W1213" s="24"/>
    </row>
    <row r="1214" spans="10:23" ht="15">
      <c r="J1214" s="24"/>
      <c r="K1214" s="24"/>
      <c r="L1214" s="24"/>
      <c r="M1214" s="24"/>
      <c r="N1214" s="24"/>
      <c r="O1214" s="24"/>
      <c r="P1214" s="24"/>
      <c r="Q1214" s="24"/>
      <c r="R1214" s="24"/>
      <c r="S1214" s="24"/>
      <c r="T1214" s="24"/>
      <c r="U1214" s="24"/>
      <c r="V1214" s="24"/>
      <c r="W1214" s="24"/>
    </row>
    <row r="1215" spans="10:23" ht="15">
      <c r="J1215" s="24"/>
      <c r="K1215" s="24"/>
      <c r="L1215" s="24"/>
      <c r="M1215" s="24"/>
      <c r="N1215" s="24"/>
      <c r="O1215" s="24"/>
      <c r="P1215" s="24"/>
      <c r="Q1215" s="24"/>
      <c r="R1215" s="24"/>
      <c r="S1215" s="24"/>
      <c r="T1215" s="24"/>
      <c r="U1215" s="24"/>
      <c r="V1215" s="24"/>
      <c r="W1215" s="24"/>
    </row>
    <row r="1216" spans="10:23" ht="15">
      <c r="J1216" s="24"/>
      <c r="K1216" s="24"/>
      <c r="L1216" s="24"/>
      <c r="M1216" s="24"/>
      <c r="N1216" s="24"/>
      <c r="O1216" s="24"/>
      <c r="P1216" s="24"/>
      <c r="Q1216" s="24"/>
      <c r="R1216" s="24"/>
      <c r="S1216" s="24"/>
      <c r="T1216" s="24"/>
      <c r="U1216" s="24"/>
      <c r="V1216" s="24"/>
      <c r="W1216" s="24"/>
    </row>
    <row r="1217" spans="10:23" ht="15">
      <c r="J1217" s="24"/>
      <c r="K1217" s="24"/>
      <c r="L1217" s="24"/>
      <c r="M1217" s="24"/>
      <c r="N1217" s="24"/>
      <c r="O1217" s="24"/>
      <c r="P1217" s="24"/>
      <c r="Q1217" s="24"/>
      <c r="R1217" s="24"/>
      <c r="S1217" s="24"/>
      <c r="T1217" s="24"/>
      <c r="U1217" s="24"/>
      <c r="V1217" s="24"/>
      <c r="W1217" s="24"/>
    </row>
    <row r="1218" spans="10:23" ht="15">
      <c r="J1218" s="24"/>
      <c r="K1218" s="24"/>
      <c r="L1218" s="24"/>
      <c r="M1218" s="24"/>
      <c r="N1218" s="24"/>
      <c r="O1218" s="24"/>
      <c r="P1218" s="24"/>
      <c r="Q1218" s="24"/>
      <c r="R1218" s="24"/>
      <c r="S1218" s="24"/>
      <c r="T1218" s="24"/>
      <c r="U1218" s="24"/>
      <c r="V1218" s="24"/>
      <c r="W1218" s="24"/>
    </row>
    <row r="1219" spans="10:23" ht="15">
      <c r="J1219" s="24"/>
      <c r="K1219" s="24"/>
      <c r="L1219" s="24"/>
      <c r="M1219" s="24"/>
      <c r="N1219" s="24"/>
      <c r="O1219" s="24"/>
      <c r="P1219" s="24"/>
      <c r="Q1219" s="24"/>
      <c r="R1219" s="24"/>
      <c r="S1219" s="24"/>
      <c r="T1219" s="24"/>
      <c r="U1219" s="24"/>
      <c r="V1219" s="24"/>
      <c r="W1219" s="24"/>
    </row>
    <row r="1220" spans="10:23" ht="15">
      <c r="J1220" s="24"/>
      <c r="K1220" s="24"/>
      <c r="L1220" s="24"/>
      <c r="M1220" s="24"/>
      <c r="N1220" s="24"/>
      <c r="O1220" s="24"/>
      <c r="P1220" s="24"/>
      <c r="Q1220" s="24"/>
      <c r="R1220" s="24"/>
      <c r="S1220" s="24"/>
      <c r="T1220" s="24"/>
      <c r="U1220" s="24"/>
      <c r="V1220" s="24"/>
      <c r="W1220" s="24"/>
    </row>
    <row r="1221" spans="10:23" ht="15">
      <c r="J1221" s="24"/>
      <c r="K1221" s="24"/>
      <c r="L1221" s="24"/>
      <c r="M1221" s="24"/>
      <c r="N1221" s="24"/>
      <c r="O1221" s="24"/>
      <c r="P1221" s="24"/>
      <c r="Q1221" s="24"/>
      <c r="R1221" s="24"/>
      <c r="S1221" s="24"/>
      <c r="T1221" s="24"/>
      <c r="U1221" s="24"/>
      <c r="V1221" s="24"/>
      <c r="W1221" s="24"/>
    </row>
    <row r="1222" spans="10:23" ht="15">
      <c r="J1222" s="24"/>
      <c r="K1222" s="24"/>
      <c r="L1222" s="24"/>
      <c r="M1222" s="24"/>
      <c r="N1222" s="24"/>
      <c r="O1222" s="24"/>
      <c r="P1222" s="24"/>
      <c r="Q1222" s="24"/>
      <c r="R1222" s="24"/>
      <c r="S1222" s="24"/>
      <c r="T1222" s="24"/>
      <c r="U1222" s="24"/>
      <c r="V1222" s="24"/>
      <c r="W1222" s="24"/>
    </row>
    <row r="1223" spans="10:23" ht="15">
      <c r="J1223" s="24"/>
      <c r="K1223" s="24"/>
      <c r="L1223" s="24"/>
      <c r="M1223" s="24"/>
      <c r="N1223" s="24"/>
      <c r="O1223" s="24"/>
      <c r="P1223" s="24"/>
      <c r="Q1223" s="24"/>
      <c r="R1223" s="24"/>
      <c r="S1223" s="24"/>
      <c r="T1223" s="24"/>
      <c r="U1223" s="24"/>
      <c r="V1223" s="24"/>
      <c r="W1223" s="24"/>
    </row>
    <row r="1224" spans="10:23" ht="15">
      <c r="J1224" s="24"/>
      <c r="K1224" s="24"/>
      <c r="L1224" s="24"/>
      <c r="M1224" s="24"/>
      <c r="N1224" s="24"/>
      <c r="O1224" s="24"/>
      <c r="P1224" s="24"/>
      <c r="Q1224" s="24"/>
      <c r="R1224" s="24"/>
      <c r="S1224" s="24"/>
      <c r="T1224" s="24"/>
      <c r="U1224" s="24"/>
      <c r="V1224" s="24"/>
      <c r="W1224" s="24"/>
    </row>
    <row r="1225" spans="10:23" ht="15">
      <c r="J1225" s="24"/>
      <c r="K1225" s="24"/>
      <c r="L1225" s="24"/>
      <c r="M1225" s="24"/>
      <c r="N1225" s="24"/>
      <c r="O1225" s="24"/>
      <c r="P1225" s="24"/>
      <c r="Q1225" s="24"/>
      <c r="R1225" s="24"/>
      <c r="S1225" s="24"/>
      <c r="T1225" s="24"/>
      <c r="U1225" s="24"/>
      <c r="V1225" s="24"/>
      <c r="W1225" s="24"/>
    </row>
    <row r="1226" spans="10:23" ht="15">
      <c r="J1226" s="24"/>
      <c r="K1226" s="24"/>
      <c r="L1226" s="24"/>
      <c r="M1226" s="24"/>
      <c r="N1226" s="24"/>
      <c r="O1226" s="24"/>
      <c r="P1226" s="24"/>
      <c r="Q1226" s="24"/>
      <c r="R1226" s="24"/>
      <c r="S1226" s="24"/>
      <c r="T1226" s="24"/>
      <c r="U1226" s="24"/>
      <c r="V1226" s="24"/>
      <c r="W1226" s="24"/>
    </row>
    <row r="1227" spans="10:23" ht="15">
      <c r="J1227" s="24"/>
      <c r="K1227" s="24"/>
      <c r="L1227" s="24"/>
      <c r="M1227" s="24"/>
      <c r="N1227" s="24"/>
      <c r="O1227" s="24"/>
      <c r="P1227" s="24"/>
      <c r="Q1227" s="24"/>
      <c r="R1227" s="24"/>
      <c r="S1227" s="24"/>
      <c r="T1227" s="24"/>
      <c r="U1227" s="24"/>
      <c r="V1227" s="24"/>
      <c r="W1227" s="24"/>
    </row>
    <row r="1228" spans="10:23" ht="15">
      <c r="J1228" s="24"/>
      <c r="K1228" s="24"/>
      <c r="L1228" s="24"/>
      <c r="M1228" s="24"/>
      <c r="N1228" s="24"/>
      <c r="O1228" s="24"/>
      <c r="P1228" s="24"/>
      <c r="Q1228" s="24"/>
      <c r="R1228" s="24"/>
      <c r="S1228" s="24"/>
      <c r="T1228" s="24"/>
      <c r="U1228" s="24"/>
      <c r="V1228" s="24"/>
      <c r="W1228" s="24"/>
    </row>
    <row r="1229" spans="10:23" ht="15">
      <c r="J1229" s="24"/>
      <c r="K1229" s="24"/>
      <c r="L1229" s="24"/>
      <c r="M1229" s="24"/>
      <c r="N1229" s="24"/>
      <c r="O1229" s="24"/>
      <c r="P1229" s="24"/>
      <c r="Q1229" s="24"/>
      <c r="R1229" s="24"/>
      <c r="S1229" s="24"/>
      <c r="T1229" s="24"/>
      <c r="U1229" s="24"/>
      <c r="V1229" s="24"/>
      <c r="W1229" s="24"/>
    </row>
    <row r="1230" spans="10:23" ht="15">
      <c r="J1230" s="24"/>
      <c r="K1230" s="24"/>
      <c r="L1230" s="24"/>
      <c r="M1230" s="24"/>
      <c r="N1230" s="24"/>
      <c r="O1230" s="24"/>
      <c r="P1230" s="24"/>
      <c r="Q1230" s="24"/>
      <c r="R1230" s="24"/>
      <c r="S1230" s="24"/>
      <c r="T1230" s="24"/>
      <c r="U1230" s="24"/>
      <c r="V1230" s="24"/>
      <c r="W1230" s="24"/>
    </row>
    <row r="1231" spans="10:23" ht="15">
      <c r="J1231" s="24"/>
      <c r="K1231" s="24"/>
      <c r="L1231" s="24"/>
      <c r="M1231" s="24"/>
      <c r="N1231" s="24"/>
      <c r="O1231" s="24"/>
      <c r="P1231" s="24"/>
      <c r="Q1231" s="24"/>
      <c r="R1231" s="24"/>
      <c r="S1231" s="24"/>
      <c r="T1231" s="24"/>
      <c r="U1231" s="24"/>
      <c r="V1231" s="24"/>
      <c r="W1231" s="24"/>
    </row>
    <row r="1232" spans="10:23" ht="15">
      <c r="J1232" s="24"/>
      <c r="K1232" s="24"/>
      <c r="L1232" s="24"/>
      <c r="M1232" s="24"/>
      <c r="N1232" s="24"/>
      <c r="O1232" s="24"/>
      <c r="P1232" s="24"/>
      <c r="Q1232" s="24"/>
      <c r="R1232" s="24"/>
      <c r="S1232" s="24"/>
      <c r="T1232" s="24"/>
      <c r="U1232" s="24"/>
      <c r="V1232" s="24"/>
      <c r="W1232" s="24"/>
    </row>
    <row r="1233" spans="10:23" ht="15">
      <c r="J1233" s="24"/>
      <c r="K1233" s="24"/>
      <c r="L1233" s="24"/>
      <c r="M1233" s="24"/>
      <c r="N1233" s="24"/>
      <c r="O1233" s="24"/>
      <c r="P1233" s="24"/>
      <c r="Q1233" s="24"/>
      <c r="R1233" s="24"/>
      <c r="S1233" s="24"/>
      <c r="T1233" s="24"/>
      <c r="U1233" s="24"/>
      <c r="V1233" s="24"/>
      <c r="W1233" s="24"/>
    </row>
    <row r="1234" spans="10:23" ht="15">
      <c r="J1234" s="24"/>
      <c r="K1234" s="24"/>
      <c r="L1234" s="24"/>
      <c r="M1234" s="24"/>
      <c r="N1234" s="24"/>
      <c r="O1234" s="24"/>
      <c r="P1234" s="24"/>
      <c r="Q1234" s="24"/>
      <c r="R1234" s="24"/>
      <c r="S1234" s="24"/>
      <c r="T1234" s="24"/>
      <c r="U1234" s="24"/>
      <c r="V1234" s="24"/>
      <c r="W1234" s="24"/>
    </row>
    <row r="1235" spans="10:23" ht="15">
      <c r="J1235" s="24"/>
      <c r="K1235" s="24"/>
      <c r="L1235" s="24"/>
      <c r="M1235" s="24"/>
      <c r="N1235" s="24"/>
      <c r="O1235" s="24"/>
      <c r="P1235" s="24"/>
      <c r="Q1235" s="24"/>
      <c r="R1235" s="24"/>
      <c r="S1235" s="24"/>
      <c r="T1235" s="24"/>
      <c r="U1235" s="24"/>
      <c r="V1235" s="24"/>
      <c r="W1235" s="24"/>
    </row>
    <row r="1236" spans="10:23" ht="15">
      <c r="J1236" s="24"/>
      <c r="K1236" s="24"/>
      <c r="L1236" s="24"/>
      <c r="M1236" s="24"/>
      <c r="N1236" s="24"/>
      <c r="O1236" s="24"/>
      <c r="P1236" s="24"/>
      <c r="Q1236" s="24"/>
      <c r="R1236" s="24"/>
      <c r="S1236" s="24"/>
      <c r="T1236" s="24"/>
      <c r="U1236" s="24"/>
      <c r="V1236" s="24"/>
      <c r="W1236" s="24"/>
    </row>
    <row r="1237" spans="10:23" ht="15">
      <c r="J1237" s="24"/>
      <c r="K1237" s="24"/>
      <c r="L1237" s="24"/>
      <c r="M1237" s="24"/>
      <c r="N1237" s="24"/>
      <c r="O1237" s="24"/>
      <c r="P1237" s="24"/>
      <c r="Q1237" s="24"/>
      <c r="R1237" s="24"/>
      <c r="S1237" s="24"/>
      <c r="T1237" s="24"/>
      <c r="U1237" s="24"/>
      <c r="V1237" s="24"/>
      <c r="W1237" s="24"/>
    </row>
    <row r="1238" spans="10:23" ht="15">
      <c r="J1238" s="24"/>
      <c r="K1238" s="24"/>
      <c r="L1238" s="24"/>
      <c r="M1238" s="24"/>
      <c r="N1238" s="24"/>
      <c r="O1238" s="24"/>
      <c r="P1238" s="24"/>
      <c r="Q1238" s="24"/>
      <c r="R1238" s="24"/>
      <c r="S1238" s="24"/>
      <c r="T1238" s="24"/>
      <c r="U1238" s="24"/>
      <c r="V1238" s="24"/>
      <c r="W1238" s="24"/>
    </row>
    <row r="1239" spans="10:23" ht="15">
      <c r="J1239" s="24"/>
      <c r="K1239" s="24"/>
      <c r="L1239" s="24"/>
      <c r="M1239" s="24"/>
      <c r="N1239" s="24"/>
      <c r="O1239" s="24"/>
      <c r="P1239" s="24"/>
      <c r="Q1239" s="24"/>
      <c r="R1239" s="24"/>
      <c r="S1239" s="24"/>
      <c r="T1239" s="24"/>
      <c r="U1239" s="24"/>
      <c r="V1239" s="24"/>
      <c r="W1239" s="24"/>
    </row>
    <row r="1240" spans="10:23" ht="15">
      <c r="J1240" s="24"/>
      <c r="K1240" s="24"/>
      <c r="L1240" s="24"/>
      <c r="M1240" s="24"/>
      <c r="N1240" s="24"/>
      <c r="O1240" s="24"/>
      <c r="P1240" s="24"/>
      <c r="Q1240" s="24"/>
      <c r="R1240" s="24"/>
      <c r="S1240" s="24"/>
      <c r="T1240" s="24"/>
      <c r="U1240" s="24"/>
      <c r="V1240" s="24"/>
      <c r="W1240" s="24"/>
    </row>
    <row r="1241" spans="10:23" ht="15">
      <c r="J1241" s="24"/>
      <c r="K1241" s="24"/>
      <c r="L1241" s="24"/>
      <c r="M1241" s="24"/>
      <c r="N1241" s="24"/>
      <c r="O1241" s="24"/>
      <c r="P1241" s="24"/>
      <c r="Q1241" s="24"/>
      <c r="R1241" s="24"/>
      <c r="S1241" s="24"/>
      <c r="T1241" s="24"/>
      <c r="U1241" s="24"/>
      <c r="V1241" s="24"/>
      <c r="W1241" s="24"/>
    </row>
    <row r="1242" spans="10:23" ht="15">
      <c r="J1242" s="24"/>
      <c r="K1242" s="24"/>
      <c r="L1242" s="24"/>
      <c r="M1242" s="24"/>
      <c r="N1242" s="24"/>
      <c r="O1242" s="24"/>
      <c r="P1242" s="24"/>
      <c r="Q1242" s="24"/>
      <c r="R1242" s="24"/>
      <c r="S1242" s="24"/>
      <c r="T1242" s="24"/>
      <c r="U1242" s="24"/>
      <c r="V1242" s="24"/>
      <c r="W1242" s="24"/>
    </row>
    <row r="1243" spans="10:23" ht="15">
      <c r="J1243" s="24"/>
      <c r="K1243" s="24"/>
      <c r="L1243" s="24"/>
      <c r="M1243" s="24"/>
      <c r="N1243" s="24"/>
      <c r="O1243" s="24"/>
      <c r="P1243" s="24"/>
      <c r="Q1243" s="24"/>
      <c r="R1243" s="24"/>
      <c r="S1243" s="24"/>
      <c r="T1243" s="24"/>
      <c r="U1243" s="24"/>
      <c r="V1243" s="24"/>
      <c r="W1243" s="24"/>
    </row>
    <row r="1244" spans="10:23" ht="15">
      <c r="J1244" s="24"/>
      <c r="K1244" s="24"/>
      <c r="L1244" s="24"/>
      <c r="M1244" s="24"/>
      <c r="N1244" s="24"/>
      <c r="O1244" s="24"/>
      <c r="P1244" s="24"/>
      <c r="Q1244" s="24"/>
      <c r="R1244" s="24"/>
      <c r="S1244" s="24"/>
      <c r="T1244" s="24"/>
      <c r="U1244" s="24"/>
      <c r="V1244" s="24"/>
      <c r="W1244" s="24"/>
    </row>
    <row r="1245" spans="10:23" ht="15">
      <c r="J1245" s="24"/>
      <c r="K1245" s="24"/>
      <c r="L1245" s="24"/>
      <c r="M1245" s="24"/>
      <c r="N1245" s="24"/>
      <c r="O1245" s="24"/>
      <c r="P1245" s="24"/>
      <c r="Q1245" s="24"/>
      <c r="R1245" s="24"/>
      <c r="S1245" s="24"/>
      <c r="T1245" s="24"/>
      <c r="U1245" s="24"/>
      <c r="V1245" s="24"/>
      <c r="W1245" s="24"/>
    </row>
    <row r="1246" spans="10:23" ht="15">
      <c r="J1246" s="24"/>
      <c r="K1246" s="24"/>
      <c r="L1246" s="24"/>
      <c r="M1246" s="24"/>
      <c r="N1246" s="24"/>
      <c r="O1246" s="24"/>
      <c r="P1246" s="24"/>
      <c r="Q1246" s="24"/>
      <c r="R1246" s="24"/>
      <c r="S1246" s="24"/>
      <c r="T1246" s="24"/>
      <c r="U1246" s="24"/>
      <c r="V1246" s="24"/>
      <c r="W1246" s="24"/>
    </row>
    <row r="1247" spans="10:23" ht="15">
      <c r="J1247" s="24"/>
      <c r="K1247" s="24"/>
      <c r="L1247" s="24"/>
      <c r="M1247" s="24"/>
      <c r="N1247" s="24"/>
      <c r="O1247" s="24"/>
      <c r="P1247" s="24"/>
      <c r="Q1247" s="24"/>
      <c r="R1247" s="24"/>
      <c r="S1247" s="24"/>
      <c r="T1247" s="24"/>
      <c r="U1247" s="24"/>
      <c r="V1247" s="24"/>
      <c r="W1247" s="24"/>
    </row>
    <row r="1248" spans="10:23" ht="15">
      <c r="J1248" s="24"/>
      <c r="K1248" s="24"/>
      <c r="L1248" s="24"/>
      <c r="M1248" s="24"/>
      <c r="N1248" s="24"/>
      <c r="O1248" s="24"/>
      <c r="P1248" s="24"/>
      <c r="Q1248" s="24"/>
      <c r="R1248" s="24"/>
      <c r="S1248" s="24"/>
      <c r="T1248" s="24"/>
      <c r="U1248" s="24"/>
      <c r="V1248" s="24"/>
      <c r="W1248" s="24"/>
    </row>
    <row r="1249" spans="10:23" ht="15">
      <c r="J1249" s="24"/>
      <c r="K1249" s="24"/>
      <c r="L1249" s="24"/>
      <c r="M1249" s="24"/>
      <c r="N1249" s="24"/>
      <c r="O1249" s="24"/>
      <c r="P1249" s="24"/>
      <c r="Q1249" s="24"/>
      <c r="R1249" s="24"/>
      <c r="S1249" s="24"/>
      <c r="T1249" s="24"/>
      <c r="U1249" s="24"/>
      <c r="V1249" s="24"/>
      <c r="W1249" s="24"/>
    </row>
    <row r="1250" spans="10:23" ht="15">
      <c r="J1250" s="24"/>
      <c r="K1250" s="24"/>
      <c r="L1250" s="24"/>
      <c r="M1250" s="24"/>
      <c r="N1250" s="24"/>
      <c r="O1250" s="24"/>
      <c r="P1250" s="24"/>
      <c r="Q1250" s="24"/>
      <c r="R1250" s="24"/>
      <c r="S1250" s="24"/>
      <c r="T1250" s="24"/>
      <c r="U1250" s="24"/>
      <c r="V1250" s="24"/>
      <c r="W1250" s="24"/>
    </row>
    <row r="1251" spans="10:23" ht="15">
      <c r="J1251" s="24"/>
      <c r="K1251" s="24"/>
      <c r="L1251" s="24"/>
      <c r="M1251" s="24"/>
      <c r="N1251" s="24"/>
      <c r="O1251" s="24"/>
      <c r="P1251" s="24"/>
      <c r="Q1251" s="24"/>
      <c r="R1251" s="24"/>
      <c r="S1251" s="24"/>
      <c r="T1251" s="24"/>
      <c r="U1251" s="24"/>
      <c r="V1251" s="24"/>
      <c r="W1251" s="24"/>
    </row>
    <row r="1252" spans="10:23" ht="15">
      <c r="J1252" s="24"/>
      <c r="K1252" s="24"/>
      <c r="L1252" s="24"/>
      <c r="M1252" s="24"/>
      <c r="N1252" s="24"/>
      <c r="O1252" s="24"/>
      <c r="P1252" s="24"/>
      <c r="Q1252" s="24"/>
      <c r="R1252" s="24"/>
      <c r="S1252" s="24"/>
      <c r="T1252" s="24"/>
      <c r="U1252" s="24"/>
      <c r="V1252" s="24"/>
      <c r="W1252" s="24"/>
    </row>
    <row r="1253" spans="10:23" ht="15">
      <c r="J1253" s="24"/>
      <c r="K1253" s="24"/>
      <c r="L1253" s="24"/>
      <c r="M1253" s="24"/>
      <c r="N1253" s="24"/>
      <c r="O1253" s="24"/>
      <c r="P1253" s="24"/>
      <c r="Q1253" s="24"/>
      <c r="R1253" s="24"/>
      <c r="S1253" s="24"/>
      <c r="T1253" s="24"/>
      <c r="U1253" s="24"/>
      <c r="V1253" s="24"/>
      <c r="W1253" s="24"/>
    </row>
    <row r="1254" spans="10:23" ht="15">
      <c r="J1254" s="24"/>
      <c r="K1254" s="24"/>
      <c r="L1254" s="24"/>
      <c r="M1254" s="24"/>
      <c r="N1254" s="24"/>
      <c r="O1254" s="24"/>
      <c r="P1254" s="24"/>
      <c r="Q1254" s="24"/>
      <c r="R1254" s="24"/>
      <c r="S1254" s="24"/>
      <c r="T1254" s="24"/>
      <c r="U1254" s="24"/>
      <c r="V1254" s="24"/>
      <c r="W1254" s="24"/>
    </row>
    <row r="1255" spans="10:23" ht="15">
      <c r="J1255" s="24"/>
      <c r="K1255" s="24"/>
      <c r="L1255" s="24"/>
      <c r="M1255" s="24"/>
      <c r="N1255" s="24"/>
      <c r="O1255" s="24"/>
      <c r="P1255" s="24"/>
      <c r="Q1255" s="24"/>
      <c r="R1255" s="24"/>
      <c r="S1255" s="24"/>
      <c r="T1255" s="24"/>
      <c r="U1255" s="24"/>
      <c r="V1255" s="24"/>
      <c r="W1255" s="24"/>
    </row>
    <row r="1256" spans="10:23" ht="15">
      <c r="J1256" s="24"/>
      <c r="K1256" s="24"/>
      <c r="L1256" s="24"/>
      <c r="M1256" s="24"/>
      <c r="N1256" s="24"/>
      <c r="O1256" s="24"/>
      <c r="P1256" s="24"/>
      <c r="Q1256" s="24"/>
      <c r="R1256" s="24"/>
      <c r="S1256" s="24"/>
      <c r="T1256" s="24"/>
      <c r="U1256" s="24"/>
      <c r="V1256" s="24"/>
      <c r="W1256" s="24"/>
    </row>
    <row r="1257" spans="10:23" ht="15">
      <c r="J1257" s="24"/>
      <c r="K1257" s="24"/>
      <c r="L1257" s="24"/>
      <c r="M1257" s="24"/>
      <c r="N1257" s="24"/>
      <c r="O1257" s="24"/>
      <c r="P1257" s="24"/>
      <c r="Q1257" s="24"/>
      <c r="R1257" s="24"/>
      <c r="S1257" s="24"/>
      <c r="T1257" s="24"/>
      <c r="U1257" s="24"/>
      <c r="V1257" s="24"/>
      <c r="W1257" s="24"/>
    </row>
    <row r="1258" spans="10:23" ht="15">
      <c r="J1258" s="24"/>
      <c r="K1258" s="24"/>
      <c r="L1258" s="24"/>
      <c r="M1258" s="24"/>
      <c r="N1258" s="24"/>
      <c r="O1258" s="24"/>
      <c r="P1258" s="24"/>
      <c r="Q1258" s="24"/>
      <c r="R1258" s="24"/>
      <c r="S1258" s="24"/>
      <c r="T1258" s="24"/>
      <c r="U1258" s="24"/>
      <c r="V1258" s="24"/>
      <c r="W1258" s="24"/>
    </row>
    <row r="1259" spans="10:23" ht="15">
      <c r="J1259" s="24"/>
      <c r="K1259" s="24"/>
      <c r="L1259" s="24"/>
      <c r="M1259" s="24"/>
      <c r="N1259" s="24"/>
      <c r="O1259" s="24"/>
      <c r="P1259" s="24"/>
      <c r="Q1259" s="24"/>
      <c r="R1259" s="24"/>
      <c r="S1259" s="24"/>
      <c r="T1259" s="24"/>
      <c r="U1259" s="24"/>
      <c r="V1259" s="24"/>
      <c r="W1259" s="24"/>
    </row>
    <row r="1260" spans="10:23" ht="15">
      <c r="J1260" s="24"/>
      <c r="K1260" s="24"/>
      <c r="L1260" s="24"/>
      <c r="M1260" s="24"/>
      <c r="N1260" s="24"/>
      <c r="O1260" s="24"/>
      <c r="P1260" s="24"/>
      <c r="Q1260" s="24"/>
      <c r="R1260" s="24"/>
      <c r="S1260" s="24"/>
      <c r="T1260" s="24"/>
      <c r="U1260" s="24"/>
      <c r="V1260" s="24"/>
      <c r="W1260" s="24"/>
    </row>
    <row r="1261" spans="10:23" ht="15">
      <c r="J1261" s="24"/>
      <c r="K1261" s="24"/>
      <c r="L1261" s="24"/>
      <c r="M1261" s="24"/>
      <c r="N1261" s="24"/>
      <c r="O1261" s="24"/>
      <c r="P1261" s="24"/>
      <c r="Q1261" s="24"/>
      <c r="R1261" s="24"/>
      <c r="S1261" s="24"/>
      <c r="T1261" s="24"/>
      <c r="U1261" s="24"/>
      <c r="V1261" s="24"/>
      <c r="W1261" s="24"/>
    </row>
    <row r="1262" spans="10:23" ht="15">
      <c r="J1262" s="24"/>
      <c r="K1262" s="24"/>
      <c r="L1262" s="24"/>
      <c r="M1262" s="24"/>
      <c r="N1262" s="24"/>
      <c r="O1262" s="24"/>
      <c r="P1262" s="24"/>
      <c r="Q1262" s="24"/>
      <c r="R1262" s="24"/>
      <c r="S1262" s="24"/>
      <c r="T1262" s="24"/>
      <c r="U1262" s="24"/>
      <c r="V1262" s="24"/>
      <c r="W1262" s="24"/>
    </row>
    <row r="1263" spans="10:23" ht="15">
      <c r="J1263" s="24"/>
      <c r="K1263" s="24"/>
      <c r="L1263" s="24"/>
      <c r="M1263" s="24"/>
      <c r="N1263" s="24"/>
      <c r="O1263" s="24"/>
      <c r="P1263" s="24"/>
      <c r="Q1263" s="24"/>
      <c r="R1263" s="24"/>
      <c r="S1263" s="24"/>
      <c r="T1263" s="24"/>
      <c r="U1263" s="24"/>
      <c r="V1263" s="24"/>
      <c r="W1263" s="24"/>
    </row>
    <row r="1264" spans="10:23" ht="15">
      <c r="J1264" s="24"/>
      <c r="K1264" s="24"/>
      <c r="L1264" s="24"/>
      <c r="M1264" s="24"/>
      <c r="N1264" s="24"/>
      <c r="O1264" s="24"/>
      <c r="P1264" s="24"/>
      <c r="Q1264" s="24"/>
      <c r="R1264" s="24"/>
      <c r="S1264" s="24"/>
      <c r="T1264" s="24"/>
      <c r="U1264" s="24"/>
      <c r="V1264" s="24"/>
      <c r="W1264" s="24"/>
    </row>
    <row r="1265" spans="10:23" ht="15">
      <c r="J1265" s="24"/>
      <c r="K1265" s="24"/>
      <c r="L1265" s="24"/>
      <c r="M1265" s="24"/>
      <c r="N1265" s="24"/>
      <c r="O1265" s="24"/>
      <c r="P1265" s="24"/>
      <c r="Q1265" s="24"/>
      <c r="R1265" s="24"/>
      <c r="S1265" s="24"/>
      <c r="T1265" s="24"/>
      <c r="U1265" s="24"/>
      <c r="V1265" s="24"/>
      <c r="W1265" s="24"/>
    </row>
    <row r="1266" spans="10:23" ht="15">
      <c r="J1266" s="24"/>
      <c r="K1266" s="24"/>
      <c r="L1266" s="24"/>
      <c r="M1266" s="24"/>
      <c r="N1266" s="24"/>
      <c r="O1266" s="24"/>
      <c r="P1266" s="24"/>
      <c r="Q1266" s="24"/>
      <c r="R1266" s="24"/>
      <c r="S1266" s="24"/>
      <c r="T1266" s="24"/>
      <c r="U1266" s="24"/>
      <c r="V1266" s="24"/>
      <c r="W1266" s="24"/>
    </row>
    <row r="1267" spans="10:23" ht="15">
      <c r="J1267" s="24"/>
      <c r="K1267" s="24"/>
      <c r="L1267" s="24"/>
      <c r="M1267" s="24"/>
      <c r="N1267" s="24"/>
      <c r="O1267" s="24"/>
      <c r="P1267" s="24"/>
      <c r="Q1267" s="24"/>
      <c r="R1267" s="24"/>
      <c r="S1267" s="24"/>
      <c r="T1267" s="24"/>
      <c r="U1267" s="24"/>
      <c r="V1267" s="24"/>
      <c r="W1267" s="24"/>
    </row>
    <row r="1268" spans="10:23" ht="15">
      <c r="J1268" s="24"/>
      <c r="K1268" s="24"/>
      <c r="L1268" s="24"/>
      <c r="M1268" s="24"/>
      <c r="N1268" s="24"/>
      <c r="O1268" s="24"/>
      <c r="P1268" s="24"/>
      <c r="Q1268" s="24"/>
      <c r="R1268" s="24"/>
      <c r="S1268" s="24"/>
      <c r="T1268" s="24"/>
      <c r="U1268" s="24"/>
      <c r="V1268" s="24"/>
      <c r="W1268" s="24"/>
    </row>
    <row r="1269" spans="10:23" ht="15">
      <c r="J1269" s="24"/>
      <c r="K1269" s="24"/>
      <c r="L1269" s="24"/>
      <c r="M1269" s="24"/>
      <c r="N1269" s="24"/>
      <c r="O1269" s="24"/>
      <c r="P1269" s="24"/>
      <c r="Q1269" s="24"/>
      <c r="R1269" s="24"/>
      <c r="S1269" s="24"/>
      <c r="T1269" s="24"/>
      <c r="U1269" s="24"/>
      <c r="V1269" s="24"/>
      <c r="W1269" s="24"/>
    </row>
    <row r="1270" spans="10:23" ht="15">
      <c r="J1270" s="24"/>
      <c r="K1270" s="24"/>
      <c r="L1270" s="24"/>
      <c r="M1270" s="24"/>
      <c r="N1270" s="24"/>
      <c r="O1270" s="24"/>
      <c r="P1270" s="24"/>
      <c r="Q1270" s="24"/>
      <c r="R1270" s="24"/>
      <c r="S1270" s="24"/>
      <c r="T1270" s="24"/>
      <c r="U1270" s="24"/>
      <c r="V1270" s="24"/>
      <c r="W1270" s="24"/>
    </row>
    <row r="1271" spans="10:23" ht="15">
      <c r="J1271" s="24"/>
      <c r="K1271" s="24"/>
      <c r="L1271" s="24"/>
      <c r="M1271" s="24"/>
      <c r="N1271" s="24"/>
      <c r="O1271" s="24"/>
      <c r="P1271" s="24"/>
      <c r="Q1271" s="24"/>
      <c r="R1271" s="24"/>
      <c r="S1271" s="24"/>
      <c r="T1271" s="24"/>
      <c r="U1271" s="24"/>
      <c r="V1271" s="24"/>
      <c r="W1271" s="24"/>
    </row>
    <row r="1272" spans="10:23" ht="15">
      <c r="J1272" s="24"/>
      <c r="K1272" s="24"/>
      <c r="L1272" s="24"/>
      <c r="M1272" s="24"/>
      <c r="N1272" s="24"/>
      <c r="O1272" s="24"/>
      <c r="P1272" s="24"/>
      <c r="Q1272" s="24"/>
      <c r="R1272" s="24"/>
      <c r="S1272" s="24"/>
      <c r="T1272" s="24"/>
      <c r="U1272" s="24"/>
      <c r="V1272" s="24"/>
      <c r="W1272" s="24"/>
    </row>
    <row r="1273" spans="10:23" ht="15">
      <c r="J1273" s="24"/>
      <c r="K1273" s="24"/>
      <c r="L1273" s="24"/>
      <c r="M1273" s="24"/>
      <c r="N1273" s="24"/>
      <c r="O1273" s="24"/>
      <c r="P1273" s="24"/>
      <c r="Q1273" s="24"/>
      <c r="R1273" s="24"/>
      <c r="S1273" s="24"/>
      <c r="T1273" s="24"/>
      <c r="U1273" s="24"/>
      <c r="V1273" s="24"/>
      <c r="W1273" s="24"/>
    </row>
    <row r="1274" spans="10:23" ht="15">
      <c r="J1274" s="24"/>
      <c r="K1274" s="24"/>
      <c r="L1274" s="24"/>
      <c r="M1274" s="24"/>
      <c r="N1274" s="24"/>
      <c r="O1274" s="24"/>
      <c r="P1274" s="24"/>
      <c r="Q1274" s="24"/>
      <c r="R1274" s="24"/>
      <c r="S1274" s="24"/>
      <c r="T1274" s="24"/>
      <c r="U1274" s="24"/>
      <c r="V1274" s="24"/>
      <c r="W1274" s="24"/>
    </row>
    <row r="1275" spans="10:23" ht="15">
      <c r="J1275" s="24"/>
      <c r="K1275" s="24"/>
      <c r="L1275" s="24"/>
      <c r="M1275" s="24"/>
      <c r="N1275" s="24"/>
      <c r="O1275" s="24"/>
      <c r="P1275" s="24"/>
      <c r="Q1275" s="24"/>
      <c r="R1275" s="24"/>
      <c r="S1275" s="24"/>
      <c r="T1275" s="24"/>
      <c r="U1275" s="24"/>
      <c r="V1275" s="24"/>
      <c r="W1275" s="24"/>
    </row>
    <row r="1276" spans="10:23" ht="15">
      <c r="J1276" s="24"/>
      <c r="K1276" s="24"/>
      <c r="L1276" s="24"/>
      <c r="M1276" s="24"/>
      <c r="N1276" s="24"/>
      <c r="O1276" s="24"/>
      <c r="P1276" s="24"/>
      <c r="Q1276" s="24"/>
      <c r="R1276" s="24"/>
      <c r="S1276" s="24"/>
      <c r="T1276" s="24"/>
      <c r="U1276" s="24"/>
      <c r="V1276" s="24"/>
      <c r="W1276" s="24"/>
    </row>
    <row r="1277" spans="10:23" ht="15">
      <c r="J1277" s="24"/>
      <c r="K1277" s="24"/>
      <c r="L1277" s="24"/>
      <c r="M1277" s="24"/>
      <c r="N1277" s="24"/>
      <c r="O1277" s="24"/>
      <c r="P1277" s="24"/>
      <c r="Q1277" s="24"/>
      <c r="R1277" s="24"/>
      <c r="S1277" s="24"/>
      <c r="T1277" s="24"/>
      <c r="U1277" s="24"/>
      <c r="V1277" s="24"/>
      <c r="W1277" s="24"/>
    </row>
    <row r="1278" spans="10:23" ht="15">
      <c r="J1278" s="24"/>
      <c r="K1278" s="24"/>
      <c r="L1278" s="24"/>
      <c r="M1278" s="24"/>
      <c r="N1278" s="24"/>
      <c r="O1278" s="24"/>
      <c r="P1278" s="24"/>
      <c r="Q1278" s="24"/>
      <c r="R1278" s="24"/>
      <c r="S1278" s="24"/>
      <c r="T1278" s="24"/>
      <c r="U1278" s="24"/>
      <c r="V1278" s="24"/>
      <c r="W1278" s="24"/>
    </row>
    <row r="1279" spans="10:23" ht="15">
      <c r="J1279" s="24"/>
      <c r="K1279" s="24"/>
      <c r="L1279" s="24"/>
      <c r="M1279" s="24"/>
      <c r="N1279" s="24"/>
      <c r="O1279" s="24"/>
      <c r="P1279" s="24"/>
      <c r="Q1279" s="24"/>
      <c r="R1279" s="24"/>
      <c r="S1279" s="24"/>
      <c r="T1279" s="24"/>
      <c r="U1279" s="24"/>
      <c r="V1279" s="24"/>
      <c r="W1279" s="24"/>
    </row>
    <row r="1280" spans="10:23" ht="15">
      <c r="J1280" s="24"/>
      <c r="K1280" s="24"/>
      <c r="L1280" s="24"/>
      <c r="M1280" s="24"/>
      <c r="N1280" s="24"/>
      <c r="O1280" s="24"/>
      <c r="P1280" s="24"/>
      <c r="Q1280" s="24"/>
      <c r="R1280" s="24"/>
      <c r="S1280" s="24"/>
      <c r="T1280" s="24"/>
      <c r="U1280" s="24"/>
      <c r="V1280" s="24"/>
      <c r="W1280" s="24"/>
    </row>
    <row r="1281" spans="10:23" ht="15">
      <c r="J1281" s="24"/>
      <c r="K1281" s="24"/>
      <c r="L1281" s="24"/>
      <c r="M1281" s="24"/>
      <c r="N1281" s="24"/>
      <c r="O1281" s="24"/>
      <c r="P1281" s="24"/>
      <c r="Q1281" s="24"/>
      <c r="R1281" s="24"/>
      <c r="S1281" s="24"/>
      <c r="T1281" s="24"/>
      <c r="U1281" s="24"/>
      <c r="V1281" s="24"/>
      <c r="W1281" s="24"/>
    </row>
    <row r="1282" spans="10:23" ht="15">
      <c r="J1282" s="24"/>
      <c r="K1282" s="24"/>
      <c r="L1282" s="24"/>
      <c r="M1282" s="24"/>
      <c r="N1282" s="24"/>
      <c r="O1282" s="24"/>
      <c r="P1282" s="24"/>
      <c r="Q1282" s="24"/>
      <c r="R1282" s="24"/>
      <c r="S1282" s="24"/>
      <c r="T1282" s="24"/>
      <c r="U1282" s="24"/>
      <c r="V1282" s="24"/>
      <c r="W1282" s="24"/>
    </row>
    <row r="1283" spans="10:23" ht="15">
      <c r="J1283" s="24"/>
      <c r="K1283" s="24"/>
      <c r="L1283" s="24"/>
      <c r="M1283" s="24"/>
      <c r="N1283" s="24"/>
      <c r="O1283" s="24"/>
      <c r="P1283" s="24"/>
      <c r="Q1283" s="24"/>
      <c r="R1283" s="24"/>
      <c r="S1283" s="24"/>
      <c r="T1283" s="24"/>
      <c r="U1283" s="24"/>
      <c r="V1283" s="24"/>
      <c r="W1283" s="24"/>
    </row>
    <row r="1284" spans="10:23" ht="15">
      <c r="J1284" s="24"/>
      <c r="K1284" s="24"/>
      <c r="L1284" s="24"/>
      <c r="M1284" s="24"/>
      <c r="N1284" s="24"/>
      <c r="O1284" s="24"/>
      <c r="P1284" s="24"/>
      <c r="Q1284" s="24"/>
      <c r="R1284" s="24"/>
      <c r="S1284" s="24"/>
      <c r="T1284" s="24"/>
      <c r="U1284" s="24"/>
      <c r="V1284" s="24"/>
      <c r="W1284" s="24"/>
    </row>
    <row r="1285" spans="10:23" ht="15">
      <c r="J1285" s="24"/>
      <c r="K1285" s="24"/>
      <c r="L1285" s="24"/>
      <c r="M1285" s="24"/>
      <c r="N1285" s="24"/>
      <c r="O1285" s="24"/>
      <c r="P1285" s="24"/>
      <c r="Q1285" s="24"/>
      <c r="R1285" s="24"/>
      <c r="S1285" s="24"/>
      <c r="T1285" s="24"/>
      <c r="U1285" s="24"/>
      <c r="V1285" s="24"/>
      <c r="W1285" s="24"/>
    </row>
    <row r="1286" spans="10:23" ht="15">
      <c r="J1286" s="24"/>
      <c r="K1286" s="24"/>
      <c r="L1286" s="24"/>
      <c r="M1286" s="24"/>
      <c r="N1286" s="24"/>
      <c r="O1286" s="24"/>
      <c r="P1286" s="24"/>
      <c r="Q1286" s="24"/>
      <c r="R1286" s="24"/>
      <c r="S1286" s="24"/>
      <c r="T1286" s="24"/>
      <c r="U1286" s="24"/>
      <c r="V1286" s="24"/>
      <c r="W1286" s="24"/>
    </row>
    <row r="1287" spans="10:23" ht="15">
      <c r="J1287" s="24"/>
      <c r="K1287" s="24"/>
      <c r="L1287" s="24"/>
      <c r="M1287" s="24"/>
      <c r="N1287" s="24"/>
      <c r="O1287" s="24"/>
      <c r="P1287" s="24"/>
      <c r="Q1287" s="24"/>
      <c r="R1287" s="24"/>
      <c r="S1287" s="24"/>
      <c r="T1287" s="24"/>
      <c r="U1287" s="24"/>
      <c r="V1287" s="24"/>
      <c r="W1287" s="24"/>
    </row>
    <row r="1288" spans="10:23" ht="15">
      <c r="J1288" s="24"/>
      <c r="K1288" s="24"/>
      <c r="L1288" s="24"/>
      <c r="M1288" s="24"/>
      <c r="N1288" s="24"/>
      <c r="O1288" s="24"/>
      <c r="P1288" s="24"/>
      <c r="Q1288" s="24"/>
      <c r="R1288" s="24"/>
      <c r="S1288" s="24"/>
      <c r="T1288" s="24"/>
      <c r="U1288" s="24"/>
      <c r="V1288" s="24"/>
      <c r="W1288" s="24"/>
    </row>
    <row r="1289" spans="10:23" ht="15">
      <c r="J1289" s="24"/>
      <c r="K1289" s="24"/>
      <c r="L1289" s="24"/>
      <c r="M1289" s="24"/>
      <c r="N1289" s="24"/>
      <c r="O1289" s="24"/>
      <c r="P1289" s="24"/>
      <c r="Q1289" s="24"/>
      <c r="R1289" s="24"/>
      <c r="S1289" s="24"/>
      <c r="T1289" s="24"/>
      <c r="U1289" s="24"/>
      <c r="V1289" s="24"/>
      <c r="W1289" s="24"/>
    </row>
    <row r="1290" spans="10:23" ht="15">
      <c r="J1290" s="24"/>
      <c r="K1290" s="24"/>
      <c r="L1290" s="24"/>
      <c r="M1290" s="24"/>
      <c r="N1290" s="24"/>
      <c r="O1290" s="24"/>
      <c r="P1290" s="24"/>
      <c r="Q1290" s="24"/>
      <c r="R1290" s="24"/>
      <c r="S1290" s="24"/>
      <c r="T1290" s="24"/>
      <c r="U1290" s="24"/>
      <c r="V1290" s="24"/>
      <c r="W1290" s="24"/>
    </row>
    <row r="1291" spans="10:23" ht="15">
      <c r="J1291" s="24"/>
      <c r="K1291" s="24"/>
      <c r="L1291" s="24"/>
      <c r="M1291" s="24"/>
      <c r="N1291" s="24"/>
      <c r="O1291" s="24"/>
      <c r="P1291" s="24"/>
      <c r="Q1291" s="24"/>
      <c r="R1291" s="24"/>
      <c r="S1291" s="24"/>
      <c r="T1291" s="24"/>
      <c r="U1291" s="24"/>
      <c r="V1291" s="24"/>
      <c r="W1291" s="24"/>
    </row>
    <row r="1292" spans="10:23" ht="15">
      <c r="J1292" s="24"/>
      <c r="K1292" s="24"/>
      <c r="L1292" s="24"/>
      <c r="M1292" s="24"/>
      <c r="N1292" s="24"/>
      <c r="O1292" s="24"/>
      <c r="P1292" s="24"/>
      <c r="Q1292" s="24"/>
      <c r="R1292" s="24"/>
      <c r="S1292" s="24"/>
      <c r="T1292" s="24"/>
      <c r="U1292" s="24"/>
      <c r="V1292" s="24"/>
      <c r="W1292" s="24"/>
    </row>
    <row r="1293" spans="10:23" ht="15">
      <c r="J1293" s="24"/>
      <c r="K1293" s="24"/>
      <c r="L1293" s="24"/>
      <c r="M1293" s="24"/>
      <c r="N1293" s="24"/>
      <c r="O1293" s="24"/>
      <c r="P1293" s="24"/>
      <c r="Q1293" s="24"/>
      <c r="R1293" s="24"/>
      <c r="S1293" s="24"/>
      <c r="T1293" s="24"/>
      <c r="U1293" s="24"/>
      <c r="V1293" s="24"/>
      <c r="W1293" s="24"/>
    </row>
    <row r="1294" spans="10:23" ht="15">
      <c r="J1294" s="24"/>
      <c r="K1294" s="24"/>
      <c r="L1294" s="24"/>
      <c r="M1294" s="24"/>
      <c r="N1294" s="24"/>
      <c r="O1294" s="24"/>
      <c r="P1294" s="24"/>
      <c r="Q1294" s="24"/>
      <c r="R1294" s="24"/>
      <c r="S1294" s="24"/>
      <c r="T1294" s="24"/>
      <c r="U1294" s="24"/>
      <c r="V1294" s="24"/>
      <c r="W1294" s="24"/>
    </row>
    <row r="1295" spans="10:23" ht="15">
      <c r="J1295" s="24"/>
      <c r="K1295" s="24"/>
      <c r="L1295" s="24"/>
      <c r="M1295" s="24"/>
      <c r="N1295" s="24"/>
      <c r="O1295" s="24"/>
      <c r="P1295" s="24"/>
      <c r="Q1295" s="24"/>
      <c r="R1295" s="24"/>
      <c r="S1295" s="24"/>
      <c r="T1295" s="24"/>
      <c r="U1295" s="24"/>
      <c r="V1295" s="24"/>
      <c r="W1295" s="24"/>
    </row>
    <row r="1296" spans="10:23" ht="15">
      <c r="J1296" s="24"/>
      <c r="K1296" s="24"/>
      <c r="L1296" s="24"/>
      <c r="M1296" s="24"/>
      <c r="N1296" s="24"/>
      <c r="O1296" s="24"/>
      <c r="P1296" s="24"/>
      <c r="Q1296" s="24"/>
      <c r="R1296" s="24"/>
      <c r="S1296" s="24"/>
      <c r="T1296" s="24"/>
      <c r="U1296" s="24"/>
      <c r="V1296" s="24"/>
      <c r="W1296" s="24"/>
    </row>
    <row r="1297" spans="10:23" ht="15">
      <c r="J1297" s="24"/>
      <c r="K1297" s="24"/>
      <c r="L1297" s="24"/>
      <c r="M1297" s="24"/>
      <c r="N1297" s="24"/>
      <c r="O1297" s="24"/>
      <c r="P1297" s="24"/>
      <c r="Q1297" s="24"/>
      <c r="R1297" s="24"/>
      <c r="S1297" s="24"/>
      <c r="T1297" s="24"/>
      <c r="U1297" s="24"/>
      <c r="V1297" s="24"/>
      <c r="W1297" s="24"/>
    </row>
    <row r="1298" spans="10:23" ht="15">
      <c r="J1298" s="24"/>
      <c r="K1298" s="24"/>
      <c r="L1298" s="24"/>
      <c r="M1298" s="24"/>
      <c r="N1298" s="24"/>
      <c r="O1298" s="24"/>
      <c r="P1298" s="24"/>
      <c r="Q1298" s="24"/>
      <c r="R1298" s="24"/>
      <c r="S1298" s="24"/>
      <c r="T1298" s="24"/>
      <c r="U1298" s="24"/>
      <c r="V1298" s="24"/>
      <c r="W1298" s="24"/>
    </row>
    <row r="1299" spans="10:23" ht="15">
      <c r="J1299" s="24"/>
      <c r="K1299" s="24"/>
      <c r="L1299" s="24"/>
      <c r="M1299" s="24"/>
      <c r="N1299" s="24"/>
      <c r="O1299" s="24"/>
      <c r="P1299" s="24"/>
      <c r="Q1299" s="24"/>
      <c r="R1299" s="24"/>
      <c r="S1299" s="24"/>
      <c r="T1299" s="24"/>
      <c r="U1299" s="24"/>
      <c r="V1299" s="24"/>
      <c r="W1299" s="24"/>
    </row>
    <row r="1300" spans="10:23" ht="15">
      <c r="J1300" s="24"/>
      <c r="K1300" s="24"/>
      <c r="L1300" s="24"/>
      <c r="M1300" s="24"/>
      <c r="N1300" s="24"/>
      <c r="O1300" s="24"/>
      <c r="P1300" s="24"/>
      <c r="Q1300" s="24"/>
      <c r="R1300" s="24"/>
      <c r="S1300" s="24"/>
      <c r="T1300" s="24"/>
      <c r="U1300" s="24"/>
      <c r="V1300" s="24"/>
      <c r="W1300" s="24"/>
    </row>
    <row r="1301" spans="10:23" ht="15">
      <c r="J1301" s="24"/>
      <c r="K1301" s="24"/>
      <c r="L1301" s="24"/>
      <c r="M1301" s="24"/>
      <c r="N1301" s="24"/>
      <c r="O1301" s="24"/>
      <c r="P1301" s="24"/>
      <c r="Q1301" s="24"/>
      <c r="R1301" s="24"/>
      <c r="S1301" s="24"/>
      <c r="T1301" s="24"/>
      <c r="U1301" s="24"/>
      <c r="V1301" s="24"/>
      <c r="W1301" s="24"/>
    </row>
    <row r="1302" spans="10:23" ht="15">
      <c r="J1302" s="24"/>
      <c r="K1302" s="24"/>
      <c r="L1302" s="24"/>
      <c r="M1302" s="24"/>
      <c r="N1302" s="24"/>
      <c r="O1302" s="24"/>
      <c r="P1302" s="24"/>
      <c r="Q1302" s="24"/>
      <c r="R1302" s="24"/>
      <c r="S1302" s="24"/>
      <c r="T1302" s="24"/>
      <c r="U1302" s="24"/>
      <c r="V1302" s="24"/>
      <c r="W1302" s="24"/>
    </row>
    <row r="1303" spans="10:23" ht="15">
      <c r="J1303" s="24"/>
      <c r="K1303" s="24"/>
      <c r="L1303" s="24"/>
      <c r="M1303" s="24"/>
      <c r="N1303" s="24"/>
      <c r="O1303" s="24"/>
      <c r="P1303" s="24"/>
      <c r="Q1303" s="24"/>
      <c r="R1303" s="24"/>
      <c r="S1303" s="24"/>
      <c r="T1303" s="24"/>
      <c r="U1303" s="24"/>
      <c r="V1303" s="24"/>
      <c r="W1303" s="24"/>
    </row>
    <row r="1304" spans="10:23" ht="15">
      <c r="J1304" s="24"/>
      <c r="K1304" s="24"/>
      <c r="L1304" s="24"/>
      <c r="M1304" s="24"/>
      <c r="N1304" s="24"/>
      <c r="O1304" s="24"/>
      <c r="P1304" s="24"/>
      <c r="Q1304" s="24"/>
      <c r="R1304" s="24"/>
      <c r="S1304" s="24"/>
      <c r="T1304" s="24"/>
      <c r="U1304" s="24"/>
      <c r="V1304" s="24"/>
      <c r="W1304" s="24"/>
    </row>
    <row r="1305" spans="10:23" ht="15">
      <c r="J1305" s="24"/>
      <c r="K1305" s="24"/>
      <c r="L1305" s="24"/>
      <c r="M1305" s="24"/>
      <c r="N1305" s="24"/>
      <c r="O1305" s="24"/>
      <c r="P1305" s="24"/>
      <c r="Q1305" s="24"/>
      <c r="R1305" s="24"/>
      <c r="S1305" s="24"/>
      <c r="T1305" s="24"/>
      <c r="U1305" s="24"/>
      <c r="V1305" s="24"/>
      <c r="W1305" s="24"/>
    </row>
    <row r="1306" spans="10:23" ht="15">
      <c r="J1306" s="24"/>
      <c r="K1306" s="24"/>
      <c r="L1306" s="24"/>
      <c r="M1306" s="24"/>
      <c r="N1306" s="24"/>
      <c r="O1306" s="24"/>
      <c r="P1306" s="24"/>
      <c r="Q1306" s="24"/>
      <c r="R1306" s="24"/>
      <c r="S1306" s="24"/>
      <c r="T1306" s="24"/>
      <c r="U1306" s="24"/>
      <c r="V1306" s="24"/>
      <c r="W1306" s="24"/>
    </row>
    <row r="1307" spans="10:23" ht="15">
      <c r="J1307" s="24"/>
      <c r="K1307" s="24"/>
      <c r="L1307" s="24"/>
      <c r="M1307" s="24"/>
      <c r="N1307" s="24"/>
      <c r="O1307" s="24"/>
      <c r="P1307" s="24"/>
      <c r="Q1307" s="24"/>
      <c r="R1307" s="24"/>
      <c r="S1307" s="24"/>
      <c r="T1307" s="24"/>
      <c r="U1307" s="24"/>
      <c r="V1307" s="24"/>
      <c r="W1307" s="24"/>
    </row>
    <row r="1308" spans="10:23" ht="15">
      <c r="J1308" s="24"/>
      <c r="K1308" s="24"/>
      <c r="L1308" s="24"/>
      <c r="M1308" s="24"/>
      <c r="N1308" s="24"/>
      <c r="O1308" s="24"/>
      <c r="P1308" s="24"/>
      <c r="Q1308" s="24"/>
      <c r="R1308" s="24"/>
      <c r="S1308" s="24"/>
      <c r="T1308" s="24"/>
      <c r="U1308" s="24"/>
      <c r="V1308" s="24"/>
      <c r="W1308" s="24"/>
    </row>
    <row r="1309" spans="10:23" ht="15">
      <c r="J1309" s="24"/>
      <c r="K1309" s="24"/>
      <c r="L1309" s="24"/>
      <c r="M1309" s="24"/>
      <c r="N1309" s="24"/>
      <c r="O1309" s="24"/>
      <c r="P1309" s="24"/>
      <c r="Q1309" s="24"/>
      <c r="R1309" s="24"/>
      <c r="S1309" s="24"/>
      <c r="T1309" s="24"/>
      <c r="U1309" s="24"/>
      <c r="V1309" s="24"/>
      <c r="W1309" s="24"/>
    </row>
    <row r="1310" spans="10:23" ht="15">
      <c r="J1310" s="24"/>
      <c r="K1310" s="24"/>
      <c r="L1310" s="24"/>
      <c r="M1310" s="24"/>
      <c r="N1310" s="24"/>
      <c r="O1310" s="24"/>
      <c r="P1310" s="24"/>
      <c r="Q1310" s="24"/>
      <c r="R1310" s="24"/>
      <c r="S1310" s="24"/>
      <c r="T1310" s="24"/>
      <c r="U1310" s="24"/>
      <c r="V1310" s="24"/>
      <c r="W1310" s="24"/>
    </row>
    <row r="1311" spans="10:23" ht="15">
      <c r="J1311" s="24"/>
      <c r="K1311" s="24"/>
      <c r="L1311" s="24"/>
      <c r="M1311" s="24"/>
      <c r="N1311" s="24"/>
      <c r="O1311" s="24"/>
      <c r="P1311" s="24"/>
      <c r="Q1311" s="24"/>
      <c r="R1311" s="24"/>
      <c r="S1311" s="24"/>
      <c r="T1311" s="24"/>
      <c r="U1311" s="24"/>
      <c r="V1311" s="24"/>
      <c r="W1311" s="24"/>
    </row>
    <row r="1312" spans="10:23" ht="15">
      <c r="J1312" s="24"/>
      <c r="K1312" s="24"/>
      <c r="L1312" s="24"/>
      <c r="M1312" s="24"/>
      <c r="N1312" s="24"/>
      <c r="O1312" s="24"/>
      <c r="P1312" s="24"/>
      <c r="Q1312" s="24"/>
      <c r="R1312" s="24"/>
      <c r="S1312" s="24"/>
      <c r="T1312" s="24"/>
      <c r="U1312" s="24"/>
      <c r="V1312" s="24"/>
      <c r="W1312" s="24"/>
    </row>
    <row r="1313" spans="10:23" ht="15">
      <c r="J1313" s="24"/>
      <c r="K1313" s="24"/>
      <c r="L1313" s="24"/>
      <c r="M1313" s="24"/>
      <c r="N1313" s="24"/>
      <c r="O1313" s="24"/>
      <c r="P1313" s="24"/>
      <c r="Q1313" s="24"/>
      <c r="R1313" s="24"/>
      <c r="S1313" s="24"/>
      <c r="T1313" s="24"/>
      <c r="U1313" s="24"/>
      <c r="V1313" s="24"/>
      <c r="W1313" s="24"/>
    </row>
    <row r="1314" spans="10:23" ht="15">
      <c r="J1314" s="24"/>
      <c r="K1314" s="24"/>
      <c r="L1314" s="24"/>
      <c r="M1314" s="24"/>
      <c r="N1314" s="24"/>
      <c r="O1314" s="24"/>
      <c r="P1314" s="24"/>
      <c r="Q1314" s="24"/>
      <c r="R1314" s="24"/>
      <c r="S1314" s="24"/>
      <c r="T1314" s="24"/>
      <c r="U1314" s="24"/>
      <c r="V1314" s="24"/>
      <c r="W1314" s="24"/>
    </row>
    <row r="1315" spans="10:23" ht="15">
      <c r="J1315" s="24"/>
      <c r="K1315" s="24"/>
      <c r="L1315" s="24"/>
      <c r="M1315" s="24"/>
      <c r="N1315" s="24"/>
      <c r="O1315" s="24"/>
      <c r="P1315" s="24"/>
      <c r="Q1315" s="24"/>
      <c r="R1315" s="24"/>
      <c r="S1315" s="24"/>
      <c r="T1315" s="24"/>
      <c r="U1315" s="24"/>
      <c r="V1315" s="24"/>
      <c r="W1315" s="24"/>
    </row>
    <row r="1316" spans="10:23" ht="15">
      <c r="J1316" s="24"/>
      <c r="K1316" s="24"/>
      <c r="L1316" s="24"/>
      <c r="M1316" s="24"/>
      <c r="N1316" s="24"/>
      <c r="O1316" s="24"/>
      <c r="P1316" s="24"/>
      <c r="Q1316" s="24"/>
      <c r="R1316" s="24"/>
      <c r="S1316" s="24"/>
      <c r="T1316" s="24"/>
      <c r="U1316" s="24"/>
      <c r="V1316" s="24"/>
      <c r="W1316" s="24"/>
    </row>
    <row r="1317" spans="10:23" ht="15">
      <c r="J1317" s="24"/>
      <c r="K1317" s="24"/>
      <c r="L1317" s="24"/>
      <c r="M1317" s="24"/>
      <c r="N1317" s="24"/>
      <c r="O1317" s="24"/>
      <c r="P1317" s="24"/>
      <c r="Q1317" s="24"/>
      <c r="R1317" s="24"/>
      <c r="S1317" s="24"/>
      <c r="T1317" s="24"/>
      <c r="U1317" s="24"/>
      <c r="V1317" s="24"/>
      <c r="W1317" s="24"/>
    </row>
    <row r="1318" spans="10:23" ht="15">
      <c r="J1318" s="24"/>
      <c r="K1318" s="24"/>
      <c r="L1318" s="24"/>
      <c r="M1318" s="24"/>
      <c r="N1318" s="24"/>
      <c r="O1318" s="24"/>
      <c r="P1318" s="24"/>
      <c r="Q1318" s="24"/>
      <c r="R1318" s="24"/>
      <c r="S1318" s="24"/>
      <c r="T1318" s="24"/>
      <c r="U1318" s="24"/>
      <c r="V1318" s="24"/>
      <c r="W1318" s="24"/>
    </row>
    <row r="1319" spans="10:23" ht="15">
      <c r="J1319" s="24"/>
      <c r="K1319" s="24"/>
      <c r="L1319" s="24"/>
      <c r="M1319" s="24"/>
      <c r="N1319" s="24"/>
      <c r="O1319" s="24"/>
      <c r="P1319" s="24"/>
      <c r="Q1319" s="24"/>
      <c r="R1319" s="24"/>
      <c r="S1319" s="24"/>
      <c r="T1319" s="24"/>
      <c r="U1319" s="24"/>
      <c r="V1319" s="24"/>
      <c r="W1319" s="24"/>
    </row>
    <row r="1320" spans="10:23" ht="15">
      <c r="J1320" s="24"/>
      <c r="K1320" s="24"/>
      <c r="L1320" s="24"/>
      <c r="M1320" s="24"/>
      <c r="N1320" s="24"/>
      <c r="O1320" s="24"/>
      <c r="P1320" s="24"/>
      <c r="Q1320" s="24"/>
      <c r="R1320" s="24"/>
      <c r="S1320" s="24"/>
      <c r="T1320" s="24"/>
      <c r="U1320" s="24"/>
      <c r="V1320" s="24"/>
      <c r="W1320" s="24"/>
    </row>
    <row r="1321" spans="10:23" ht="15">
      <c r="J1321" s="24"/>
      <c r="K1321" s="24"/>
      <c r="L1321" s="24"/>
      <c r="M1321" s="24"/>
      <c r="N1321" s="24"/>
      <c r="O1321" s="24"/>
      <c r="P1321" s="24"/>
      <c r="Q1321" s="24"/>
      <c r="R1321" s="24"/>
      <c r="S1321" s="24"/>
      <c r="T1321" s="24"/>
      <c r="U1321" s="24"/>
      <c r="V1321" s="24"/>
      <c r="W1321" s="24"/>
    </row>
    <row r="1322" spans="10:23" ht="15">
      <c r="J1322" s="24"/>
      <c r="K1322" s="24"/>
      <c r="L1322" s="24"/>
      <c r="M1322" s="24"/>
      <c r="N1322" s="24"/>
      <c r="O1322" s="24"/>
      <c r="P1322" s="24"/>
      <c r="Q1322" s="24"/>
      <c r="R1322" s="24"/>
      <c r="S1322" s="24"/>
      <c r="T1322" s="24"/>
      <c r="U1322" s="24"/>
      <c r="V1322" s="24"/>
      <c r="W1322" s="24"/>
    </row>
    <row r="1323" spans="10:23" ht="15">
      <c r="J1323" s="24"/>
      <c r="K1323" s="24"/>
      <c r="L1323" s="24"/>
      <c r="M1323" s="24"/>
      <c r="N1323" s="24"/>
      <c r="O1323" s="24"/>
      <c r="P1323" s="24"/>
      <c r="Q1323" s="24"/>
      <c r="R1323" s="24"/>
      <c r="S1323" s="24"/>
      <c r="T1323" s="24"/>
      <c r="U1323" s="24"/>
      <c r="V1323" s="24"/>
      <c r="W1323" s="24"/>
    </row>
    <row r="1324" spans="10:23" ht="15">
      <c r="J1324" s="24"/>
      <c r="K1324" s="24"/>
      <c r="L1324" s="24"/>
      <c r="M1324" s="24"/>
      <c r="N1324" s="24"/>
      <c r="O1324" s="24"/>
      <c r="P1324" s="24"/>
      <c r="Q1324" s="24"/>
      <c r="R1324" s="24"/>
      <c r="S1324" s="24"/>
      <c r="T1324" s="24"/>
      <c r="U1324" s="24"/>
      <c r="V1324" s="24"/>
      <c r="W1324" s="24"/>
    </row>
    <row r="1325" spans="10:23" ht="15">
      <c r="J1325" s="24"/>
      <c r="K1325" s="24"/>
      <c r="L1325" s="24"/>
      <c r="M1325" s="24"/>
      <c r="N1325" s="24"/>
      <c r="O1325" s="24"/>
      <c r="P1325" s="24"/>
      <c r="Q1325" s="24"/>
      <c r="R1325" s="24"/>
      <c r="S1325" s="24"/>
      <c r="T1325" s="24"/>
      <c r="U1325" s="24"/>
      <c r="V1325" s="24"/>
      <c r="W1325" s="24"/>
    </row>
    <row r="1326" spans="10:23" ht="15">
      <c r="J1326" s="24"/>
      <c r="K1326" s="24"/>
      <c r="L1326" s="24"/>
      <c r="M1326" s="24"/>
      <c r="N1326" s="24"/>
      <c r="O1326" s="24"/>
      <c r="P1326" s="24"/>
      <c r="Q1326" s="24"/>
      <c r="R1326" s="24"/>
      <c r="S1326" s="24"/>
      <c r="T1326" s="24"/>
      <c r="U1326" s="24"/>
      <c r="V1326" s="24"/>
      <c r="W1326" s="24"/>
    </row>
    <row r="1327" spans="10:23" ht="15">
      <c r="J1327" s="24"/>
      <c r="K1327" s="24"/>
      <c r="L1327" s="24"/>
      <c r="M1327" s="24"/>
      <c r="N1327" s="24"/>
      <c r="O1327" s="24"/>
      <c r="P1327" s="24"/>
      <c r="Q1327" s="24"/>
      <c r="R1327" s="24"/>
      <c r="S1327" s="24"/>
      <c r="T1327" s="24"/>
      <c r="U1327" s="24"/>
      <c r="V1327" s="24"/>
      <c r="W1327" s="24"/>
    </row>
    <row r="1328" spans="10:23" ht="15">
      <c r="J1328" s="24"/>
      <c r="K1328" s="24"/>
      <c r="L1328" s="24"/>
      <c r="M1328" s="24"/>
      <c r="N1328" s="24"/>
      <c r="O1328" s="24"/>
      <c r="P1328" s="24"/>
      <c r="Q1328" s="24"/>
      <c r="R1328" s="24"/>
      <c r="S1328" s="24"/>
      <c r="T1328" s="24"/>
      <c r="U1328" s="24"/>
      <c r="V1328" s="24"/>
      <c r="W1328" s="24"/>
    </row>
    <row r="1329" spans="10:23" ht="15">
      <c r="J1329" s="24"/>
      <c r="K1329" s="24"/>
      <c r="L1329" s="24"/>
      <c r="M1329" s="24"/>
      <c r="N1329" s="24"/>
      <c r="O1329" s="24"/>
      <c r="P1329" s="24"/>
      <c r="Q1329" s="24"/>
      <c r="R1329" s="24"/>
      <c r="S1329" s="24"/>
      <c r="T1329" s="24"/>
      <c r="U1329" s="24"/>
      <c r="V1329" s="24"/>
      <c r="W1329" s="24"/>
    </row>
    <row r="1330" spans="10:23" ht="15">
      <c r="J1330" s="24"/>
      <c r="K1330" s="24"/>
      <c r="L1330" s="24"/>
      <c r="M1330" s="24"/>
      <c r="N1330" s="24"/>
      <c r="O1330" s="24"/>
      <c r="P1330" s="24"/>
      <c r="Q1330" s="24"/>
      <c r="R1330" s="24"/>
      <c r="S1330" s="24"/>
      <c r="T1330" s="24"/>
      <c r="U1330" s="24"/>
      <c r="V1330" s="24"/>
      <c r="W1330" s="24"/>
    </row>
    <row r="1331" spans="10:23" ht="15">
      <c r="J1331" s="24"/>
      <c r="K1331" s="24"/>
      <c r="L1331" s="24"/>
      <c r="M1331" s="24"/>
      <c r="N1331" s="24"/>
      <c r="O1331" s="24"/>
      <c r="P1331" s="24"/>
      <c r="Q1331" s="24"/>
      <c r="R1331" s="24"/>
      <c r="S1331" s="24"/>
      <c r="T1331" s="24"/>
      <c r="U1331" s="24"/>
      <c r="V1331" s="24"/>
      <c r="W1331" s="24"/>
    </row>
    <row r="1332" spans="10:23" ht="15">
      <c r="J1332" s="24"/>
      <c r="K1332" s="24"/>
      <c r="L1332" s="24"/>
      <c r="M1332" s="24"/>
      <c r="N1332" s="24"/>
      <c r="O1332" s="24"/>
      <c r="P1332" s="24"/>
      <c r="Q1332" s="24"/>
      <c r="R1332" s="24"/>
      <c r="S1332" s="24"/>
      <c r="T1332" s="24"/>
      <c r="U1332" s="24"/>
      <c r="V1332" s="24"/>
      <c r="W1332" s="24"/>
    </row>
    <row r="1333" spans="10:23" ht="15">
      <c r="J1333" s="24"/>
      <c r="K1333" s="24"/>
      <c r="L1333" s="24"/>
      <c r="M1333" s="24"/>
      <c r="N1333" s="24"/>
      <c r="O1333" s="24"/>
      <c r="P1333" s="24"/>
      <c r="Q1333" s="24"/>
      <c r="R1333" s="24"/>
      <c r="S1333" s="24"/>
      <c r="T1333" s="24"/>
      <c r="U1333" s="24"/>
      <c r="V1333" s="24"/>
      <c r="W1333" s="24"/>
    </row>
    <row r="1334" spans="10:23" ht="15">
      <c r="J1334" s="24"/>
      <c r="K1334" s="24"/>
      <c r="L1334" s="24"/>
      <c r="M1334" s="24"/>
      <c r="N1334" s="24"/>
      <c r="O1334" s="24"/>
      <c r="P1334" s="24"/>
      <c r="Q1334" s="24"/>
      <c r="R1334" s="24"/>
      <c r="S1334" s="24"/>
      <c r="T1334" s="24"/>
      <c r="U1334" s="24"/>
      <c r="V1334" s="24"/>
      <c r="W1334" s="24"/>
    </row>
    <row r="1335" spans="10:23" ht="15">
      <c r="J1335" s="24"/>
      <c r="K1335" s="24"/>
      <c r="L1335" s="24"/>
      <c r="M1335" s="24"/>
      <c r="N1335" s="24"/>
      <c r="O1335" s="24"/>
      <c r="P1335" s="24"/>
      <c r="Q1335" s="24"/>
      <c r="R1335" s="24"/>
      <c r="S1335" s="24"/>
      <c r="T1335" s="24"/>
      <c r="U1335" s="24"/>
      <c r="V1335" s="24"/>
      <c r="W1335" s="24"/>
    </row>
    <row r="1336" spans="10:23" ht="15">
      <c r="J1336" s="24"/>
      <c r="K1336" s="24"/>
      <c r="L1336" s="24"/>
      <c r="M1336" s="24"/>
      <c r="N1336" s="24"/>
      <c r="O1336" s="24"/>
      <c r="P1336" s="24"/>
      <c r="Q1336" s="24"/>
      <c r="R1336" s="24"/>
      <c r="S1336" s="24"/>
      <c r="T1336" s="24"/>
      <c r="U1336" s="24"/>
      <c r="V1336" s="24"/>
      <c r="W1336" s="24"/>
    </row>
    <row r="1337" spans="10:23" ht="15">
      <c r="J1337" s="24"/>
      <c r="K1337" s="24"/>
      <c r="L1337" s="24"/>
      <c r="M1337" s="24"/>
      <c r="N1337" s="24"/>
      <c r="O1337" s="24"/>
      <c r="P1337" s="24"/>
      <c r="Q1337" s="24"/>
      <c r="R1337" s="24"/>
      <c r="S1337" s="24"/>
      <c r="T1337" s="24"/>
      <c r="U1337" s="24"/>
      <c r="V1337" s="24"/>
      <c r="W1337" s="24"/>
    </row>
    <row r="1338" spans="10:23" ht="15">
      <c r="J1338" s="24"/>
      <c r="K1338" s="24"/>
      <c r="L1338" s="24"/>
      <c r="M1338" s="24"/>
      <c r="N1338" s="24"/>
      <c r="O1338" s="24"/>
      <c r="P1338" s="24"/>
      <c r="Q1338" s="24"/>
      <c r="R1338" s="24"/>
      <c r="S1338" s="24"/>
      <c r="T1338" s="24"/>
      <c r="U1338" s="24"/>
      <c r="V1338" s="24"/>
      <c r="W1338" s="24"/>
    </row>
    <row r="1339" spans="10:23" ht="15">
      <c r="J1339" s="24"/>
      <c r="K1339" s="24"/>
      <c r="L1339" s="24"/>
      <c r="M1339" s="24"/>
      <c r="N1339" s="24"/>
      <c r="O1339" s="24"/>
      <c r="P1339" s="24"/>
      <c r="Q1339" s="24"/>
      <c r="R1339" s="24"/>
      <c r="S1339" s="24"/>
      <c r="T1339" s="24"/>
      <c r="U1339" s="24"/>
      <c r="V1339" s="24"/>
      <c r="W1339" s="24"/>
    </row>
    <row r="1340" spans="10:23" ht="15">
      <c r="J1340" s="24"/>
      <c r="K1340" s="24"/>
      <c r="L1340" s="24"/>
      <c r="M1340" s="24"/>
      <c r="N1340" s="24"/>
      <c r="O1340" s="24"/>
      <c r="P1340" s="24"/>
      <c r="Q1340" s="24"/>
      <c r="R1340" s="24"/>
      <c r="S1340" s="24"/>
      <c r="T1340" s="24"/>
      <c r="U1340" s="24"/>
      <c r="V1340" s="24"/>
      <c r="W1340" s="24"/>
    </row>
    <row r="1341" spans="10:23" ht="15">
      <c r="J1341" s="24"/>
      <c r="K1341" s="24"/>
      <c r="L1341" s="24"/>
      <c r="M1341" s="24"/>
      <c r="N1341" s="24"/>
      <c r="O1341" s="24"/>
      <c r="P1341" s="24"/>
      <c r="Q1341" s="24"/>
      <c r="R1341" s="24"/>
      <c r="S1341" s="24"/>
      <c r="T1341" s="24"/>
      <c r="U1341" s="24"/>
      <c r="V1341" s="24"/>
      <c r="W1341" s="24"/>
    </row>
    <row r="1342" spans="10:23" ht="15">
      <c r="J1342" s="24"/>
      <c r="K1342" s="24"/>
      <c r="L1342" s="24"/>
      <c r="M1342" s="24"/>
      <c r="N1342" s="24"/>
      <c r="O1342" s="24"/>
      <c r="P1342" s="24"/>
      <c r="Q1342" s="24"/>
      <c r="R1342" s="24"/>
      <c r="S1342" s="24"/>
      <c r="T1342" s="24"/>
      <c r="U1342" s="24"/>
      <c r="V1342" s="24"/>
      <c r="W1342" s="24"/>
    </row>
    <row r="1343" spans="10:23" ht="15">
      <c r="J1343" s="24"/>
      <c r="K1343" s="24"/>
      <c r="L1343" s="24"/>
      <c r="M1343" s="24"/>
      <c r="N1343" s="24"/>
      <c r="O1343" s="24"/>
      <c r="P1343" s="24"/>
      <c r="Q1343" s="24"/>
      <c r="R1343" s="24"/>
      <c r="S1343" s="24"/>
      <c r="T1343" s="24"/>
      <c r="U1343" s="24"/>
      <c r="V1343" s="24"/>
      <c r="W1343" s="24"/>
    </row>
    <row r="1344" spans="10:23" ht="15">
      <c r="J1344" s="24"/>
      <c r="K1344" s="24"/>
      <c r="L1344" s="24"/>
      <c r="M1344" s="24"/>
      <c r="N1344" s="24"/>
      <c r="O1344" s="24"/>
      <c r="P1344" s="24"/>
      <c r="Q1344" s="24"/>
      <c r="R1344" s="24"/>
      <c r="S1344" s="24"/>
      <c r="T1344" s="24"/>
      <c r="U1344" s="24"/>
      <c r="V1344" s="24"/>
      <c r="W1344" s="24"/>
    </row>
    <row r="1345" spans="10:23" ht="15">
      <c r="J1345" s="24"/>
      <c r="K1345" s="24"/>
      <c r="L1345" s="24"/>
      <c r="M1345" s="24"/>
      <c r="N1345" s="24"/>
      <c r="O1345" s="24"/>
      <c r="P1345" s="24"/>
      <c r="Q1345" s="24"/>
      <c r="R1345" s="24"/>
      <c r="S1345" s="24"/>
      <c r="T1345" s="24"/>
      <c r="U1345" s="24"/>
      <c r="V1345" s="24"/>
      <c r="W1345" s="24"/>
    </row>
    <row r="1346" spans="10:23" ht="15">
      <c r="J1346" s="24"/>
      <c r="K1346" s="24"/>
      <c r="L1346" s="24"/>
      <c r="M1346" s="24"/>
      <c r="N1346" s="24"/>
      <c r="O1346" s="24"/>
      <c r="P1346" s="24"/>
      <c r="Q1346" s="24"/>
      <c r="R1346" s="24"/>
      <c r="S1346" s="24"/>
      <c r="T1346" s="24"/>
      <c r="U1346" s="24"/>
      <c r="V1346" s="24"/>
      <c r="W1346" s="24"/>
    </row>
    <row r="1347" spans="10:23" ht="15">
      <c r="J1347" s="24"/>
      <c r="K1347" s="24"/>
      <c r="L1347" s="24"/>
      <c r="M1347" s="24"/>
      <c r="N1347" s="24"/>
      <c r="O1347" s="24"/>
      <c r="P1347" s="24"/>
      <c r="Q1347" s="24"/>
      <c r="R1347" s="24"/>
      <c r="S1347" s="24"/>
      <c r="T1347" s="24"/>
      <c r="U1347" s="24"/>
      <c r="V1347" s="24"/>
      <c r="W1347" s="24"/>
    </row>
    <row r="1348" spans="10:23" ht="15">
      <c r="J1348" s="24"/>
      <c r="K1348" s="24"/>
      <c r="L1348" s="24"/>
      <c r="M1348" s="24"/>
      <c r="N1348" s="24"/>
      <c r="O1348" s="24"/>
      <c r="P1348" s="24"/>
      <c r="Q1348" s="24"/>
      <c r="R1348" s="24"/>
      <c r="S1348" s="24"/>
      <c r="T1348" s="24"/>
      <c r="U1348" s="24"/>
      <c r="V1348" s="24"/>
      <c r="W1348" s="24"/>
    </row>
    <row r="1349" spans="10:23" ht="15">
      <c r="J1349" s="24"/>
      <c r="K1349" s="24"/>
      <c r="L1349" s="24"/>
      <c r="M1349" s="24"/>
      <c r="N1349" s="24"/>
      <c r="O1349" s="24"/>
      <c r="P1349" s="24"/>
      <c r="Q1349" s="24"/>
      <c r="R1349" s="24"/>
      <c r="S1349" s="24"/>
      <c r="T1349" s="24"/>
      <c r="U1349" s="24"/>
      <c r="V1349" s="24"/>
      <c r="W1349" s="24"/>
    </row>
    <row r="1350" spans="10:23" ht="15">
      <c r="J1350" s="24"/>
      <c r="K1350" s="24"/>
      <c r="L1350" s="24"/>
      <c r="M1350" s="24"/>
      <c r="N1350" s="24"/>
      <c r="O1350" s="24"/>
      <c r="P1350" s="24"/>
      <c r="Q1350" s="24"/>
      <c r="R1350" s="24"/>
      <c r="S1350" s="24"/>
      <c r="T1350" s="24"/>
      <c r="U1350" s="24"/>
      <c r="V1350" s="24"/>
      <c r="W1350" s="24"/>
    </row>
    <row r="1351" spans="10:23" ht="15">
      <c r="J1351" s="24"/>
      <c r="K1351" s="24"/>
      <c r="L1351" s="24"/>
      <c r="M1351" s="24"/>
      <c r="N1351" s="24"/>
      <c r="O1351" s="24"/>
      <c r="P1351" s="24"/>
      <c r="Q1351" s="24"/>
      <c r="R1351" s="24"/>
      <c r="S1351" s="24"/>
      <c r="T1351" s="24"/>
      <c r="U1351" s="24"/>
      <c r="V1351" s="24"/>
      <c r="W1351" s="24"/>
    </row>
    <row r="1352" spans="10:23" ht="15">
      <c r="J1352" s="24"/>
      <c r="K1352" s="24"/>
      <c r="L1352" s="24"/>
      <c r="M1352" s="24"/>
      <c r="N1352" s="24"/>
      <c r="O1352" s="24"/>
      <c r="P1352" s="24"/>
      <c r="Q1352" s="24"/>
      <c r="R1352" s="24"/>
      <c r="S1352" s="24"/>
      <c r="T1352" s="24"/>
      <c r="U1352" s="24"/>
      <c r="V1352" s="24"/>
      <c r="W1352" s="24"/>
    </row>
    <row r="1353" spans="10:23" ht="15">
      <c r="J1353" s="24"/>
      <c r="K1353" s="24"/>
      <c r="L1353" s="24"/>
      <c r="M1353" s="24"/>
      <c r="N1353" s="24"/>
      <c r="O1353" s="24"/>
      <c r="P1353" s="24"/>
      <c r="Q1353" s="24"/>
      <c r="R1353" s="24"/>
      <c r="S1353" s="24"/>
      <c r="T1353" s="24"/>
      <c r="U1353" s="24"/>
      <c r="V1353" s="24"/>
      <c r="W1353" s="24"/>
    </row>
    <row r="1354" spans="10:23" ht="15">
      <c r="J1354" s="24"/>
      <c r="K1354" s="24"/>
      <c r="L1354" s="24"/>
      <c r="M1354" s="24"/>
      <c r="N1354" s="24"/>
      <c r="O1354" s="24"/>
      <c r="P1354" s="24"/>
      <c r="Q1354" s="24"/>
      <c r="R1354" s="24"/>
      <c r="S1354" s="24"/>
      <c r="T1354" s="24"/>
      <c r="U1354" s="24"/>
      <c r="V1354" s="24"/>
      <c r="W1354" s="24"/>
    </row>
    <row r="1355" spans="10:23" ht="15">
      <c r="J1355" s="24"/>
      <c r="K1355" s="24"/>
      <c r="L1355" s="24"/>
      <c r="M1355" s="24"/>
      <c r="N1355" s="24"/>
      <c r="O1355" s="24"/>
      <c r="P1355" s="24"/>
      <c r="Q1355" s="24"/>
      <c r="R1355" s="24"/>
      <c r="S1355" s="24"/>
      <c r="T1355" s="24"/>
      <c r="U1355" s="24"/>
      <c r="V1355" s="24"/>
      <c r="W1355" s="24"/>
    </row>
    <row r="1356" spans="10:23" ht="15">
      <c r="J1356" s="24"/>
      <c r="K1356" s="24"/>
      <c r="L1356" s="24"/>
      <c r="M1356" s="24"/>
      <c r="N1356" s="24"/>
      <c r="O1356" s="24"/>
      <c r="P1356" s="24"/>
      <c r="Q1356" s="24"/>
      <c r="R1356" s="24"/>
      <c r="S1356" s="24"/>
      <c r="T1356" s="24"/>
      <c r="U1356" s="24"/>
      <c r="V1356" s="24"/>
      <c r="W1356" s="24"/>
    </row>
    <row r="1357" spans="10:23" ht="15">
      <c r="J1357" s="24"/>
      <c r="K1357" s="24"/>
      <c r="L1357" s="24"/>
      <c r="M1357" s="24"/>
      <c r="N1357" s="24"/>
      <c r="O1357" s="24"/>
      <c r="P1357" s="24"/>
      <c r="Q1357" s="24"/>
      <c r="R1357" s="24"/>
      <c r="S1357" s="24"/>
      <c r="T1357" s="24"/>
      <c r="U1357" s="24"/>
      <c r="V1357" s="24"/>
      <c r="W1357" s="24"/>
    </row>
    <row r="1358" spans="10:23" ht="15">
      <c r="J1358" s="24"/>
      <c r="K1358" s="24"/>
      <c r="L1358" s="24"/>
      <c r="M1358" s="24"/>
      <c r="N1358" s="24"/>
      <c r="O1358" s="24"/>
      <c r="P1358" s="24"/>
      <c r="Q1358" s="24"/>
      <c r="R1358" s="24"/>
      <c r="S1358" s="24"/>
      <c r="T1358" s="24"/>
      <c r="U1358" s="24"/>
      <c r="V1358" s="24"/>
      <c r="W1358" s="24"/>
    </row>
    <row r="1359" spans="10:23" ht="15">
      <c r="J1359" s="24"/>
      <c r="K1359" s="24"/>
      <c r="L1359" s="24"/>
      <c r="M1359" s="24"/>
      <c r="N1359" s="24"/>
      <c r="O1359" s="24"/>
      <c r="P1359" s="24"/>
      <c r="Q1359" s="24"/>
      <c r="R1359" s="24"/>
      <c r="S1359" s="24"/>
      <c r="T1359" s="24"/>
      <c r="U1359" s="24"/>
      <c r="V1359" s="24"/>
      <c r="W1359" s="24"/>
    </row>
    <row r="1360" spans="10:23" ht="15">
      <c r="J1360" s="24"/>
      <c r="K1360" s="24"/>
      <c r="L1360" s="24"/>
      <c r="M1360" s="24"/>
      <c r="N1360" s="24"/>
      <c r="O1360" s="24"/>
      <c r="P1360" s="24"/>
      <c r="Q1360" s="24"/>
      <c r="R1360" s="24"/>
      <c r="S1360" s="24"/>
      <c r="T1360" s="24"/>
      <c r="U1360" s="24"/>
      <c r="V1360" s="24"/>
      <c r="W1360" s="24"/>
    </row>
    <row r="1361" spans="10:23" ht="15">
      <c r="J1361" s="24"/>
      <c r="K1361" s="24"/>
      <c r="L1361" s="24"/>
      <c r="M1361" s="24"/>
      <c r="N1361" s="24"/>
      <c r="O1361" s="24"/>
      <c r="P1361" s="24"/>
      <c r="Q1361" s="24"/>
      <c r="R1361" s="24"/>
      <c r="S1361" s="24"/>
      <c r="T1361" s="24"/>
      <c r="U1361" s="24"/>
      <c r="V1361" s="24"/>
      <c r="W1361" s="24"/>
    </row>
    <row r="1362" spans="10:23" ht="15">
      <c r="J1362" s="24"/>
      <c r="K1362" s="24"/>
      <c r="L1362" s="24"/>
      <c r="M1362" s="24"/>
      <c r="N1362" s="24"/>
      <c r="O1362" s="24"/>
      <c r="P1362" s="24"/>
      <c r="Q1362" s="24"/>
      <c r="R1362" s="24"/>
      <c r="S1362" s="24"/>
      <c r="T1362" s="24"/>
      <c r="U1362" s="24"/>
      <c r="V1362" s="24"/>
      <c r="W1362" s="24"/>
    </row>
    <row r="1363" spans="10:23" ht="15">
      <c r="J1363" s="24"/>
      <c r="K1363" s="24"/>
      <c r="L1363" s="24"/>
      <c r="M1363" s="24"/>
      <c r="N1363" s="24"/>
      <c r="O1363" s="24"/>
      <c r="P1363" s="24"/>
      <c r="Q1363" s="24"/>
      <c r="R1363" s="24"/>
      <c r="S1363" s="24"/>
      <c r="T1363" s="24"/>
      <c r="U1363" s="24"/>
      <c r="V1363" s="24"/>
      <c r="W1363" s="24"/>
    </row>
    <row r="1364" spans="10:23" ht="15">
      <c r="J1364" s="24"/>
      <c r="K1364" s="24"/>
      <c r="L1364" s="24"/>
      <c r="M1364" s="24"/>
      <c r="N1364" s="24"/>
      <c r="O1364" s="24"/>
      <c r="P1364" s="24"/>
      <c r="Q1364" s="24"/>
      <c r="R1364" s="24"/>
      <c r="S1364" s="24"/>
      <c r="T1364" s="24"/>
      <c r="U1364" s="24"/>
      <c r="V1364" s="24"/>
      <c r="W1364" s="24"/>
    </row>
    <row r="1365" spans="10:23" ht="15">
      <c r="J1365" s="24"/>
      <c r="K1365" s="24"/>
      <c r="L1365" s="24"/>
      <c r="M1365" s="24"/>
      <c r="N1365" s="24"/>
      <c r="O1365" s="24"/>
      <c r="P1365" s="24"/>
      <c r="Q1365" s="24"/>
      <c r="R1365" s="24"/>
      <c r="S1365" s="24"/>
      <c r="T1365" s="24"/>
      <c r="U1365" s="24"/>
      <c r="V1365" s="24"/>
      <c r="W1365" s="24"/>
    </row>
    <row r="1366" spans="10:23" ht="15">
      <c r="J1366" s="24"/>
      <c r="K1366" s="24"/>
      <c r="L1366" s="24"/>
      <c r="M1366" s="24"/>
      <c r="N1366" s="24"/>
      <c r="O1366" s="24"/>
      <c r="P1366" s="24"/>
      <c r="Q1366" s="24"/>
      <c r="R1366" s="24"/>
      <c r="S1366" s="24"/>
      <c r="T1366" s="24"/>
      <c r="U1366" s="24"/>
      <c r="V1366" s="24"/>
      <c r="W1366" s="24"/>
    </row>
    <row r="1367" spans="10:23" ht="15">
      <c r="J1367" s="24"/>
      <c r="K1367" s="24"/>
      <c r="L1367" s="24"/>
      <c r="M1367" s="24"/>
      <c r="N1367" s="24"/>
      <c r="O1367" s="24"/>
      <c r="P1367" s="24"/>
      <c r="Q1367" s="24"/>
      <c r="R1367" s="24"/>
      <c r="S1367" s="24"/>
      <c r="T1367" s="24"/>
      <c r="U1367" s="24"/>
      <c r="V1367" s="24"/>
      <c r="W1367" s="24"/>
    </row>
    <row r="1368" spans="10:23" ht="15">
      <c r="J1368" s="24"/>
      <c r="K1368" s="24"/>
      <c r="L1368" s="24"/>
      <c r="M1368" s="24"/>
      <c r="N1368" s="24"/>
      <c r="O1368" s="24"/>
      <c r="P1368" s="24"/>
      <c r="Q1368" s="24"/>
      <c r="R1368" s="24"/>
      <c r="S1368" s="24"/>
      <c r="T1368" s="24"/>
      <c r="U1368" s="24"/>
      <c r="V1368" s="24"/>
      <c r="W1368" s="24"/>
    </row>
    <row r="1369" spans="10:23" ht="15">
      <c r="J1369" s="24"/>
      <c r="K1369" s="24"/>
      <c r="L1369" s="24"/>
      <c r="M1369" s="24"/>
      <c r="N1369" s="24"/>
      <c r="O1369" s="24"/>
      <c r="P1369" s="24"/>
      <c r="Q1369" s="24"/>
      <c r="R1369" s="24"/>
      <c r="S1369" s="24"/>
      <c r="T1369" s="24"/>
      <c r="U1369" s="24"/>
      <c r="V1369" s="24"/>
      <c r="W1369" s="24"/>
    </row>
    <row r="1370" spans="10:23" ht="15">
      <c r="J1370" s="24"/>
      <c r="K1370" s="24"/>
      <c r="L1370" s="24"/>
      <c r="M1370" s="24"/>
      <c r="N1370" s="24"/>
      <c r="O1370" s="24"/>
      <c r="P1370" s="24"/>
      <c r="Q1370" s="24"/>
      <c r="R1370" s="24"/>
      <c r="S1370" s="24"/>
      <c r="T1370" s="24"/>
      <c r="U1370" s="24"/>
      <c r="V1370" s="24"/>
      <c r="W1370" s="24"/>
    </row>
    <row r="1371" spans="10:23" ht="15">
      <c r="J1371" s="24"/>
      <c r="K1371" s="24"/>
      <c r="L1371" s="24"/>
      <c r="M1371" s="24"/>
      <c r="N1371" s="24"/>
      <c r="O1371" s="24"/>
      <c r="P1371" s="24"/>
      <c r="Q1371" s="24"/>
      <c r="R1371" s="24"/>
      <c r="S1371" s="24"/>
      <c r="T1371" s="24"/>
      <c r="U1371" s="24"/>
      <c r="V1371" s="24"/>
      <c r="W1371" s="24"/>
    </row>
    <row r="1372" spans="10:23" ht="15">
      <c r="J1372" s="24"/>
      <c r="K1372" s="24"/>
      <c r="L1372" s="24"/>
      <c r="M1372" s="24"/>
      <c r="N1372" s="24"/>
      <c r="O1372" s="24"/>
      <c r="P1372" s="24"/>
      <c r="Q1372" s="24"/>
      <c r="R1372" s="24"/>
      <c r="S1372" s="24"/>
      <c r="T1372" s="24"/>
      <c r="U1372" s="24"/>
      <c r="V1372" s="24"/>
      <c r="W1372" s="24"/>
    </row>
    <row r="1373" spans="10:23" ht="15">
      <c r="J1373" s="24"/>
      <c r="K1373" s="24"/>
      <c r="L1373" s="24"/>
      <c r="M1373" s="24"/>
      <c r="N1373" s="24"/>
      <c r="O1373" s="24"/>
      <c r="P1373" s="24"/>
      <c r="Q1373" s="24"/>
      <c r="R1373" s="24"/>
      <c r="S1373" s="24"/>
      <c r="T1373" s="24"/>
      <c r="U1373" s="24"/>
      <c r="V1373" s="24"/>
      <c r="W1373" s="24"/>
    </row>
    <row r="1374" spans="10:23" ht="15">
      <c r="J1374" s="24"/>
      <c r="K1374" s="24"/>
      <c r="L1374" s="24"/>
      <c r="M1374" s="24"/>
      <c r="N1374" s="24"/>
      <c r="O1374" s="24"/>
      <c r="P1374" s="24"/>
      <c r="Q1374" s="24"/>
      <c r="R1374" s="24"/>
      <c r="S1374" s="24"/>
      <c r="T1374" s="24"/>
      <c r="U1374" s="24"/>
      <c r="V1374" s="24"/>
      <c r="W1374" s="24"/>
    </row>
    <row r="1375" spans="10:23" ht="15">
      <c r="J1375" s="24"/>
      <c r="K1375" s="24"/>
      <c r="L1375" s="24"/>
      <c r="M1375" s="24"/>
      <c r="N1375" s="24"/>
      <c r="O1375" s="24"/>
      <c r="P1375" s="24"/>
      <c r="Q1375" s="24"/>
      <c r="R1375" s="24"/>
      <c r="S1375" s="24"/>
      <c r="T1375" s="24"/>
      <c r="U1375" s="24"/>
      <c r="V1375" s="24"/>
      <c r="W1375" s="24"/>
    </row>
    <row r="1376" spans="10:23" ht="15">
      <c r="J1376" s="24"/>
      <c r="K1376" s="24"/>
      <c r="L1376" s="24"/>
      <c r="M1376" s="24"/>
      <c r="N1376" s="24"/>
      <c r="O1376" s="24"/>
      <c r="P1376" s="24"/>
      <c r="Q1376" s="24"/>
      <c r="R1376" s="24"/>
      <c r="S1376" s="24"/>
      <c r="T1376" s="24"/>
      <c r="U1376" s="24"/>
      <c r="V1376" s="24"/>
      <c r="W1376" s="24"/>
    </row>
    <row r="1377" spans="10:23" ht="15">
      <c r="J1377" s="24"/>
      <c r="K1377" s="24"/>
      <c r="L1377" s="24"/>
      <c r="M1377" s="24"/>
      <c r="N1377" s="24"/>
      <c r="O1377" s="24"/>
      <c r="P1377" s="24"/>
      <c r="Q1377" s="24"/>
      <c r="R1377" s="24"/>
      <c r="S1377" s="24"/>
      <c r="T1377" s="24"/>
      <c r="U1377" s="24"/>
      <c r="V1377" s="24"/>
      <c r="W1377" s="24"/>
    </row>
    <row r="1378" spans="10:23" ht="15">
      <c r="J1378" s="24"/>
      <c r="K1378" s="24"/>
      <c r="L1378" s="24"/>
      <c r="M1378" s="24"/>
      <c r="N1378" s="24"/>
      <c r="O1378" s="24"/>
      <c r="P1378" s="24"/>
      <c r="Q1378" s="24"/>
      <c r="R1378" s="24"/>
      <c r="S1378" s="24"/>
      <c r="T1378" s="24"/>
      <c r="U1378" s="24"/>
      <c r="V1378" s="24"/>
      <c r="W1378" s="24"/>
    </row>
    <row r="1379" spans="10:23" ht="15">
      <c r="J1379" s="24"/>
      <c r="K1379" s="24"/>
      <c r="L1379" s="24"/>
      <c r="M1379" s="24"/>
      <c r="N1379" s="24"/>
      <c r="O1379" s="24"/>
      <c r="P1379" s="24"/>
      <c r="Q1379" s="24"/>
      <c r="R1379" s="24"/>
      <c r="S1379" s="24"/>
      <c r="T1379" s="24"/>
      <c r="U1379" s="24"/>
      <c r="V1379" s="24"/>
      <c r="W1379" s="24"/>
    </row>
    <row r="1380" spans="10:23" ht="15">
      <c r="J1380" s="24"/>
      <c r="K1380" s="24"/>
      <c r="L1380" s="24"/>
      <c r="M1380" s="24"/>
      <c r="N1380" s="24"/>
      <c r="O1380" s="24"/>
      <c r="P1380" s="24"/>
      <c r="Q1380" s="24"/>
      <c r="R1380" s="24"/>
      <c r="S1380" s="24"/>
      <c r="T1380" s="24"/>
      <c r="U1380" s="24"/>
      <c r="V1380" s="24"/>
      <c r="W1380" s="24"/>
    </row>
    <row r="1381" spans="10:23" ht="15">
      <c r="J1381" s="24"/>
      <c r="K1381" s="24"/>
      <c r="L1381" s="24"/>
      <c r="M1381" s="24"/>
      <c r="N1381" s="24"/>
      <c r="O1381" s="24"/>
      <c r="P1381" s="24"/>
      <c r="Q1381" s="24"/>
      <c r="R1381" s="24"/>
      <c r="S1381" s="24"/>
      <c r="T1381" s="24"/>
      <c r="U1381" s="24"/>
      <c r="V1381" s="24"/>
      <c r="W1381" s="24"/>
    </row>
    <row r="1382" spans="10:23" ht="15">
      <c r="J1382" s="24"/>
      <c r="K1382" s="24"/>
      <c r="L1382" s="24"/>
      <c r="M1382" s="24"/>
      <c r="N1382" s="24"/>
      <c r="O1382" s="24"/>
      <c r="P1382" s="24"/>
      <c r="Q1382" s="24"/>
      <c r="R1382" s="24"/>
      <c r="S1382" s="24"/>
      <c r="T1382" s="24"/>
      <c r="U1382" s="24"/>
      <c r="V1382" s="24"/>
      <c r="W1382" s="24"/>
    </row>
    <row r="1383" spans="10:23" ht="15">
      <c r="J1383" s="24"/>
      <c r="K1383" s="24"/>
      <c r="L1383" s="24"/>
      <c r="M1383" s="24"/>
      <c r="N1383" s="24"/>
      <c r="O1383" s="24"/>
      <c r="P1383" s="24"/>
      <c r="Q1383" s="24"/>
      <c r="R1383" s="24"/>
      <c r="S1383" s="24"/>
      <c r="T1383" s="24"/>
      <c r="U1383" s="24"/>
      <c r="V1383" s="24"/>
      <c r="W1383" s="24"/>
    </row>
    <row r="1384" spans="10:23" ht="15">
      <c r="J1384" s="24"/>
      <c r="K1384" s="24"/>
      <c r="L1384" s="24"/>
      <c r="M1384" s="24"/>
      <c r="N1384" s="24"/>
      <c r="O1384" s="24"/>
      <c r="P1384" s="24"/>
      <c r="Q1384" s="24"/>
      <c r="R1384" s="24"/>
      <c r="S1384" s="24"/>
      <c r="T1384" s="24"/>
      <c r="U1384" s="24"/>
      <c r="V1384" s="24"/>
      <c r="W1384" s="24"/>
    </row>
    <row r="1385" spans="10:23" ht="15">
      <c r="J1385" s="24"/>
      <c r="K1385" s="24"/>
      <c r="L1385" s="24"/>
      <c r="M1385" s="24"/>
      <c r="N1385" s="24"/>
      <c r="O1385" s="24"/>
      <c r="P1385" s="24"/>
      <c r="Q1385" s="24"/>
      <c r="R1385" s="24"/>
      <c r="S1385" s="24"/>
      <c r="T1385" s="24"/>
      <c r="U1385" s="24"/>
      <c r="V1385" s="24"/>
      <c r="W1385" s="24"/>
    </row>
    <row r="1386" spans="10:23" ht="15">
      <c r="J1386" s="24"/>
      <c r="K1386" s="24"/>
      <c r="L1386" s="24"/>
      <c r="M1386" s="24"/>
      <c r="N1386" s="24"/>
      <c r="O1386" s="24"/>
      <c r="P1386" s="24"/>
      <c r="Q1386" s="24"/>
      <c r="R1386" s="24"/>
      <c r="S1386" s="24"/>
      <c r="T1386" s="24"/>
      <c r="U1386" s="24"/>
      <c r="V1386" s="24"/>
      <c r="W1386" s="24"/>
    </row>
    <row r="1387" spans="10:23" ht="15">
      <c r="J1387" s="24"/>
      <c r="K1387" s="24"/>
      <c r="L1387" s="24"/>
      <c r="M1387" s="24"/>
      <c r="N1387" s="24"/>
      <c r="O1387" s="24"/>
      <c r="P1387" s="24"/>
      <c r="Q1387" s="24"/>
      <c r="R1387" s="24"/>
      <c r="S1387" s="24"/>
      <c r="T1387" s="24"/>
      <c r="U1387" s="24"/>
      <c r="V1387" s="24"/>
      <c r="W1387" s="24"/>
    </row>
    <row r="1388" spans="10:23" ht="15">
      <c r="J1388" s="24"/>
      <c r="K1388" s="24"/>
      <c r="L1388" s="24"/>
      <c r="M1388" s="24"/>
      <c r="N1388" s="24"/>
      <c r="O1388" s="24"/>
      <c r="P1388" s="24"/>
      <c r="Q1388" s="24"/>
      <c r="R1388" s="24"/>
      <c r="S1388" s="24"/>
      <c r="T1388" s="24"/>
      <c r="U1388" s="24"/>
      <c r="V1388" s="24"/>
      <c r="W1388" s="24"/>
    </row>
    <row r="1389" spans="10:23" ht="15">
      <c r="J1389" s="24"/>
      <c r="K1389" s="24"/>
      <c r="L1389" s="24"/>
      <c r="M1389" s="24"/>
      <c r="N1389" s="24"/>
      <c r="O1389" s="24"/>
      <c r="P1389" s="24"/>
      <c r="Q1389" s="24"/>
      <c r="R1389" s="24"/>
      <c r="S1389" s="24"/>
      <c r="T1389" s="24"/>
      <c r="U1389" s="24"/>
      <c r="V1389" s="24"/>
      <c r="W1389" s="24"/>
    </row>
    <row r="1390" spans="10:23" ht="15">
      <c r="J1390" s="24"/>
      <c r="K1390" s="24"/>
      <c r="L1390" s="24"/>
      <c r="M1390" s="24"/>
      <c r="N1390" s="24"/>
      <c r="O1390" s="24"/>
      <c r="P1390" s="24"/>
      <c r="Q1390" s="24"/>
      <c r="R1390" s="24"/>
      <c r="S1390" s="24"/>
      <c r="T1390" s="24"/>
      <c r="U1390" s="24"/>
      <c r="V1390" s="24"/>
      <c r="W1390" s="24"/>
    </row>
    <row r="1391" spans="10:23" ht="15">
      <c r="J1391" s="24"/>
      <c r="K1391" s="24"/>
      <c r="L1391" s="24"/>
      <c r="M1391" s="24"/>
      <c r="N1391" s="24"/>
      <c r="O1391" s="24"/>
      <c r="P1391" s="24"/>
      <c r="Q1391" s="24"/>
      <c r="R1391" s="24"/>
      <c r="S1391" s="24"/>
      <c r="T1391" s="24"/>
      <c r="U1391" s="24"/>
      <c r="V1391" s="24"/>
      <c r="W1391" s="24"/>
    </row>
    <row r="1392" spans="10:23" ht="15">
      <c r="J1392" s="24"/>
      <c r="K1392" s="24"/>
      <c r="L1392" s="24"/>
      <c r="M1392" s="24"/>
      <c r="N1392" s="24"/>
      <c r="O1392" s="24"/>
      <c r="P1392" s="24"/>
      <c r="Q1392" s="24"/>
      <c r="R1392" s="24"/>
      <c r="S1392" s="24"/>
      <c r="T1392" s="24"/>
      <c r="U1392" s="24"/>
      <c r="V1392" s="24"/>
      <c r="W1392" s="24"/>
    </row>
    <row r="1393" spans="10:23" ht="15">
      <c r="J1393" s="24"/>
      <c r="K1393" s="24"/>
      <c r="L1393" s="24"/>
      <c r="M1393" s="24"/>
      <c r="N1393" s="24"/>
      <c r="O1393" s="24"/>
      <c r="P1393" s="24"/>
      <c r="Q1393" s="24"/>
      <c r="R1393" s="24"/>
      <c r="S1393" s="24"/>
      <c r="T1393" s="24"/>
      <c r="U1393" s="24"/>
      <c r="V1393" s="24"/>
      <c r="W1393" s="24"/>
    </row>
    <row r="1394" spans="10:23" ht="15">
      <c r="J1394" s="24"/>
      <c r="K1394" s="24"/>
      <c r="L1394" s="24"/>
      <c r="M1394" s="24"/>
      <c r="N1394" s="24"/>
      <c r="O1394" s="24"/>
      <c r="P1394" s="24"/>
      <c r="Q1394" s="24"/>
      <c r="R1394" s="24"/>
      <c r="S1394" s="24"/>
      <c r="T1394" s="24"/>
      <c r="U1394" s="24"/>
      <c r="V1394" s="24"/>
      <c r="W1394" s="24"/>
    </row>
    <row r="1395" spans="10:23" ht="15">
      <c r="J1395" s="24"/>
      <c r="K1395" s="24"/>
      <c r="L1395" s="24"/>
      <c r="M1395" s="24"/>
      <c r="N1395" s="24"/>
      <c r="O1395" s="24"/>
      <c r="P1395" s="24"/>
      <c r="Q1395" s="24"/>
      <c r="R1395" s="24"/>
      <c r="S1395" s="24"/>
      <c r="T1395" s="24"/>
      <c r="U1395" s="24"/>
      <c r="V1395" s="24"/>
      <c r="W1395" s="24"/>
    </row>
    <row r="1396" spans="10:23" ht="15">
      <c r="J1396" s="24"/>
      <c r="K1396" s="24"/>
      <c r="L1396" s="24"/>
      <c r="M1396" s="24"/>
      <c r="N1396" s="24"/>
      <c r="O1396" s="24"/>
      <c r="P1396" s="24"/>
      <c r="Q1396" s="24"/>
      <c r="R1396" s="24"/>
      <c r="S1396" s="24"/>
      <c r="T1396" s="24"/>
      <c r="U1396" s="24"/>
      <c r="V1396" s="24"/>
      <c r="W1396" s="24"/>
    </row>
    <row r="1397" spans="10:23" ht="15">
      <c r="J1397" s="24"/>
      <c r="K1397" s="24"/>
      <c r="L1397" s="24"/>
      <c r="M1397" s="24"/>
      <c r="N1397" s="24"/>
      <c r="O1397" s="24"/>
      <c r="P1397" s="24"/>
      <c r="Q1397" s="24"/>
      <c r="R1397" s="24"/>
      <c r="S1397" s="24"/>
      <c r="T1397" s="24"/>
      <c r="U1397" s="24"/>
      <c r="V1397" s="24"/>
      <c r="W1397" s="24"/>
    </row>
    <row r="1398" spans="10:23" ht="15">
      <c r="J1398" s="24"/>
      <c r="K1398" s="24"/>
      <c r="L1398" s="24"/>
      <c r="M1398" s="24"/>
      <c r="N1398" s="24"/>
      <c r="O1398" s="24"/>
      <c r="P1398" s="24"/>
      <c r="Q1398" s="24"/>
      <c r="R1398" s="24"/>
      <c r="S1398" s="24"/>
      <c r="T1398" s="24"/>
      <c r="U1398" s="24"/>
      <c r="V1398" s="24"/>
      <c r="W1398" s="24"/>
    </row>
    <row r="1399" spans="10:23" ht="15">
      <c r="J1399" s="24"/>
      <c r="K1399" s="24"/>
      <c r="L1399" s="24"/>
      <c r="M1399" s="24"/>
      <c r="N1399" s="24"/>
      <c r="O1399" s="24"/>
      <c r="P1399" s="24"/>
      <c r="Q1399" s="24"/>
      <c r="R1399" s="24"/>
      <c r="S1399" s="24"/>
      <c r="T1399" s="24"/>
      <c r="U1399" s="24"/>
      <c r="V1399" s="24"/>
      <c r="W1399" s="24"/>
    </row>
    <row r="1400" spans="10:23" ht="15">
      <c r="J1400" s="24"/>
      <c r="K1400" s="24"/>
      <c r="L1400" s="24"/>
      <c r="M1400" s="24"/>
      <c r="N1400" s="24"/>
      <c r="O1400" s="24"/>
      <c r="P1400" s="24"/>
      <c r="Q1400" s="24"/>
      <c r="R1400" s="24"/>
      <c r="S1400" s="24"/>
      <c r="T1400" s="24"/>
      <c r="U1400" s="24"/>
      <c r="V1400" s="24"/>
      <c r="W1400" s="24"/>
    </row>
    <row r="1401" spans="10:23" ht="15">
      <c r="J1401" s="24"/>
      <c r="K1401" s="24"/>
      <c r="L1401" s="24"/>
      <c r="M1401" s="24"/>
      <c r="N1401" s="24"/>
      <c r="O1401" s="24"/>
      <c r="P1401" s="24"/>
      <c r="Q1401" s="24"/>
      <c r="R1401" s="24"/>
      <c r="S1401" s="24"/>
      <c r="T1401" s="24"/>
      <c r="U1401" s="24"/>
      <c r="V1401" s="24"/>
      <c r="W1401" s="24"/>
    </row>
    <row r="1402" spans="10:23" ht="15">
      <c r="J1402" s="24"/>
      <c r="K1402" s="24"/>
      <c r="L1402" s="24"/>
      <c r="M1402" s="24"/>
      <c r="N1402" s="24"/>
      <c r="O1402" s="24"/>
      <c r="P1402" s="24"/>
      <c r="Q1402" s="24"/>
      <c r="R1402" s="24"/>
      <c r="S1402" s="24"/>
      <c r="T1402" s="24"/>
      <c r="U1402" s="24"/>
      <c r="V1402" s="24"/>
      <c r="W1402" s="24"/>
    </row>
    <row r="1403" spans="10:23" ht="15">
      <c r="J1403" s="24"/>
      <c r="K1403" s="24"/>
      <c r="L1403" s="24"/>
      <c r="M1403" s="24"/>
      <c r="N1403" s="24"/>
      <c r="O1403" s="24"/>
      <c r="P1403" s="24"/>
      <c r="Q1403" s="24"/>
      <c r="R1403" s="24"/>
      <c r="S1403" s="24"/>
      <c r="T1403" s="24"/>
      <c r="U1403" s="24"/>
      <c r="V1403" s="24"/>
      <c r="W1403" s="24"/>
    </row>
    <row r="1404" spans="10:23" ht="15">
      <c r="J1404" s="24"/>
      <c r="K1404" s="24"/>
      <c r="L1404" s="24"/>
      <c r="M1404" s="24"/>
      <c r="N1404" s="24"/>
      <c r="O1404" s="24"/>
      <c r="P1404" s="24"/>
      <c r="Q1404" s="24"/>
      <c r="R1404" s="24"/>
      <c r="S1404" s="24"/>
      <c r="T1404" s="24"/>
      <c r="U1404" s="24"/>
      <c r="V1404" s="24"/>
      <c r="W1404" s="24"/>
    </row>
    <row r="1405" spans="10:23" ht="15">
      <c r="J1405" s="24"/>
      <c r="K1405" s="24"/>
      <c r="L1405" s="24"/>
      <c r="M1405" s="24"/>
      <c r="N1405" s="24"/>
      <c r="O1405" s="24"/>
      <c r="P1405" s="24"/>
      <c r="Q1405" s="24"/>
      <c r="R1405" s="24"/>
      <c r="S1405" s="24"/>
      <c r="T1405" s="24"/>
      <c r="U1405" s="24"/>
      <c r="V1405" s="24"/>
      <c r="W1405" s="24"/>
    </row>
    <row r="1406" spans="10:23" ht="15">
      <c r="J1406" s="24"/>
      <c r="K1406" s="24"/>
      <c r="L1406" s="24"/>
      <c r="M1406" s="24"/>
      <c r="N1406" s="24"/>
      <c r="O1406" s="24"/>
      <c r="P1406" s="24"/>
      <c r="Q1406" s="24"/>
      <c r="R1406" s="24"/>
      <c r="S1406" s="24"/>
      <c r="T1406" s="24"/>
      <c r="U1406" s="24"/>
      <c r="V1406" s="24"/>
      <c r="W1406" s="24"/>
    </row>
    <row r="1407" spans="10:23" ht="15">
      <c r="J1407" s="24"/>
      <c r="K1407" s="24"/>
      <c r="L1407" s="24"/>
      <c r="M1407" s="24"/>
      <c r="N1407" s="24"/>
      <c r="O1407" s="24"/>
      <c r="P1407" s="24"/>
      <c r="Q1407" s="24"/>
      <c r="R1407" s="24"/>
      <c r="S1407" s="24"/>
      <c r="T1407" s="24"/>
      <c r="U1407" s="24"/>
      <c r="V1407" s="24"/>
      <c r="W1407" s="24"/>
    </row>
    <row r="1408" spans="10:23" ht="15">
      <c r="J1408" s="24"/>
      <c r="K1408" s="24"/>
      <c r="L1408" s="24"/>
      <c r="M1408" s="24"/>
      <c r="N1408" s="24"/>
      <c r="O1408" s="24"/>
      <c r="P1408" s="24"/>
      <c r="Q1408" s="24"/>
      <c r="R1408" s="24"/>
      <c r="S1408" s="24"/>
      <c r="T1408" s="24"/>
      <c r="U1408" s="24"/>
      <c r="V1408" s="24"/>
      <c r="W1408" s="24"/>
    </row>
    <row r="1409" spans="10:23" ht="15">
      <c r="J1409" s="24"/>
      <c r="K1409" s="24"/>
      <c r="L1409" s="24"/>
      <c r="M1409" s="24"/>
      <c r="N1409" s="24"/>
      <c r="O1409" s="24"/>
      <c r="P1409" s="24"/>
      <c r="Q1409" s="24"/>
      <c r="R1409" s="24"/>
      <c r="S1409" s="24"/>
      <c r="T1409" s="24"/>
      <c r="U1409" s="24"/>
      <c r="V1409" s="24"/>
      <c r="W1409" s="24"/>
    </row>
    <row r="1410" spans="10:23" ht="15">
      <c r="J1410" s="24"/>
      <c r="K1410" s="24"/>
      <c r="L1410" s="24"/>
      <c r="M1410" s="24"/>
      <c r="N1410" s="24"/>
      <c r="O1410" s="24"/>
      <c r="P1410" s="24"/>
      <c r="Q1410" s="24"/>
      <c r="R1410" s="24"/>
      <c r="S1410" s="24"/>
      <c r="T1410" s="24"/>
      <c r="U1410" s="24"/>
      <c r="V1410" s="24"/>
      <c r="W1410" s="24"/>
    </row>
    <row r="1411" spans="10:23" ht="15">
      <c r="J1411" s="24"/>
      <c r="K1411" s="24"/>
      <c r="L1411" s="24"/>
      <c r="M1411" s="24"/>
      <c r="N1411" s="24"/>
      <c r="O1411" s="24"/>
      <c r="P1411" s="24"/>
      <c r="Q1411" s="24"/>
      <c r="R1411" s="24"/>
      <c r="S1411" s="24"/>
      <c r="T1411" s="24"/>
      <c r="U1411" s="24"/>
      <c r="V1411" s="24"/>
      <c r="W1411" s="24"/>
    </row>
    <row r="1412" spans="10:23" ht="15">
      <c r="J1412" s="24"/>
      <c r="K1412" s="24"/>
      <c r="L1412" s="24"/>
      <c r="M1412" s="24"/>
      <c r="N1412" s="24"/>
      <c r="O1412" s="24"/>
      <c r="P1412" s="24"/>
      <c r="Q1412" s="24"/>
      <c r="R1412" s="24"/>
      <c r="S1412" s="24"/>
      <c r="T1412" s="24"/>
      <c r="U1412" s="24"/>
      <c r="V1412" s="24"/>
      <c r="W1412" s="24"/>
    </row>
    <row r="1413" spans="10:23" ht="15">
      <c r="J1413" s="24"/>
      <c r="K1413" s="24"/>
      <c r="L1413" s="24"/>
      <c r="M1413" s="24"/>
      <c r="N1413" s="24"/>
      <c r="O1413" s="24"/>
      <c r="P1413" s="24"/>
      <c r="Q1413" s="24"/>
      <c r="R1413" s="24"/>
      <c r="S1413" s="24"/>
      <c r="T1413" s="24"/>
      <c r="U1413" s="24"/>
      <c r="V1413" s="24"/>
      <c r="W1413" s="24"/>
    </row>
    <row r="1414" spans="10:23" ht="15">
      <c r="J1414" s="24"/>
      <c r="K1414" s="24"/>
      <c r="L1414" s="24"/>
      <c r="M1414" s="24"/>
      <c r="N1414" s="24"/>
      <c r="O1414" s="24"/>
      <c r="P1414" s="24"/>
      <c r="Q1414" s="24"/>
      <c r="R1414" s="24"/>
      <c r="S1414" s="24"/>
      <c r="T1414" s="24"/>
      <c r="U1414" s="24"/>
      <c r="V1414" s="24"/>
      <c r="W1414" s="24"/>
    </row>
    <row r="1415" spans="10:23" ht="15">
      <c r="J1415" s="24"/>
      <c r="K1415" s="24"/>
      <c r="L1415" s="24"/>
      <c r="M1415" s="24"/>
      <c r="N1415" s="24"/>
      <c r="O1415" s="24"/>
      <c r="P1415" s="24"/>
      <c r="Q1415" s="24"/>
      <c r="R1415" s="24"/>
      <c r="S1415" s="24"/>
      <c r="T1415" s="24"/>
      <c r="U1415" s="24"/>
      <c r="V1415" s="24"/>
      <c r="W1415" s="24"/>
    </row>
    <row r="1416" spans="10:23" ht="15">
      <c r="J1416" s="24"/>
      <c r="K1416" s="24"/>
      <c r="L1416" s="24"/>
      <c r="M1416" s="24"/>
      <c r="N1416" s="24"/>
      <c r="O1416" s="24"/>
      <c r="P1416" s="24"/>
      <c r="Q1416" s="24"/>
      <c r="R1416" s="24"/>
      <c r="S1416" s="24"/>
      <c r="T1416" s="24"/>
      <c r="U1416" s="24"/>
      <c r="V1416" s="24"/>
      <c r="W1416" s="24"/>
    </row>
    <row r="1417" spans="10:23" ht="15">
      <c r="J1417" s="24"/>
      <c r="K1417" s="24"/>
      <c r="L1417" s="24"/>
      <c r="M1417" s="24"/>
      <c r="N1417" s="24"/>
      <c r="O1417" s="24"/>
      <c r="P1417" s="24"/>
      <c r="Q1417" s="24"/>
      <c r="R1417" s="24"/>
      <c r="S1417" s="24"/>
      <c r="T1417" s="24"/>
      <c r="U1417" s="24"/>
      <c r="V1417" s="24"/>
      <c r="W1417" s="24"/>
    </row>
    <row r="1418" spans="10:23" ht="15">
      <c r="J1418" s="24"/>
      <c r="K1418" s="24"/>
      <c r="L1418" s="24"/>
      <c r="M1418" s="24"/>
      <c r="N1418" s="24"/>
      <c r="O1418" s="24"/>
      <c r="P1418" s="24"/>
      <c r="Q1418" s="24"/>
      <c r="R1418" s="24"/>
      <c r="S1418" s="24"/>
      <c r="T1418" s="24"/>
      <c r="U1418" s="24"/>
      <c r="V1418" s="24"/>
      <c r="W1418" s="24"/>
    </row>
    <row r="1419" spans="10:23" ht="15">
      <c r="J1419" s="24"/>
      <c r="K1419" s="24"/>
      <c r="L1419" s="24"/>
      <c r="M1419" s="24"/>
      <c r="N1419" s="24"/>
      <c r="O1419" s="24"/>
      <c r="P1419" s="24"/>
      <c r="Q1419" s="24"/>
      <c r="R1419" s="24"/>
      <c r="S1419" s="24"/>
      <c r="T1419" s="24"/>
      <c r="U1419" s="24"/>
      <c r="V1419" s="24"/>
      <c r="W1419" s="24"/>
    </row>
    <row r="1420" spans="10:23" ht="15">
      <c r="J1420" s="24"/>
      <c r="K1420" s="24"/>
      <c r="L1420" s="24"/>
      <c r="M1420" s="24"/>
      <c r="N1420" s="24"/>
      <c r="O1420" s="24"/>
      <c r="P1420" s="24"/>
      <c r="Q1420" s="24"/>
      <c r="R1420" s="24"/>
      <c r="S1420" s="24"/>
      <c r="T1420" s="24"/>
      <c r="U1420" s="24"/>
      <c r="V1420" s="24"/>
      <c r="W1420" s="24"/>
    </row>
    <row r="1421" spans="10:23" ht="15">
      <c r="J1421" s="24"/>
      <c r="K1421" s="24"/>
      <c r="L1421" s="24"/>
      <c r="M1421" s="24"/>
      <c r="N1421" s="24"/>
      <c r="O1421" s="24"/>
      <c r="P1421" s="24"/>
      <c r="Q1421" s="24"/>
      <c r="R1421" s="24"/>
      <c r="S1421" s="24"/>
      <c r="T1421" s="24"/>
      <c r="U1421" s="24"/>
      <c r="V1421" s="24"/>
      <c r="W1421" s="24"/>
    </row>
    <row r="1422" spans="10:23" ht="15">
      <c r="J1422" s="24"/>
      <c r="K1422" s="24"/>
      <c r="L1422" s="24"/>
      <c r="M1422" s="24"/>
      <c r="N1422" s="24"/>
      <c r="O1422" s="24"/>
      <c r="P1422" s="24"/>
      <c r="Q1422" s="24"/>
      <c r="R1422" s="24"/>
      <c r="S1422" s="24"/>
      <c r="T1422" s="24"/>
      <c r="U1422" s="24"/>
      <c r="V1422" s="24"/>
      <c r="W1422" s="24"/>
    </row>
    <row r="1423" spans="10:23" ht="15">
      <c r="J1423" s="24"/>
      <c r="K1423" s="24"/>
      <c r="L1423" s="24"/>
      <c r="M1423" s="24"/>
      <c r="N1423" s="24"/>
      <c r="O1423" s="24"/>
      <c r="P1423" s="24"/>
      <c r="Q1423" s="24"/>
      <c r="R1423" s="24"/>
      <c r="S1423" s="24"/>
      <c r="T1423" s="24"/>
      <c r="U1423" s="24"/>
      <c r="V1423" s="24"/>
      <c r="W1423" s="24"/>
    </row>
    <row r="1424" spans="10:23" ht="15">
      <c r="J1424" s="24"/>
      <c r="K1424" s="24"/>
      <c r="L1424" s="24"/>
      <c r="M1424" s="24"/>
      <c r="N1424" s="24"/>
      <c r="O1424" s="24"/>
      <c r="P1424" s="24"/>
      <c r="Q1424" s="24"/>
      <c r="R1424" s="24"/>
      <c r="S1424" s="24"/>
      <c r="T1424" s="24"/>
      <c r="U1424" s="24"/>
      <c r="V1424" s="24"/>
      <c r="W1424" s="24"/>
    </row>
    <row r="1425" spans="10:23" ht="15">
      <c r="J1425" s="24"/>
      <c r="K1425" s="24"/>
      <c r="L1425" s="24"/>
      <c r="M1425" s="24"/>
      <c r="N1425" s="24"/>
      <c r="O1425" s="24"/>
      <c r="P1425" s="24"/>
      <c r="Q1425" s="24"/>
      <c r="R1425" s="24"/>
      <c r="S1425" s="24"/>
      <c r="T1425" s="24"/>
      <c r="U1425" s="24"/>
      <c r="V1425" s="24"/>
      <c r="W1425" s="24"/>
    </row>
    <row r="1426" spans="10:23" ht="15">
      <c r="J1426" s="24"/>
      <c r="K1426" s="24"/>
      <c r="L1426" s="24"/>
      <c r="M1426" s="24"/>
      <c r="N1426" s="24"/>
      <c r="O1426" s="24"/>
      <c r="P1426" s="24"/>
      <c r="Q1426" s="24"/>
      <c r="R1426" s="24"/>
      <c r="S1426" s="24"/>
      <c r="T1426" s="24"/>
      <c r="U1426" s="24"/>
      <c r="V1426" s="24"/>
      <c r="W1426" s="24"/>
    </row>
    <row r="1427" spans="10:23" ht="15">
      <c r="J1427" s="24"/>
      <c r="K1427" s="24"/>
      <c r="L1427" s="24"/>
      <c r="M1427" s="24"/>
      <c r="N1427" s="24"/>
      <c r="O1427" s="24"/>
      <c r="P1427" s="24"/>
      <c r="Q1427" s="24"/>
      <c r="R1427" s="24"/>
      <c r="S1427" s="24"/>
      <c r="T1427" s="24"/>
      <c r="U1427" s="24"/>
      <c r="V1427" s="24"/>
      <c r="W1427" s="24"/>
    </row>
    <row r="1428" spans="10:23" ht="15">
      <c r="J1428" s="24"/>
      <c r="K1428" s="24"/>
      <c r="L1428" s="24"/>
      <c r="M1428" s="24"/>
      <c r="N1428" s="24"/>
      <c r="O1428" s="24"/>
      <c r="P1428" s="24"/>
      <c r="Q1428" s="24"/>
      <c r="R1428" s="24"/>
      <c r="S1428" s="24"/>
      <c r="T1428" s="24"/>
      <c r="U1428" s="24"/>
      <c r="V1428" s="24"/>
      <c r="W1428" s="24"/>
    </row>
    <row r="1429" spans="10:23" ht="15">
      <c r="J1429" s="24"/>
      <c r="K1429" s="24"/>
      <c r="L1429" s="24"/>
      <c r="M1429" s="24"/>
      <c r="N1429" s="24"/>
      <c r="O1429" s="24"/>
      <c r="P1429" s="24"/>
      <c r="Q1429" s="24"/>
      <c r="R1429" s="24"/>
      <c r="S1429" s="24"/>
      <c r="T1429" s="24"/>
      <c r="U1429" s="24"/>
      <c r="V1429" s="24"/>
      <c r="W1429" s="24"/>
    </row>
    <row r="1430" spans="10:23" ht="15">
      <c r="J1430" s="24"/>
      <c r="K1430" s="24"/>
      <c r="L1430" s="24"/>
      <c r="M1430" s="24"/>
      <c r="N1430" s="24"/>
      <c r="O1430" s="24"/>
      <c r="P1430" s="24"/>
      <c r="Q1430" s="24"/>
      <c r="R1430" s="24"/>
      <c r="S1430" s="24"/>
      <c r="T1430" s="24"/>
      <c r="U1430" s="24"/>
      <c r="V1430" s="24"/>
      <c r="W1430" s="24"/>
    </row>
    <row r="1431" spans="10:23" ht="15">
      <c r="J1431" s="24"/>
      <c r="K1431" s="24"/>
      <c r="L1431" s="24"/>
      <c r="M1431" s="24"/>
      <c r="N1431" s="24"/>
      <c r="O1431" s="24"/>
      <c r="P1431" s="24"/>
      <c r="Q1431" s="24"/>
      <c r="R1431" s="24"/>
      <c r="S1431" s="24"/>
      <c r="T1431" s="24"/>
      <c r="U1431" s="24"/>
      <c r="V1431" s="24"/>
      <c r="W1431" s="24"/>
    </row>
    <row r="1432" spans="10:23" ht="15">
      <c r="J1432" s="24"/>
      <c r="K1432" s="24"/>
      <c r="L1432" s="24"/>
      <c r="M1432" s="24"/>
      <c r="N1432" s="24"/>
      <c r="O1432" s="24"/>
      <c r="P1432" s="24"/>
      <c r="Q1432" s="24"/>
      <c r="R1432" s="24"/>
      <c r="S1432" s="24"/>
      <c r="T1432" s="24"/>
      <c r="U1432" s="24"/>
      <c r="V1432" s="24"/>
      <c r="W1432" s="24"/>
    </row>
    <row r="1433" spans="10:23" ht="15">
      <c r="J1433" s="24"/>
      <c r="K1433" s="24"/>
      <c r="L1433" s="24"/>
      <c r="M1433" s="24"/>
      <c r="N1433" s="24"/>
      <c r="O1433" s="24"/>
      <c r="P1433" s="24"/>
      <c r="Q1433" s="24"/>
      <c r="R1433" s="24"/>
      <c r="S1433" s="24"/>
      <c r="T1433" s="24"/>
      <c r="U1433" s="24"/>
      <c r="V1433" s="24"/>
      <c r="W1433" s="24"/>
    </row>
    <row r="1434" spans="10:23" ht="15">
      <c r="J1434" s="24"/>
      <c r="K1434" s="24"/>
      <c r="L1434" s="24"/>
      <c r="M1434" s="24"/>
      <c r="N1434" s="24"/>
      <c r="O1434" s="24"/>
      <c r="P1434" s="24"/>
      <c r="Q1434" s="24"/>
      <c r="R1434" s="24"/>
      <c r="S1434" s="24"/>
      <c r="T1434" s="24"/>
      <c r="U1434" s="24"/>
      <c r="V1434" s="24"/>
      <c r="W1434" s="24"/>
    </row>
    <row r="1435" spans="10:23" ht="15">
      <c r="J1435" s="24"/>
      <c r="K1435" s="24"/>
      <c r="L1435" s="24"/>
      <c r="M1435" s="24"/>
      <c r="N1435" s="24"/>
      <c r="O1435" s="24"/>
      <c r="P1435" s="24"/>
      <c r="Q1435" s="24"/>
      <c r="R1435" s="24"/>
      <c r="S1435" s="24"/>
      <c r="T1435" s="24"/>
      <c r="U1435" s="24"/>
      <c r="V1435" s="24"/>
      <c r="W1435" s="24"/>
    </row>
    <row r="1436" spans="10:23" ht="15">
      <c r="J1436" s="24"/>
      <c r="K1436" s="24"/>
      <c r="L1436" s="24"/>
      <c r="M1436" s="24"/>
      <c r="N1436" s="24"/>
      <c r="O1436" s="24"/>
      <c r="P1436" s="24"/>
      <c r="Q1436" s="24"/>
      <c r="R1436" s="24"/>
      <c r="S1436" s="24"/>
      <c r="T1436" s="24"/>
      <c r="U1436" s="24"/>
      <c r="V1436" s="24"/>
      <c r="W1436" s="24"/>
    </row>
    <row r="1437" spans="10:23" ht="15">
      <c r="J1437" s="24"/>
      <c r="K1437" s="24"/>
      <c r="L1437" s="24"/>
      <c r="M1437" s="24"/>
      <c r="N1437" s="24"/>
      <c r="O1437" s="24"/>
      <c r="P1437" s="24"/>
      <c r="Q1437" s="24"/>
      <c r="R1437" s="24"/>
      <c r="S1437" s="24"/>
      <c r="T1437" s="24"/>
      <c r="U1437" s="24"/>
      <c r="V1437" s="24"/>
      <c r="W1437" s="24"/>
    </row>
    <row r="1438" spans="10:23" ht="15">
      <c r="J1438" s="24"/>
      <c r="K1438" s="24"/>
      <c r="L1438" s="24"/>
      <c r="M1438" s="24"/>
      <c r="N1438" s="24"/>
      <c r="O1438" s="24"/>
      <c r="P1438" s="24"/>
      <c r="Q1438" s="24"/>
      <c r="R1438" s="24"/>
      <c r="S1438" s="24"/>
      <c r="T1438" s="24"/>
      <c r="U1438" s="24"/>
      <c r="V1438" s="24"/>
      <c r="W1438" s="24"/>
    </row>
    <row r="1439" spans="10:23" ht="15">
      <c r="J1439" s="24"/>
      <c r="K1439" s="24"/>
      <c r="L1439" s="24"/>
      <c r="M1439" s="24"/>
      <c r="N1439" s="24"/>
      <c r="O1439" s="24"/>
      <c r="P1439" s="24"/>
      <c r="Q1439" s="24"/>
      <c r="R1439" s="24"/>
      <c r="S1439" s="24"/>
      <c r="T1439" s="24"/>
      <c r="U1439" s="24"/>
      <c r="V1439" s="24"/>
      <c r="W1439" s="24"/>
    </row>
    <row r="1440" spans="10:23" ht="15">
      <c r="J1440" s="24"/>
      <c r="K1440" s="24"/>
      <c r="L1440" s="24"/>
      <c r="M1440" s="24"/>
      <c r="N1440" s="24"/>
      <c r="O1440" s="24"/>
      <c r="P1440" s="24"/>
      <c r="Q1440" s="24"/>
      <c r="R1440" s="24"/>
      <c r="S1440" s="24"/>
      <c r="T1440" s="24"/>
      <c r="U1440" s="24"/>
      <c r="V1440" s="24"/>
      <c r="W1440" s="24"/>
    </row>
    <row r="1441" spans="10:23" ht="15">
      <c r="J1441" s="24"/>
      <c r="K1441" s="24"/>
      <c r="L1441" s="24"/>
      <c r="M1441" s="24"/>
      <c r="N1441" s="24"/>
      <c r="O1441" s="24"/>
      <c r="P1441" s="24"/>
      <c r="Q1441" s="24"/>
      <c r="R1441" s="24"/>
      <c r="S1441" s="24"/>
      <c r="T1441" s="24"/>
      <c r="U1441" s="24"/>
      <c r="V1441" s="24"/>
      <c r="W1441" s="24"/>
    </row>
    <row r="1442" spans="10:23" ht="15">
      <c r="J1442" s="24"/>
      <c r="K1442" s="24"/>
      <c r="L1442" s="24"/>
      <c r="M1442" s="24"/>
      <c r="N1442" s="24"/>
      <c r="O1442" s="24"/>
      <c r="P1442" s="24"/>
      <c r="Q1442" s="24"/>
      <c r="R1442" s="24"/>
      <c r="S1442" s="24"/>
      <c r="T1442" s="24"/>
      <c r="U1442" s="24"/>
      <c r="V1442" s="24"/>
      <c r="W1442" s="24"/>
    </row>
    <row r="1443" spans="10:23" ht="15">
      <c r="J1443" s="24"/>
      <c r="K1443" s="24"/>
      <c r="L1443" s="24"/>
      <c r="M1443" s="24"/>
      <c r="N1443" s="24"/>
      <c r="O1443" s="24"/>
      <c r="P1443" s="24"/>
      <c r="Q1443" s="24"/>
      <c r="R1443" s="24"/>
      <c r="S1443" s="24"/>
      <c r="T1443" s="24"/>
      <c r="U1443" s="24"/>
      <c r="V1443" s="24"/>
      <c r="W1443" s="24"/>
    </row>
    <row r="1444" spans="10:23" ht="15">
      <c r="J1444" s="24"/>
      <c r="K1444" s="24"/>
      <c r="L1444" s="24"/>
      <c r="M1444" s="24"/>
      <c r="N1444" s="24"/>
      <c r="O1444" s="24"/>
      <c r="P1444" s="24"/>
      <c r="Q1444" s="24"/>
      <c r="R1444" s="24"/>
      <c r="S1444" s="24"/>
      <c r="T1444" s="24"/>
      <c r="U1444" s="24"/>
      <c r="V1444" s="24"/>
      <c r="W1444" s="24"/>
    </row>
    <row r="1445" spans="10:23" ht="15">
      <c r="J1445" s="24"/>
      <c r="K1445" s="24"/>
      <c r="L1445" s="24"/>
      <c r="M1445" s="24"/>
      <c r="N1445" s="24"/>
      <c r="O1445" s="24"/>
      <c r="P1445" s="24"/>
      <c r="Q1445" s="24"/>
      <c r="R1445" s="24"/>
      <c r="S1445" s="24"/>
      <c r="T1445" s="24"/>
      <c r="U1445" s="24"/>
      <c r="V1445" s="24"/>
      <c r="W1445" s="24"/>
    </row>
    <row r="1446" spans="10:23" ht="15">
      <c r="J1446" s="24"/>
      <c r="K1446" s="24"/>
      <c r="L1446" s="24"/>
      <c r="M1446" s="24"/>
      <c r="N1446" s="24"/>
      <c r="O1446" s="24"/>
      <c r="P1446" s="24"/>
      <c r="Q1446" s="24"/>
      <c r="R1446" s="24"/>
      <c r="S1446" s="24"/>
      <c r="T1446" s="24"/>
      <c r="U1446" s="24"/>
      <c r="V1446" s="24"/>
      <c r="W1446" s="24"/>
    </row>
    <row r="1447" spans="10:23" ht="15">
      <c r="J1447" s="24"/>
      <c r="K1447" s="24"/>
      <c r="L1447" s="24"/>
      <c r="M1447" s="24"/>
      <c r="N1447" s="24"/>
      <c r="O1447" s="24"/>
      <c r="P1447" s="24"/>
      <c r="Q1447" s="24"/>
      <c r="R1447" s="24"/>
      <c r="S1447" s="24"/>
      <c r="T1447" s="24"/>
      <c r="U1447" s="24"/>
      <c r="V1447" s="24"/>
      <c r="W1447" s="24"/>
    </row>
    <row r="1448" spans="10:23" ht="15">
      <c r="J1448" s="24"/>
      <c r="K1448" s="24"/>
      <c r="L1448" s="24"/>
      <c r="M1448" s="24"/>
      <c r="N1448" s="24"/>
      <c r="O1448" s="24"/>
      <c r="P1448" s="24"/>
      <c r="Q1448" s="24"/>
      <c r="R1448" s="24"/>
      <c r="S1448" s="24"/>
      <c r="T1448" s="24"/>
      <c r="U1448" s="24"/>
      <c r="V1448" s="24"/>
      <c r="W1448" s="24"/>
    </row>
    <row r="1449" spans="10:23" ht="15">
      <c r="J1449" s="24"/>
      <c r="K1449" s="24"/>
      <c r="L1449" s="24"/>
      <c r="M1449" s="24"/>
      <c r="N1449" s="24"/>
      <c r="O1449" s="24"/>
      <c r="P1449" s="24"/>
      <c r="Q1449" s="24"/>
      <c r="R1449" s="24"/>
      <c r="S1449" s="24"/>
      <c r="T1449" s="24"/>
      <c r="U1449" s="24"/>
      <c r="V1449" s="24"/>
      <c r="W1449" s="24"/>
    </row>
    <row r="1450" spans="10:23" ht="15">
      <c r="J1450" s="24"/>
      <c r="K1450" s="24"/>
      <c r="L1450" s="24"/>
      <c r="M1450" s="24"/>
      <c r="N1450" s="24"/>
      <c r="O1450" s="24"/>
      <c r="P1450" s="24"/>
      <c r="Q1450" s="24"/>
      <c r="R1450" s="24"/>
      <c r="S1450" s="24"/>
      <c r="T1450" s="24"/>
      <c r="U1450" s="24"/>
      <c r="V1450" s="24"/>
      <c r="W1450" s="24"/>
    </row>
    <row r="1451" spans="10:23" ht="15">
      <c r="J1451" s="24"/>
      <c r="K1451" s="24"/>
      <c r="L1451" s="24"/>
      <c r="M1451" s="24"/>
      <c r="N1451" s="24"/>
      <c r="O1451" s="24"/>
      <c r="P1451" s="24"/>
      <c r="Q1451" s="24"/>
      <c r="R1451" s="24"/>
      <c r="S1451" s="24"/>
      <c r="T1451" s="24"/>
      <c r="U1451" s="24"/>
      <c r="V1451" s="24"/>
      <c r="W1451" s="24"/>
    </row>
    <row r="1452" spans="10:23" ht="15">
      <c r="J1452" s="24"/>
      <c r="K1452" s="24"/>
      <c r="L1452" s="24"/>
      <c r="M1452" s="24"/>
      <c r="N1452" s="24"/>
      <c r="O1452" s="24"/>
      <c r="P1452" s="24"/>
      <c r="Q1452" s="24"/>
      <c r="R1452" s="24"/>
      <c r="S1452" s="24"/>
      <c r="T1452" s="24"/>
      <c r="U1452" s="24"/>
      <c r="V1452" s="24"/>
      <c r="W1452" s="24"/>
    </row>
    <row r="1453" spans="10:23" ht="15">
      <c r="J1453" s="24"/>
      <c r="K1453" s="24"/>
      <c r="L1453" s="24"/>
      <c r="M1453" s="24"/>
      <c r="N1453" s="24"/>
      <c r="O1453" s="24"/>
      <c r="P1453" s="24"/>
      <c r="Q1453" s="24"/>
      <c r="R1453" s="24"/>
      <c r="S1453" s="24"/>
      <c r="T1453" s="24"/>
      <c r="U1453" s="24"/>
      <c r="V1453" s="24"/>
      <c r="W1453" s="24"/>
    </row>
    <row r="1454" spans="10:23" ht="15">
      <c r="J1454" s="24"/>
      <c r="K1454" s="24"/>
      <c r="L1454" s="24"/>
      <c r="M1454" s="24"/>
      <c r="N1454" s="24"/>
      <c r="O1454" s="24"/>
      <c r="P1454" s="24"/>
      <c r="Q1454" s="24"/>
      <c r="R1454" s="24"/>
      <c r="S1454" s="24"/>
      <c r="T1454" s="24"/>
      <c r="U1454" s="24"/>
      <c r="V1454" s="24"/>
      <c r="W1454" s="24"/>
    </row>
    <row r="1455" spans="10:23" ht="15">
      <c r="J1455" s="24"/>
      <c r="K1455" s="24"/>
      <c r="L1455" s="24"/>
      <c r="M1455" s="24"/>
      <c r="N1455" s="24"/>
      <c r="O1455" s="24"/>
      <c r="P1455" s="24"/>
      <c r="Q1455" s="24"/>
      <c r="R1455" s="24"/>
      <c r="S1455" s="24"/>
      <c r="T1455" s="24"/>
      <c r="U1455" s="24"/>
      <c r="V1455" s="24"/>
      <c r="W1455" s="24"/>
    </row>
    <row r="1456" spans="10:23" ht="15">
      <c r="J1456" s="24"/>
      <c r="K1456" s="24"/>
      <c r="L1456" s="24"/>
      <c r="M1456" s="24"/>
      <c r="N1456" s="24"/>
      <c r="O1456" s="24"/>
      <c r="P1456" s="24"/>
      <c r="Q1456" s="24"/>
      <c r="R1456" s="24"/>
      <c r="S1456" s="24"/>
      <c r="T1456" s="24"/>
      <c r="U1456" s="24"/>
      <c r="V1456" s="24"/>
      <c r="W1456" s="24"/>
    </row>
    <row r="1457" spans="10:23" ht="15">
      <c r="J1457" s="24"/>
      <c r="K1457" s="24"/>
      <c r="L1457" s="24"/>
      <c r="M1457" s="24"/>
      <c r="N1457" s="24"/>
      <c r="O1457" s="24"/>
      <c r="P1457" s="24"/>
      <c r="Q1457" s="24"/>
      <c r="R1457" s="24"/>
      <c r="S1457" s="24"/>
      <c r="T1457" s="24"/>
      <c r="U1457" s="24"/>
      <c r="V1457" s="24"/>
      <c r="W1457" s="24"/>
    </row>
    <row r="1458" spans="10:23" ht="15">
      <c r="J1458" s="24"/>
      <c r="K1458" s="24"/>
      <c r="L1458" s="24"/>
      <c r="M1458" s="24"/>
      <c r="N1458" s="24"/>
      <c r="O1458" s="24"/>
      <c r="P1458" s="24"/>
      <c r="Q1458" s="24"/>
      <c r="R1458" s="24"/>
      <c r="S1458" s="24"/>
      <c r="T1458" s="24"/>
      <c r="U1458" s="24"/>
      <c r="V1458" s="24"/>
      <c r="W1458" s="24"/>
    </row>
    <row r="1459" spans="10:23" ht="15">
      <c r="J1459" s="24"/>
      <c r="K1459" s="24"/>
      <c r="L1459" s="24"/>
      <c r="M1459" s="24"/>
      <c r="N1459" s="24"/>
      <c r="O1459" s="24"/>
      <c r="P1459" s="24"/>
      <c r="Q1459" s="24"/>
      <c r="R1459" s="24"/>
      <c r="S1459" s="24"/>
      <c r="T1459" s="24"/>
      <c r="U1459" s="24"/>
      <c r="V1459" s="24"/>
      <c r="W1459" s="24"/>
    </row>
    <row r="1460" spans="10:23" ht="15">
      <c r="J1460" s="24"/>
      <c r="K1460" s="24"/>
      <c r="L1460" s="24"/>
      <c r="M1460" s="24"/>
      <c r="N1460" s="24"/>
      <c r="O1460" s="24"/>
      <c r="P1460" s="24"/>
      <c r="Q1460" s="24"/>
      <c r="R1460" s="24"/>
      <c r="S1460" s="24"/>
      <c r="T1460" s="24"/>
      <c r="U1460" s="24"/>
      <c r="V1460" s="24"/>
      <c r="W1460" s="24"/>
    </row>
    <row r="1461" spans="10:23" ht="15">
      <c r="J1461" s="24"/>
      <c r="K1461" s="24"/>
      <c r="L1461" s="24"/>
      <c r="M1461" s="24"/>
      <c r="N1461" s="24"/>
      <c r="O1461" s="24"/>
      <c r="P1461" s="24"/>
      <c r="Q1461" s="24"/>
      <c r="R1461" s="24"/>
      <c r="S1461" s="24"/>
      <c r="T1461" s="24"/>
      <c r="U1461" s="24"/>
      <c r="V1461" s="24"/>
      <c r="W1461" s="24"/>
    </row>
    <row r="1462" spans="10:23" ht="15">
      <c r="J1462" s="24"/>
      <c r="K1462" s="24"/>
      <c r="L1462" s="24"/>
      <c r="M1462" s="24"/>
      <c r="N1462" s="24"/>
      <c r="O1462" s="24"/>
      <c r="P1462" s="24"/>
      <c r="Q1462" s="24"/>
      <c r="R1462" s="24"/>
      <c r="S1462" s="24"/>
      <c r="T1462" s="24"/>
      <c r="U1462" s="24"/>
      <c r="V1462" s="24"/>
      <c r="W1462" s="24"/>
    </row>
    <row r="1463" spans="10:23" ht="15">
      <c r="J1463" s="24"/>
      <c r="K1463" s="24"/>
      <c r="L1463" s="24"/>
      <c r="M1463" s="24"/>
      <c r="N1463" s="24"/>
      <c r="O1463" s="24"/>
      <c r="P1463" s="24"/>
      <c r="Q1463" s="24"/>
      <c r="R1463" s="24"/>
      <c r="S1463" s="24"/>
      <c r="T1463" s="24"/>
      <c r="U1463" s="24"/>
      <c r="V1463" s="24"/>
      <c r="W1463" s="24"/>
    </row>
    <row r="1464" spans="10:23" ht="15">
      <c r="J1464" s="24"/>
      <c r="K1464" s="24"/>
      <c r="L1464" s="24"/>
      <c r="M1464" s="24"/>
      <c r="N1464" s="24"/>
      <c r="O1464" s="24"/>
      <c r="P1464" s="24"/>
      <c r="Q1464" s="24"/>
      <c r="R1464" s="24"/>
      <c r="S1464" s="24"/>
      <c r="T1464" s="24"/>
      <c r="U1464" s="24"/>
      <c r="V1464" s="24"/>
      <c r="W1464" s="24"/>
    </row>
    <row r="1465" spans="10:23" ht="15">
      <c r="J1465" s="24"/>
      <c r="K1465" s="24"/>
      <c r="L1465" s="24"/>
      <c r="M1465" s="24"/>
      <c r="N1465" s="24"/>
      <c r="O1465" s="24"/>
      <c r="P1465" s="24"/>
      <c r="Q1465" s="24"/>
      <c r="R1465" s="24"/>
      <c r="S1465" s="24"/>
      <c r="T1465" s="24"/>
      <c r="U1465" s="24"/>
      <c r="V1465" s="24"/>
      <c r="W1465" s="24"/>
    </row>
    <row r="1466" spans="10:23" ht="15">
      <c r="J1466" s="24"/>
      <c r="K1466" s="24"/>
      <c r="L1466" s="24"/>
      <c r="M1466" s="24"/>
      <c r="N1466" s="24"/>
      <c r="O1466" s="24"/>
      <c r="P1466" s="24"/>
      <c r="Q1466" s="24"/>
      <c r="R1466" s="24"/>
      <c r="S1466" s="24"/>
      <c r="T1466" s="24"/>
      <c r="U1466" s="24"/>
      <c r="V1466" s="24"/>
      <c r="W1466" s="24"/>
    </row>
    <row r="1467" spans="10:23" ht="15">
      <c r="J1467" s="24"/>
      <c r="K1467" s="24"/>
      <c r="L1467" s="24"/>
      <c r="M1467" s="24"/>
      <c r="N1467" s="24"/>
      <c r="O1467" s="24"/>
      <c r="P1467" s="24"/>
      <c r="Q1467" s="24"/>
      <c r="R1467" s="24"/>
      <c r="S1467" s="24"/>
      <c r="T1467" s="24"/>
      <c r="U1467" s="24"/>
      <c r="V1467" s="24"/>
      <c r="W1467" s="24"/>
    </row>
    <row r="1468" spans="10:23" ht="15">
      <c r="J1468" s="24"/>
      <c r="K1468" s="24"/>
      <c r="L1468" s="24"/>
      <c r="M1468" s="24"/>
      <c r="N1468" s="24"/>
      <c r="O1468" s="24"/>
      <c r="P1468" s="24"/>
      <c r="Q1468" s="24"/>
      <c r="R1468" s="24"/>
      <c r="S1468" s="24"/>
      <c r="T1468" s="24"/>
      <c r="U1468" s="24"/>
      <c r="V1468" s="24"/>
      <c r="W1468" s="24"/>
    </row>
    <row r="1469" spans="10:23" ht="15">
      <c r="J1469" s="24"/>
      <c r="K1469" s="24"/>
      <c r="L1469" s="24"/>
      <c r="M1469" s="24"/>
      <c r="N1469" s="24"/>
      <c r="O1469" s="24"/>
      <c r="P1469" s="24"/>
      <c r="Q1469" s="24"/>
      <c r="R1469" s="24"/>
      <c r="S1469" s="24"/>
      <c r="T1469" s="24"/>
      <c r="U1469" s="24"/>
      <c r="V1469" s="24"/>
      <c r="W1469" s="24"/>
    </row>
    <row r="1470" spans="10:23" ht="15">
      <c r="J1470" s="24"/>
      <c r="K1470" s="24"/>
      <c r="L1470" s="24"/>
      <c r="M1470" s="24"/>
      <c r="N1470" s="24"/>
      <c r="O1470" s="24"/>
      <c r="P1470" s="24"/>
      <c r="Q1470" s="24"/>
      <c r="R1470" s="24"/>
      <c r="S1470" s="24"/>
      <c r="T1470" s="24"/>
      <c r="U1470" s="24"/>
      <c r="V1470" s="24"/>
      <c r="W1470" s="24"/>
    </row>
    <row r="1471" spans="10:23" ht="15">
      <c r="J1471" s="24"/>
      <c r="K1471" s="24"/>
      <c r="L1471" s="24"/>
      <c r="M1471" s="24"/>
      <c r="N1471" s="24"/>
      <c r="O1471" s="24"/>
      <c r="P1471" s="24"/>
      <c r="Q1471" s="24"/>
      <c r="R1471" s="24"/>
      <c r="S1471" s="24"/>
      <c r="T1471" s="24"/>
      <c r="U1471" s="24"/>
      <c r="V1471" s="24"/>
      <c r="W1471" s="24"/>
    </row>
    <row r="1472" spans="10:23" ht="15">
      <c r="J1472" s="24"/>
      <c r="K1472" s="24"/>
      <c r="L1472" s="24"/>
      <c r="M1472" s="24"/>
      <c r="N1472" s="24"/>
      <c r="O1472" s="24"/>
      <c r="P1472" s="24"/>
      <c r="Q1472" s="24"/>
      <c r="R1472" s="24"/>
      <c r="S1472" s="24"/>
      <c r="T1472" s="24"/>
      <c r="U1472" s="24"/>
      <c r="V1472" s="24"/>
      <c r="W1472" s="24"/>
    </row>
    <row r="1473" spans="10:23" ht="15">
      <c r="J1473" s="24"/>
      <c r="K1473" s="24"/>
      <c r="L1473" s="24"/>
      <c r="M1473" s="24"/>
      <c r="N1473" s="24"/>
      <c r="O1473" s="24"/>
      <c r="P1473" s="24"/>
      <c r="Q1473" s="24"/>
      <c r="R1473" s="24"/>
      <c r="S1473" s="24"/>
      <c r="T1473" s="24"/>
      <c r="U1473" s="24"/>
      <c r="V1473" s="24"/>
      <c r="W1473" s="24"/>
    </row>
    <row r="1474" spans="10:23" ht="15">
      <c r="J1474" s="24"/>
      <c r="K1474" s="24"/>
      <c r="L1474" s="24"/>
      <c r="M1474" s="24"/>
      <c r="N1474" s="24"/>
      <c r="O1474" s="24"/>
      <c r="P1474" s="24"/>
      <c r="Q1474" s="24"/>
      <c r="R1474" s="24"/>
      <c r="S1474" s="24"/>
      <c r="T1474" s="24"/>
      <c r="U1474" s="24"/>
      <c r="V1474" s="24"/>
      <c r="W1474" s="24"/>
    </row>
    <row r="1475" spans="10:23" ht="15">
      <c r="J1475" s="24"/>
      <c r="K1475" s="24"/>
      <c r="L1475" s="24"/>
      <c r="M1475" s="24"/>
      <c r="N1475" s="24"/>
      <c r="O1475" s="24"/>
      <c r="P1475" s="24"/>
      <c r="Q1475" s="24"/>
      <c r="R1475" s="24"/>
      <c r="S1475" s="24"/>
      <c r="T1475" s="24"/>
      <c r="U1475" s="24"/>
      <c r="V1475" s="24"/>
      <c r="W1475" s="24"/>
    </row>
    <row r="1476" spans="10:23" ht="15">
      <c r="J1476" s="24"/>
      <c r="K1476" s="24"/>
      <c r="L1476" s="24"/>
      <c r="M1476" s="24"/>
      <c r="N1476" s="24"/>
      <c r="O1476" s="24"/>
      <c r="P1476" s="24"/>
      <c r="Q1476" s="24"/>
      <c r="R1476" s="24"/>
      <c r="S1476" s="24"/>
      <c r="T1476" s="24"/>
      <c r="U1476" s="24"/>
      <c r="V1476" s="24"/>
      <c r="W1476" s="24"/>
    </row>
    <row r="1477" spans="10:23" ht="15">
      <c r="J1477" s="24"/>
      <c r="K1477" s="24"/>
      <c r="L1477" s="24"/>
      <c r="M1477" s="24"/>
      <c r="N1477" s="24"/>
      <c r="O1477" s="24"/>
      <c r="P1477" s="24"/>
      <c r="Q1477" s="24"/>
      <c r="R1477" s="24"/>
      <c r="S1477" s="24"/>
      <c r="T1477" s="24"/>
      <c r="U1477" s="24"/>
      <c r="V1477" s="24"/>
      <c r="W1477" s="24"/>
    </row>
    <row r="1478" spans="10:23" ht="15">
      <c r="J1478" s="24"/>
      <c r="K1478" s="24"/>
      <c r="L1478" s="24"/>
      <c r="M1478" s="24"/>
      <c r="N1478" s="24"/>
      <c r="O1478" s="24"/>
      <c r="P1478" s="24"/>
      <c r="Q1478" s="24"/>
      <c r="R1478" s="24"/>
      <c r="S1478" s="24"/>
      <c r="T1478" s="24"/>
      <c r="U1478" s="24"/>
      <c r="V1478" s="24"/>
      <c r="W1478" s="24"/>
    </row>
    <row r="1479" spans="10:23" ht="15">
      <c r="J1479" s="24"/>
      <c r="K1479" s="24"/>
      <c r="L1479" s="24"/>
      <c r="M1479" s="24"/>
      <c r="N1479" s="24"/>
      <c r="O1479" s="24"/>
      <c r="P1479" s="24"/>
      <c r="Q1479" s="24"/>
      <c r="R1479" s="24"/>
      <c r="S1479" s="24"/>
      <c r="T1479" s="24"/>
      <c r="U1479" s="24"/>
      <c r="V1479" s="24"/>
      <c r="W1479" s="24"/>
    </row>
    <row r="1480" spans="10:23" ht="15">
      <c r="J1480" s="24"/>
      <c r="K1480" s="24"/>
      <c r="L1480" s="24"/>
      <c r="M1480" s="24"/>
      <c r="N1480" s="24"/>
      <c r="O1480" s="24"/>
      <c r="P1480" s="24"/>
      <c r="Q1480" s="24"/>
      <c r="R1480" s="24"/>
      <c r="S1480" s="24"/>
      <c r="T1480" s="24"/>
      <c r="U1480" s="24"/>
      <c r="V1480" s="24"/>
      <c r="W1480" s="24"/>
    </row>
    <row r="1481" spans="10:23" ht="15">
      <c r="J1481" s="24"/>
      <c r="K1481" s="24"/>
      <c r="L1481" s="24"/>
      <c r="M1481" s="24"/>
      <c r="N1481" s="24"/>
      <c r="O1481" s="24"/>
      <c r="P1481" s="24"/>
      <c r="Q1481" s="24"/>
      <c r="R1481" s="24"/>
      <c r="S1481" s="24"/>
      <c r="T1481" s="24"/>
      <c r="U1481" s="24"/>
      <c r="V1481" s="24"/>
      <c r="W1481" s="24"/>
    </row>
    <row r="1482" spans="10:23" ht="15">
      <c r="J1482" s="24"/>
      <c r="K1482" s="24"/>
      <c r="L1482" s="24"/>
      <c r="M1482" s="24"/>
      <c r="N1482" s="24"/>
      <c r="O1482" s="24"/>
      <c r="P1482" s="24"/>
      <c r="Q1482" s="24"/>
      <c r="R1482" s="24"/>
      <c r="S1482" s="24"/>
      <c r="T1482" s="24"/>
      <c r="U1482" s="24"/>
      <c r="V1482" s="24"/>
      <c r="W1482" s="24"/>
    </row>
    <row r="1483" spans="10:23" ht="15">
      <c r="J1483" s="24"/>
      <c r="K1483" s="24"/>
      <c r="L1483" s="24"/>
      <c r="M1483" s="24"/>
      <c r="N1483" s="24"/>
      <c r="O1483" s="24"/>
      <c r="P1483" s="24"/>
      <c r="Q1483" s="24"/>
      <c r="R1483" s="24"/>
      <c r="S1483" s="24"/>
      <c r="T1483" s="24"/>
      <c r="U1483" s="24"/>
      <c r="V1483" s="24"/>
      <c r="W1483" s="24"/>
    </row>
    <row r="1484" spans="10:23" ht="15">
      <c r="J1484" s="24"/>
      <c r="K1484" s="24"/>
      <c r="L1484" s="24"/>
      <c r="M1484" s="24"/>
      <c r="N1484" s="24"/>
      <c r="O1484" s="24"/>
      <c r="P1484" s="24"/>
      <c r="Q1484" s="24"/>
      <c r="R1484" s="24"/>
      <c r="S1484" s="24"/>
      <c r="T1484" s="24"/>
      <c r="U1484" s="24"/>
      <c r="V1484" s="24"/>
      <c r="W1484" s="24"/>
    </row>
    <row r="1485" spans="10:23" ht="15">
      <c r="J1485" s="24"/>
      <c r="K1485" s="24"/>
      <c r="L1485" s="24"/>
      <c r="M1485" s="24"/>
      <c r="N1485" s="24"/>
      <c r="O1485" s="24"/>
      <c r="P1485" s="24"/>
      <c r="Q1485" s="24"/>
      <c r="R1485" s="24"/>
      <c r="S1485" s="24"/>
      <c r="T1485" s="24"/>
      <c r="U1485" s="24"/>
      <c r="V1485" s="24"/>
      <c r="W1485" s="24"/>
    </row>
    <row r="1486" spans="10:23" ht="15">
      <c r="J1486" s="24"/>
      <c r="K1486" s="24"/>
      <c r="L1486" s="24"/>
      <c r="M1486" s="24"/>
      <c r="N1486" s="24"/>
      <c r="O1486" s="24"/>
      <c r="P1486" s="24"/>
      <c r="Q1486" s="24"/>
      <c r="R1486" s="24"/>
      <c r="S1486" s="24"/>
      <c r="T1486" s="24"/>
      <c r="U1486" s="24"/>
      <c r="V1486" s="24"/>
      <c r="W1486" s="24"/>
    </row>
    <row r="1487" spans="10:23" ht="15">
      <c r="J1487" s="24"/>
      <c r="K1487" s="24"/>
      <c r="L1487" s="24"/>
      <c r="M1487" s="24"/>
      <c r="N1487" s="24"/>
      <c r="O1487" s="24"/>
      <c r="P1487" s="24"/>
      <c r="Q1487" s="24"/>
      <c r="R1487" s="24"/>
      <c r="S1487" s="24"/>
      <c r="T1487" s="24"/>
      <c r="U1487" s="24"/>
      <c r="V1487" s="24"/>
      <c r="W1487" s="24"/>
    </row>
    <row r="1488" spans="10:23" ht="15">
      <c r="J1488" s="24"/>
      <c r="K1488" s="24"/>
      <c r="L1488" s="24"/>
      <c r="M1488" s="24"/>
      <c r="N1488" s="24"/>
      <c r="O1488" s="24"/>
      <c r="P1488" s="24"/>
      <c r="Q1488" s="24"/>
      <c r="R1488" s="24"/>
      <c r="S1488" s="24"/>
      <c r="T1488" s="24"/>
      <c r="U1488" s="24"/>
      <c r="V1488" s="24"/>
      <c r="W1488" s="24"/>
    </row>
    <row r="1489" spans="10:23" ht="15">
      <c r="J1489" s="24"/>
      <c r="K1489" s="24"/>
      <c r="L1489" s="24"/>
      <c r="M1489" s="24"/>
      <c r="N1489" s="24"/>
      <c r="O1489" s="24"/>
      <c r="P1489" s="24"/>
      <c r="Q1489" s="24"/>
      <c r="R1489" s="24"/>
      <c r="S1489" s="24"/>
      <c r="T1489" s="24"/>
      <c r="U1489" s="24"/>
      <c r="V1489" s="24"/>
      <c r="W1489" s="24"/>
    </row>
    <row r="1490" spans="10:23" ht="15">
      <c r="J1490" s="24"/>
      <c r="K1490" s="24"/>
      <c r="L1490" s="24"/>
      <c r="M1490" s="24"/>
      <c r="N1490" s="24"/>
      <c r="O1490" s="24"/>
      <c r="P1490" s="24"/>
      <c r="Q1490" s="24"/>
      <c r="R1490" s="24"/>
      <c r="S1490" s="24"/>
      <c r="T1490" s="24"/>
      <c r="U1490" s="24"/>
      <c r="V1490" s="24"/>
      <c r="W1490" s="24"/>
    </row>
    <row r="1491" spans="10:23" ht="15">
      <c r="J1491" s="24"/>
      <c r="K1491" s="24"/>
      <c r="L1491" s="24"/>
      <c r="M1491" s="24"/>
      <c r="N1491" s="24"/>
      <c r="O1491" s="24"/>
      <c r="P1491" s="24"/>
      <c r="Q1491" s="24"/>
      <c r="R1491" s="24"/>
      <c r="S1491" s="24"/>
      <c r="T1491" s="24"/>
      <c r="U1491" s="24"/>
      <c r="V1491" s="24"/>
      <c r="W1491" s="24"/>
    </row>
    <row r="1492" spans="10:23" ht="15">
      <c r="J1492" s="24"/>
      <c r="K1492" s="24"/>
      <c r="L1492" s="24"/>
      <c r="M1492" s="24"/>
      <c r="N1492" s="24"/>
      <c r="O1492" s="24"/>
      <c r="P1492" s="24"/>
      <c r="Q1492" s="24"/>
      <c r="R1492" s="24"/>
      <c r="S1492" s="24"/>
      <c r="T1492" s="24"/>
      <c r="U1492" s="24"/>
      <c r="V1492" s="24"/>
      <c r="W1492" s="24"/>
    </row>
    <row r="1493" spans="10:23" ht="15">
      <c r="J1493" s="24"/>
      <c r="K1493" s="24"/>
      <c r="L1493" s="24"/>
      <c r="M1493" s="24"/>
      <c r="N1493" s="24"/>
      <c r="O1493" s="24"/>
      <c r="P1493" s="24"/>
      <c r="Q1493" s="24"/>
      <c r="R1493" s="24"/>
      <c r="S1493" s="24"/>
      <c r="T1493" s="24"/>
      <c r="U1493" s="24"/>
      <c r="V1493" s="24"/>
      <c r="W1493" s="24"/>
    </row>
    <row r="1494" spans="10:23" ht="15">
      <c r="J1494" s="24"/>
      <c r="K1494" s="24"/>
      <c r="L1494" s="24"/>
      <c r="M1494" s="24"/>
      <c r="N1494" s="24"/>
      <c r="O1494" s="24"/>
      <c r="P1494" s="24"/>
      <c r="Q1494" s="24"/>
      <c r="R1494" s="24"/>
      <c r="S1494" s="24"/>
      <c r="T1494" s="24"/>
      <c r="U1494" s="24"/>
      <c r="V1494" s="24"/>
      <c r="W1494" s="24"/>
    </row>
    <row r="1495" spans="10:23" ht="15">
      <c r="J1495" s="24"/>
      <c r="K1495" s="24"/>
      <c r="L1495" s="24"/>
      <c r="M1495" s="24"/>
      <c r="N1495" s="24"/>
      <c r="O1495" s="24"/>
      <c r="P1495" s="24"/>
      <c r="Q1495" s="24"/>
      <c r="R1495" s="24"/>
      <c r="S1495" s="24"/>
      <c r="T1495" s="24"/>
      <c r="U1495" s="24"/>
      <c r="V1495" s="24"/>
      <c r="W1495" s="24"/>
    </row>
    <row r="1496" spans="10:23" ht="15">
      <c r="J1496" s="24"/>
      <c r="K1496" s="24"/>
      <c r="L1496" s="24"/>
      <c r="M1496" s="24"/>
      <c r="N1496" s="24"/>
      <c r="O1496" s="24"/>
      <c r="P1496" s="24"/>
      <c r="Q1496" s="24"/>
      <c r="R1496" s="24"/>
      <c r="S1496" s="24"/>
      <c r="T1496" s="24"/>
      <c r="U1496" s="24"/>
      <c r="V1496" s="24"/>
      <c r="W1496" s="24"/>
    </row>
    <row r="1497" spans="10:23" ht="15">
      <c r="J1497" s="24"/>
      <c r="K1497" s="24"/>
      <c r="L1497" s="24"/>
      <c r="M1497" s="24"/>
      <c r="N1497" s="24"/>
      <c r="O1497" s="24"/>
      <c r="P1497" s="24"/>
      <c r="Q1497" s="24"/>
      <c r="R1497" s="24"/>
      <c r="S1497" s="24"/>
      <c r="T1497" s="24"/>
      <c r="U1497" s="24"/>
      <c r="V1497" s="24"/>
      <c r="W1497" s="24"/>
    </row>
    <row r="1498" spans="10:23" ht="15">
      <c r="J1498" s="24"/>
      <c r="K1498" s="24"/>
      <c r="L1498" s="24"/>
      <c r="M1498" s="24"/>
      <c r="N1498" s="24"/>
      <c r="O1498" s="24"/>
      <c r="P1498" s="24"/>
      <c r="Q1498" s="24"/>
      <c r="R1498" s="24"/>
      <c r="S1498" s="24"/>
      <c r="T1498" s="24"/>
      <c r="U1498" s="24"/>
      <c r="V1498" s="24"/>
      <c r="W1498" s="24"/>
    </row>
    <row r="1499" spans="10:23" ht="15">
      <c r="J1499" s="24"/>
      <c r="K1499" s="24"/>
      <c r="L1499" s="24"/>
      <c r="M1499" s="24"/>
      <c r="N1499" s="24"/>
      <c r="O1499" s="24"/>
      <c r="P1499" s="24"/>
      <c r="Q1499" s="24"/>
      <c r="R1499" s="24"/>
      <c r="S1499" s="24"/>
      <c r="T1499" s="24"/>
      <c r="U1499" s="24"/>
      <c r="V1499" s="24"/>
      <c r="W1499" s="24"/>
    </row>
    <row r="1500" spans="10:23" ht="15">
      <c r="J1500" s="24"/>
      <c r="K1500" s="24"/>
      <c r="L1500" s="24"/>
      <c r="M1500" s="24"/>
      <c r="N1500" s="24"/>
      <c r="O1500" s="24"/>
      <c r="P1500" s="24"/>
      <c r="Q1500" s="24"/>
      <c r="R1500" s="24"/>
      <c r="S1500" s="24"/>
      <c r="T1500" s="24"/>
      <c r="U1500" s="24"/>
      <c r="V1500" s="24"/>
      <c r="W1500" s="24"/>
    </row>
    <row r="1501" spans="10:23" ht="15">
      <c r="J1501" s="24"/>
      <c r="K1501" s="24"/>
      <c r="L1501" s="24"/>
      <c r="M1501" s="24"/>
      <c r="N1501" s="24"/>
      <c r="O1501" s="24"/>
      <c r="P1501" s="24"/>
      <c r="Q1501" s="24"/>
      <c r="R1501" s="24"/>
      <c r="S1501" s="24"/>
      <c r="T1501" s="24"/>
      <c r="U1501" s="24"/>
      <c r="V1501" s="24"/>
      <c r="W1501" s="24"/>
    </row>
    <row r="1502" spans="10:23" ht="15">
      <c r="J1502" s="24"/>
      <c r="K1502" s="24"/>
      <c r="L1502" s="24"/>
      <c r="M1502" s="24"/>
      <c r="N1502" s="24"/>
      <c r="O1502" s="24"/>
      <c r="P1502" s="24"/>
      <c r="Q1502" s="24"/>
      <c r="R1502" s="24"/>
      <c r="S1502" s="24"/>
      <c r="T1502" s="24"/>
      <c r="U1502" s="24"/>
      <c r="V1502" s="24"/>
      <c r="W1502" s="24"/>
    </row>
    <row r="1503" spans="10:23" ht="15">
      <c r="J1503" s="24"/>
      <c r="K1503" s="24"/>
      <c r="L1503" s="24"/>
      <c r="M1503" s="24"/>
      <c r="N1503" s="24"/>
      <c r="O1503" s="24"/>
      <c r="P1503" s="24"/>
      <c r="Q1503" s="24"/>
      <c r="R1503" s="24"/>
      <c r="S1503" s="24"/>
      <c r="T1503" s="24"/>
      <c r="U1503" s="24"/>
      <c r="V1503" s="24"/>
      <c r="W1503" s="24"/>
    </row>
    <row r="1504" spans="10:23" ht="15">
      <c r="J1504" s="24"/>
      <c r="K1504" s="24"/>
      <c r="L1504" s="24"/>
      <c r="M1504" s="24"/>
      <c r="N1504" s="24"/>
      <c r="O1504" s="24"/>
      <c r="P1504" s="24"/>
      <c r="Q1504" s="24"/>
      <c r="R1504" s="24"/>
      <c r="S1504" s="24"/>
      <c r="T1504" s="24"/>
      <c r="U1504" s="24"/>
      <c r="V1504" s="24"/>
      <c r="W1504" s="24"/>
    </row>
    <row r="1505" spans="10:23" ht="15">
      <c r="J1505" s="24"/>
      <c r="K1505" s="24"/>
      <c r="L1505" s="24"/>
      <c r="M1505" s="24"/>
      <c r="N1505" s="24"/>
      <c r="O1505" s="24"/>
      <c r="P1505" s="24"/>
      <c r="Q1505" s="24"/>
      <c r="R1505" s="24"/>
      <c r="S1505" s="24"/>
      <c r="T1505" s="24"/>
      <c r="U1505" s="24"/>
      <c r="V1505" s="24"/>
      <c r="W1505" s="24"/>
    </row>
    <row r="1506" spans="10:23" ht="15">
      <c r="J1506" s="24"/>
      <c r="K1506" s="24"/>
      <c r="L1506" s="24"/>
      <c r="M1506" s="24"/>
      <c r="N1506" s="24"/>
      <c r="O1506" s="24"/>
      <c r="P1506" s="24"/>
      <c r="Q1506" s="24"/>
      <c r="R1506" s="24"/>
      <c r="S1506" s="24"/>
      <c r="T1506" s="24"/>
      <c r="U1506" s="24"/>
      <c r="V1506" s="24"/>
      <c r="W1506" s="24"/>
    </row>
    <row r="1507" spans="10:23" ht="15">
      <c r="J1507" s="24"/>
      <c r="K1507" s="24"/>
      <c r="L1507" s="24"/>
      <c r="M1507" s="24"/>
      <c r="N1507" s="24"/>
      <c r="O1507" s="24"/>
      <c r="P1507" s="24"/>
      <c r="Q1507" s="24"/>
      <c r="R1507" s="24"/>
      <c r="S1507" s="24"/>
      <c r="T1507" s="24"/>
      <c r="U1507" s="24"/>
      <c r="V1507" s="24"/>
      <c r="W1507" s="24"/>
    </row>
    <row r="1508" spans="10:23" ht="15">
      <c r="J1508" s="24"/>
      <c r="K1508" s="24"/>
      <c r="L1508" s="24"/>
      <c r="M1508" s="24"/>
      <c r="N1508" s="24"/>
      <c r="O1508" s="24"/>
      <c r="P1508" s="24"/>
      <c r="Q1508" s="24"/>
      <c r="R1508" s="24"/>
      <c r="S1508" s="24"/>
      <c r="T1508" s="24"/>
      <c r="U1508" s="24"/>
      <c r="V1508" s="24"/>
      <c r="W1508" s="24"/>
    </row>
    <row r="1509" spans="10:23" ht="15">
      <c r="J1509" s="24"/>
      <c r="K1509" s="24"/>
      <c r="L1509" s="24"/>
      <c r="M1509" s="24"/>
      <c r="N1509" s="24"/>
      <c r="O1509" s="24"/>
      <c r="P1509" s="24"/>
      <c r="Q1509" s="24"/>
      <c r="R1509" s="24"/>
      <c r="S1509" s="24"/>
      <c r="T1509" s="24"/>
      <c r="U1509" s="24"/>
      <c r="V1509" s="24"/>
      <c r="W1509" s="24"/>
    </row>
    <row r="1510" spans="10:23" ht="15">
      <c r="J1510" s="24"/>
      <c r="K1510" s="24"/>
      <c r="L1510" s="24"/>
      <c r="M1510" s="24"/>
      <c r="N1510" s="24"/>
      <c r="O1510" s="24"/>
      <c r="P1510" s="24"/>
      <c r="Q1510" s="24"/>
      <c r="R1510" s="24"/>
      <c r="S1510" s="24"/>
      <c r="T1510" s="24"/>
      <c r="U1510" s="24"/>
      <c r="V1510" s="24"/>
      <c r="W1510" s="24"/>
    </row>
    <row r="1511" spans="10:23" ht="15">
      <c r="J1511" s="24"/>
      <c r="K1511" s="24"/>
      <c r="L1511" s="24"/>
      <c r="M1511" s="24"/>
      <c r="N1511" s="24"/>
      <c r="O1511" s="24"/>
      <c r="P1511" s="24"/>
      <c r="Q1511" s="24"/>
      <c r="R1511" s="24"/>
      <c r="S1511" s="24"/>
      <c r="T1511" s="24"/>
      <c r="U1511" s="24"/>
      <c r="V1511" s="24"/>
      <c r="W1511" s="24"/>
    </row>
    <row r="1512" spans="10:23" ht="15">
      <c r="J1512" s="24"/>
      <c r="K1512" s="24"/>
      <c r="L1512" s="24"/>
      <c r="M1512" s="24"/>
      <c r="N1512" s="24"/>
      <c r="O1512" s="24"/>
      <c r="P1512" s="24"/>
      <c r="Q1512" s="24"/>
      <c r="R1512" s="24"/>
      <c r="S1512" s="24"/>
      <c r="T1512" s="24"/>
      <c r="U1512" s="24"/>
      <c r="V1512" s="24"/>
      <c r="W1512" s="24"/>
    </row>
    <row r="1513" spans="10:23" ht="15">
      <c r="J1513" s="24"/>
      <c r="K1513" s="24"/>
      <c r="L1513" s="24"/>
      <c r="M1513" s="24"/>
      <c r="N1513" s="24"/>
      <c r="O1513" s="24"/>
      <c r="P1513" s="24"/>
      <c r="Q1513" s="24"/>
      <c r="R1513" s="24"/>
      <c r="S1513" s="24"/>
      <c r="T1513" s="24"/>
      <c r="U1513" s="24"/>
      <c r="V1513" s="24"/>
      <c r="W1513" s="24"/>
    </row>
    <row r="1514" spans="10:23" ht="15">
      <c r="J1514" s="24"/>
      <c r="K1514" s="24"/>
      <c r="L1514" s="24"/>
      <c r="M1514" s="24"/>
      <c r="N1514" s="24"/>
      <c r="O1514" s="24"/>
      <c r="P1514" s="24"/>
      <c r="Q1514" s="24"/>
      <c r="R1514" s="24"/>
      <c r="S1514" s="24"/>
      <c r="T1514" s="24"/>
      <c r="U1514" s="24"/>
      <c r="V1514" s="24"/>
      <c r="W1514" s="24"/>
    </row>
    <row r="1515" spans="10:23" ht="15">
      <c r="J1515" s="24"/>
      <c r="K1515" s="24"/>
      <c r="L1515" s="24"/>
      <c r="M1515" s="24"/>
      <c r="N1515" s="24"/>
      <c r="O1515" s="24"/>
      <c r="P1515" s="24"/>
      <c r="Q1515" s="24"/>
      <c r="R1515" s="24"/>
      <c r="S1515" s="24"/>
      <c r="T1515" s="24"/>
      <c r="U1515" s="24"/>
      <c r="V1515" s="24"/>
      <c r="W1515" s="24"/>
    </row>
    <row r="1516" spans="10:23" ht="15">
      <c r="J1516" s="24"/>
      <c r="K1516" s="24"/>
      <c r="L1516" s="24"/>
      <c r="M1516" s="24"/>
      <c r="N1516" s="24"/>
      <c r="O1516" s="24"/>
      <c r="P1516" s="24"/>
      <c r="Q1516" s="24"/>
      <c r="R1516" s="24"/>
      <c r="S1516" s="24"/>
      <c r="T1516" s="24"/>
      <c r="U1516" s="24"/>
      <c r="V1516" s="24"/>
      <c r="W1516" s="24"/>
    </row>
    <row r="1517" spans="10:23" ht="15">
      <c r="J1517" s="24"/>
      <c r="K1517" s="24"/>
      <c r="L1517" s="24"/>
      <c r="M1517" s="24"/>
      <c r="N1517" s="24"/>
      <c r="O1517" s="24"/>
      <c r="P1517" s="24"/>
      <c r="Q1517" s="24"/>
      <c r="R1517" s="24"/>
      <c r="S1517" s="24"/>
      <c r="T1517" s="24"/>
      <c r="U1517" s="24"/>
      <c r="V1517" s="24"/>
      <c r="W1517" s="24"/>
    </row>
    <row r="1518" spans="10:23" ht="15">
      <c r="J1518" s="24"/>
      <c r="K1518" s="24"/>
      <c r="L1518" s="24"/>
      <c r="M1518" s="24"/>
      <c r="N1518" s="24"/>
      <c r="O1518" s="24"/>
      <c r="P1518" s="24"/>
      <c r="Q1518" s="24"/>
      <c r="R1518" s="24"/>
      <c r="S1518" s="24"/>
      <c r="T1518" s="24"/>
      <c r="U1518" s="24"/>
      <c r="V1518" s="24"/>
      <c r="W1518" s="24"/>
    </row>
    <row r="1519" spans="10:23" ht="15">
      <c r="J1519" s="24"/>
      <c r="K1519" s="24"/>
      <c r="L1519" s="24"/>
      <c r="M1519" s="24"/>
      <c r="N1519" s="24"/>
      <c r="O1519" s="24"/>
      <c r="P1519" s="24"/>
      <c r="Q1519" s="24"/>
      <c r="R1519" s="24"/>
      <c r="S1519" s="24"/>
      <c r="T1519" s="24"/>
      <c r="U1519" s="24"/>
      <c r="V1519" s="24"/>
      <c r="W1519" s="24"/>
    </row>
    <row r="1520" spans="10:23" ht="15">
      <c r="J1520" s="24"/>
      <c r="K1520" s="24"/>
      <c r="L1520" s="24"/>
      <c r="M1520" s="24"/>
      <c r="N1520" s="24"/>
      <c r="O1520" s="24"/>
      <c r="P1520" s="24"/>
      <c r="Q1520" s="24"/>
      <c r="R1520" s="24"/>
      <c r="S1520" s="24"/>
      <c r="T1520" s="24"/>
      <c r="U1520" s="24"/>
      <c r="V1520" s="24"/>
      <c r="W1520" s="24"/>
    </row>
    <row r="1521" spans="10:23" ht="15">
      <c r="J1521" s="24"/>
      <c r="K1521" s="24"/>
      <c r="L1521" s="24"/>
      <c r="M1521" s="24"/>
      <c r="N1521" s="24"/>
      <c r="O1521" s="24"/>
      <c r="P1521" s="24"/>
      <c r="Q1521" s="24"/>
      <c r="R1521" s="24"/>
      <c r="S1521" s="24"/>
      <c r="T1521" s="24"/>
      <c r="U1521" s="24"/>
      <c r="V1521" s="24"/>
      <c r="W1521" s="24"/>
    </row>
    <row r="1522" spans="10:23" ht="15">
      <c r="J1522" s="24"/>
      <c r="K1522" s="24"/>
      <c r="L1522" s="24"/>
      <c r="M1522" s="24"/>
      <c r="N1522" s="24"/>
      <c r="O1522" s="24"/>
      <c r="P1522" s="24"/>
      <c r="Q1522" s="24"/>
      <c r="R1522" s="24"/>
      <c r="S1522" s="24"/>
      <c r="T1522" s="24"/>
      <c r="U1522" s="24"/>
      <c r="V1522" s="24"/>
      <c r="W1522" s="24"/>
    </row>
    <row r="1523" spans="10:23" ht="15">
      <c r="J1523" s="24"/>
      <c r="K1523" s="24"/>
      <c r="L1523" s="24"/>
      <c r="M1523" s="24"/>
      <c r="N1523" s="24"/>
      <c r="O1523" s="24"/>
      <c r="P1523" s="24"/>
      <c r="Q1523" s="24"/>
      <c r="R1523" s="24"/>
      <c r="S1523" s="24"/>
      <c r="T1523" s="24"/>
      <c r="U1523" s="24"/>
      <c r="V1523" s="24"/>
      <c r="W1523" s="24"/>
    </row>
    <row r="1524" spans="10:23" ht="15">
      <c r="J1524" s="24"/>
      <c r="K1524" s="24"/>
      <c r="L1524" s="24"/>
      <c r="M1524" s="24"/>
      <c r="N1524" s="24"/>
      <c r="O1524" s="24"/>
      <c r="P1524" s="24"/>
      <c r="Q1524" s="24"/>
      <c r="R1524" s="24"/>
      <c r="S1524" s="24"/>
      <c r="T1524" s="24"/>
      <c r="U1524" s="24"/>
      <c r="V1524" s="24"/>
      <c r="W1524" s="24"/>
    </row>
    <row r="1525" spans="10:23" ht="15">
      <c r="J1525" s="24"/>
      <c r="K1525" s="24"/>
      <c r="L1525" s="24"/>
      <c r="M1525" s="24"/>
      <c r="N1525" s="24"/>
      <c r="O1525" s="24"/>
      <c r="P1525" s="24"/>
      <c r="Q1525" s="24"/>
      <c r="R1525" s="24"/>
      <c r="S1525" s="24"/>
      <c r="T1525" s="24"/>
      <c r="U1525" s="24"/>
      <c r="V1525" s="24"/>
      <c r="W1525" s="24"/>
    </row>
    <row r="1526" spans="10:23" ht="15">
      <c r="J1526" s="24"/>
      <c r="K1526" s="24"/>
      <c r="L1526" s="24"/>
      <c r="M1526" s="24"/>
      <c r="N1526" s="24"/>
      <c r="O1526" s="24"/>
      <c r="P1526" s="24"/>
      <c r="Q1526" s="24"/>
      <c r="R1526" s="24"/>
      <c r="S1526" s="24"/>
      <c r="T1526" s="24"/>
      <c r="U1526" s="24"/>
      <c r="V1526" s="24"/>
      <c r="W1526" s="24"/>
    </row>
    <row r="1527" spans="10:23" ht="15">
      <c r="J1527" s="24"/>
      <c r="K1527" s="24"/>
      <c r="L1527" s="24"/>
      <c r="M1527" s="24"/>
      <c r="N1527" s="24"/>
      <c r="O1527" s="24"/>
      <c r="P1527" s="24"/>
      <c r="Q1527" s="24"/>
      <c r="R1527" s="24"/>
      <c r="S1527" s="24"/>
      <c r="T1527" s="24"/>
      <c r="U1527" s="24"/>
      <c r="V1527" s="24"/>
      <c r="W1527" s="24"/>
    </row>
    <row r="1528" spans="10:23" ht="15">
      <c r="J1528" s="24"/>
      <c r="K1528" s="24"/>
      <c r="L1528" s="24"/>
      <c r="M1528" s="24"/>
      <c r="N1528" s="24"/>
      <c r="O1528" s="24"/>
      <c r="P1528" s="24"/>
      <c r="Q1528" s="24"/>
      <c r="R1528" s="24"/>
      <c r="S1528" s="24"/>
      <c r="T1528" s="24"/>
      <c r="U1528" s="24"/>
      <c r="V1528" s="24"/>
      <c r="W1528" s="24"/>
    </row>
    <row r="1529" spans="10:23" ht="15">
      <c r="J1529" s="24"/>
      <c r="K1529" s="24"/>
      <c r="L1529" s="24"/>
      <c r="M1529" s="24"/>
      <c r="N1529" s="24"/>
      <c r="O1529" s="24"/>
      <c r="P1529" s="24"/>
      <c r="Q1529" s="24"/>
      <c r="R1529" s="24"/>
      <c r="S1529" s="24"/>
      <c r="T1529" s="24"/>
      <c r="U1529" s="24"/>
      <c r="V1529" s="24"/>
      <c r="W1529" s="24"/>
    </row>
    <row r="1530" spans="10:23" ht="15">
      <c r="J1530" s="24"/>
      <c r="K1530" s="24"/>
      <c r="L1530" s="24"/>
      <c r="M1530" s="24"/>
      <c r="N1530" s="24"/>
      <c r="O1530" s="24"/>
      <c r="P1530" s="24"/>
      <c r="Q1530" s="24"/>
      <c r="R1530" s="24"/>
      <c r="S1530" s="24"/>
      <c r="T1530" s="24"/>
      <c r="U1530" s="24"/>
      <c r="V1530" s="24"/>
      <c r="W1530" s="24"/>
    </row>
    <row r="1531" spans="10:23" ht="15">
      <c r="J1531" s="24"/>
      <c r="K1531" s="24"/>
      <c r="L1531" s="24"/>
      <c r="M1531" s="24"/>
      <c r="N1531" s="24"/>
      <c r="O1531" s="24"/>
      <c r="P1531" s="24"/>
      <c r="Q1531" s="24"/>
      <c r="R1531" s="24"/>
      <c r="S1531" s="24"/>
      <c r="T1531" s="24"/>
      <c r="U1531" s="24"/>
      <c r="V1531" s="24"/>
      <c r="W1531" s="24"/>
    </row>
    <row r="1532" spans="10:23" ht="15">
      <c r="J1532" s="24"/>
      <c r="K1532" s="24"/>
      <c r="L1532" s="24"/>
      <c r="M1532" s="24"/>
      <c r="N1532" s="24"/>
      <c r="O1532" s="24"/>
      <c r="P1532" s="24"/>
      <c r="Q1532" s="24"/>
      <c r="R1532" s="24"/>
      <c r="S1532" s="24"/>
      <c r="T1532" s="24"/>
      <c r="U1532" s="24"/>
      <c r="V1532" s="24"/>
      <c r="W1532" s="24"/>
    </row>
    <row r="1533" spans="10:23" ht="15">
      <c r="J1533" s="24"/>
      <c r="K1533" s="24"/>
      <c r="L1533" s="24"/>
      <c r="M1533" s="24"/>
      <c r="N1533" s="24"/>
      <c r="O1533" s="24"/>
      <c r="P1533" s="24"/>
      <c r="Q1533" s="24"/>
      <c r="R1533" s="24"/>
      <c r="S1533" s="24"/>
      <c r="T1533" s="24"/>
      <c r="U1533" s="24"/>
      <c r="V1533" s="24"/>
      <c r="W1533" s="24"/>
    </row>
    <row r="1534" spans="10:23" ht="15">
      <c r="J1534" s="24"/>
      <c r="K1534" s="24"/>
      <c r="L1534" s="24"/>
      <c r="M1534" s="24"/>
      <c r="N1534" s="24"/>
      <c r="O1534" s="24"/>
      <c r="P1534" s="24"/>
      <c r="Q1534" s="24"/>
      <c r="R1534" s="24"/>
      <c r="S1534" s="24"/>
      <c r="T1534" s="24"/>
      <c r="U1534" s="24"/>
      <c r="V1534" s="24"/>
      <c r="W1534" s="24"/>
    </row>
    <row r="1535" spans="10:23" ht="15">
      <c r="J1535" s="24"/>
      <c r="K1535" s="24"/>
      <c r="L1535" s="24"/>
      <c r="M1535" s="24"/>
      <c r="N1535" s="24"/>
      <c r="O1535" s="24"/>
      <c r="P1535" s="24"/>
      <c r="Q1535" s="24"/>
      <c r="R1535" s="24"/>
      <c r="S1535" s="24"/>
      <c r="T1535" s="24"/>
      <c r="U1535" s="24"/>
      <c r="V1535" s="24"/>
      <c r="W1535" s="24"/>
    </row>
    <row r="1536" spans="10:23" ht="15">
      <c r="J1536" s="24"/>
      <c r="K1536" s="24"/>
      <c r="L1536" s="24"/>
      <c r="M1536" s="24"/>
      <c r="N1536" s="24"/>
      <c r="O1536" s="24"/>
      <c r="P1536" s="24"/>
      <c r="Q1536" s="24"/>
      <c r="R1536" s="24"/>
      <c r="S1536" s="24"/>
      <c r="T1536" s="24"/>
      <c r="U1536" s="24"/>
      <c r="V1536" s="24"/>
      <c r="W1536" s="24"/>
    </row>
    <row r="1537" spans="10:23" ht="15">
      <c r="J1537" s="24"/>
      <c r="K1537" s="24"/>
      <c r="L1537" s="24"/>
      <c r="M1537" s="24"/>
      <c r="N1537" s="24"/>
      <c r="O1537" s="24"/>
      <c r="P1537" s="24"/>
      <c r="Q1537" s="24"/>
      <c r="R1537" s="24"/>
      <c r="S1537" s="24"/>
      <c r="T1537" s="24"/>
      <c r="U1537" s="24"/>
      <c r="V1537" s="24"/>
      <c r="W1537" s="24"/>
    </row>
    <row r="1538" spans="10:23" ht="15">
      <c r="J1538" s="24"/>
      <c r="K1538" s="24"/>
      <c r="L1538" s="24"/>
      <c r="M1538" s="24"/>
      <c r="N1538" s="24"/>
      <c r="O1538" s="24"/>
      <c r="P1538" s="24"/>
      <c r="Q1538" s="24"/>
      <c r="R1538" s="24"/>
      <c r="S1538" s="24"/>
      <c r="T1538" s="24"/>
      <c r="U1538" s="24"/>
      <c r="V1538" s="24"/>
      <c r="W1538" s="24"/>
    </row>
    <row r="1539" spans="10:23" ht="15">
      <c r="J1539" s="24"/>
      <c r="K1539" s="24"/>
      <c r="L1539" s="24"/>
      <c r="M1539" s="24"/>
      <c r="N1539" s="24"/>
      <c r="O1539" s="24"/>
      <c r="P1539" s="24"/>
      <c r="Q1539" s="24"/>
      <c r="R1539" s="24"/>
      <c r="S1539" s="24"/>
      <c r="T1539" s="24"/>
      <c r="U1539" s="24"/>
      <c r="V1539" s="24"/>
      <c r="W1539" s="24"/>
    </row>
    <row r="1540" spans="10:23" ht="15">
      <c r="J1540" s="24"/>
      <c r="K1540" s="24"/>
      <c r="L1540" s="24"/>
      <c r="M1540" s="24"/>
      <c r="N1540" s="24"/>
      <c r="O1540" s="24"/>
      <c r="P1540" s="24"/>
      <c r="Q1540" s="24"/>
      <c r="R1540" s="24"/>
      <c r="S1540" s="24"/>
      <c r="T1540" s="24"/>
      <c r="U1540" s="24"/>
      <c r="V1540" s="24"/>
      <c r="W1540" s="24"/>
    </row>
    <row r="1541" spans="10:23" ht="15">
      <c r="J1541" s="24"/>
      <c r="K1541" s="24"/>
      <c r="L1541" s="24"/>
      <c r="M1541" s="24"/>
      <c r="N1541" s="24"/>
      <c r="O1541" s="24"/>
      <c r="P1541" s="24"/>
      <c r="Q1541" s="24"/>
      <c r="R1541" s="24"/>
      <c r="S1541" s="24"/>
      <c r="T1541" s="24"/>
      <c r="U1541" s="24"/>
      <c r="V1541" s="24"/>
      <c r="W1541" s="24"/>
    </row>
    <row r="1542" spans="10:23" ht="15">
      <c r="J1542" s="24"/>
      <c r="K1542" s="24"/>
      <c r="L1542" s="24"/>
      <c r="M1542" s="24"/>
      <c r="N1542" s="24"/>
      <c r="O1542" s="24"/>
      <c r="P1542" s="24"/>
      <c r="Q1542" s="24"/>
      <c r="R1542" s="24"/>
      <c r="S1542" s="24"/>
      <c r="T1542" s="24"/>
      <c r="U1542" s="24"/>
      <c r="V1542" s="24"/>
      <c r="W1542" s="24"/>
    </row>
    <row r="1543" spans="10:23" ht="15">
      <c r="J1543" s="24"/>
      <c r="K1543" s="24"/>
      <c r="L1543" s="24"/>
      <c r="M1543" s="24"/>
      <c r="N1543" s="24"/>
      <c r="O1543" s="24"/>
      <c r="P1543" s="24"/>
      <c r="Q1543" s="24"/>
      <c r="R1543" s="24"/>
      <c r="S1543" s="24"/>
      <c r="T1543" s="24"/>
      <c r="U1543" s="24"/>
      <c r="V1543" s="24"/>
      <c r="W1543" s="24"/>
    </row>
    <row r="1544" spans="10:23" ht="15">
      <c r="J1544" s="24"/>
      <c r="K1544" s="24"/>
      <c r="L1544" s="24"/>
      <c r="M1544" s="24"/>
      <c r="N1544" s="24"/>
      <c r="O1544" s="24"/>
      <c r="P1544" s="24"/>
      <c r="Q1544" s="24"/>
      <c r="R1544" s="24"/>
      <c r="S1544" s="24"/>
      <c r="T1544" s="24"/>
      <c r="U1544" s="24"/>
      <c r="V1544" s="24"/>
      <c r="W1544" s="24"/>
    </row>
    <row r="1545" spans="10:23" ht="15">
      <c r="J1545" s="24"/>
      <c r="K1545" s="24"/>
      <c r="L1545" s="24"/>
      <c r="M1545" s="24"/>
      <c r="N1545" s="24"/>
      <c r="O1545" s="24"/>
      <c r="P1545" s="24"/>
      <c r="Q1545" s="24"/>
      <c r="R1545" s="24"/>
      <c r="S1545" s="24"/>
      <c r="T1545" s="24"/>
      <c r="U1545" s="24"/>
      <c r="V1545" s="24"/>
      <c r="W1545" s="24"/>
    </row>
    <row r="1546" spans="10:23" ht="15">
      <c r="J1546" s="24"/>
      <c r="K1546" s="24"/>
      <c r="L1546" s="24"/>
      <c r="M1546" s="24"/>
      <c r="N1546" s="24"/>
      <c r="O1546" s="24"/>
      <c r="P1546" s="24"/>
      <c r="Q1546" s="24"/>
      <c r="R1546" s="24"/>
      <c r="S1546" s="24"/>
      <c r="T1546" s="24"/>
      <c r="U1546" s="24"/>
      <c r="V1546" s="24"/>
      <c r="W1546" s="24"/>
    </row>
    <row r="1547" spans="10:23" ht="15">
      <c r="J1547" s="24"/>
      <c r="K1547" s="24"/>
      <c r="L1547" s="24"/>
      <c r="M1547" s="24"/>
      <c r="N1547" s="24"/>
      <c r="O1547" s="24"/>
      <c r="P1547" s="24"/>
      <c r="Q1547" s="24"/>
      <c r="R1547" s="24"/>
      <c r="S1547" s="24"/>
      <c r="T1547" s="24"/>
      <c r="U1547" s="24"/>
      <c r="V1547" s="24"/>
      <c r="W1547" s="24"/>
    </row>
    <row r="1548" spans="10:23" ht="15">
      <c r="J1548" s="24"/>
      <c r="K1548" s="24"/>
      <c r="L1548" s="24"/>
      <c r="M1548" s="24"/>
      <c r="N1548" s="24"/>
      <c r="O1548" s="24"/>
      <c r="P1548" s="24"/>
      <c r="Q1548" s="24"/>
      <c r="R1548" s="24"/>
      <c r="S1548" s="24"/>
      <c r="T1548" s="24"/>
      <c r="U1548" s="24"/>
      <c r="V1548" s="24"/>
      <c r="W1548" s="24"/>
    </row>
    <row r="1549" spans="10:23" ht="15">
      <c r="J1549" s="24"/>
      <c r="K1549" s="24"/>
      <c r="L1549" s="24"/>
      <c r="M1549" s="24"/>
      <c r="N1549" s="24"/>
      <c r="O1549" s="24"/>
      <c r="P1549" s="24"/>
      <c r="Q1549" s="24"/>
      <c r="R1549" s="24"/>
      <c r="S1549" s="24"/>
      <c r="T1549" s="24"/>
      <c r="U1549" s="24"/>
      <c r="V1549" s="24"/>
      <c r="W1549" s="24"/>
    </row>
    <row r="1550" spans="10:23" ht="15">
      <c r="J1550" s="24"/>
      <c r="K1550" s="24"/>
      <c r="L1550" s="24"/>
      <c r="M1550" s="24"/>
      <c r="N1550" s="24"/>
      <c r="O1550" s="24"/>
      <c r="P1550" s="24"/>
      <c r="Q1550" s="24"/>
      <c r="R1550" s="24"/>
      <c r="S1550" s="24"/>
      <c r="T1550" s="24"/>
      <c r="U1550" s="24"/>
      <c r="V1550" s="24"/>
      <c r="W1550" s="24"/>
    </row>
    <row r="1551" spans="10:23" ht="15">
      <c r="J1551" s="24"/>
      <c r="K1551" s="24"/>
      <c r="L1551" s="24"/>
      <c r="M1551" s="24"/>
      <c r="N1551" s="24"/>
      <c r="O1551" s="24"/>
      <c r="P1551" s="24"/>
      <c r="Q1551" s="24"/>
      <c r="R1551" s="24"/>
      <c r="S1551" s="24"/>
      <c r="T1551" s="24"/>
      <c r="U1551" s="24"/>
      <c r="V1551" s="24"/>
      <c r="W1551" s="24"/>
    </row>
    <row r="1552" spans="10:23" ht="15">
      <c r="J1552" s="24"/>
      <c r="K1552" s="24"/>
      <c r="L1552" s="24"/>
      <c r="M1552" s="24"/>
      <c r="N1552" s="24"/>
      <c r="O1552" s="24"/>
      <c r="P1552" s="24"/>
      <c r="Q1552" s="24"/>
      <c r="R1552" s="24"/>
      <c r="S1552" s="24"/>
      <c r="T1552" s="24"/>
      <c r="U1552" s="24"/>
      <c r="V1552" s="24"/>
      <c r="W1552" s="24"/>
    </row>
    <row r="1553" spans="10:23" ht="15">
      <c r="J1553" s="24"/>
      <c r="K1553" s="24"/>
      <c r="L1553" s="24"/>
      <c r="M1553" s="24"/>
      <c r="N1553" s="24"/>
      <c r="O1553" s="24"/>
      <c r="P1553" s="24"/>
      <c r="Q1553" s="24"/>
      <c r="R1553" s="24"/>
      <c r="S1553" s="24"/>
      <c r="T1553" s="24"/>
      <c r="U1553" s="24"/>
      <c r="V1553" s="24"/>
      <c r="W1553" s="24"/>
    </row>
    <row r="1554" spans="10:23" ht="15">
      <c r="J1554" s="24"/>
      <c r="K1554" s="24"/>
      <c r="L1554" s="24"/>
      <c r="M1554" s="24"/>
      <c r="N1554" s="24"/>
      <c r="O1554" s="24"/>
      <c r="P1554" s="24"/>
      <c r="Q1554" s="24"/>
      <c r="R1554" s="24"/>
      <c r="S1554" s="24"/>
      <c r="T1554" s="24"/>
      <c r="U1554" s="24"/>
      <c r="V1554" s="24"/>
      <c r="W1554" s="24"/>
    </row>
    <row r="1555" spans="10:23" ht="15">
      <c r="J1555" s="24"/>
      <c r="K1555" s="24"/>
      <c r="L1555" s="24"/>
      <c r="M1555" s="24"/>
      <c r="N1555" s="24"/>
      <c r="O1555" s="24"/>
      <c r="P1555" s="24"/>
      <c r="Q1555" s="24"/>
      <c r="R1555" s="24"/>
      <c r="S1555" s="24"/>
      <c r="T1555" s="24"/>
      <c r="U1555" s="24"/>
      <c r="V1555" s="24"/>
      <c r="W1555" s="24"/>
    </row>
    <row r="1556" spans="10:23" ht="15">
      <c r="J1556" s="24"/>
      <c r="K1556" s="24"/>
      <c r="L1556" s="24"/>
      <c r="M1556" s="24"/>
      <c r="N1556" s="24"/>
      <c r="O1556" s="24"/>
      <c r="P1556" s="24"/>
      <c r="Q1556" s="24"/>
      <c r="R1556" s="24"/>
      <c r="S1556" s="24"/>
      <c r="T1556" s="24"/>
      <c r="U1556" s="24"/>
      <c r="V1556" s="24"/>
      <c r="W1556" s="24"/>
    </row>
    <row r="1557" spans="10:23" ht="15">
      <c r="J1557" s="24"/>
      <c r="K1557" s="24"/>
      <c r="L1557" s="24"/>
      <c r="M1557" s="24"/>
      <c r="N1557" s="24"/>
      <c r="O1557" s="24"/>
      <c r="P1557" s="24"/>
      <c r="Q1557" s="24"/>
      <c r="R1557" s="24"/>
      <c r="S1557" s="24"/>
      <c r="T1557" s="24"/>
      <c r="U1557" s="24"/>
      <c r="V1557" s="24"/>
      <c r="W1557" s="24"/>
    </row>
    <row r="1558" spans="10:23" ht="15">
      <c r="J1558" s="24"/>
      <c r="K1558" s="24"/>
      <c r="L1558" s="24"/>
      <c r="M1558" s="24"/>
      <c r="N1558" s="24"/>
      <c r="O1558" s="24"/>
      <c r="P1558" s="24"/>
      <c r="Q1558" s="24"/>
      <c r="R1558" s="24"/>
      <c r="S1558" s="24"/>
      <c r="T1558" s="24"/>
      <c r="U1558" s="24"/>
      <c r="V1558" s="24"/>
      <c r="W1558" s="24"/>
    </row>
    <row r="1559" spans="10:23" ht="15">
      <c r="J1559" s="24"/>
      <c r="K1559" s="24"/>
      <c r="L1559" s="24"/>
      <c r="M1559" s="24"/>
      <c r="N1559" s="24"/>
      <c r="O1559" s="24"/>
      <c r="P1559" s="24"/>
      <c r="Q1559" s="24"/>
      <c r="R1559" s="24"/>
      <c r="S1559" s="24"/>
      <c r="T1559" s="24"/>
      <c r="U1559" s="24"/>
      <c r="V1559" s="24"/>
      <c r="W1559" s="24"/>
    </row>
    <row r="1560" spans="10:23" ht="15">
      <c r="J1560" s="24"/>
      <c r="K1560" s="24"/>
      <c r="L1560" s="24"/>
      <c r="M1560" s="24"/>
      <c r="N1560" s="24"/>
      <c r="O1560" s="24"/>
      <c r="P1560" s="24"/>
      <c r="Q1560" s="24"/>
      <c r="R1560" s="24"/>
      <c r="S1560" s="24"/>
      <c r="T1560" s="24"/>
      <c r="U1560" s="24"/>
      <c r="V1560" s="24"/>
      <c r="W1560" s="24"/>
    </row>
    <row r="1561" spans="10:23" ht="15">
      <c r="J1561" s="24"/>
      <c r="K1561" s="24"/>
      <c r="L1561" s="24"/>
      <c r="M1561" s="24"/>
      <c r="N1561" s="24"/>
      <c r="O1561" s="24"/>
      <c r="P1561" s="24"/>
      <c r="Q1561" s="24"/>
      <c r="R1561" s="24"/>
      <c r="S1561" s="24"/>
      <c r="T1561" s="24"/>
      <c r="U1561" s="24"/>
      <c r="V1561" s="24"/>
      <c r="W1561" s="24"/>
    </row>
    <row r="1562" spans="10:23" ht="15">
      <c r="J1562" s="24"/>
      <c r="K1562" s="24"/>
      <c r="L1562" s="24"/>
      <c r="M1562" s="24"/>
      <c r="N1562" s="24"/>
      <c r="O1562" s="24"/>
      <c r="P1562" s="24"/>
      <c r="Q1562" s="24"/>
      <c r="R1562" s="24"/>
      <c r="S1562" s="24"/>
      <c r="T1562" s="24"/>
      <c r="U1562" s="24"/>
      <c r="V1562" s="24"/>
      <c r="W1562" s="24"/>
    </row>
    <row r="1563" spans="10:23" ht="15">
      <c r="J1563" s="24"/>
      <c r="K1563" s="24"/>
      <c r="L1563" s="24"/>
      <c r="M1563" s="24"/>
      <c r="N1563" s="24"/>
      <c r="O1563" s="24"/>
      <c r="P1563" s="24"/>
      <c r="Q1563" s="24"/>
      <c r="R1563" s="24"/>
      <c r="S1563" s="24"/>
      <c r="T1563" s="24"/>
      <c r="U1563" s="24"/>
      <c r="V1563" s="24"/>
      <c r="W1563" s="24"/>
    </row>
    <row r="1564" spans="10:23" ht="15">
      <c r="J1564" s="24"/>
      <c r="K1564" s="24"/>
      <c r="L1564" s="24"/>
      <c r="M1564" s="24"/>
      <c r="N1564" s="24"/>
      <c r="O1564" s="24"/>
      <c r="P1564" s="24"/>
      <c r="Q1564" s="24"/>
      <c r="R1564" s="24"/>
      <c r="S1564" s="24"/>
      <c r="T1564" s="24"/>
      <c r="U1564" s="24"/>
      <c r="V1564" s="24"/>
      <c r="W1564" s="24"/>
    </row>
    <row r="1565" spans="10:23" ht="15">
      <c r="J1565" s="24"/>
      <c r="K1565" s="24"/>
      <c r="L1565" s="24"/>
      <c r="M1565" s="24"/>
      <c r="N1565" s="24"/>
      <c r="O1565" s="24"/>
      <c r="P1565" s="24"/>
      <c r="Q1565" s="24"/>
      <c r="R1565" s="24"/>
      <c r="S1565" s="24"/>
      <c r="T1565" s="24"/>
      <c r="U1565" s="24"/>
      <c r="V1565" s="24"/>
      <c r="W1565" s="24"/>
    </row>
    <row r="1566" spans="10:23" ht="15">
      <c r="J1566" s="24"/>
      <c r="K1566" s="24"/>
      <c r="L1566" s="24"/>
      <c r="M1566" s="24"/>
      <c r="N1566" s="24"/>
      <c r="O1566" s="24"/>
      <c r="P1566" s="24"/>
      <c r="Q1566" s="24"/>
      <c r="R1566" s="24"/>
      <c r="S1566" s="24"/>
      <c r="T1566" s="24"/>
      <c r="U1566" s="24"/>
      <c r="V1566" s="24"/>
      <c r="W1566" s="24"/>
    </row>
    <row r="1567" spans="10:23" ht="15">
      <c r="J1567" s="24"/>
      <c r="K1567" s="24"/>
      <c r="L1567" s="24"/>
      <c r="M1567" s="24"/>
      <c r="N1567" s="24"/>
      <c r="O1567" s="24"/>
      <c r="P1567" s="24"/>
      <c r="Q1567" s="24"/>
      <c r="R1567" s="24"/>
      <c r="S1567" s="24"/>
      <c r="T1567" s="24"/>
      <c r="U1567" s="24"/>
      <c r="V1567" s="24"/>
      <c r="W1567" s="24"/>
    </row>
    <row r="1568" spans="10:23" ht="15">
      <c r="J1568" s="24"/>
      <c r="K1568" s="24"/>
      <c r="L1568" s="24"/>
      <c r="M1568" s="24"/>
      <c r="N1568" s="24"/>
      <c r="O1568" s="24"/>
      <c r="P1568" s="24"/>
      <c r="Q1568" s="24"/>
      <c r="R1568" s="24"/>
      <c r="S1568" s="24"/>
      <c r="T1568" s="24"/>
      <c r="U1568" s="24"/>
      <c r="V1568" s="24"/>
      <c r="W1568" s="24"/>
    </row>
    <row r="1569" spans="10:23" ht="15">
      <c r="J1569" s="24"/>
      <c r="K1569" s="24"/>
      <c r="L1569" s="24"/>
      <c r="M1569" s="24"/>
      <c r="N1569" s="24"/>
      <c r="O1569" s="24"/>
      <c r="P1569" s="24"/>
      <c r="Q1569" s="24"/>
      <c r="R1569" s="24"/>
      <c r="S1569" s="24"/>
      <c r="T1569" s="24"/>
      <c r="U1569" s="24"/>
      <c r="V1569" s="24"/>
      <c r="W1569" s="24"/>
    </row>
    <row r="1570" spans="10:23" ht="15">
      <c r="J1570" s="24"/>
      <c r="K1570" s="24"/>
      <c r="L1570" s="24"/>
      <c r="M1570" s="24"/>
      <c r="N1570" s="24"/>
      <c r="O1570" s="24"/>
      <c r="P1570" s="24"/>
      <c r="Q1570" s="24"/>
      <c r="R1570" s="24"/>
      <c r="S1570" s="24"/>
      <c r="T1570" s="24"/>
      <c r="U1570" s="24"/>
      <c r="V1570" s="24"/>
      <c r="W1570" s="24"/>
    </row>
    <row r="1571" spans="10:23" ht="15">
      <c r="J1571" s="24"/>
      <c r="K1571" s="24"/>
      <c r="L1571" s="24"/>
      <c r="M1571" s="24"/>
      <c r="N1571" s="24"/>
      <c r="O1571" s="24"/>
      <c r="P1571" s="24"/>
      <c r="Q1571" s="24"/>
      <c r="R1571" s="24"/>
      <c r="S1571" s="24"/>
      <c r="T1571" s="24"/>
      <c r="U1571" s="24"/>
      <c r="V1571" s="24"/>
      <c r="W1571" s="24"/>
    </row>
    <row r="1572" spans="10:23" ht="15">
      <c r="J1572" s="24"/>
      <c r="K1572" s="24"/>
      <c r="L1572" s="24"/>
      <c r="M1572" s="24"/>
      <c r="N1572" s="24"/>
      <c r="O1572" s="24"/>
      <c r="P1572" s="24"/>
      <c r="Q1572" s="24"/>
      <c r="R1572" s="24"/>
      <c r="S1572" s="24"/>
      <c r="T1572" s="24"/>
      <c r="U1572" s="24"/>
      <c r="V1572" s="24"/>
      <c r="W1572" s="24"/>
    </row>
    <row r="1573" spans="10:23" ht="15">
      <c r="J1573" s="24"/>
      <c r="K1573" s="24"/>
      <c r="L1573" s="24"/>
      <c r="M1573" s="24"/>
      <c r="N1573" s="24"/>
      <c r="O1573" s="24"/>
      <c r="P1573" s="24"/>
      <c r="Q1573" s="24"/>
      <c r="R1573" s="24"/>
      <c r="S1573" s="24"/>
      <c r="T1573" s="24"/>
      <c r="U1573" s="24"/>
      <c r="V1573" s="24"/>
      <c r="W1573" s="24"/>
    </row>
    <row r="1574" spans="10:23" ht="15">
      <c r="J1574" s="24"/>
      <c r="K1574" s="24"/>
      <c r="L1574" s="24"/>
      <c r="M1574" s="24"/>
      <c r="N1574" s="24"/>
      <c r="O1574" s="24"/>
      <c r="P1574" s="24"/>
      <c r="Q1574" s="24"/>
      <c r="R1574" s="24"/>
      <c r="S1574" s="24"/>
      <c r="T1574" s="24"/>
      <c r="U1574" s="24"/>
      <c r="V1574" s="24"/>
      <c r="W1574" s="24"/>
    </row>
    <row r="1575" spans="10:23" ht="15">
      <c r="J1575" s="24"/>
      <c r="K1575" s="24"/>
      <c r="L1575" s="24"/>
      <c r="M1575" s="24"/>
      <c r="N1575" s="24"/>
      <c r="O1575" s="24"/>
      <c r="P1575" s="24"/>
      <c r="Q1575" s="24"/>
      <c r="R1575" s="24"/>
      <c r="S1575" s="24"/>
      <c r="T1575" s="24"/>
      <c r="U1575" s="24"/>
      <c r="V1575" s="24"/>
      <c r="W1575" s="24"/>
    </row>
    <row r="1576" spans="10:23" ht="15">
      <c r="J1576" s="24"/>
      <c r="K1576" s="24"/>
      <c r="L1576" s="24"/>
      <c r="M1576" s="24"/>
      <c r="N1576" s="24"/>
      <c r="O1576" s="24"/>
      <c r="P1576" s="24"/>
      <c r="Q1576" s="24"/>
      <c r="R1576" s="24"/>
      <c r="S1576" s="24"/>
      <c r="T1576" s="24"/>
      <c r="U1576" s="24"/>
      <c r="V1576" s="24"/>
      <c r="W1576" s="24"/>
    </row>
    <row r="1577" spans="10:23" ht="15">
      <c r="J1577" s="24"/>
      <c r="K1577" s="24"/>
      <c r="L1577" s="24"/>
      <c r="M1577" s="24"/>
      <c r="N1577" s="24"/>
      <c r="O1577" s="24"/>
      <c r="P1577" s="24"/>
      <c r="Q1577" s="24"/>
      <c r="R1577" s="24"/>
      <c r="S1577" s="24"/>
      <c r="T1577" s="24"/>
      <c r="U1577" s="24"/>
      <c r="V1577" s="24"/>
      <c r="W1577" s="24"/>
    </row>
    <row r="1578" spans="10:23" ht="15">
      <c r="J1578" s="24"/>
      <c r="K1578" s="24"/>
      <c r="L1578" s="24"/>
      <c r="M1578" s="24"/>
      <c r="N1578" s="24"/>
      <c r="O1578" s="24"/>
      <c r="P1578" s="24"/>
      <c r="Q1578" s="24"/>
      <c r="R1578" s="24"/>
      <c r="S1578" s="24"/>
      <c r="T1578" s="24"/>
      <c r="U1578" s="24"/>
      <c r="V1578" s="24"/>
      <c r="W1578" s="24"/>
    </row>
    <row r="1579" spans="10:23" ht="15">
      <c r="J1579" s="24"/>
      <c r="K1579" s="24"/>
      <c r="L1579" s="24"/>
      <c r="M1579" s="24"/>
      <c r="N1579" s="24"/>
      <c r="O1579" s="24"/>
      <c r="P1579" s="24"/>
      <c r="Q1579" s="24"/>
      <c r="R1579" s="24"/>
      <c r="S1579" s="24"/>
      <c r="T1579" s="24"/>
      <c r="U1579" s="24"/>
      <c r="V1579" s="24"/>
      <c r="W1579" s="24"/>
    </row>
    <row r="1580" spans="10:23" ht="15">
      <c r="J1580" s="24"/>
      <c r="K1580" s="24"/>
      <c r="L1580" s="24"/>
      <c r="M1580" s="24"/>
      <c r="N1580" s="24"/>
      <c r="O1580" s="24"/>
      <c r="P1580" s="24"/>
      <c r="Q1580" s="24"/>
      <c r="R1580" s="24"/>
      <c r="S1580" s="24"/>
      <c r="T1580" s="24"/>
      <c r="U1580" s="24"/>
      <c r="V1580" s="24"/>
      <c r="W1580" s="24"/>
    </row>
    <row r="1581" spans="10:23" ht="15">
      <c r="J1581" s="24"/>
      <c r="K1581" s="24"/>
      <c r="L1581" s="24"/>
      <c r="M1581" s="24"/>
      <c r="N1581" s="24"/>
      <c r="O1581" s="24"/>
      <c r="P1581" s="24"/>
      <c r="Q1581" s="24"/>
      <c r="R1581" s="24"/>
      <c r="S1581" s="24"/>
      <c r="T1581" s="24"/>
      <c r="U1581" s="24"/>
      <c r="V1581" s="24"/>
      <c r="W1581" s="24"/>
    </row>
    <row r="1582" spans="10:23" ht="15">
      <c r="J1582" s="24"/>
      <c r="K1582" s="24"/>
      <c r="L1582" s="24"/>
      <c r="M1582" s="24"/>
      <c r="N1582" s="24"/>
      <c r="O1582" s="24"/>
      <c r="P1582" s="24"/>
      <c r="Q1582" s="24"/>
      <c r="R1582" s="24"/>
      <c r="S1582" s="24"/>
      <c r="T1582" s="24"/>
      <c r="U1582" s="24"/>
      <c r="V1582" s="24"/>
      <c r="W1582" s="24"/>
    </row>
    <row r="1583" spans="10:23" ht="15">
      <c r="J1583" s="24"/>
      <c r="K1583" s="24"/>
      <c r="L1583" s="24"/>
      <c r="M1583" s="24"/>
      <c r="N1583" s="24"/>
      <c r="O1583" s="24"/>
      <c r="P1583" s="24"/>
      <c r="Q1583" s="24"/>
      <c r="R1583" s="24"/>
      <c r="S1583" s="24"/>
      <c r="T1583" s="24"/>
      <c r="U1583" s="24"/>
      <c r="V1583" s="24"/>
      <c r="W1583" s="24"/>
    </row>
    <row r="1584" spans="10:23" ht="15">
      <c r="J1584" s="24"/>
      <c r="K1584" s="24"/>
      <c r="L1584" s="24"/>
      <c r="M1584" s="24"/>
      <c r="N1584" s="24"/>
      <c r="O1584" s="24"/>
      <c r="P1584" s="24"/>
      <c r="Q1584" s="24"/>
      <c r="R1584" s="24"/>
      <c r="S1584" s="24"/>
      <c r="T1584" s="24"/>
      <c r="U1584" s="24"/>
      <c r="V1584" s="24"/>
      <c r="W1584" s="24"/>
    </row>
    <row r="1585" spans="10:23" ht="15">
      <c r="J1585" s="24"/>
      <c r="K1585" s="24"/>
      <c r="L1585" s="24"/>
      <c r="M1585" s="24"/>
      <c r="N1585" s="24"/>
      <c r="O1585" s="24"/>
      <c r="P1585" s="24"/>
      <c r="Q1585" s="24"/>
      <c r="R1585" s="24"/>
      <c r="S1585" s="24"/>
      <c r="T1585" s="24"/>
      <c r="U1585" s="24"/>
      <c r="V1585" s="24"/>
      <c r="W1585" s="24"/>
    </row>
    <row r="1586" spans="10:23" ht="15">
      <c r="J1586" s="24"/>
      <c r="K1586" s="24"/>
      <c r="L1586" s="24"/>
      <c r="M1586" s="24"/>
      <c r="N1586" s="24"/>
      <c r="O1586" s="24"/>
      <c r="P1586" s="24"/>
      <c r="Q1586" s="24"/>
      <c r="R1586" s="24"/>
      <c r="S1586" s="24"/>
      <c r="T1586" s="24"/>
      <c r="U1586" s="24"/>
      <c r="V1586" s="24"/>
      <c r="W1586" s="24"/>
    </row>
    <row r="1587" spans="10:23" ht="15">
      <c r="J1587" s="24"/>
      <c r="K1587" s="24"/>
      <c r="L1587" s="24"/>
      <c r="M1587" s="24"/>
      <c r="N1587" s="24"/>
      <c r="O1587" s="24"/>
      <c r="P1587" s="24"/>
      <c r="Q1587" s="24"/>
      <c r="R1587" s="24"/>
      <c r="S1587" s="24"/>
      <c r="T1587" s="24"/>
      <c r="U1587" s="24"/>
      <c r="V1587" s="24"/>
      <c r="W1587" s="24"/>
    </row>
    <row r="1588" spans="10:23" ht="15">
      <c r="J1588" s="24"/>
      <c r="K1588" s="24"/>
      <c r="L1588" s="24"/>
      <c r="M1588" s="24"/>
      <c r="N1588" s="24"/>
      <c r="O1588" s="24"/>
      <c r="P1588" s="24"/>
      <c r="Q1588" s="24"/>
      <c r="R1588" s="24"/>
      <c r="S1588" s="24"/>
      <c r="T1588" s="24"/>
      <c r="U1588" s="24"/>
      <c r="V1588" s="24"/>
      <c r="W1588" s="24"/>
    </row>
    <row r="1589" spans="10:23" ht="15">
      <c r="J1589" s="24"/>
      <c r="K1589" s="24"/>
      <c r="L1589" s="24"/>
      <c r="M1589" s="24"/>
      <c r="N1589" s="24"/>
      <c r="O1589" s="24"/>
      <c r="P1589" s="24"/>
      <c r="Q1589" s="24"/>
      <c r="R1589" s="24"/>
      <c r="S1589" s="24"/>
      <c r="T1589" s="24"/>
      <c r="U1589" s="24"/>
      <c r="V1589" s="24"/>
      <c r="W1589" s="24"/>
    </row>
    <row r="1590" spans="10:23" ht="15">
      <c r="J1590" s="24"/>
      <c r="K1590" s="24"/>
      <c r="L1590" s="24"/>
      <c r="M1590" s="24"/>
      <c r="N1590" s="24"/>
      <c r="O1590" s="24"/>
      <c r="P1590" s="24"/>
      <c r="Q1590" s="24"/>
      <c r="R1590" s="24"/>
      <c r="S1590" s="24"/>
      <c r="T1590" s="24"/>
      <c r="U1590" s="24"/>
      <c r="V1590" s="24"/>
      <c r="W1590" s="24"/>
    </row>
    <row r="1591" spans="10:23" ht="15">
      <c r="J1591" s="24"/>
      <c r="K1591" s="24"/>
      <c r="L1591" s="24"/>
      <c r="M1591" s="24"/>
      <c r="N1591" s="24"/>
      <c r="O1591" s="24"/>
      <c r="P1591" s="24"/>
      <c r="Q1591" s="24"/>
      <c r="R1591" s="24"/>
      <c r="S1591" s="24"/>
      <c r="T1591" s="24"/>
      <c r="U1591" s="24"/>
      <c r="V1591" s="24"/>
      <c r="W1591" s="24"/>
    </row>
    <row r="1592" spans="10:23" ht="15">
      <c r="J1592" s="24"/>
      <c r="K1592" s="24"/>
      <c r="L1592" s="24"/>
      <c r="M1592" s="24"/>
      <c r="N1592" s="24"/>
      <c r="O1592" s="24"/>
      <c r="P1592" s="24"/>
      <c r="Q1592" s="24"/>
      <c r="R1592" s="24"/>
      <c r="S1592" s="24"/>
      <c r="T1592" s="24"/>
      <c r="U1592" s="24"/>
      <c r="V1592" s="24"/>
      <c r="W1592" s="24"/>
    </row>
    <row r="1593" spans="10:23" ht="15">
      <c r="J1593" s="24"/>
      <c r="K1593" s="24"/>
      <c r="L1593" s="24"/>
      <c r="M1593" s="24"/>
      <c r="N1593" s="24"/>
      <c r="O1593" s="24"/>
      <c r="P1593" s="24"/>
      <c r="Q1593" s="24"/>
      <c r="R1593" s="24"/>
      <c r="S1593" s="24"/>
      <c r="T1593" s="24"/>
      <c r="U1593" s="24"/>
      <c r="V1593" s="24"/>
      <c r="W1593" s="24"/>
    </row>
    <row r="1594" spans="10:23" ht="15">
      <c r="J1594" s="24"/>
      <c r="K1594" s="24"/>
      <c r="L1594" s="24"/>
      <c r="M1594" s="24"/>
      <c r="N1594" s="24"/>
      <c r="O1594" s="24"/>
      <c r="P1594" s="24"/>
      <c r="Q1594" s="24"/>
      <c r="R1594" s="24"/>
      <c r="S1594" s="24"/>
      <c r="T1594" s="24"/>
      <c r="U1594" s="24"/>
      <c r="V1594" s="24"/>
      <c r="W1594" s="24"/>
    </row>
    <row r="1595" spans="10:23" ht="15">
      <c r="J1595" s="24"/>
      <c r="K1595" s="24"/>
      <c r="L1595" s="24"/>
      <c r="M1595" s="24"/>
      <c r="N1595" s="24"/>
      <c r="O1595" s="24"/>
      <c r="P1595" s="24"/>
      <c r="Q1595" s="24"/>
      <c r="R1595" s="24"/>
      <c r="S1595" s="24"/>
      <c r="T1595" s="24"/>
      <c r="U1595" s="24"/>
      <c r="V1595" s="24"/>
      <c r="W1595" s="24"/>
    </row>
    <row r="1596" spans="10:23" ht="15">
      <c r="J1596" s="24"/>
      <c r="K1596" s="24"/>
      <c r="L1596" s="24"/>
      <c r="M1596" s="24"/>
      <c r="N1596" s="24"/>
      <c r="O1596" s="24"/>
      <c r="P1596" s="24"/>
      <c r="Q1596" s="24"/>
      <c r="R1596" s="24"/>
      <c r="S1596" s="24"/>
      <c r="T1596" s="24"/>
      <c r="U1596" s="24"/>
      <c r="V1596" s="24"/>
      <c r="W1596" s="24"/>
    </row>
    <row r="1597" spans="10:23" ht="15">
      <c r="J1597" s="24"/>
      <c r="K1597" s="24"/>
      <c r="L1597" s="24"/>
      <c r="M1597" s="24"/>
      <c r="N1597" s="24"/>
      <c r="O1597" s="24"/>
      <c r="P1597" s="24"/>
      <c r="Q1597" s="24"/>
      <c r="R1597" s="24"/>
      <c r="S1597" s="24"/>
      <c r="T1597" s="24"/>
      <c r="U1597" s="24"/>
      <c r="V1597" s="24"/>
      <c r="W1597" s="24"/>
    </row>
    <row r="1598" spans="10:23" ht="15">
      <c r="J1598" s="24"/>
      <c r="K1598" s="24"/>
      <c r="L1598" s="24"/>
      <c r="M1598" s="24"/>
      <c r="N1598" s="24"/>
      <c r="O1598" s="24"/>
      <c r="P1598" s="24"/>
      <c r="Q1598" s="24"/>
      <c r="R1598" s="24"/>
      <c r="S1598" s="24"/>
      <c r="T1598" s="24"/>
      <c r="U1598" s="24"/>
      <c r="V1598" s="24"/>
      <c r="W1598" s="24"/>
    </row>
    <row r="1599" spans="10:23" ht="15">
      <c r="J1599" s="24"/>
      <c r="K1599" s="24"/>
      <c r="L1599" s="24"/>
      <c r="M1599" s="24"/>
      <c r="N1599" s="24"/>
      <c r="O1599" s="24"/>
      <c r="P1599" s="24"/>
      <c r="Q1599" s="24"/>
      <c r="R1599" s="24"/>
      <c r="S1599" s="24"/>
      <c r="T1599" s="24"/>
      <c r="U1599" s="24"/>
      <c r="V1599" s="24"/>
      <c r="W1599" s="24"/>
    </row>
    <row r="1600" spans="10:23" ht="15">
      <c r="J1600" s="24"/>
      <c r="K1600" s="24"/>
      <c r="L1600" s="24"/>
      <c r="M1600" s="24"/>
      <c r="N1600" s="24"/>
      <c r="O1600" s="24"/>
      <c r="P1600" s="24"/>
      <c r="Q1600" s="24"/>
      <c r="R1600" s="24"/>
      <c r="S1600" s="24"/>
      <c r="T1600" s="24"/>
      <c r="U1600" s="24"/>
      <c r="V1600" s="24"/>
      <c r="W1600" s="24"/>
    </row>
    <row r="1601" spans="10:23" ht="15">
      <c r="J1601" s="24"/>
      <c r="K1601" s="24"/>
      <c r="L1601" s="24"/>
      <c r="M1601" s="24"/>
      <c r="N1601" s="24"/>
      <c r="O1601" s="24"/>
      <c r="P1601" s="24"/>
      <c r="Q1601" s="24"/>
      <c r="R1601" s="24"/>
      <c r="S1601" s="24"/>
      <c r="T1601" s="24"/>
      <c r="U1601" s="24"/>
      <c r="V1601" s="24"/>
      <c r="W1601" s="24"/>
    </row>
    <row r="1602" spans="10:23" ht="15">
      <c r="J1602" s="24"/>
      <c r="K1602" s="24"/>
      <c r="L1602" s="24"/>
      <c r="M1602" s="24"/>
      <c r="N1602" s="24"/>
      <c r="O1602" s="24"/>
      <c r="P1602" s="24"/>
      <c r="Q1602" s="24"/>
      <c r="R1602" s="24"/>
      <c r="S1602" s="24"/>
      <c r="T1602" s="24"/>
      <c r="U1602" s="24"/>
      <c r="V1602" s="24"/>
      <c r="W1602" s="24"/>
    </row>
    <row r="1603" spans="10:23" ht="15">
      <c r="J1603" s="24"/>
      <c r="K1603" s="24"/>
      <c r="L1603" s="24"/>
      <c r="M1603" s="24"/>
      <c r="N1603" s="24"/>
      <c r="O1603" s="24"/>
      <c r="P1603" s="24"/>
      <c r="Q1603" s="24"/>
      <c r="R1603" s="24"/>
      <c r="S1603" s="24"/>
      <c r="T1603" s="24"/>
      <c r="U1603" s="24"/>
      <c r="V1603" s="24"/>
      <c r="W1603" s="24"/>
    </row>
    <row r="1604" spans="10:23" ht="15">
      <c r="J1604" s="24"/>
      <c r="K1604" s="24"/>
      <c r="L1604" s="24"/>
      <c r="M1604" s="24"/>
      <c r="N1604" s="24"/>
      <c r="O1604" s="24"/>
      <c r="P1604" s="24"/>
      <c r="Q1604" s="24"/>
      <c r="R1604" s="24"/>
      <c r="S1604" s="24"/>
      <c r="T1604" s="24"/>
      <c r="U1604" s="24"/>
      <c r="V1604" s="24"/>
      <c r="W1604" s="24"/>
    </row>
    <row r="1605" spans="10:23" ht="15">
      <c r="J1605" s="24"/>
      <c r="K1605" s="24"/>
      <c r="L1605" s="24"/>
      <c r="M1605" s="24"/>
      <c r="N1605" s="24"/>
      <c r="O1605" s="24"/>
      <c r="P1605" s="24"/>
      <c r="Q1605" s="24"/>
      <c r="R1605" s="24"/>
      <c r="S1605" s="24"/>
      <c r="T1605" s="24"/>
      <c r="U1605" s="24"/>
      <c r="V1605" s="24"/>
      <c r="W1605" s="24"/>
    </row>
    <row r="1606" spans="10:23" ht="15">
      <c r="J1606" s="24"/>
      <c r="K1606" s="24"/>
      <c r="L1606" s="24"/>
      <c r="M1606" s="24"/>
      <c r="N1606" s="24"/>
      <c r="O1606" s="24"/>
      <c r="P1606" s="24"/>
      <c r="Q1606" s="24"/>
      <c r="R1606" s="24"/>
      <c r="S1606" s="24"/>
      <c r="T1606" s="24"/>
      <c r="U1606" s="24"/>
      <c r="V1606" s="24"/>
      <c r="W1606" s="24"/>
    </row>
    <row r="1607" spans="10:23" ht="15">
      <c r="J1607" s="24"/>
      <c r="K1607" s="24"/>
      <c r="L1607" s="24"/>
      <c r="M1607" s="24"/>
      <c r="N1607" s="24"/>
      <c r="O1607" s="24"/>
      <c r="P1607" s="24"/>
      <c r="Q1607" s="24"/>
      <c r="R1607" s="24"/>
      <c r="S1607" s="24"/>
      <c r="T1607" s="24"/>
      <c r="U1607" s="24"/>
      <c r="V1607" s="24"/>
      <c r="W1607" s="24"/>
    </row>
    <row r="1608" spans="10:23" ht="15">
      <c r="J1608" s="24"/>
      <c r="K1608" s="24"/>
      <c r="L1608" s="24"/>
      <c r="M1608" s="24"/>
      <c r="N1608" s="24"/>
      <c r="O1608" s="24"/>
      <c r="P1608" s="24"/>
      <c r="Q1608" s="24"/>
      <c r="R1608" s="24"/>
      <c r="S1608" s="24"/>
      <c r="T1608" s="24"/>
      <c r="U1608" s="24"/>
      <c r="V1608" s="24"/>
      <c r="W1608" s="24"/>
    </row>
    <row r="1609" spans="10:23" ht="15">
      <c r="J1609" s="24"/>
      <c r="K1609" s="24"/>
      <c r="L1609" s="24"/>
      <c r="M1609" s="24"/>
      <c r="N1609" s="24"/>
      <c r="O1609" s="24"/>
      <c r="P1609" s="24"/>
      <c r="Q1609" s="24"/>
      <c r="R1609" s="24"/>
      <c r="S1609" s="24"/>
      <c r="T1609" s="24"/>
      <c r="U1609" s="24"/>
      <c r="V1609" s="24"/>
      <c r="W1609" s="24"/>
    </row>
    <row r="1610" spans="10:23" ht="15">
      <c r="J1610" s="24"/>
      <c r="K1610" s="24"/>
      <c r="L1610" s="24"/>
      <c r="M1610" s="24"/>
      <c r="N1610" s="24"/>
      <c r="O1610" s="24"/>
      <c r="P1610" s="24"/>
      <c r="Q1610" s="24"/>
      <c r="R1610" s="24"/>
      <c r="S1610" s="24"/>
      <c r="T1610" s="24"/>
      <c r="U1610" s="24"/>
      <c r="V1610" s="24"/>
      <c r="W1610" s="24"/>
    </row>
    <row r="1611" spans="10:23" ht="15">
      <c r="J1611" s="24"/>
      <c r="K1611" s="24"/>
      <c r="L1611" s="24"/>
      <c r="M1611" s="24"/>
      <c r="N1611" s="24"/>
      <c r="O1611" s="24"/>
      <c r="P1611" s="24"/>
      <c r="Q1611" s="24"/>
      <c r="R1611" s="24"/>
      <c r="S1611" s="24"/>
      <c r="T1611" s="24"/>
      <c r="U1611" s="24"/>
      <c r="V1611" s="24"/>
      <c r="W1611" s="24"/>
    </row>
    <row r="1612" spans="10:23" ht="15">
      <c r="J1612" s="24"/>
      <c r="K1612" s="24"/>
      <c r="L1612" s="24"/>
      <c r="M1612" s="24"/>
      <c r="N1612" s="24"/>
      <c r="O1612" s="24"/>
      <c r="P1612" s="24"/>
      <c r="Q1612" s="24"/>
      <c r="R1612" s="24"/>
      <c r="S1612" s="24"/>
      <c r="T1612" s="24"/>
      <c r="U1612" s="24"/>
      <c r="V1612" s="24"/>
      <c r="W1612" s="24"/>
    </row>
    <row r="1613" spans="10:23" ht="15">
      <c r="J1613" s="24"/>
      <c r="K1613" s="24"/>
      <c r="L1613" s="24"/>
      <c r="M1613" s="24"/>
      <c r="N1613" s="24"/>
      <c r="O1613" s="24"/>
      <c r="P1613" s="24"/>
      <c r="Q1613" s="24"/>
      <c r="R1613" s="24"/>
      <c r="S1613" s="24"/>
      <c r="T1613" s="24"/>
      <c r="U1613" s="24"/>
      <c r="V1613" s="24"/>
      <c r="W1613" s="24"/>
    </row>
    <row r="1614" spans="10:23" ht="15">
      <c r="J1614" s="24"/>
      <c r="K1614" s="24"/>
      <c r="L1614" s="24"/>
      <c r="M1614" s="24"/>
      <c r="N1614" s="24"/>
      <c r="O1614" s="24"/>
      <c r="P1614" s="24"/>
      <c r="Q1614" s="24"/>
      <c r="R1614" s="24"/>
      <c r="S1614" s="24"/>
      <c r="T1614" s="24"/>
      <c r="U1614" s="24"/>
      <c r="V1614" s="24"/>
      <c r="W1614" s="24"/>
    </row>
    <row r="1615" spans="10:23" ht="15">
      <c r="J1615" s="24"/>
      <c r="K1615" s="24"/>
      <c r="L1615" s="24"/>
      <c r="M1615" s="24"/>
      <c r="N1615" s="24"/>
      <c r="O1615" s="24"/>
      <c r="P1615" s="24"/>
      <c r="Q1615" s="24"/>
      <c r="R1615" s="24"/>
      <c r="S1615" s="24"/>
      <c r="T1615" s="24"/>
      <c r="U1615" s="24"/>
      <c r="V1615" s="24"/>
      <c r="W1615" s="24"/>
    </row>
    <row r="1616" spans="10:23" ht="15">
      <c r="J1616" s="24"/>
      <c r="K1616" s="24"/>
      <c r="L1616" s="24"/>
      <c r="M1616" s="24"/>
      <c r="N1616" s="24"/>
      <c r="O1616" s="24"/>
      <c r="P1616" s="24"/>
      <c r="Q1616" s="24"/>
      <c r="R1616" s="24"/>
      <c r="S1616" s="24"/>
      <c r="T1616" s="24"/>
      <c r="U1616" s="24"/>
      <c r="V1616" s="24"/>
      <c r="W1616" s="24"/>
    </row>
    <row r="1617" spans="10:23" ht="15">
      <c r="J1617" s="24"/>
      <c r="K1617" s="24"/>
      <c r="L1617" s="24"/>
      <c r="M1617" s="24"/>
      <c r="N1617" s="24"/>
      <c r="O1617" s="24"/>
      <c r="P1617" s="24"/>
      <c r="Q1617" s="24"/>
      <c r="R1617" s="24"/>
      <c r="S1617" s="24"/>
      <c r="T1617" s="24"/>
      <c r="U1617" s="24"/>
      <c r="V1617" s="24"/>
      <c r="W1617" s="24"/>
    </row>
    <row r="1618" spans="10:23" ht="15">
      <c r="J1618" s="24"/>
      <c r="K1618" s="24"/>
      <c r="L1618" s="24"/>
      <c r="M1618" s="24"/>
      <c r="N1618" s="24"/>
      <c r="O1618" s="24"/>
      <c r="P1618" s="24"/>
      <c r="Q1618" s="24"/>
      <c r="R1618" s="24"/>
      <c r="S1618" s="24"/>
      <c r="T1618" s="24"/>
      <c r="U1618" s="24"/>
      <c r="V1618" s="24"/>
      <c r="W1618" s="24"/>
    </row>
    <row r="1619" spans="10:23" ht="15">
      <c r="J1619" s="24"/>
      <c r="K1619" s="24"/>
      <c r="L1619" s="24"/>
      <c r="M1619" s="24"/>
      <c r="N1619" s="24"/>
      <c r="O1619" s="24"/>
      <c r="P1619" s="24"/>
      <c r="Q1619" s="24"/>
      <c r="R1619" s="24"/>
      <c r="S1619" s="24"/>
      <c r="T1619" s="24"/>
      <c r="U1619" s="24"/>
      <c r="V1619" s="24"/>
      <c r="W1619" s="24"/>
    </row>
    <row r="1620" spans="10:23" ht="15">
      <c r="J1620" s="24"/>
      <c r="K1620" s="24"/>
      <c r="L1620" s="24"/>
      <c r="M1620" s="24"/>
      <c r="N1620" s="24"/>
      <c r="O1620" s="24"/>
      <c r="P1620" s="24"/>
      <c r="Q1620" s="24"/>
      <c r="R1620" s="24"/>
      <c r="S1620" s="24"/>
      <c r="T1620" s="24"/>
      <c r="U1620" s="24"/>
      <c r="V1620" s="24"/>
      <c r="W1620" s="24"/>
    </row>
    <row r="1621" spans="10:23" ht="15">
      <c r="J1621" s="24"/>
      <c r="K1621" s="24"/>
      <c r="L1621" s="24"/>
      <c r="M1621" s="24"/>
      <c r="N1621" s="24"/>
      <c r="O1621" s="24"/>
      <c r="P1621" s="24"/>
      <c r="Q1621" s="24"/>
      <c r="R1621" s="24"/>
      <c r="S1621" s="24"/>
      <c r="T1621" s="24"/>
      <c r="U1621" s="24"/>
      <c r="V1621" s="24"/>
      <c r="W1621" s="24"/>
    </row>
    <row r="1622" spans="10:23" ht="15">
      <c r="J1622" s="24"/>
      <c r="K1622" s="24"/>
      <c r="L1622" s="24"/>
      <c r="M1622" s="24"/>
      <c r="N1622" s="24"/>
      <c r="O1622" s="24"/>
      <c r="P1622" s="24"/>
      <c r="Q1622" s="24"/>
      <c r="R1622" s="24"/>
      <c r="S1622" s="24"/>
      <c r="T1622" s="24"/>
      <c r="U1622" s="24"/>
      <c r="V1622" s="24"/>
      <c r="W1622" s="24"/>
    </row>
    <row r="1623" spans="10:23" ht="15">
      <c r="J1623" s="24"/>
      <c r="K1623" s="24"/>
      <c r="L1623" s="24"/>
      <c r="M1623" s="24"/>
      <c r="N1623" s="24"/>
      <c r="O1623" s="24"/>
      <c r="P1623" s="24"/>
      <c r="Q1623" s="24"/>
      <c r="R1623" s="24"/>
      <c r="S1623" s="24"/>
      <c r="T1623" s="24"/>
      <c r="U1623" s="24"/>
      <c r="V1623" s="24"/>
      <c r="W1623" s="24"/>
    </row>
    <row r="1624" spans="10:23" ht="15">
      <c r="J1624" s="24"/>
      <c r="K1624" s="24"/>
      <c r="L1624" s="24"/>
      <c r="M1624" s="24"/>
      <c r="N1624" s="24"/>
      <c r="O1624" s="24"/>
      <c r="P1624" s="24"/>
      <c r="Q1624" s="24"/>
      <c r="R1624" s="24"/>
      <c r="S1624" s="24"/>
      <c r="T1624" s="24"/>
      <c r="U1624" s="24"/>
      <c r="V1624" s="24"/>
      <c r="W1624" s="24"/>
    </row>
    <row r="1625" spans="10:23" ht="15">
      <c r="J1625" s="24"/>
      <c r="K1625" s="24"/>
      <c r="L1625" s="24"/>
      <c r="M1625" s="24"/>
      <c r="N1625" s="24"/>
      <c r="O1625" s="24"/>
      <c r="P1625" s="24"/>
      <c r="Q1625" s="24"/>
      <c r="R1625" s="24"/>
      <c r="S1625" s="24"/>
      <c r="T1625" s="24"/>
      <c r="U1625" s="24"/>
      <c r="V1625" s="24"/>
      <c r="W1625" s="24"/>
    </row>
    <row r="1626" spans="10:23" ht="15">
      <c r="J1626" s="24"/>
      <c r="K1626" s="24"/>
      <c r="L1626" s="24"/>
      <c r="M1626" s="24"/>
      <c r="N1626" s="24"/>
      <c r="O1626" s="24"/>
      <c r="P1626" s="24"/>
      <c r="Q1626" s="24"/>
      <c r="R1626" s="24"/>
      <c r="S1626" s="24"/>
      <c r="T1626" s="24"/>
      <c r="U1626" s="24"/>
      <c r="V1626" s="24"/>
      <c r="W1626" s="24"/>
    </row>
    <row r="1627" spans="10:23" ht="15">
      <c r="J1627" s="24"/>
      <c r="K1627" s="24"/>
      <c r="L1627" s="24"/>
      <c r="M1627" s="24"/>
      <c r="N1627" s="24"/>
      <c r="O1627" s="24"/>
      <c r="P1627" s="24"/>
      <c r="Q1627" s="24"/>
      <c r="R1627" s="24"/>
      <c r="S1627" s="24"/>
      <c r="T1627" s="24"/>
      <c r="U1627" s="24"/>
      <c r="V1627" s="24"/>
      <c r="W1627" s="24"/>
    </row>
    <row r="1628" spans="10:23" ht="15">
      <c r="J1628" s="24"/>
      <c r="K1628" s="24"/>
      <c r="L1628" s="24"/>
      <c r="M1628" s="24"/>
      <c r="N1628" s="24"/>
      <c r="O1628" s="24"/>
      <c r="P1628" s="24"/>
      <c r="Q1628" s="24"/>
      <c r="R1628" s="24"/>
      <c r="S1628" s="24"/>
      <c r="T1628" s="24"/>
      <c r="U1628" s="24"/>
      <c r="V1628" s="24"/>
      <c r="W1628" s="24"/>
    </row>
    <row r="1629" spans="10:23" ht="15">
      <c r="J1629" s="24"/>
      <c r="K1629" s="24"/>
      <c r="L1629" s="24"/>
      <c r="M1629" s="24"/>
      <c r="N1629" s="24"/>
      <c r="O1629" s="24"/>
      <c r="P1629" s="24"/>
      <c r="Q1629" s="24"/>
      <c r="R1629" s="24"/>
      <c r="S1629" s="24"/>
      <c r="T1629" s="24"/>
      <c r="U1629" s="24"/>
      <c r="V1629" s="24"/>
      <c r="W1629" s="24"/>
    </row>
    <row r="1630" spans="10:23" ht="15">
      <c r="J1630" s="24"/>
      <c r="K1630" s="24"/>
      <c r="L1630" s="24"/>
      <c r="M1630" s="24"/>
      <c r="N1630" s="24"/>
      <c r="O1630" s="24"/>
      <c r="P1630" s="24"/>
      <c r="Q1630" s="24"/>
      <c r="R1630" s="24"/>
      <c r="S1630" s="24"/>
      <c r="T1630" s="24"/>
      <c r="U1630" s="24"/>
      <c r="V1630" s="24"/>
      <c r="W1630" s="24"/>
    </row>
    <row r="1631" spans="10:23" ht="15">
      <c r="J1631" s="24"/>
      <c r="K1631" s="24"/>
      <c r="L1631" s="24"/>
      <c r="M1631" s="24"/>
      <c r="N1631" s="24"/>
      <c r="O1631" s="24"/>
      <c r="P1631" s="24"/>
      <c r="Q1631" s="24"/>
      <c r="R1631" s="24"/>
      <c r="S1631" s="24"/>
      <c r="T1631" s="24"/>
      <c r="U1631" s="24"/>
      <c r="V1631" s="24"/>
      <c r="W1631" s="24"/>
    </row>
    <row r="1632" spans="10:23" ht="15">
      <c r="J1632" s="24"/>
      <c r="K1632" s="24"/>
      <c r="L1632" s="24"/>
      <c r="M1632" s="24"/>
      <c r="N1632" s="24"/>
      <c r="O1632" s="24"/>
      <c r="P1632" s="24"/>
      <c r="Q1632" s="24"/>
      <c r="R1632" s="24"/>
      <c r="S1632" s="24"/>
      <c r="T1632" s="24"/>
      <c r="U1632" s="24"/>
      <c r="V1632" s="24"/>
      <c r="W1632" s="24"/>
    </row>
    <row r="1633" spans="10:23" ht="15">
      <c r="J1633" s="24"/>
      <c r="K1633" s="24"/>
      <c r="L1633" s="24"/>
      <c r="M1633" s="24"/>
      <c r="N1633" s="24"/>
      <c r="O1633" s="24"/>
      <c r="P1633" s="24"/>
      <c r="Q1633" s="24"/>
      <c r="R1633" s="24"/>
      <c r="S1633" s="24"/>
      <c r="T1633" s="24"/>
      <c r="U1633" s="24"/>
      <c r="V1633" s="24"/>
      <c r="W1633" s="24"/>
    </row>
    <row r="1634" spans="10:23" ht="15">
      <c r="J1634" s="24"/>
      <c r="K1634" s="24"/>
      <c r="L1634" s="24"/>
      <c r="M1634" s="24"/>
      <c r="N1634" s="24"/>
      <c r="O1634" s="24"/>
      <c r="P1634" s="24"/>
      <c r="Q1634" s="24"/>
      <c r="R1634" s="24"/>
      <c r="S1634" s="24"/>
      <c r="T1634" s="24"/>
      <c r="U1634" s="24"/>
      <c r="V1634" s="24"/>
      <c r="W1634" s="24"/>
    </row>
    <row r="1635" spans="10:23" ht="15">
      <c r="J1635" s="24"/>
      <c r="K1635" s="24"/>
      <c r="L1635" s="24"/>
      <c r="M1635" s="24"/>
      <c r="N1635" s="24"/>
      <c r="O1635" s="24"/>
      <c r="P1635" s="24"/>
      <c r="Q1635" s="24"/>
      <c r="R1635" s="24"/>
      <c r="S1635" s="24"/>
      <c r="T1635" s="24"/>
      <c r="U1635" s="24"/>
      <c r="V1635" s="24"/>
      <c r="W1635" s="24"/>
    </row>
    <row r="1636" spans="10:23" ht="15">
      <c r="J1636" s="24"/>
      <c r="K1636" s="24"/>
      <c r="L1636" s="24"/>
      <c r="M1636" s="24"/>
      <c r="N1636" s="24"/>
      <c r="O1636" s="24"/>
      <c r="P1636" s="24"/>
      <c r="Q1636" s="24"/>
      <c r="R1636" s="24"/>
      <c r="S1636" s="24"/>
      <c r="T1636" s="24"/>
      <c r="U1636" s="24"/>
      <c r="V1636" s="24"/>
      <c r="W1636" s="24"/>
    </row>
    <row r="1637" spans="10:23" ht="15">
      <c r="J1637" s="24"/>
      <c r="K1637" s="24"/>
      <c r="L1637" s="24"/>
      <c r="M1637" s="24"/>
      <c r="N1637" s="24"/>
      <c r="O1637" s="24"/>
      <c r="P1637" s="24"/>
      <c r="Q1637" s="24"/>
      <c r="R1637" s="24"/>
      <c r="S1637" s="24"/>
      <c r="T1637" s="24"/>
      <c r="U1637" s="24"/>
      <c r="V1637" s="24"/>
      <c r="W1637" s="24"/>
    </row>
    <row r="1638" spans="10:23" ht="15">
      <c r="J1638" s="24"/>
      <c r="K1638" s="24"/>
      <c r="L1638" s="24"/>
      <c r="M1638" s="24"/>
      <c r="N1638" s="24"/>
      <c r="O1638" s="24"/>
      <c r="P1638" s="24"/>
      <c r="Q1638" s="24"/>
      <c r="R1638" s="24"/>
      <c r="S1638" s="24"/>
      <c r="T1638" s="24"/>
      <c r="U1638" s="24"/>
      <c r="V1638" s="24"/>
      <c r="W1638" s="24"/>
    </row>
    <row r="1639" spans="10:23" ht="15">
      <c r="J1639" s="24"/>
      <c r="K1639" s="24"/>
      <c r="L1639" s="24"/>
      <c r="M1639" s="24"/>
      <c r="N1639" s="24"/>
      <c r="O1639" s="24"/>
      <c r="P1639" s="24"/>
      <c r="Q1639" s="24"/>
      <c r="R1639" s="24"/>
      <c r="S1639" s="24"/>
      <c r="T1639" s="24"/>
      <c r="U1639" s="24"/>
      <c r="V1639" s="24"/>
      <c r="W1639" s="24"/>
    </row>
    <row r="1640" spans="10:23" ht="15">
      <c r="J1640" s="24"/>
      <c r="K1640" s="24"/>
      <c r="L1640" s="24"/>
      <c r="M1640" s="24"/>
      <c r="N1640" s="24"/>
      <c r="O1640" s="24"/>
      <c r="P1640" s="24"/>
      <c r="Q1640" s="24"/>
      <c r="R1640" s="24"/>
      <c r="S1640" s="24"/>
      <c r="T1640" s="24"/>
      <c r="U1640" s="24"/>
      <c r="V1640" s="24"/>
      <c r="W1640" s="24"/>
    </row>
    <row r="1641" spans="10:23" ht="15">
      <c r="J1641" s="24"/>
      <c r="K1641" s="24"/>
      <c r="L1641" s="24"/>
      <c r="M1641" s="24"/>
      <c r="N1641" s="24"/>
      <c r="O1641" s="24"/>
      <c r="P1641" s="24"/>
      <c r="Q1641" s="24"/>
      <c r="R1641" s="24"/>
      <c r="S1641" s="24"/>
      <c r="T1641" s="24"/>
      <c r="U1641" s="24"/>
      <c r="V1641" s="24"/>
      <c r="W1641" s="24"/>
    </row>
    <row r="1642" spans="10:23" ht="15">
      <c r="J1642" s="24"/>
      <c r="K1642" s="24"/>
      <c r="L1642" s="24"/>
      <c r="M1642" s="24"/>
      <c r="N1642" s="24"/>
      <c r="O1642" s="24"/>
      <c r="P1642" s="24"/>
      <c r="Q1642" s="24"/>
      <c r="R1642" s="24"/>
      <c r="S1642" s="24"/>
      <c r="T1642" s="24"/>
      <c r="U1642" s="24"/>
      <c r="V1642" s="24"/>
      <c r="W1642" s="24"/>
    </row>
    <row r="1643" spans="10:23" ht="15">
      <c r="J1643" s="24"/>
      <c r="K1643" s="24"/>
      <c r="L1643" s="24"/>
      <c r="M1643" s="24"/>
      <c r="N1643" s="24"/>
      <c r="O1643" s="24"/>
      <c r="P1643" s="24"/>
      <c r="Q1643" s="24"/>
      <c r="R1643" s="24"/>
      <c r="S1643" s="24"/>
      <c r="T1643" s="24"/>
      <c r="U1643" s="24"/>
      <c r="V1643" s="24"/>
      <c r="W1643" s="24"/>
    </row>
    <row r="1644" spans="10:23" ht="15">
      <c r="J1644" s="24"/>
      <c r="K1644" s="24"/>
      <c r="L1644" s="24"/>
      <c r="M1644" s="24"/>
      <c r="N1644" s="24"/>
      <c r="O1644" s="24"/>
      <c r="P1644" s="24"/>
      <c r="Q1644" s="24"/>
      <c r="R1644" s="24"/>
      <c r="S1644" s="24"/>
      <c r="T1644" s="24"/>
      <c r="U1644" s="24"/>
      <c r="V1644" s="24"/>
      <c r="W1644" s="24"/>
    </row>
    <row r="1645" spans="10:23" ht="15">
      <c r="J1645" s="24"/>
      <c r="K1645" s="24"/>
      <c r="L1645" s="24"/>
      <c r="M1645" s="24"/>
      <c r="N1645" s="24"/>
      <c r="O1645" s="24"/>
      <c r="P1645" s="24"/>
      <c r="Q1645" s="24"/>
      <c r="R1645" s="24"/>
      <c r="S1645" s="24"/>
      <c r="T1645" s="24"/>
      <c r="U1645" s="24"/>
      <c r="V1645" s="24"/>
      <c r="W1645" s="24"/>
    </row>
    <row r="1646" spans="10:23" ht="15">
      <c r="J1646" s="24"/>
      <c r="K1646" s="24"/>
      <c r="L1646" s="24"/>
      <c r="M1646" s="24"/>
      <c r="N1646" s="24"/>
      <c r="O1646" s="24"/>
      <c r="P1646" s="24"/>
      <c r="Q1646" s="24"/>
      <c r="R1646" s="24"/>
      <c r="S1646" s="24"/>
      <c r="T1646" s="24"/>
      <c r="U1646" s="24"/>
      <c r="V1646" s="24"/>
      <c r="W1646" s="24"/>
    </row>
    <row r="1647" spans="10:23" ht="15">
      <c r="J1647" s="24"/>
      <c r="K1647" s="24"/>
      <c r="L1647" s="24"/>
      <c r="M1647" s="24"/>
      <c r="N1647" s="24"/>
      <c r="O1647" s="24"/>
      <c r="P1647" s="24"/>
      <c r="Q1647" s="24"/>
      <c r="R1647" s="24"/>
      <c r="S1647" s="24"/>
      <c r="T1647" s="24"/>
      <c r="U1647" s="24"/>
      <c r="V1647" s="24"/>
      <c r="W1647" s="24"/>
    </row>
    <row r="1648" spans="10:23" ht="15">
      <c r="J1648" s="24"/>
      <c r="K1648" s="24"/>
      <c r="L1648" s="24"/>
      <c r="M1648" s="24"/>
      <c r="N1648" s="24"/>
      <c r="O1648" s="24"/>
      <c r="P1648" s="24"/>
      <c r="Q1648" s="24"/>
      <c r="R1648" s="24"/>
      <c r="S1648" s="24"/>
      <c r="T1648" s="24"/>
      <c r="U1648" s="24"/>
      <c r="V1648" s="24"/>
      <c r="W1648" s="24"/>
    </row>
    <row r="1649" spans="10:23" ht="15">
      <c r="J1649" s="24"/>
      <c r="K1649" s="24"/>
      <c r="L1649" s="24"/>
      <c r="M1649" s="24"/>
      <c r="N1649" s="24"/>
      <c r="O1649" s="24"/>
      <c r="P1649" s="24"/>
      <c r="Q1649" s="24"/>
      <c r="R1649" s="24"/>
      <c r="S1649" s="24"/>
      <c r="T1649" s="24"/>
      <c r="U1649" s="24"/>
      <c r="V1649" s="24"/>
      <c r="W1649" s="24"/>
    </row>
    <row r="1650" spans="10:23" ht="15">
      <c r="J1650" s="24"/>
      <c r="K1650" s="24"/>
      <c r="L1650" s="24"/>
      <c r="M1650" s="24"/>
      <c r="N1650" s="24"/>
      <c r="O1650" s="24"/>
      <c r="P1650" s="24"/>
      <c r="Q1650" s="24"/>
      <c r="R1650" s="24"/>
      <c r="S1650" s="24"/>
      <c r="T1650" s="24"/>
      <c r="U1650" s="24"/>
      <c r="V1650" s="24"/>
      <c r="W1650" s="24"/>
    </row>
    <row r="1651" spans="10:23" ht="15">
      <c r="J1651" s="24"/>
      <c r="K1651" s="24"/>
      <c r="L1651" s="24"/>
      <c r="M1651" s="24"/>
      <c r="N1651" s="24"/>
      <c r="O1651" s="24"/>
      <c r="P1651" s="24"/>
      <c r="Q1651" s="24"/>
      <c r="R1651" s="24"/>
      <c r="S1651" s="24"/>
      <c r="T1651" s="24"/>
      <c r="U1651" s="24"/>
      <c r="V1651" s="24"/>
      <c r="W1651" s="24"/>
    </row>
    <row r="1652" spans="10:23" ht="15">
      <c r="J1652" s="24"/>
      <c r="K1652" s="24"/>
      <c r="L1652" s="24"/>
      <c r="M1652" s="24"/>
      <c r="N1652" s="24"/>
      <c r="O1652" s="24"/>
      <c r="P1652" s="24"/>
      <c r="Q1652" s="24"/>
      <c r="R1652" s="24"/>
      <c r="S1652" s="24"/>
      <c r="T1652" s="24"/>
      <c r="U1652" s="24"/>
      <c r="V1652" s="24"/>
      <c r="W1652" s="24"/>
    </row>
    <row r="1653" spans="10:23" ht="15">
      <c r="J1653" s="24"/>
      <c r="K1653" s="24"/>
      <c r="L1653" s="24"/>
      <c r="M1653" s="24"/>
      <c r="N1653" s="24"/>
      <c r="O1653" s="24"/>
      <c r="P1653" s="24"/>
      <c r="Q1653" s="24"/>
      <c r="R1653" s="24"/>
      <c r="S1653" s="24"/>
      <c r="T1653" s="24"/>
      <c r="U1653" s="24"/>
      <c r="V1653" s="24"/>
      <c r="W1653" s="24"/>
    </row>
    <row r="1654" spans="10:23" ht="15">
      <c r="J1654" s="24"/>
      <c r="K1654" s="24"/>
      <c r="L1654" s="24"/>
      <c r="M1654" s="24"/>
      <c r="N1654" s="24"/>
      <c r="O1654" s="24"/>
      <c r="P1654" s="24"/>
      <c r="Q1654" s="24"/>
      <c r="R1654" s="24"/>
      <c r="S1654" s="24"/>
      <c r="T1654" s="24"/>
      <c r="U1654" s="24"/>
      <c r="V1654" s="24"/>
      <c r="W1654" s="24"/>
    </row>
    <row r="1655" spans="10:23" ht="15">
      <c r="J1655" s="24"/>
      <c r="K1655" s="24"/>
      <c r="L1655" s="24"/>
      <c r="M1655" s="24"/>
      <c r="N1655" s="24"/>
      <c r="O1655" s="24"/>
      <c r="P1655" s="24"/>
      <c r="Q1655" s="24"/>
      <c r="R1655" s="24"/>
      <c r="S1655" s="24"/>
      <c r="T1655" s="24"/>
      <c r="U1655" s="24"/>
      <c r="V1655" s="24"/>
      <c r="W1655" s="24"/>
    </row>
    <row r="1656" spans="10:23" ht="15">
      <c r="J1656" s="24"/>
      <c r="K1656" s="24"/>
      <c r="L1656" s="24"/>
      <c r="M1656" s="24"/>
      <c r="N1656" s="24"/>
      <c r="O1656" s="24"/>
      <c r="P1656" s="24"/>
      <c r="Q1656" s="24"/>
      <c r="R1656" s="24"/>
      <c r="S1656" s="24"/>
      <c r="T1656" s="24"/>
      <c r="U1656" s="24"/>
      <c r="V1656" s="24"/>
      <c r="W1656" s="24"/>
    </row>
    <row r="1657" spans="10:23" ht="15">
      <c r="J1657" s="24"/>
      <c r="K1657" s="24"/>
      <c r="L1657" s="24"/>
      <c r="M1657" s="24"/>
      <c r="N1657" s="24"/>
      <c r="O1657" s="24"/>
      <c r="P1657" s="24"/>
      <c r="Q1657" s="24"/>
      <c r="R1657" s="24"/>
      <c r="S1657" s="24"/>
      <c r="T1657" s="24"/>
      <c r="U1657" s="24"/>
      <c r="V1657" s="24"/>
      <c r="W1657" s="24"/>
    </row>
    <row r="1658" spans="10:23" ht="15">
      <c r="J1658" s="24"/>
      <c r="K1658" s="24"/>
      <c r="L1658" s="24"/>
      <c r="M1658" s="24"/>
      <c r="N1658" s="24"/>
      <c r="O1658" s="24"/>
      <c r="P1658" s="24"/>
      <c r="Q1658" s="24"/>
      <c r="R1658" s="24"/>
      <c r="S1658" s="24"/>
      <c r="T1658" s="24"/>
      <c r="U1658" s="24"/>
      <c r="V1658" s="24"/>
      <c r="W1658" s="24"/>
    </row>
    <row r="1659" spans="10:23" ht="15">
      <c r="J1659" s="24"/>
      <c r="K1659" s="24"/>
      <c r="L1659" s="24"/>
      <c r="M1659" s="24"/>
      <c r="N1659" s="24"/>
      <c r="O1659" s="24"/>
      <c r="P1659" s="24"/>
      <c r="Q1659" s="24"/>
      <c r="R1659" s="24"/>
      <c r="S1659" s="24"/>
      <c r="T1659" s="24"/>
      <c r="U1659" s="24"/>
      <c r="V1659" s="24"/>
      <c r="W1659" s="24"/>
    </row>
    <row r="1660" spans="10:23" ht="15">
      <c r="J1660" s="24"/>
      <c r="K1660" s="24"/>
      <c r="L1660" s="24"/>
      <c r="M1660" s="24"/>
      <c r="N1660" s="24"/>
      <c r="O1660" s="24"/>
      <c r="P1660" s="24"/>
      <c r="Q1660" s="24"/>
      <c r="R1660" s="24"/>
      <c r="S1660" s="24"/>
      <c r="T1660" s="24"/>
      <c r="U1660" s="24"/>
      <c r="V1660" s="24"/>
      <c r="W1660" s="24"/>
    </row>
    <row r="1661" spans="10:23" ht="15">
      <c r="J1661" s="24"/>
      <c r="K1661" s="24"/>
      <c r="L1661" s="24"/>
      <c r="M1661" s="24"/>
      <c r="N1661" s="24"/>
      <c r="O1661" s="24"/>
      <c r="P1661" s="24"/>
      <c r="Q1661" s="24"/>
      <c r="R1661" s="24"/>
      <c r="S1661" s="24"/>
      <c r="T1661" s="24"/>
      <c r="U1661" s="24"/>
      <c r="V1661" s="24"/>
      <c r="W1661" s="24"/>
    </row>
    <row r="1662" spans="10:23" ht="15">
      <c r="J1662" s="24"/>
      <c r="K1662" s="24"/>
      <c r="L1662" s="24"/>
      <c r="M1662" s="24"/>
      <c r="N1662" s="24"/>
      <c r="O1662" s="24"/>
      <c r="P1662" s="24"/>
      <c r="Q1662" s="24"/>
      <c r="R1662" s="24"/>
      <c r="S1662" s="24"/>
      <c r="T1662" s="24"/>
      <c r="U1662" s="24"/>
      <c r="V1662" s="24"/>
      <c r="W1662" s="24"/>
    </row>
    <row r="1663" spans="10:23" ht="15">
      <c r="J1663" s="24"/>
      <c r="K1663" s="24"/>
      <c r="L1663" s="24"/>
      <c r="M1663" s="24"/>
      <c r="N1663" s="24"/>
      <c r="O1663" s="24"/>
      <c r="P1663" s="24"/>
      <c r="Q1663" s="24"/>
      <c r="R1663" s="24"/>
      <c r="S1663" s="24"/>
      <c r="T1663" s="24"/>
      <c r="U1663" s="24"/>
      <c r="V1663" s="24"/>
      <c r="W1663" s="24"/>
    </row>
    <row r="1664" spans="10:23" ht="15">
      <c r="J1664" s="24"/>
      <c r="K1664" s="24"/>
      <c r="L1664" s="24"/>
      <c r="M1664" s="24"/>
      <c r="N1664" s="24"/>
      <c r="O1664" s="24"/>
      <c r="P1664" s="24"/>
      <c r="Q1664" s="24"/>
      <c r="R1664" s="24"/>
      <c r="S1664" s="24"/>
      <c r="T1664" s="24"/>
      <c r="U1664" s="24"/>
      <c r="V1664" s="24"/>
      <c r="W1664" s="24"/>
    </row>
    <row r="1665" spans="10:23" ht="15">
      <c r="J1665" s="24"/>
      <c r="K1665" s="24"/>
      <c r="L1665" s="24"/>
      <c r="M1665" s="24"/>
      <c r="N1665" s="24"/>
      <c r="O1665" s="24"/>
      <c r="P1665" s="24"/>
      <c r="Q1665" s="24"/>
      <c r="R1665" s="24"/>
      <c r="S1665" s="24"/>
      <c r="T1665" s="24"/>
      <c r="U1665" s="24"/>
      <c r="V1665" s="24"/>
      <c r="W1665" s="24"/>
    </row>
    <row r="1666" spans="10:23" ht="15">
      <c r="J1666" s="24"/>
      <c r="K1666" s="24"/>
      <c r="L1666" s="24"/>
      <c r="M1666" s="24"/>
      <c r="N1666" s="24"/>
      <c r="O1666" s="24"/>
      <c r="P1666" s="24"/>
      <c r="Q1666" s="24"/>
      <c r="R1666" s="24"/>
      <c r="S1666" s="24"/>
      <c r="T1666" s="24"/>
      <c r="U1666" s="24"/>
      <c r="V1666" s="24"/>
      <c r="W1666" s="24"/>
    </row>
    <row r="1667" spans="10:23" ht="15">
      <c r="J1667" s="24"/>
      <c r="K1667" s="24"/>
      <c r="L1667" s="24"/>
      <c r="M1667" s="24"/>
      <c r="N1667" s="24"/>
      <c r="O1667" s="24"/>
      <c r="P1667" s="24"/>
      <c r="Q1667" s="24"/>
      <c r="R1667" s="24"/>
      <c r="S1667" s="24"/>
      <c r="T1667" s="24"/>
      <c r="U1667" s="24"/>
      <c r="V1667" s="24"/>
      <c r="W1667" s="24"/>
    </row>
    <row r="1668" spans="10:23" ht="15">
      <c r="J1668" s="24"/>
      <c r="K1668" s="24"/>
      <c r="L1668" s="24"/>
      <c r="M1668" s="24"/>
      <c r="N1668" s="24"/>
      <c r="O1668" s="24"/>
      <c r="P1668" s="24"/>
      <c r="Q1668" s="24"/>
      <c r="R1668" s="24"/>
      <c r="S1668" s="24"/>
      <c r="T1668" s="24"/>
      <c r="U1668" s="24"/>
      <c r="V1668" s="24"/>
      <c r="W1668" s="24"/>
    </row>
    <row r="1669" spans="10:23" ht="15">
      <c r="J1669" s="24"/>
      <c r="K1669" s="24"/>
      <c r="L1669" s="24"/>
      <c r="M1669" s="24"/>
      <c r="N1669" s="24"/>
      <c r="O1669" s="24"/>
      <c r="P1669" s="24"/>
      <c r="Q1669" s="24"/>
      <c r="R1669" s="24"/>
      <c r="S1669" s="24"/>
      <c r="T1669" s="24"/>
      <c r="U1669" s="24"/>
      <c r="V1669" s="24"/>
      <c r="W1669" s="24"/>
    </row>
    <row r="1670" spans="10:23" ht="15">
      <c r="J1670" s="24"/>
      <c r="K1670" s="24"/>
      <c r="L1670" s="24"/>
      <c r="M1670" s="24"/>
      <c r="N1670" s="24"/>
      <c r="O1670" s="24"/>
      <c r="P1670" s="24"/>
      <c r="Q1670" s="24"/>
      <c r="R1670" s="24"/>
      <c r="S1670" s="24"/>
      <c r="T1670" s="24"/>
      <c r="U1670" s="24"/>
      <c r="V1670" s="24"/>
      <c r="W1670" s="24"/>
    </row>
    <row r="1671" spans="10:23" ht="15">
      <c r="J1671" s="24"/>
      <c r="K1671" s="24"/>
      <c r="L1671" s="24"/>
      <c r="M1671" s="24"/>
      <c r="N1671" s="24"/>
      <c r="O1671" s="24"/>
      <c r="P1671" s="24"/>
      <c r="Q1671" s="24"/>
      <c r="R1671" s="24"/>
      <c r="S1671" s="24"/>
      <c r="T1671" s="24"/>
      <c r="U1671" s="24"/>
      <c r="V1671" s="24"/>
      <c r="W1671" s="24"/>
    </row>
    <row r="1672" spans="10:23" ht="15">
      <c r="J1672" s="24"/>
      <c r="K1672" s="24"/>
      <c r="L1672" s="24"/>
      <c r="M1672" s="24"/>
      <c r="N1672" s="24"/>
      <c r="O1672" s="24"/>
      <c r="P1672" s="24"/>
      <c r="Q1672" s="24"/>
      <c r="R1672" s="24"/>
      <c r="S1672" s="24"/>
      <c r="T1672" s="24"/>
      <c r="U1672" s="24"/>
      <c r="V1672" s="24"/>
      <c r="W1672" s="24"/>
    </row>
    <row r="1673" spans="10:23" ht="15">
      <c r="J1673" s="24"/>
      <c r="K1673" s="24"/>
      <c r="L1673" s="24"/>
      <c r="M1673" s="24"/>
      <c r="N1673" s="24"/>
      <c r="O1673" s="24"/>
      <c r="P1673" s="24"/>
      <c r="Q1673" s="24"/>
      <c r="R1673" s="24"/>
      <c r="S1673" s="24"/>
      <c r="T1673" s="24"/>
      <c r="U1673" s="24"/>
      <c r="V1673" s="24"/>
      <c r="W1673" s="24"/>
    </row>
    <row r="1674" spans="10:23" ht="15">
      <c r="J1674" s="24"/>
      <c r="K1674" s="24"/>
      <c r="L1674" s="24"/>
      <c r="M1674" s="24"/>
      <c r="N1674" s="24"/>
      <c r="O1674" s="24"/>
      <c r="P1674" s="24"/>
      <c r="Q1674" s="24"/>
      <c r="R1674" s="24"/>
      <c r="S1674" s="24"/>
      <c r="T1674" s="24"/>
      <c r="U1674" s="24"/>
      <c r="V1674" s="24"/>
      <c r="W1674" s="24"/>
    </row>
    <row r="1675" spans="10:23" ht="15">
      <c r="J1675" s="24"/>
      <c r="K1675" s="24"/>
      <c r="L1675" s="24"/>
      <c r="M1675" s="24"/>
      <c r="N1675" s="24"/>
      <c r="O1675" s="24"/>
      <c r="P1675" s="24"/>
      <c r="Q1675" s="24"/>
      <c r="R1675" s="24"/>
      <c r="S1675" s="24"/>
      <c r="T1675" s="24"/>
      <c r="U1675" s="24"/>
      <c r="V1675" s="24"/>
      <c r="W1675" s="24"/>
    </row>
    <row r="1676" spans="10:23" ht="15">
      <c r="J1676" s="24"/>
      <c r="K1676" s="24"/>
      <c r="L1676" s="24"/>
      <c r="M1676" s="24"/>
      <c r="N1676" s="24"/>
      <c r="O1676" s="24"/>
      <c r="P1676" s="24"/>
      <c r="Q1676" s="24"/>
      <c r="R1676" s="24"/>
      <c r="S1676" s="24"/>
      <c r="T1676" s="24"/>
      <c r="U1676" s="24"/>
      <c r="V1676" s="24"/>
      <c r="W1676" s="24"/>
    </row>
    <row r="1677" spans="10:23" ht="15">
      <c r="J1677" s="24"/>
      <c r="K1677" s="24"/>
      <c r="L1677" s="24"/>
      <c r="M1677" s="24"/>
      <c r="N1677" s="24"/>
      <c r="O1677" s="24"/>
      <c r="P1677" s="24"/>
      <c r="Q1677" s="24"/>
      <c r="R1677" s="24"/>
      <c r="S1677" s="24"/>
      <c r="T1677" s="24"/>
      <c r="U1677" s="24"/>
      <c r="V1677" s="24"/>
      <c r="W1677" s="24"/>
    </row>
    <row r="1678" spans="10:23" ht="15">
      <c r="J1678" s="24"/>
      <c r="K1678" s="24"/>
      <c r="L1678" s="24"/>
      <c r="M1678" s="24"/>
      <c r="N1678" s="24"/>
      <c r="O1678" s="24"/>
      <c r="P1678" s="24"/>
      <c r="Q1678" s="24"/>
      <c r="R1678" s="24"/>
      <c r="S1678" s="24"/>
      <c r="T1678" s="24"/>
      <c r="U1678" s="24"/>
      <c r="V1678" s="24"/>
      <c r="W1678" s="24"/>
    </row>
    <row r="1679" spans="10:23" ht="15">
      <c r="J1679" s="24"/>
      <c r="K1679" s="24"/>
      <c r="L1679" s="24"/>
      <c r="M1679" s="24"/>
      <c r="N1679" s="24"/>
      <c r="O1679" s="24"/>
      <c r="P1679" s="24"/>
      <c r="Q1679" s="24"/>
      <c r="R1679" s="24"/>
      <c r="S1679" s="24"/>
      <c r="T1679" s="24"/>
      <c r="U1679" s="24"/>
      <c r="V1679" s="24"/>
      <c r="W1679" s="24"/>
    </row>
    <row r="1680" spans="10:23" ht="15">
      <c r="J1680" s="24"/>
      <c r="K1680" s="24"/>
      <c r="L1680" s="24"/>
      <c r="M1680" s="24"/>
      <c r="N1680" s="24"/>
      <c r="O1680" s="24"/>
      <c r="P1680" s="24"/>
      <c r="Q1680" s="24"/>
      <c r="R1680" s="24"/>
      <c r="S1680" s="24"/>
      <c r="T1680" s="24"/>
      <c r="U1680" s="24"/>
      <c r="V1680" s="24"/>
      <c r="W1680" s="24"/>
    </row>
    <row r="1681" spans="10:23" ht="15">
      <c r="J1681" s="24"/>
      <c r="K1681" s="24"/>
      <c r="L1681" s="24"/>
      <c r="M1681" s="24"/>
      <c r="N1681" s="24"/>
      <c r="O1681" s="24"/>
      <c r="P1681" s="24"/>
      <c r="Q1681" s="24"/>
      <c r="R1681" s="24"/>
      <c r="S1681" s="24"/>
      <c r="T1681" s="24"/>
      <c r="U1681" s="24"/>
      <c r="V1681" s="24"/>
      <c r="W1681" s="24"/>
    </row>
    <row r="1682" spans="10:23" ht="15">
      <c r="J1682" s="24"/>
      <c r="K1682" s="24"/>
      <c r="L1682" s="24"/>
      <c r="M1682" s="24"/>
      <c r="N1682" s="24"/>
      <c r="O1682" s="24"/>
      <c r="P1682" s="24"/>
      <c r="Q1682" s="24"/>
      <c r="R1682" s="24"/>
      <c r="S1682" s="24"/>
      <c r="T1682" s="24"/>
      <c r="U1682" s="24"/>
      <c r="V1682" s="24"/>
      <c r="W1682" s="24"/>
    </row>
    <row r="1683" spans="10:23" ht="15">
      <c r="J1683" s="24"/>
      <c r="K1683" s="24"/>
      <c r="L1683" s="24"/>
      <c r="M1683" s="24"/>
      <c r="N1683" s="24"/>
      <c r="O1683" s="24"/>
      <c r="P1683" s="24"/>
      <c r="Q1683" s="24"/>
      <c r="R1683" s="24"/>
      <c r="S1683" s="24"/>
      <c r="T1683" s="24"/>
      <c r="U1683" s="24"/>
      <c r="V1683" s="24"/>
      <c r="W1683" s="24"/>
    </row>
    <row r="1684" spans="10:23" ht="15">
      <c r="J1684" s="24"/>
      <c r="K1684" s="24"/>
      <c r="L1684" s="24"/>
      <c r="M1684" s="24"/>
      <c r="N1684" s="24"/>
      <c r="O1684" s="24"/>
      <c r="P1684" s="24"/>
      <c r="Q1684" s="24"/>
      <c r="R1684" s="24"/>
      <c r="S1684" s="24"/>
      <c r="T1684" s="24"/>
      <c r="U1684" s="24"/>
      <c r="V1684" s="24"/>
      <c r="W1684" s="24"/>
    </row>
    <row r="1685" spans="10:23" ht="15">
      <c r="J1685" s="24"/>
      <c r="K1685" s="24"/>
      <c r="L1685" s="24"/>
      <c r="M1685" s="24"/>
      <c r="N1685" s="24"/>
      <c r="O1685" s="24"/>
      <c r="P1685" s="24"/>
      <c r="Q1685" s="24"/>
      <c r="R1685" s="24"/>
      <c r="S1685" s="24"/>
      <c r="T1685" s="24"/>
      <c r="U1685" s="24"/>
      <c r="V1685" s="24"/>
      <c r="W1685" s="24"/>
    </row>
    <row r="1686" spans="10:23" ht="15">
      <c r="J1686" s="24"/>
      <c r="K1686" s="24"/>
      <c r="L1686" s="24"/>
      <c r="M1686" s="24"/>
      <c r="N1686" s="24"/>
      <c r="O1686" s="24"/>
      <c r="P1686" s="24"/>
      <c r="Q1686" s="24"/>
      <c r="R1686" s="24"/>
      <c r="S1686" s="24"/>
      <c r="T1686" s="24"/>
      <c r="U1686" s="24"/>
      <c r="V1686" s="24"/>
      <c r="W1686" s="24"/>
    </row>
    <row r="1687" spans="10:23" ht="15">
      <c r="J1687" s="24"/>
      <c r="K1687" s="24"/>
      <c r="L1687" s="24"/>
      <c r="M1687" s="24"/>
      <c r="N1687" s="24"/>
      <c r="O1687" s="24"/>
      <c r="P1687" s="24"/>
      <c r="Q1687" s="24"/>
      <c r="R1687" s="24"/>
      <c r="S1687" s="24"/>
      <c r="T1687" s="24"/>
      <c r="U1687" s="24"/>
      <c r="V1687" s="24"/>
      <c r="W1687" s="24"/>
    </row>
    <row r="1688" spans="10:23" ht="15">
      <c r="J1688" s="24"/>
      <c r="K1688" s="24"/>
      <c r="L1688" s="24"/>
      <c r="M1688" s="24"/>
      <c r="N1688" s="24"/>
      <c r="O1688" s="24"/>
      <c r="P1688" s="24"/>
      <c r="Q1688" s="24"/>
      <c r="R1688" s="24"/>
      <c r="S1688" s="24"/>
      <c r="T1688" s="24"/>
      <c r="U1688" s="24"/>
      <c r="V1688" s="24"/>
      <c r="W1688" s="24"/>
    </row>
    <row r="1689" spans="10:23" ht="15">
      <c r="J1689" s="24"/>
      <c r="K1689" s="24"/>
      <c r="L1689" s="24"/>
      <c r="M1689" s="24"/>
      <c r="N1689" s="24"/>
      <c r="O1689" s="24"/>
      <c r="P1689" s="24"/>
      <c r="Q1689" s="24"/>
      <c r="R1689" s="24"/>
      <c r="S1689" s="24"/>
      <c r="T1689" s="24"/>
      <c r="U1689" s="24"/>
      <c r="V1689" s="24"/>
      <c r="W1689" s="24"/>
    </row>
    <row r="1690" spans="10:23" ht="15">
      <c r="J1690" s="24"/>
      <c r="K1690" s="24"/>
      <c r="L1690" s="24"/>
      <c r="M1690" s="24"/>
      <c r="N1690" s="24"/>
      <c r="O1690" s="24"/>
      <c r="P1690" s="24"/>
      <c r="Q1690" s="24"/>
      <c r="R1690" s="24"/>
      <c r="S1690" s="24"/>
      <c r="T1690" s="24"/>
      <c r="U1690" s="24"/>
      <c r="V1690" s="24"/>
      <c r="W1690" s="24"/>
    </row>
    <row r="1691" spans="10:23" ht="15">
      <c r="J1691" s="24"/>
      <c r="K1691" s="24"/>
      <c r="L1691" s="24"/>
      <c r="M1691" s="24"/>
      <c r="N1691" s="24"/>
      <c r="O1691" s="24"/>
      <c r="P1691" s="24"/>
      <c r="Q1691" s="24"/>
      <c r="R1691" s="24"/>
      <c r="S1691" s="24"/>
      <c r="T1691" s="24"/>
      <c r="U1691" s="24"/>
      <c r="V1691" s="24"/>
      <c r="W1691" s="24"/>
    </row>
    <row r="1692" spans="10:23" ht="15">
      <c r="J1692" s="24"/>
      <c r="K1692" s="24"/>
      <c r="L1692" s="24"/>
      <c r="M1692" s="24"/>
      <c r="N1692" s="24"/>
      <c r="O1692" s="24"/>
      <c r="P1692" s="24"/>
      <c r="Q1692" s="24"/>
      <c r="R1692" s="24"/>
      <c r="S1692" s="24"/>
      <c r="T1692" s="24"/>
      <c r="U1692" s="24"/>
      <c r="V1692" s="24"/>
      <c r="W1692" s="24"/>
    </row>
    <row r="1693" spans="10:23" ht="15">
      <c r="J1693" s="24"/>
      <c r="K1693" s="24"/>
      <c r="L1693" s="24"/>
      <c r="M1693" s="24"/>
      <c r="N1693" s="24"/>
      <c r="O1693" s="24"/>
      <c r="P1693" s="24"/>
      <c r="Q1693" s="24"/>
      <c r="R1693" s="24"/>
      <c r="S1693" s="24"/>
      <c r="T1693" s="24"/>
      <c r="U1693" s="24"/>
      <c r="V1693" s="24"/>
      <c r="W1693" s="24"/>
    </row>
    <row r="1694" spans="10:23" ht="15">
      <c r="J1694" s="24"/>
      <c r="K1694" s="24"/>
      <c r="L1694" s="24"/>
      <c r="M1694" s="24"/>
      <c r="N1694" s="24"/>
      <c r="O1694" s="24"/>
      <c r="P1694" s="24"/>
      <c r="Q1694" s="24"/>
      <c r="R1694" s="24"/>
      <c r="S1694" s="24"/>
      <c r="T1694" s="24"/>
      <c r="U1694" s="24"/>
      <c r="V1694" s="24"/>
      <c r="W1694" s="24"/>
    </row>
    <row r="1695" spans="10:23" ht="15">
      <c r="J1695" s="24"/>
      <c r="K1695" s="24"/>
      <c r="L1695" s="24"/>
      <c r="M1695" s="24"/>
      <c r="N1695" s="24"/>
      <c r="O1695" s="24"/>
      <c r="P1695" s="24"/>
      <c r="Q1695" s="24"/>
      <c r="R1695" s="24"/>
      <c r="S1695" s="24"/>
      <c r="T1695" s="24"/>
      <c r="U1695" s="24"/>
      <c r="V1695" s="24"/>
      <c r="W1695" s="24"/>
    </row>
    <row r="1696" spans="10:23" ht="15">
      <c r="J1696" s="24"/>
      <c r="K1696" s="24"/>
      <c r="L1696" s="24"/>
      <c r="M1696" s="24"/>
      <c r="N1696" s="24"/>
      <c r="O1696" s="24"/>
      <c r="P1696" s="24"/>
      <c r="Q1696" s="24"/>
      <c r="R1696" s="24"/>
      <c r="S1696" s="24"/>
      <c r="T1696" s="24"/>
      <c r="U1696" s="24"/>
      <c r="V1696" s="24"/>
      <c r="W1696" s="24"/>
    </row>
    <row r="1697" spans="10:23" ht="15">
      <c r="J1697" s="24"/>
      <c r="K1697" s="24"/>
      <c r="L1697" s="24"/>
      <c r="M1697" s="24"/>
      <c r="N1697" s="24"/>
      <c r="O1697" s="24"/>
      <c r="P1697" s="24"/>
      <c r="Q1697" s="24"/>
      <c r="R1697" s="24"/>
      <c r="S1697" s="24"/>
      <c r="T1697" s="24"/>
      <c r="U1697" s="24"/>
      <c r="V1697" s="24"/>
      <c r="W1697" s="24"/>
    </row>
    <row r="1698" spans="10:23" ht="15">
      <c r="J1698" s="24"/>
      <c r="K1698" s="24"/>
      <c r="L1698" s="24"/>
      <c r="M1698" s="24"/>
      <c r="N1698" s="24"/>
      <c r="O1698" s="24"/>
      <c r="P1698" s="24"/>
      <c r="Q1698" s="24"/>
      <c r="R1698" s="24"/>
      <c r="S1698" s="24"/>
      <c r="T1698" s="24"/>
      <c r="U1698" s="24"/>
      <c r="V1698" s="24"/>
      <c r="W1698" s="24"/>
    </row>
    <row r="1699" spans="10:23" ht="15">
      <c r="J1699" s="24"/>
      <c r="K1699" s="24"/>
      <c r="L1699" s="24"/>
      <c r="M1699" s="24"/>
      <c r="N1699" s="24"/>
      <c r="O1699" s="24"/>
      <c r="P1699" s="24"/>
      <c r="Q1699" s="24"/>
      <c r="R1699" s="24"/>
      <c r="S1699" s="24"/>
      <c r="T1699" s="24"/>
      <c r="U1699" s="24"/>
      <c r="V1699" s="24"/>
      <c r="W1699" s="24"/>
    </row>
    <row r="1700" spans="10:23" ht="15">
      <c r="J1700" s="24"/>
      <c r="K1700" s="24"/>
      <c r="L1700" s="24"/>
      <c r="M1700" s="24"/>
      <c r="N1700" s="24"/>
      <c r="O1700" s="24"/>
      <c r="P1700" s="24"/>
      <c r="Q1700" s="24"/>
      <c r="R1700" s="24"/>
      <c r="S1700" s="24"/>
      <c r="T1700" s="24"/>
      <c r="U1700" s="24"/>
      <c r="V1700" s="24"/>
      <c r="W1700" s="24"/>
    </row>
    <row r="1701" spans="10:23" ht="15">
      <c r="J1701" s="24"/>
      <c r="K1701" s="24"/>
      <c r="L1701" s="24"/>
      <c r="M1701" s="24"/>
      <c r="N1701" s="24"/>
      <c r="O1701" s="24"/>
      <c r="P1701" s="24"/>
      <c r="Q1701" s="24"/>
      <c r="R1701" s="24"/>
      <c r="S1701" s="24"/>
      <c r="T1701" s="24"/>
      <c r="U1701" s="24"/>
      <c r="V1701" s="24"/>
      <c r="W1701" s="24"/>
    </row>
    <row r="1702" spans="10:23" ht="15">
      <c r="J1702" s="24"/>
      <c r="K1702" s="24"/>
      <c r="L1702" s="24"/>
      <c r="M1702" s="24"/>
      <c r="N1702" s="24"/>
      <c r="O1702" s="24"/>
      <c r="P1702" s="24"/>
      <c r="Q1702" s="24"/>
      <c r="R1702" s="24"/>
      <c r="S1702" s="24"/>
      <c r="T1702" s="24"/>
      <c r="U1702" s="24"/>
      <c r="V1702" s="24"/>
      <c r="W1702" s="24"/>
    </row>
    <row r="1703" spans="10:23" ht="15">
      <c r="J1703" s="24"/>
      <c r="K1703" s="24"/>
      <c r="L1703" s="24"/>
      <c r="M1703" s="24"/>
      <c r="N1703" s="24"/>
      <c r="O1703" s="24"/>
      <c r="P1703" s="24"/>
      <c r="Q1703" s="24"/>
      <c r="R1703" s="24"/>
      <c r="S1703" s="24"/>
      <c r="T1703" s="24"/>
      <c r="U1703" s="24"/>
      <c r="V1703" s="24"/>
      <c r="W1703" s="24"/>
    </row>
    <row r="1704" spans="10:23" ht="15">
      <c r="J1704" s="24"/>
      <c r="K1704" s="24"/>
      <c r="L1704" s="24"/>
      <c r="M1704" s="24"/>
      <c r="N1704" s="24"/>
      <c r="O1704" s="24"/>
      <c r="P1704" s="24"/>
      <c r="Q1704" s="24"/>
      <c r="R1704" s="24"/>
      <c r="S1704" s="24"/>
      <c r="T1704" s="24"/>
      <c r="U1704" s="24"/>
      <c r="V1704" s="24"/>
      <c r="W1704" s="24"/>
    </row>
    <row r="1705" spans="10:23" ht="15">
      <c r="J1705" s="24"/>
      <c r="K1705" s="24"/>
      <c r="L1705" s="24"/>
      <c r="M1705" s="24"/>
      <c r="N1705" s="24"/>
      <c r="O1705" s="24"/>
      <c r="P1705" s="24"/>
      <c r="Q1705" s="24"/>
      <c r="R1705" s="24"/>
      <c r="S1705" s="24"/>
      <c r="T1705" s="24"/>
      <c r="U1705" s="24"/>
      <c r="V1705" s="24"/>
      <c r="W1705" s="24"/>
    </row>
    <row r="1706" spans="10:23" ht="15">
      <c r="J1706" s="24"/>
      <c r="K1706" s="24"/>
      <c r="L1706" s="24"/>
      <c r="M1706" s="24"/>
      <c r="N1706" s="24"/>
      <c r="O1706" s="24"/>
      <c r="P1706" s="24"/>
      <c r="Q1706" s="24"/>
      <c r="R1706" s="24"/>
      <c r="S1706" s="24"/>
      <c r="T1706" s="24"/>
      <c r="U1706" s="24"/>
      <c r="V1706" s="24"/>
      <c r="W1706" s="24"/>
    </row>
    <row r="1707" spans="10:23" ht="15">
      <c r="J1707" s="24"/>
      <c r="K1707" s="24"/>
      <c r="L1707" s="24"/>
      <c r="M1707" s="24"/>
      <c r="N1707" s="24"/>
      <c r="O1707" s="24"/>
      <c r="P1707" s="24"/>
      <c r="Q1707" s="24"/>
      <c r="R1707" s="24"/>
      <c r="S1707" s="24"/>
      <c r="T1707" s="24"/>
      <c r="U1707" s="24"/>
      <c r="V1707" s="24"/>
      <c r="W1707" s="24"/>
    </row>
    <row r="1708" spans="10:23" ht="15">
      <c r="J1708" s="24"/>
      <c r="K1708" s="24"/>
      <c r="L1708" s="24"/>
      <c r="M1708" s="24"/>
      <c r="N1708" s="24"/>
      <c r="O1708" s="24"/>
      <c r="P1708" s="24"/>
      <c r="Q1708" s="24"/>
      <c r="R1708" s="24"/>
      <c r="S1708" s="24"/>
      <c r="T1708" s="24"/>
      <c r="U1708" s="24"/>
      <c r="V1708" s="24"/>
      <c r="W1708" s="24"/>
    </row>
  </sheetData>
  <mergeCells count="32">
    <mergeCell ref="F147:H147"/>
    <mergeCell ref="E155:H155"/>
    <mergeCell ref="E165:H165"/>
    <mergeCell ref="F144:H144"/>
    <mergeCell ref="F145:H145"/>
    <mergeCell ref="F146:H146"/>
    <mergeCell ref="F148:H148"/>
    <mergeCell ref="E139:H139"/>
    <mergeCell ref="E140:H140"/>
    <mergeCell ref="E143:H143"/>
    <mergeCell ref="F142:H142"/>
    <mergeCell ref="E141:H141"/>
    <mergeCell ref="E138:H138"/>
    <mergeCell ref="E135:H135"/>
    <mergeCell ref="C120:V120"/>
    <mergeCell ref="E136:H136"/>
    <mergeCell ref="E137:H137"/>
    <mergeCell ref="E129:H129"/>
    <mergeCell ref="E132:H132"/>
    <mergeCell ref="E133:H133"/>
    <mergeCell ref="E125:H125"/>
    <mergeCell ref="E126:H126"/>
    <mergeCell ref="A1:H1"/>
    <mergeCell ref="E134:H134"/>
    <mergeCell ref="B3:X3"/>
    <mergeCell ref="G20:H20"/>
    <mergeCell ref="E109:H109"/>
    <mergeCell ref="E127:H127"/>
    <mergeCell ref="E128:H128"/>
    <mergeCell ref="F130:H130"/>
    <mergeCell ref="E131:H131"/>
    <mergeCell ref="C121:V121"/>
  </mergeCells>
  <printOptions/>
  <pageMargins left="0.5" right="0.5" top="0.4" bottom="0.4" header="0" footer="0"/>
  <pageSetup fitToHeight="0" fitToWidth="1" horizontalDpi="600" verticalDpi="600" orientation="landscape" paperSize="5" scale="54" r:id="rId3"/>
  <rowBreaks count="2" manualBreakCount="2">
    <brk id="122" max="23" man="1"/>
    <brk id="180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 Budget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cedwards</dc:creator>
  <cp:keywords/>
  <dc:description/>
  <cp:lastModifiedBy>Carolyn S. Edwards</cp:lastModifiedBy>
  <cp:lastPrinted>2005-05-24T15:35:34Z</cp:lastPrinted>
  <dcterms:created xsi:type="dcterms:W3CDTF">2002-06-24T21:08:23Z</dcterms:created>
  <dcterms:modified xsi:type="dcterms:W3CDTF">2005-05-24T15:43:26Z</dcterms:modified>
  <cp:category/>
  <cp:version/>
  <cp:contentType/>
  <cp:contentStatus/>
</cp:coreProperties>
</file>