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7220" windowHeight="11715" activeTab="0"/>
  </bookViews>
  <sheets>
    <sheet name="VAWG Form 13, MAR 08" sheetId="1" r:id="rId1"/>
    <sheet name="Worksheet" sheetId="2" r:id="rId2"/>
    <sheet name="Instructions" sheetId="3" r:id="rId3"/>
  </sheets>
  <definedNames>
    <definedName name="_xlnm.Print_Area" localSheetId="0">'VAWG Form 13, MAR 08'!$A$1:$I$57</definedName>
    <definedName name="_xlnm.Print_Area" localSheetId="1">'Worksheet'!$A$1:$BA$45</definedName>
  </definedNames>
  <calcPr fullCalcOnLoad="1"/>
</workbook>
</file>

<file path=xl/sharedStrings.xml><?xml version="1.0" encoding="utf-8"?>
<sst xmlns="http://schemas.openxmlformats.org/spreadsheetml/2006/main" count="268" uniqueCount="173">
  <si>
    <t>Virginia Wing Monthly Aircraft Operations Report</t>
  </si>
  <si>
    <t xml:space="preserve">Month/Year of Report: </t>
  </si>
  <si>
    <t xml:space="preserve">Aircraft N-Number: </t>
  </si>
  <si>
    <t xml:space="preserve">Unit Submitting: </t>
  </si>
  <si>
    <t xml:space="preserve">Officer Submitting: </t>
  </si>
  <si>
    <t xml:space="preserve">Date Prepared: </t>
  </si>
  <si>
    <t xml:space="preserve">Annual Due (Date): </t>
  </si>
  <si>
    <t xml:space="preserve">100-Hour Due (Tach Hours): </t>
  </si>
  <si>
    <t xml:space="preserve">Static Check Due (Date): </t>
  </si>
  <si>
    <t xml:space="preserve">Oil Change Due (Tach Hours): </t>
  </si>
  <si>
    <t xml:space="preserve">Transponder Check Due (Date): </t>
  </si>
  <si>
    <t xml:space="preserve">Airframe Time (Tach Hours): </t>
  </si>
  <si>
    <t xml:space="preserve">ELT Battery Due (Date): </t>
  </si>
  <si>
    <t xml:space="preserve">Engine Time (Tach Hours): </t>
  </si>
  <si>
    <t>MONTHLY FLIGHT ACTIVITY FOR CAP FORM 18 REPORTING</t>
  </si>
  <si>
    <t>AFAM-USAF REIMBURSABLE</t>
  </si>
  <si>
    <t>A1</t>
  </si>
  <si>
    <t>AFRCC SAR Missions</t>
  </si>
  <si>
    <t>A2</t>
  </si>
  <si>
    <t>AFNSEP DR Missions</t>
  </si>
  <si>
    <t>A3</t>
  </si>
  <si>
    <t>Counterdrug Actual Missions</t>
  </si>
  <si>
    <t>A4</t>
  </si>
  <si>
    <t>Counterdrug Training Missions</t>
  </si>
  <si>
    <t>A5</t>
  </si>
  <si>
    <t>SAR/DR Training/Evaluation Missions</t>
  </si>
  <si>
    <t>A6</t>
  </si>
  <si>
    <t>AFROTC Orientation Flights</t>
  </si>
  <si>
    <t>A7</t>
  </si>
  <si>
    <t>A15</t>
  </si>
  <si>
    <t>CAP Cadet Orientation Flights</t>
  </si>
  <si>
    <t>A18</t>
  </si>
  <si>
    <t>Homeland Security Missions</t>
  </si>
  <si>
    <t>A20</t>
  </si>
  <si>
    <t>Glider Tow Plane Operations Supporting A15 Flights</t>
  </si>
  <si>
    <t>A99</t>
  </si>
  <si>
    <t xml:space="preserve">Missions Specifically Approved by Air Force </t>
  </si>
  <si>
    <t>A911</t>
  </si>
  <si>
    <t>Missions Requiring Prompt Action to Save Lives</t>
  </si>
  <si>
    <t>B9</t>
  </si>
  <si>
    <t>Red Cross Missions</t>
  </si>
  <si>
    <t>B10</t>
  </si>
  <si>
    <t>FEMA Missions</t>
  </si>
  <si>
    <t>B11</t>
  </si>
  <si>
    <t>NOAA/NWS Missions</t>
  </si>
  <si>
    <t>B12</t>
  </si>
  <si>
    <t>Mission Pilot Proficiency Flights IAW CAPR 60-1 and 60-3</t>
  </si>
  <si>
    <t>B13</t>
  </si>
  <si>
    <t>Federal or National Relief Agency Missions Under MOU</t>
  </si>
  <si>
    <t>B14</t>
  </si>
  <si>
    <t>State/County/Local Missions With USAF Approval</t>
  </si>
  <si>
    <t>B17</t>
  </si>
  <si>
    <t>B18</t>
  </si>
  <si>
    <t>B20</t>
  </si>
  <si>
    <t>Glider Tow Plane Operations Supporting A15 Flights Without Reimbursement</t>
  </si>
  <si>
    <t>B99</t>
  </si>
  <si>
    <t>Other USAF Approved Missions</t>
  </si>
  <si>
    <t>CAP CORPORATE MISSIONS</t>
  </si>
  <si>
    <t>C8</t>
  </si>
  <si>
    <t>Air Transport Missions</t>
  </si>
  <si>
    <t>C9</t>
  </si>
  <si>
    <t xml:space="preserve">Maintenance Flights  </t>
  </si>
  <si>
    <t>C14</t>
  </si>
  <si>
    <t>State/County/Local Missions Without USAF Approval</t>
  </si>
  <si>
    <t>C16</t>
  </si>
  <si>
    <t>Cadet Flights: Training, Flight Encampments/Academies, IACE</t>
  </si>
  <si>
    <t>C17</t>
  </si>
  <si>
    <t>CAPF's 5 &amp; 91, Proficiency and Training Flights Without USAF Approval</t>
  </si>
  <si>
    <t>C18</t>
  </si>
  <si>
    <t>C19</t>
  </si>
  <si>
    <t>Orientation Flights for CAP Aerospace Education Members</t>
  </si>
  <si>
    <t>C20</t>
  </si>
  <si>
    <t>Glider Tow Plane Flights For Non-USAF Missions</t>
  </si>
  <si>
    <t>C99</t>
  </si>
  <si>
    <t>Other Missions Approved By Nat/Reg/Wg Commander</t>
  </si>
  <si>
    <t>C911</t>
  </si>
  <si>
    <t>Missions Requiring Prompt Action to Save Lives, Prevent Human Suffering, or Mitigate Great Property Damage</t>
  </si>
  <si>
    <t>OTHER</t>
  </si>
  <si>
    <t>L1</t>
  </si>
  <si>
    <t>USAF Liaison Personnel Flying</t>
  </si>
  <si>
    <t>HOBBS</t>
  </si>
  <si>
    <t>TACH</t>
  </si>
  <si>
    <t xml:space="preserve">Pilot-Paid Flight Time: </t>
  </si>
  <si>
    <t xml:space="preserve">Ending Time </t>
  </si>
  <si>
    <t xml:space="preserve">Maintenance Rate: </t>
  </si>
  <si>
    <t xml:space="preserve">Beginning Time </t>
  </si>
  <si>
    <t xml:space="preserve">Total Pilot Payments Due: </t>
  </si>
  <si>
    <t xml:space="preserve">Total Time Used </t>
  </si>
  <si>
    <t xml:space="preserve">Total of Checks Enclosed: </t>
  </si>
  <si>
    <t>N-Number</t>
  </si>
  <si>
    <t>PILOT DOES NOT PAY MAINTENANCE CHARGE</t>
  </si>
  <si>
    <t>PILOT PAYS MAINTENANCE CHARGE</t>
  </si>
  <si>
    <t>AFAM-USAF REIMBURSABLE MISSIONS</t>
  </si>
  <si>
    <t>AFAM-USAF NON-REIMBURSABLE MISSIONS</t>
  </si>
  <si>
    <t>Totals</t>
  </si>
  <si>
    <t>INSTRUCTIONS:</t>
  </si>
  <si>
    <t>1. Enter aircraft N-number in top-left area where indicated. Include the "N". Maintenance rate is determined from this entry.</t>
  </si>
  <si>
    <t>2. Enter Hobbs time for each flight in a separate row under the appropriate mission symbol.</t>
  </si>
  <si>
    <t>indicating whether or not the pilot is paying the maintenance charge.</t>
  </si>
  <si>
    <t>3. Enter starting and ending Hobbs and Tach times into the appropriate blocks on the left.</t>
  </si>
  <si>
    <t>Starting values must be the same as ending values from preceding month.</t>
  </si>
  <si>
    <r>
      <t xml:space="preserve">Table is not completed correctly if either "Hobbs Time Used" block or "Tach Time Used" block is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on your screen.</t>
    </r>
  </si>
  <si>
    <t>"Hobbs Time Used" must equal sum of entries in "Totals" row. "Tach Time Used" may not exceed "Hobbs Time Used".</t>
  </si>
  <si>
    <t>Totals will be automatically loaded into VAWG Form 13 when you finish this table.</t>
  </si>
  <si>
    <t>c</t>
  </si>
  <si>
    <t>INSTRUCTIONS FOR VAWG Form 13 and Worksheet</t>
  </si>
  <si>
    <t>1.  Look over the data that you will be entering. Everything that you will be entering is on the VAWG Form 10</t>
  </si>
  <si>
    <t>Flight Logs for the month. You must make sure that the beginning Hobbs and Tach times for the</t>
  </si>
  <si>
    <t>month match the ending Hobbs and Tach times from the preceding month. All time must be accounted</t>
  </si>
  <si>
    <t>for. Even a one-tenth discrepancy will prevent the National Headquarters system from accepting</t>
  </si>
  <si>
    <t>the data.</t>
  </si>
  <si>
    <t>the yellow background will change to white.</t>
  </si>
  <si>
    <t>3.  Enter the aircraft's N-Number in the upper left block. Use all capital letters, including the N.</t>
  </si>
  <si>
    <t>Region's Airvan. Any other entry will cause the background of the block to turn red indicating an error.</t>
  </si>
  <si>
    <t>may go in either of two columns in each row depending on whether or not the pilot is paying</t>
  </si>
  <si>
    <t>for the maintenance charge.</t>
  </si>
  <si>
    <t>6.  Enter the starting and ending Hobbs and Tach readings in the appropriate blocks on the lower left.</t>
  </si>
  <si>
    <t>The red backgrounds of the "Total Time Used" blocks should change to white backgrounds once</t>
  </si>
  <si>
    <t>these entries are made. If not, then an error has been made. Once Hobbs starting and ending values</t>
  </si>
  <si>
    <t>have been entered, the Hobbs Total Time Used value is compared to the sum of all the individual flight</t>
  </si>
  <si>
    <t xml:space="preserve">background to turn white. Once Tach starting and ending values have been entered, </t>
  </si>
  <si>
    <t>times that you entered in the body of the table. These totals must match in order for the block</t>
  </si>
  <si>
    <t>7.  Once you have entered all of your flight data and there are no red backgrounds in any blocks, you have</t>
  </si>
  <si>
    <t>finished with the worksheet. There still may be errors in what you entered, but at least the totals are</t>
  </si>
  <si>
    <t>consistent with each other.</t>
  </si>
  <si>
    <t>8.  Go to the VAWG Form 13 itself. Note that all the data that you entered on the worksheet has been</t>
  </si>
  <si>
    <t>brought forward to the form automatically. The form has twelve blocks with yellow backgrounds where</t>
  </si>
  <si>
    <t>you must enter additional information. The entries are self-explanatory. Just type the necessary</t>
  </si>
  <si>
    <t>information into each block. The yellow background will turn white once you make your entry.</t>
  </si>
  <si>
    <t>9.  Do not make an entry into any block that does not have a yellow background. You can do it, but you</t>
  </si>
  <si>
    <t>are likely to upset the automatic features contained in the structure of the spreadsheet. Never make</t>
  </si>
  <si>
    <t>an entry into any of the flight time blocks. If you discover an error, make the change on the worksheet.</t>
  </si>
  <si>
    <t>The form will be updated automatically.</t>
  </si>
  <si>
    <t>10. The form knows the maintenance rate for each aircraft and calculates the total amount of money</t>
  </si>
  <si>
    <t>for which the pilot pays the maintenance charge. You enter the sum of all checks that you will be sending</t>
  </si>
  <si>
    <t>to wing headquarters in the lower right block. If this amount does not match the amount expected by</t>
  </si>
  <si>
    <t>the form, the background of the block will be red. This is the one error condition that you may not be</t>
  </si>
  <si>
    <t>able to clear. If you just do not have checks that add up to the expected amount (either too little</t>
  </si>
  <si>
    <t>or too much), then you will have to send in the form anyway. The error condition will alert wing headquarters</t>
  </si>
  <si>
    <t>that you have a money problem to solve. Include an explanation in your submission.</t>
  </si>
  <si>
    <t>11. Save your completed form and worksheet as an Excel workbook. E-mail it as an attachment to the VAWG/DO</t>
  </si>
  <si>
    <t>12. Get a headstart on next month's work and avoid having any unaccounted time by starting a new report and</t>
  </si>
  <si>
    <t>entering the ending Hobbs and Tach times from the report you just finished into the new report as the</t>
  </si>
  <si>
    <t>starting Hobbs and Tach times. Save your new report for next month until you are ready to enter the rest</t>
  </si>
  <si>
    <t>of the data.</t>
  </si>
  <si>
    <t>4.  Enter the Hobbs times in the body of the table. Enter each flight on a separate row. Use a decimal point</t>
  </si>
  <si>
    <t>to show tenths of an hour. Typically there will be only one time entry on each row.</t>
  </si>
  <si>
    <t>at do.va@vawg.cap.gov by the due date of the tenth of the month. Include any explanations</t>
  </si>
  <si>
    <t>in the text of your e-mail.</t>
  </si>
  <si>
    <t>the Tach Total Time is compared to the Hobbs Total Time. The Tach Total Time cannot be greater</t>
  </si>
  <si>
    <t>than the Hobbs Total Time. Use a decimal point to show tenths of an hour.</t>
  </si>
  <si>
    <t>2.  Start on the worksheet first. You will be entering data in the yellow areas. When you enter data in a block,</t>
  </si>
  <si>
    <t>A9</t>
  </si>
  <si>
    <t>B8</t>
  </si>
  <si>
    <t>B15</t>
  </si>
  <si>
    <r>
      <t xml:space="preserve">ENTER EACH FLIGHT ON A SEPARATE ROW                                          </t>
    </r>
    <r>
      <rPr>
        <b/>
        <sz val="10"/>
        <rFont val="Arial"/>
        <family val="2"/>
      </rPr>
      <t xml:space="preserve"> For mission symbols B9, B12, C8, C9, C16, and C17, enter the Hobbs time only once           in the row, indicating whether or not the pilot is paying the maintenance charge.</t>
    </r>
  </si>
  <si>
    <t>For mission symbols B9, B12, C8, C9, C16, and C17, enter the Hobbs time only once in the row,</t>
  </si>
  <si>
    <t>Maintenance Flights in support of Consolidated Maintenance Contract Program (CMCP)</t>
  </si>
  <si>
    <t>Maintenance Flights for Aircraft Delivery and Pickup (other than CMCP)</t>
  </si>
  <si>
    <t>AFAM-USAF NON-REIMBURSABLE</t>
  </si>
  <si>
    <t>5.  Be particularly careful with time entries for mission symbols B9, B12, C8, C9, C16 and C17. These entries</t>
  </si>
  <si>
    <t>The worksheet will only accept Virginia Wing's aircraft (including the two gliders) and Middle East</t>
  </si>
  <si>
    <t>owed by all the pilots together that made flights under mission symbols B9, B12, C8, C9, C16 and C17</t>
  </si>
  <si>
    <t>CAP Cadet Orientation Flights IAW CAPP 52-7</t>
  </si>
  <si>
    <t>CAPF's F5, 91, NCPSC, Flight Clinics With USAF Mission Number</t>
  </si>
  <si>
    <t>B16</t>
  </si>
  <si>
    <t>B21</t>
  </si>
  <si>
    <t>C21</t>
  </si>
  <si>
    <t>IACE Orientation Flights</t>
  </si>
  <si>
    <t>NHQ Directed and Funded Missions</t>
  </si>
  <si>
    <t>A8</t>
  </si>
  <si>
    <t>AFJROTC Orientation Flights</t>
  </si>
  <si>
    <t>CAPF's 5 &amp; 91, NCPSC, Flight Clinics, Certain Proficiency Flights by Mission Pilots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</si>
</sst>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"/>
    <numFmt numFmtId="166" formatCode="[$-409]dddd\,\ mmmm\ dd\,\ yyyy"/>
    <numFmt numFmtId="167" formatCode="&quot;$&quot;#,##0.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165" fontId="2" fillId="34" borderId="25" xfId="0" applyNumberFormat="1" applyFon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34" borderId="25" xfId="0" applyNumberFormat="1" applyFill="1" applyBorder="1" applyAlignment="1">
      <alignment horizontal="center" vertical="center"/>
    </xf>
    <xf numFmtId="165" fontId="0" fillId="34" borderId="28" xfId="0" applyNumberFormat="1" applyFill="1" applyBorder="1" applyAlignment="1">
      <alignment horizontal="center" vertical="center"/>
    </xf>
    <xf numFmtId="165" fontId="0" fillId="0" borderId="34" xfId="0" applyNumberFormat="1" applyFill="1" applyBorder="1" applyAlignment="1">
      <alignment horizontal="center" vertical="center"/>
    </xf>
    <xf numFmtId="165" fontId="2" fillId="34" borderId="28" xfId="0" applyNumberFormat="1" applyFont="1" applyFill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0" fillId="0" borderId="37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38" xfId="0" applyNumberFormat="1" applyFill="1" applyBorder="1" applyAlignment="1">
      <alignment horizontal="center" vertical="center"/>
    </xf>
    <xf numFmtId="165" fontId="0" fillId="0" borderId="35" xfId="0" applyNumberFormat="1" applyFon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41" xfId="0" applyNumberForma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4" fillId="0" borderId="30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165" fontId="4" fillId="34" borderId="26" xfId="0" applyNumberFormat="1" applyFont="1" applyFill="1" applyBorder="1" applyAlignment="1">
      <alignment horizontal="center" vertical="center"/>
    </xf>
    <xf numFmtId="165" fontId="4" fillId="34" borderId="42" xfId="0" applyNumberFormat="1" applyFont="1" applyFill="1" applyBorder="1" applyAlignment="1">
      <alignment horizontal="center" vertical="center"/>
    </xf>
    <xf numFmtId="165" fontId="4" fillId="0" borderId="43" xfId="0" applyNumberFormat="1" applyFont="1" applyFill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5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2" fillId="0" borderId="46" xfId="0" applyFont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65" fontId="4" fillId="0" borderId="32" xfId="0" applyNumberFormat="1" applyFont="1" applyBorder="1" applyAlignment="1">
      <alignment horizontal="center" vertical="center"/>
    </xf>
    <xf numFmtId="165" fontId="4" fillId="0" borderId="36" xfId="0" applyNumberFormat="1" applyFont="1" applyBorder="1" applyAlignment="1">
      <alignment horizontal="center" vertical="center"/>
    </xf>
    <xf numFmtId="165" fontId="4" fillId="0" borderId="39" xfId="0" applyNumberFormat="1" applyFont="1" applyBorder="1" applyAlignment="1">
      <alignment horizontal="center" vertical="center"/>
    </xf>
    <xf numFmtId="165" fontId="2" fillId="0" borderId="48" xfId="0" applyNumberFormat="1" applyFont="1" applyBorder="1" applyAlignment="1">
      <alignment horizontal="center" vertical="center"/>
    </xf>
    <xf numFmtId="165" fontId="2" fillId="0" borderId="49" xfId="0" applyNumberFormat="1" applyFont="1" applyBorder="1" applyAlignment="1">
      <alignment horizontal="center" vertical="center"/>
    </xf>
    <xf numFmtId="165" fontId="2" fillId="0" borderId="50" xfId="0" applyNumberFormat="1" applyFont="1" applyBorder="1" applyAlignment="1">
      <alignment horizontal="center" vertical="center"/>
    </xf>
    <xf numFmtId="165" fontId="2" fillId="0" borderId="5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52" xfId="0" applyFont="1" applyBorder="1" applyAlignment="1">
      <alignment horizontal="center" vertical="center"/>
    </xf>
    <xf numFmtId="165" fontId="4" fillId="0" borderId="53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right" vertical="center"/>
    </xf>
    <xf numFmtId="0" fontId="3" fillId="0" borderId="58" xfId="0" applyFont="1" applyBorder="1" applyAlignment="1">
      <alignment horizontal="right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16" fontId="2" fillId="0" borderId="37" xfId="0" applyNumberFormat="1" applyFont="1" applyFill="1" applyBorder="1" applyAlignment="1">
      <alignment horizontal="center" vertical="center"/>
    </xf>
    <xf numFmtId="16" fontId="2" fillId="0" borderId="38" xfId="0" applyNumberFormat="1" applyFont="1" applyFill="1" applyBorder="1" applyAlignment="1">
      <alignment horizontal="center" vertical="center"/>
    </xf>
    <xf numFmtId="16" fontId="2" fillId="0" borderId="6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63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32" xfId="0" applyNumberFormat="1" applyFont="1" applyBorder="1" applyAlignment="1">
      <alignment horizontal="right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36" xfId="0" applyNumberFormat="1" applyFont="1" applyBorder="1" applyAlignment="1">
      <alignment horizontal="right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5" fontId="2" fillId="0" borderId="53" xfId="0" applyNumberFormat="1" applyFont="1" applyBorder="1" applyAlignment="1">
      <alignment horizontal="center" vertical="center"/>
    </xf>
    <xf numFmtId="165" fontId="2" fillId="0" borderId="5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39" xfId="0" applyNumberFormat="1" applyFont="1" applyBorder="1" applyAlignment="1">
      <alignment horizontal="right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5" fontId="2" fillId="0" borderId="39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0" fillId="34" borderId="24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7" fontId="2" fillId="0" borderId="36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7" fontId="2" fillId="0" borderId="39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165" fontId="1" fillId="0" borderId="23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165" fontId="1" fillId="0" borderId="4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45" xfId="0" applyNumberFormat="1" applyFont="1" applyBorder="1" applyAlignment="1">
      <alignment horizontal="center" vertical="center"/>
    </xf>
    <xf numFmtId="165" fontId="1" fillId="0" borderId="26" xfId="0" applyNumberFormat="1" applyFont="1" applyBorder="1" applyAlignment="1">
      <alignment horizontal="center" vertical="center"/>
    </xf>
    <xf numFmtId="165" fontId="1" fillId="0" borderId="46" xfId="0" applyNumberFormat="1" applyFont="1" applyBorder="1" applyAlignment="1">
      <alignment horizontal="center" vertical="center"/>
    </xf>
    <xf numFmtId="165" fontId="1" fillId="0" borderId="4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32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36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3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/>
    </xf>
    <xf numFmtId="165" fontId="1" fillId="0" borderId="39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PageLayoutView="0" workbookViewId="0" topLeftCell="A1">
      <selection activeCell="H55" sqref="H55:I55"/>
    </sheetView>
  </sheetViews>
  <sheetFormatPr defaultColWidth="9.140625" defaultRowHeight="12.75"/>
  <cols>
    <col min="1" max="1" width="7.421875" style="0" customWidth="1"/>
    <col min="2" max="2" width="4.7109375" style="0" customWidth="1"/>
    <col min="4" max="4" width="7.7109375" style="0" customWidth="1"/>
    <col min="5" max="5" width="10.8515625" style="0" customWidth="1"/>
    <col min="6" max="6" width="11.28125" style="0" customWidth="1"/>
    <col min="7" max="7" width="30.140625" style="0" customWidth="1"/>
    <col min="8" max="8" width="11.8515625" style="0" customWidth="1"/>
    <col min="9" max="9" width="7.57421875" style="0" customWidth="1"/>
  </cols>
  <sheetData>
    <row r="1" spans="1:9" ht="18" customHeight="1" thickBot="1">
      <c r="A1" s="113" t="s">
        <v>0</v>
      </c>
      <c r="B1" s="114"/>
      <c r="C1" s="114"/>
      <c r="D1" s="114"/>
      <c r="E1" s="114"/>
      <c r="F1" s="114"/>
      <c r="G1" s="115"/>
      <c r="H1" s="115"/>
      <c r="I1" s="116"/>
    </row>
    <row r="2" spans="1:9" ht="21.75" customHeight="1">
      <c r="A2" s="117" t="s">
        <v>1</v>
      </c>
      <c r="B2" s="118"/>
      <c r="C2" s="118"/>
      <c r="D2" s="119"/>
      <c r="E2" s="119"/>
      <c r="F2" s="120"/>
      <c r="G2" s="121" t="s">
        <v>2</v>
      </c>
      <c r="H2" s="123" t="str">
        <f>IF(OR(Worksheet!A2="N608CP",Worksheet!A2="N9430X",Worksheet!A2="N357CP",Worksheet!A2="N818CP",Worksheet!A2="N9983H",Worksheet!A2="N365BA",Worksheet!A2="N1137S",Worksheet!A2="N9507L",Worksheet!A2="N399CP",Worksheet!A2="N98714",Worksheet!A2="N99559",Worksheet!A2="N9841L"),Worksheet!A2,"BAD N-NUMBER ON WORKSHEET")</f>
        <v>BAD N-NUMBER ON WORKSHEET</v>
      </c>
      <c r="I2" s="124"/>
    </row>
    <row r="3" spans="1:9" ht="21.75" customHeight="1">
      <c r="A3" s="127" t="s">
        <v>3</v>
      </c>
      <c r="B3" s="128"/>
      <c r="C3" s="128"/>
      <c r="D3" s="129"/>
      <c r="E3" s="130"/>
      <c r="F3" s="131"/>
      <c r="G3" s="122"/>
      <c r="H3" s="125"/>
      <c r="I3" s="126"/>
    </row>
    <row r="4" spans="1:9" ht="21.75" customHeight="1" thickBot="1">
      <c r="A4" s="132" t="s">
        <v>4</v>
      </c>
      <c r="B4" s="133"/>
      <c r="C4" s="133"/>
      <c r="D4" s="134"/>
      <c r="E4" s="134"/>
      <c r="F4" s="135"/>
      <c r="G4" s="4" t="s">
        <v>5</v>
      </c>
      <c r="H4" s="136">
        <f ca="1">TODAY()</f>
        <v>39809</v>
      </c>
      <c r="I4" s="137"/>
    </row>
    <row r="5" spans="1:9" ht="8.25" customHeight="1" thickBot="1">
      <c r="A5" s="138" t="s">
        <v>104</v>
      </c>
      <c r="B5" s="139"/>
      <c r="C5" s="139"/>
      <c r="D5" s="139"/>
      <c r="E5" s="139"/>
      <c r="F5" s="139"/>
      <c r="G5" s="140"/>
      <c r="H5" s="140"/>
      <c r="I5" s="141"/>
    </row>
    <row r="6" spans="1:9" ht="18" customHeight="1">
      <c r="A6" s="142" t="s">
        <v>6</v>
      </c>
      <c r="B6" s="143"/>
      <c r="C6" s="143"/>
      <c r="D6" s="143"/>
      <c r="E6" s="144"/>
      <c r="F6" s="145"/>
      <c r="G6" s="6" t="s">
        <v>7</v>
      </c>
      <c r="H6" s="146"/>
      <c r="I6" s="147"/>
    </row>
    <row r="7" spans="1:9" ht="18" customHeight="1" thickBot="1">
      <c r="A7" s="148" t="s">
        <v>8</v>
      </c>
      <c r="B7" s="149"/>
      <c r="C7" s="149"/>
      <c r="D7" s="149"/>
      <c r="E7" s="150"/>
      <c r="F7" s="151"/>
      <c r="G7" s="7" t="s">
        <v>9</v>
      </c>
      <c r="H7" s="152"/>
      <c r="I7" s="153"/>
    </row>
    <row r="8" spans="1:9" ht="18" customHeight="1">
      <c r="A8" s="148" t="s">
        <v>10</v>
      </c>
      <c r="B8" s="149"/>
      <c r="C8" s="149"/>
      <c r="D8" s="149"/>
      <c r="E8" s="150"/>
      <c r="F8" s="151"/>
      <c r="G8" s="5" t="s">
        <v>11</v>
      </c>
      <c r="H8" s="146"/>
      <c r="I8" s="147"/>
    </row>
    <row r="9" spans="1:9" ht="18" customHeight="1" thickBot="1">
      <c r="A9" s="154" t="s">
        <v>12</v>
      </c>
      <c r="B9" s="155"/>
      <c r="C9" s="155"/>
      <c r="D9" s="155"/>
      <c r="E9" s="156"/>
      <c r="F9" s="157"/>
      <c r="G9" s="8" t="s">
        <v>13</v>
      </c>
      <c r="H9" s="158"/>
      <c r="I9" s="159"/>
    </row>
    <row r="10" spans="1:9" ht="8.25" customHeight="1" thickBot="1">
      <c r="A10" s="160"/>
      <c r="B10" s="140"/>
      <c r="C10" s="140"/>
      <c r="D10" s="140"/>
      <c r="E10" s="140"/>
      <c r="F10" s="140"/>
      <c r="G10" s="140"/>
      <c r="H10" s="140"/>
      <c r="I10" s="141"/>
    </row>
    <row r="11" spans="1:9" ht="18" customHeight="1" thickBot="1">
      <c r="A11" s="161" t="s">
        <v>14</v>
      </c>
      <c r="B11" s="162"/>
      <c r="C11" s="162"/>
      <c r="D11" s="162"/>
      <c r="E11" s="162"/>
      <c r="F11" s="162"/>
      <c r="G11" s="162"/>
      <c r="H11" s="162"/>
      <c r="I11" s="163"/>
    </row>
    <row r="12" spans="1:9" ht="15.75" customHeight="1">
      <c r="A12" s="169" t="s">
        <v>15</v>
      </c>
      <c r="B12" s="10" t="s">
        <v>16</v>
      </c>
      <c r="C12" s="164" t="s">
        <v>17</v>
      </c>
      <c r="D12" s="164"/>
      <c r="E12" s="164"/>
      <c r="F12" s="164"/>
      <c r="G12" s="164"/>
      <c r="H12" s="97">
        <f>Worksheet!D34</f>
        <v>0</v>
      </c>
      <c r="I12" s="11" t="s">
        <v>16</v>
      </c>
    </row>
    <row r="13" spans="1:9" ht="15.75" customHeight="1">
      <c r="A13" s="170"/>
      <c r="B13" s="12" t="s">
        <v>18</v>
      </c>
      <c r="C13" s="112" t="s">
        <v>19</v>
      </c>
      <c r="D13" s="112"/>
      <c r="E13" s="112"/>
      <c r="F13" s="112"/>
      <c r="G13" s="112"/>
      <c r="H13" s="98">
        <f>Worksheet!E34</f>
        <v>0</v>
      </c>
      <c r="I13" s="13" t="s">
        <v>18</v>
      </c>
    </row>
    <row r="14" spans="1:9" ht="15.75" customHeight="1">
      <c r="A14" s="170"/>
      <c r="B14" s="12" t="s">
        <v>20</v>
      </c>
      <c r="C14" s="112" t="s">
        <v>21</v>
      </c>
      <c r="D14" s="112"/>
      <c r="E14" s="112"/>
      <c r="F14" s="112"/>
      <c r="G14" s="112"/>
      <c r="H14" s="98">
        <f>Worksheet!F34</f>
        <v>0</v>
      </c>
      <c r="I14" s="13" t="s">
        <v>20</v>
      </c>
    </row>
    <row r="15" spans="1:9" ht="15.75" customHeight="1">
      <c r="A15" s="170"/>
      <c r="B15" s="12" t="s">
        <v>22</v>
      </c>
      <c r="C15" s="112" t="s">
        <v>23</v>
      </c>
      <c r="D15" s="112"/>
      <c r="E15" s="112"/>
      <c r="F15" s="112"/>
      <c r="G15" s="112"/>
      <c r="H15" s="98">
        <f>Worksheet!G34</f>
        <v>0</v>
      </c>
      <c r="I15" s="13" t="s">
        <v>22</v>
      </c>
    </row>
    <row r="16" spans="1:9" ht="15.75" customHeight="1">
      <c r="A16" s="170"/>
      <c r="B16" s="12" t="s">
        <v>24</v>
      </c>
      <c r="C16" s="112" t="s">
        <v>25</v>
      </c>
      <c r="D16" s="112"/>
      <c r="E16" s="112"/>
      <c r="F16" s="112"/>
      <c r="G16" s="112"/>
      <c r="H16" s="98">
        <f>Worksheet!H34</f>
        <v>0</v>
      </c>
      <c r="I16" s="13" t="s">
        <v>24</v>
      </c>
    </row>
    <row r="17" spans="1:9" ht="15.75" customHeight="1">
      <c r="A17" s="170"/>
      <c r="B17" s="12" t="s">
        <v>26</v>
      </c>
      <c r="C17" s="112" t="s">
        <v>27</v>
      </c>
      <c r="D17" s="112"/>
      <c r="E17" s="112"/>
      <c r="F17" s="112"/>
      <c r="G17" s="112"/>
      <c r="H17" s="98">
        <f>Worksheet!I34</f>
        <v>0</v>
      </c>
      <c r="I17" s="13" t="s">
        <v>26</v>
      </c>
    </row>
    <row r="18" spans="1:9" ht="15.75" customHeight="1">
      <c r="A18" s="170"/>
      <c r="B18" s="12" t="s">
        <v>28</v>
      </c>
      <c r="C18" s="112" t="s">
        <v>172</v>
      </c>
      <c r="D18" s="112"/>
      <c r="E18" s="112"/>
      <c r="F18" s="112"/>
      <c r="G18" s="112"/>
      <c r="H18" s="98">
        <f>Worksheet!J34</f>
        <v>0</v>
      </c>
      <c r="I18" s="13" t="s">
        <v>28</v>
      </c>
    </row>
    <row r="19" spans="1:9" ht="15.75" customHeight="1">
      <c r="A19" s="170"/>
      <c r="B19" s="12" t="s">
        <v>170</v>
      </c>
      <c r="C19" s="109" t="s">
        <v>171</v>
      </c>
      <c r="D19" s="110"/>
      <c r="E19" s="110"/>
      <c r="F19" s="110"/>
      <c r="G19" s="111"/>
      <c r="H19" s="98">
        <f>Worksheet!K34</f>
        <v>0</v>
      </c>
      <c r="I19" s="13" t="s">
        <v>170</v>
      </c>
    </row>
    <row r="20" spans="1:9" ht="15.75" customHeight="1">
      <c r="A20" s="170"/>
      <c r="B20" s="12" t="s">
        <v>152</v>
      </c>
      <c r="C20" s="109" t="s">
        <v>157</v>
      </c>
      <c r="D20" s="110"/>
      <c r="E20" s="110"/>
      <c r="F20" s="110"/>
      <c r="G20" s="111"/>
      <c r="H20" s="98">
        <f>Worksheet!L34</f>
        <v>0</v>
      </c>
      <c r="I20" s="13" t="s">
        <v>152</v>
      </c>
    </row>
    <row r="21" spans="1:9" ht="15.75" customHeight="1">
      <c r="A21" s="170"/>
      <c r="B21" s="12" t="s">
        <v>29</v>
      </c>
      <c r="C21" s="112" t="s">
        <v>30</v>
      </c>
      <c r="D21" s="112"/>
      <c r="E21" s="112"/>
      <c r="F21" s="112"/>
      <c r="G21" s="112"/>
      <c r="H21" s="98">
        <f>Worksheet!M34</f>
        <v>0</v>
      </c>
      <c r="I21" s="13" t="s">
        <v>29</v>
      </c>
    </row>
    <row r="22" spans="1:9" ht="15.75" customHeight="1">
      <c r="A22" s="170"/>
      <c r="B22" s="12" t="s">
        <v>31</v>
      </c>
      <c r="C22" s="112" t="s">
        <v>32</v>
      </c>
      <c r="D22" s="112"/>
      <c r="E22" s="112"/>
      <c r="F22" s="112"/>
      <c r="G22" s="112"/>
      <c r="H22" s="98">
        <f>Worksheet!N34</f>
        <v>0</v>
      </c>
      <c r="I22" s="13" t="s">
        <v>31</v>
      </c>
    </row>
    <row r="23" spans="1:9" ht="15.75" customHeight="1">
      <c r="A23" s="170"/>
      <c r="B23" s="12" t="s">
        <v>33</v>
      </c>
      <c r="C23" s="112" t="s">
        <v>34</v>
      </c>
      <c r="D23" s="112"/>
      <c r="E23" s="112"/>
      <c r="F23" s="112"/>
      <c r="G23" s="112"/>
      <c r="H23" s="98">
        <f>Worksheet!O34</f>
        <v>0</v>
      </c>
      <c r="I23" s="13" t="s">
        <v>33</v>
      </c>
    </row>
    <row r="24" spans="1:9" ht="15.75" customHeight="1">
      <c r="A24" s="170"/>
      <c r="B24" s="12" t="s">
        <v>35</v>
      </c>
      <c r="C24" s="112" t="s">
        <v>36</v>
      </c>
      <c r="D24" s="112"/>
      <c r="E24" s="112"/>
      <c r="F24" s="112"/>
      <c r="G24" s="112"/>
      <c r="H24" s="98">
        <f>Worksheet!P34</f>
        <v>0</v>
      </c>
      <c r="I24" s="13" t="s">
        <v>35</v>
      </c>
    </row>
    <row r="25" spans="1:9" ht="15.75" customHeight="1" thickBot="1">
      <c r="A25" s="171"/>
      <c r="B25" s="14" t="s">
        <v>37</v>
      </c>
      <c r="C25" s="165" t="s">
        <v>38</v>
      </c>
      <c r="D25" s="165"/>
      <c r="E25" s="165"/>
      <c r="F25" s="165"/>
      <c r="G25" s="165"/>
      <c r="H25" s="99">
        <f>Worksheet!Q34</f>
        <v>0</v>
      </c>
      <c r="I25" s="15" t="s">
        <v>37</v>
      </c>
    </row>
    <row r="26" spans="1:9" ht="15.75" customHeight="1">
      <c r="A26" s="169" t="s">
        <v>159</v>
      </c>
      <c r="B26" s="10" t="s">
        <v>153</v>
      </c>
      <c r="C26" s="164" t="s">
        <v>40</v>
      </c>
      <c r="D26" s="164"/>
      <c r="E26" s="164"/>
      <c r="F26" s="164"/>
      <c r="G26" s="164"/>
      <c r="H26" s="97">
        <f>Worksheet!S34</f>
        <v>0</v>
      </c>
      <c r="I26" s="11" t="s">
        <v>39</v>
      </c>
    </row>
    <row r="27" spans="1:9" ht="15.75" customHeight="1">
      <c r="A27" s="170"/>
      <c r="B27" s="12" t="s">
        <v>39</v>
      </c>
      <c r="C27" s="112" t="s">
        <v>158</v>
      </c>
      <c r="D27" s="112"/>
      <c r="E27" s="112"/>
      <c r="F27" s="112"/>
      <c r="G27" s="112"/>
      <c r="H27" s="98">
        <f>Worksheet!T34+Worksheet!AV34</f>
        <v>0</v>
      </c>
      <c r="I27" s="13" t="s">
        <v>39</v>
      </c>
    </row>
    <row r="28" spans="1:9" ht="15.75" customHeight="1">
      <c r="A28" s="170"/>
      <c r="B28" s="12" t="s">
        <v>41</v>
      </c>
      <c r="C28" s="112" t="s">
        <v>42</v>
      </c>
      <c r="D28" s="112"/>
      <c r="E28" s="112"/>
      <c r="F28" s="112"/>
      <c r="G28" s="112"/>
      <c r="H28" s="98">
        <f>Worksheet!U34</f>
        <v>0</v>
      </c>
      <c r="I28" s="13" t="s">
        <v>41</v>
      </c>
    </row>
    <row r="29" spans="1:9" ht="15.75" customHeight="1">
      <c r="A29" s="170"/>
      <c r="B29" s="12" t="s">
        <v>43</v>
      </c>
      <c r="C29" s="112" t="s">
        <v>44</v>
      </c>
      <c r="D29" s="112"/>
      <c r="E29" s="112"/>
      <c r="F29" s="112"/>
      <c r="G29" s="112"/>
      <c r="H29" s="98">
        <f>Worksheet!V34</f>
        <v>0</v>
      </c>
      <c r="I29" s="13" t="s">
        <v>43</v>
      </c>
    </row>
    <row r="30" spans="1:9" ht="15.75" customHeight="1">
      <c r="A30" s="170"/>
      <c r="B30" s="12" t="s">
        <v>45</v>
      </c>
      <c r="C30" s="112" t="s">
        <v>46</v>
      </c>
      <c r="D30" s="112"/>
      <c r="E30" s="112"/>
      <c r="F30" s="112"/>
      <c r="G30" s="112"/>
      <c r="H30" s="98">
        <f>Worksheet!W34+Worksheet!AW34</f>
        <v>0</v>
      </c>
      <c r="I30" s="13" t="s">
        <v>45</v>
      </c>
    </row>
    <row r="31" spans="1:9" ht="15.75" customHeight="1">
      <c r="A31" s="170"/>
      <c r="B31" s="12" t="s">
        <v>47</v>
      </c>
      <c r="C31" s="112" t="s">
        <v>48</v>
      </c>
      <c r="D31" s="112"/>
      <c r="E31" s="112"/>
      <c r="F31" s="112"/>
      <c r="G31" s="112"/>
      <c r="H31" s="98">
        <f>Worksheet!X34</f>
        <v>0</v>
      </c>
      <c r="I31" s="13" t="s">
        <v>47</v>
      </c>
    </row>
    <row r="32" spans="1:9" ht="15.75" customHeight="1">
      <c r="A32" s="170"/>
      <c r="B32" s="12" t="s">
        <v>49</v>
      </c>
      <c r="C32" s="112" t="s">
        <v>50</v>
      </c>
      <c r="D32" s="112"/>
      <c r="E32" s="112"/>
      <c r="F32" s="112"/>
      <c r="G32" s="112"/>
      <c r="H32" s="98">
        <f>Worksheet!Y34</f>
        <v>0</v>
      </c>
      <c r="I32" s="13" t="s">
        <v>49</v>
      </c>
    </row>
    <row r="33" spans="1:9" ht="15.75" customHeight="1">
      <c r="A33" s="170"/>
      <c r="B33" s="12" t="s">
        <v>154</v>
      </c>
      <c r="C33" s="109" t="s">
        <v>163</v>
      </c>
      <c r="D33" s="110"/>
      <c r="E33" s="110"/>
      <c r="F33" s="110"/>
      <c r="G33" s="111"/>
      <c r="H33" s="98">
        <f>Worksheet!Z34</f>
        <v>0</v>
      </c>
      <c r="I33" s="13" t="s">
        <v>154</v>
      </c>
    </row>
    <row r="34" spans="1:9" ht="15.75" customHeight="1">
      <c r="A34" s="170"/>
      <c r="B34" s="12" t="s">
        <v>165</v>
      </c>
      <c r="C34" s="109" t="s">
        <v>168</v>
      </c>
      <c r="D34" s="110"/>
      <c r="E34" s="110"/>
      <c r="F34" s="110"/>
      <c r="G34" s="111"/>
      <c r="H34" s="98">
        <f>Worksheet!AA34</f>
        <v>0</v>
      </c>
      <c r="I34" s="13" t="s">
        <v>165</v>
      </c>
    </row>
    <row r="35" spans="1:9" ht="15.75" customHeight="1">
      <c r="A35" s="170"/>
      <c r="B35" s="12" t="s">
        <v>51</v>
      </c>
      <c r="C35" s="112" t="s">
        <v>164</v>
      </c>
      <c r="D35" s="112"/>
      <c r="E35" s="112"/>
      <c r="F35" s="112"/>
      <c r="G35" s="112"/>
      <c r="H35" s="98">
        <f>Worksheet!AB34</f>
        <v>0</v>
      </c>
      <c r="I35" s="13" t="s">
        <v>51</v>
      </c>
    </row>
    <row r="36" spans="1:9" ht="15.75" customHeight="1">
      <c r="A36" s="170"/>
      <c r="B36" s="12" t="s">
        <v>52</v>
      </c>
      <c r="C36" s="112" t="s">
        <v>32</v>
      </c>
      <c r="D36" s="112"/>
      <c r="E36" s="112"/>
      <c r="F36" s="112"/>
      <c r="G36" s="112"/>
      <c r="H36" s="98">
        <f>Worksheet!AC34</f>
        <v>0</v>
      </c>
      <c r="I36" s="13" t="s">
        <v>52</v>
      </c>
    </row>
    <row r="37" spans="1:9" ht="15.75" customHeight="1">
      <c r="A37" s="170"/>
      <c r="B37" s="12" t="s">
        <v>53</v>
      </c>
      <c r="C37" s="112" t="s">
        <v>54</v>
      </c>
      <c r="D37" s="112"/>
      <c r="E37" s="112"/>
      <c r="F37" s="112"/>
      <c r="G37" s="112"/>
      <c r="H37" s="98">
        <f>Worksheet!AD34</f>
        <v>0</v>
      </c>
      <c r="I37" s="13" t="s">
        <v>53</v>
      </c>
    </row>
    <row r="38" spans="1:9" ht="15.75" customHeight="1">
      <c r="A38" s="170"/>
      <c r="B38" s="106" t="s">
        <v>166</v>
      </c>
      <c r="C38" s="109" t="s">
        <v>169</v>
      </c>
      <c r="D38" s="110"/>
      <c r="E38" s="110"/>
      <c r="F38" s="110"/>
      <c r="G38" s="111"/>
      <c r="H38" s="107">
        <f>Worksheet!AE34</f>
        <v>0</v>
      </c>
      <c r="I38" s="108" t="s">
        <v>166</v>
      </c>
    </row>
    <row r="39" spans="1:9" ht="15.75" customHeight="1" thickBot="1">
      <c r="A39" s="171"/>
      <c r="B39" s="14" t="s">
        <v>55</v>
      </c>
      <c r="C39" s="165" t="s">
        <v>56</v>
      </c>
      <c r="D39" s="165"/>
      <c r="E39" s="165"/>
      <c r="F39" s="165"/>
      <c r="G39" s="165"/>
      <c r="H39" s="99">
        <f>Worksheet!AF34</f>
        <v>0</v>
      </c>
      <c r="I39" s="15" t="s">
        <v>55</v>
      </c>
    </row>
    <row r="40" spans="1:9" ht="15.75" customHeight="1">
      <c r="A40" s="169" t="s">
        <v>57</v>
      </c>
      <c r="B40" s="10" t="s">
        <v>58</v>
      </c>
      <c r="C40" s="164" t="s">
        <v>59</v>
      </c>
      <c r="D40" s="164"/>
      <c r="E40" s="164"/>
      <c r="F40" s="164"/>
      <c r="G40" s="164"/>
      <c r="H40" s="97">
        <f>Worksheet!AH34+Worksheet!AX34</f>
        <v>0</v>
      </c>
      <c r="I40" s="11" t="s">
        <v>58</v>
      </c>
    </row>
    <row r="41" spans="1:9" ht="15.75" customHeight="1">
      <c r="A41" s="170"/>
      <c r="B41" s="12" t="s">
        <v>60</v>
      </c>
      <c r="C41" s="112" t="s">
        <v>61</v>
      </c>
      <c r="D41" s="112"/>
      <c r="E41" s="112"/>
      <c r="F41" s="112"/>
      <c r="G41" s="112"/>
      <c r="H41" s="98">
        <f>Worksheet!AI34+Worksheet!AY34</f>
        <v>0</v>
      </c>
      <c r="I41" s="13" t="s">
        <v>60</v>
      </c>
    </row>
    <row r="42" spans="1:9" ht="15.75" customHeight="1">
      <c r="A42" s="170"/>
      <c r="B42" s="12" t="s">
        <v>62</v>
      </c>
      <c r="C42" s="112" t="s">
        <v>63</v>
      </c>
      <c r="D42" s="112"/>
      <c r="E42" s="112"/>
      <c r="F42" s="112"/>
      <c r="G42" s="112"/>
      <c r="H42" s="98">
        <f>Worksheet!AJ34</f>
        <v>0</v>
      </c>
      <c r="I42" s="13" t="s">
        <v>62</v>
      </c>
    </row>
    <row r="43" spans="1:9" ht="15.75" customHeight="1">
      <c r="A43" s="170"/>
      <c r="B43" s="12" t="s">
        <v>64</v>
      </c>
      <c r="C43" s="112" t="s">
        <v>65</v>
      </c>
      <c r="D43" s="112"/>
      <c r="E43" s="112"/>
      <c r="F43" s="112"/>
      <c r="G43" s="112"/>
      <c r="H43" s="98">
        <f>Worksheet!AK34+Worksheet!AZ34</f>
        <v>0</v>
      </c>
      <c r="I43" s="13" t="s">
        <v>64</v>
      </c>
    </row>
    <row r="44" spans="1:9" ht="15.75" customHeight="1">
      <c r="A44" s="170"/>
      <c r="B44" s="12" t="s">
        <v>66</v>
      </c>
      <c r="C44" s="112" t="s">
        <v>67</v>
      </c>
      <c r="D44" s="112"/>
      <c r="E44" s="112"/>
      <c r="F44" s="112"/>
      <c r="G44" s="112"/>
      <c r="H44" s="98">
        <f>Worksheet!AL34+Worksheet!BA34</f>
        <v>0</v>
      </c>
      <c r="I44" s="13" t="s">
        <v>66</v>
      </c>
    </row>
    <row r="45" spans="1:9" ht="15.75" customHeight="1">
      <c r="A45" s="170"/>
      <c r="B45" s="12" t="s">
        <v>68</v>
      </c>
      <c r="C45" s="112" t="s">
        <v>32</v>
      </c>
      <c r="D45" s="112"/>
      <c r="E45" s="112"/>
      <c r="F45" s="112"/>
      <c r="G45" s="112"/>
      <c r="H45" s="98">
        <f>Worksheet!AM34</f>
        <v>0</v>
      </c>
      <c r="I45" s="13" t="s">
        <v>68</v>
      </c>
    </row>
    <row r="46" spans="1:9" ht="15.75" customHeight="1">
      <c r="A46" s="170"/>
      <c r="B46" s="12" t="s">
        <v>69</v>
      </c>
      <c r="C46" s="112" t="s">
        <v>70</v>
      </c>
      <c r="D46" s="112"/>
      <c r="E46" s="112"/>
      <c r="F46" s="112"/>
      <c r="G46" s="112"/>
      <c r="H46" s="98">
        <f>Worksheet!AN34</f>
        <v>0</v>
      </c>
      <c r="I46" s="13" t="s">
        <v>69</v>
      </c>
    </row>
    <row r="47" spans="1:9" ht="15.75" customHeight="1">
      <c r="A47" s="170"/>
      <c r="B47" s="12" t="s">
        <v>71</v>
      </c>
      <c r="C47" s="112" t="s">
        <v>72</v>
      </c>
      <c r="D47" s="112"/>
      <c r="E47" s="112"/>
      <c r="F47" s="112"/>
      <c r="G47" s="112"/>
      <c r="H47" s="98">
        <f>Worksheet!AO34</f>
        <v>0</v>
      </c>
      <c r="I47" s="13" t="s">
        <v>71</v>
      </c>
    </row>
    <row r="48" spans="1:9" ht="15.75" customHeight="1">
      <c r="A48" s="170"/>
      <c r="B48" s="12" t="s">
        <v>167</v>
      </c>
      <c r="C48" s="109" t="s">
        <v>169</v>
      </c>
      <c r="D48" s="110"/>
      <c r="E48" s="110"/>
      <c r="F48" s="110"/>
      <c r="G48" s="111"/>
      <c r="H48" s="98">
        <f>Worksheet!AP34</f>
        <v>0</v>
      </c>
      <c r="I48" s="13" t="s">
        <v>167</v>
      </c>
    </row>
    <row r="49" spans="1:9" ht="15.75" customHeight="1">
      <c r="A49" s="170"/>
      <c r="B49" s="12" t="s">
        <v>73</v>
      </c>
      <c r="C49" s="112" t="s">
        <v>74</v>
      </c>
      <c r="D49" s="112"/>
      <c r="E49" s="112"/>
      <c r="F49" s="112"/>
      <c r="G49" s="112"/>
      <c r="H49" s="98">
        <f>Worksheet!AQ34</f>
        <v>0</v>
      </c>
      <c r="I49" s="13" t="s">
        <v>73</v>
      </c>
    </row>
    <row r="50" spans="1:9" ht="24" customHeight="1" thickBot="1">
      <c r="A50" s="171"/>
      <c r="B50" s="14" t="s">
        <v>75</v>
      </c>
      <c r="C50" s="165" t="s">
        <v>76</v>
      </c>
      <c r="D50" s="165"/>
      <c r="E50" s="165"/>
      <c r="F50" s="165"/>
      <c r="G50" s="165"/>
      <c r="H50" s="99">
        <f>Worksheet!AR34</f>
        <v>0</v>
      </c>
      <c r="I50" s="15" t="s">
        <v>75</v>
      </c>
    </row>
    <row r="51" spans="1:9" ht="18" customHeight="1" thickBot="1">
      <c r="A51" s="16" t="s">
        <v>77</v>
      </c>
      <c r="B51" s="17" t="s">
        <v>78</v>
      </c>
      <c r="C51" s="166" t="s">
        <v>79</v>
      </c>
      <c r="D51" s="166"/>
      <c r="E51" s="166"/>
      <c r="F51" s="166"/>
      <c r="G51" s="166"/>
      <c r="H51" s="60">
        <f>Worksheet!AT34</f>
        <v>0</v>
      </c>
      <c r="I51" s="18" t="s">
        <v>78</v>
      </c>
    </row>
    <row r="52" spans="1:9" ht="8.25" customHeight="1" thickBot="1">
      <c r="A52" s="160"/>
      <c r="B52" s="140"/>
      <c r="C52" s="140"/>
      <c r="D52" s="140"/>
      <c r="E52" s="140"/>
      <c r="F52" s="140"/>
      <c r="G52" s="167"/>
      <c r="H52" s="167"/>
      <c r="I52" s="168"/>
    </row>
    <row r="53" spans="1:9" ht="18" customHeight="1" thickBot="1">
      <c r="A53" s="19"/>
      <c r="B53" s="20"/>
      <c r="C53" s="20"/>
      <c r="D53" s="20"/>
      <c r="E53" s="16" t="s">
        <v>80</v>
      </c>
      <c r="F53" s="9" t="s">
        <v>81</v>
      </c>
      <c r="G53" s="1" t="s">
        <v>82</v>
      </c>
      <c r="H53" s="146">
        <f>SUM(Worksheet!AV34:BA34)</f>
        <v>0</v>
      </c>
      <c r="I53" s="147"/>
    </row>
    <row r="54" spans="1:9" ht="18" customHeight="1">
      <c r="A54" s="21"/>
      <c r="B54" s="172" t="s">
        <v>83</v>
      </c>
      <c r="C54" s="173"/>
      <c r="D54" s="174"/>
      <c r="E54" s="100" t="str">
        <f>IF(Worksheet!H37="","NO DATA",Worksheet!H37)</f>
        <v>NO DATA</v>
      </c>
      <c r="F54" s="101" t="str">
        <f>IF(Worksheet!K37="","NO DATA",Worksheet!K37)</f>
        <v>NO DATA</v>
      </c>
      <c r="G54" s="2" t="s">
        <v>84</v>
      </c>
      <c r="H54" s="175" t="str">
        <f>IF(H2="N608CP",31,IF(OR(H2="N357CP",H2="N989CP",H2="N9430X",H2="N818CP",H2="N399CP",H2="N9983H"),41,IF(OR(H2="N365BA",H2="N1137S"),0,IF(OR(H2="N9507L",H2="N65764",H2="N98714",H2="N99559",H2="N9841L"),36,"BAD N-NUMBER"))))</f>
        <v>BAD N-NUMBER</v>
      </c>
      <c r="I54" s="176"/>
    </row>
    <row r="55" spans="1:9" ht="18" customHeight="1" thickBot="1">
      <c r="A55" s="21"/>
      <c r="B55" s="177" t="s">
        <v>85</v>
      </c>
      <c r="C55" s="178"/>
      <c r="D55" s="179"/>
      <c r="E55" s="102" t="str">
        <f>IF(Worksheet!H40="","NO DATA",Worksheet!H40)</f>
        <v>NO DATA</v>
      </c>
      <c r="F55" s="103" t="str">
        <f>IF(Worksheet!K40="","NO DATA",Worksheet!K40)</f>
        <v>NO DATA</v>
      </c>
      <c r="G55" s="2" t="s">
        <v>86</v>
      </c>
      <c r="H55" s="175" t="str">
        <f>IF(H54="BAD N-NUMBER",H54,H53*H54)</f>
        <v>BAD N-NUMBER</v>
      </c>
      <c r="I55" s="176"/>
    </row>
    <row r="56" spans="1:9" ht="18" customHeight="1" thickBot="1">
      <c r="A56" s="22"/>
      <c r="B56" s="180" t="s">
        <v>87</v>
      </c>
      <c r="C56" s="181"/>
      <c r="D56" s="182"/>
      <c r="E56" s="23" t="str">
        <f>IF(OR(E54="NO DATA",E55="NO DATA"),"NO DATA",E54-E55)</f>
        <v>NO DATA</v>
      </c>
      <c r="F56" s="24" t="str">
        <f>IF(OR(F54="NO DATA",F55="NO DATA"),"NO DATA",F54-F55)</f>
        <v>NO DATA</v>
      </c>
      <c r="G56" s="3" t="s">
        <v>88</v>
      </c>
      <c r="H56" s="183"/>
      <c r="I56" s="184"/>
    </row>
    <row r="57" spans="1:9" ht="8.25" customHeight="1" thickBot="1">
      <c r="A57" s="160"/>
      <c r="B57" s="140"/>
      <c r="C57" s="140"/>
      <c r="D57" s="140"/>
      <c r="E57" s="140"/>
      <c r="F57" s="140"/>
      <c r="G57" s="140"/>
      <c r="H57" s="140"/>
      <c r="I57" s="141"/>
    </row>
  </sheetData>
  <sheetProtection/>
  <mergeCells count="77">
    <mergeCell ref="C20:G20"/>
    <mergeCell ref="A12:A25"/>
    <mergeCell ref="C27:G27"/>
    <mergeCell ref="C33:G33"/>
    <mergeCell ref="A26:A39"/>
    <mergeCell ref="C37:G37"/>
    <mergeCell ref="C39:G39"/>
    <mergeCell ref="C25:G25"/>
    <mergeCell ref="C26:G26"/>
    <mergeCell ref="C28:G28"/>
    <mergeCell ref="B54:D54"/>
    <mergeCell ref="H54:I54"/>
    <mergeCell ref="A57:I57"/>
    <mergeCell ref="B55:D55"/>
    <mergeCell ref="H55:I55"/>
    <mergeCell ref="B56:D56"/>
    <mergeCell ref="H56:I56"/>
    <mergeCell ref="C47:G47"/>
    <mergeCell ref="C49:G49"/>
    <mergeCell ref="C50:G50"/>
    <mergeCell ref="C51:G51"/>
    <mergeCell ref="A52:I52"/>
    <mergeCell ref="H53:I53"/>
    <mergeCell ref="A40:A50"/>
    <mergeCell ref="C40:G40"/>
    <mergeCell ref="C41:G41"/>
    <mergeCell ref="C42:G42"/>
    <mergeCell ref="C29:G29"/>
    <mergeCell ref="C30:G30"/>
    <mergeCell ref="C31:G31"/>
    <mergeCell ref="C32:G32"/>
    <mergeCell ref="C45:G45"/>
    <mergeCell ref="C46:G46"/>
    <mergeCell ref="C43:G43"/>
    <mergeCell ref="C44:G44"/>
    <mergeCell ref="C14:G14"/>
    <mergeCell ref="C15:G15"/>
    <mergeCell ref="C16:G16"/>
    <mergeCell ref="C17:G17"/>
    <mergeCell ref="A10:I10"/>
    <mergeCell ref="A11:I11"/>
    <mergeCell ref="C12:G12"/>
    <mergeCell ref="C13:G13"/>
    <mergeCell ref="A7:D7"/>
    <mergeCell ref="E7:F7"/>
    <mergeCell ref="H7:I7"/>
    <mergeCell ref="C18:G18"/>
    <mergeCell ref="A8:D8"/>
    <mergeCell ref="E8:F8"/>
    <mergeCell ref="H8:I8"/>
    <mergeCell ref="A9:D9"/>
    <mergeCell ref="E9:F9"/>
    <mergeCell ref="H9:I9"/>
    <mergeCell ref="A4:C4"/>
    <mergeCell ref="D4:F4"/>
    <mergeCell ref="H4:I4"/>
    <mergeCell ref="A5:I5"/>
    <mergeCell ref="A6:D6"/>
    <mergeCell ref="E6:F6"/>
    <mergeCell ref="H6:I6"/>
    <mergeCell ref="A1:I1"/>
    <mergeCell ref="A2:C2"/>
    <mergeCell ref="D2:F2"/>
    <mergeCell ref="G2:G3"/>
    <mergeCell ref="H2:I3"/>
    <mergeCell ref="A3:C3"/>
    <mergeCell ref="D3:F3"/>
    <mergeCell ref="C34:G34"/>
    <mergeCell ref="C38:G38"/>
    <mergeCell ref="C48:G48"/>
    <mergeCell ref="C19:G19"/>
    <mergeCell ref="C35:G35"/>
    <mergeCell ref="C36:G36"/>
    <mergeCell ref="C21:G21"/>
    <mergeCell ref="C22:G22"/>
    <mergeCell ref="C23:G23"/>
    <mergeCell ref="C24:G24"/>
  </mergeCells>
  <conditionalFormatting sqref="H54:I55">
    <cfRule type="cellIs" priority="1" dxfId="0" operator="equal" stopIfTrue="1">
      <formula>"BAD N-NUMBER"</formula>
    </cfRule>
  </conditionalFormatting>
  <conditionalFormatting sqref="H6:I9 D2:F4 E6:F9">
    <cfRule type="cellIs" priority="2" dxfId="2" operator="equal" stopIfTrue="1">
      <formula>""</formula>
    </cfRule>
  </conditionalFormatting>
  <conditionalFormatting sqref="E54:F56">
    <cfRule type="cellIs" priority="3" dxfId="0" operator="equal" stopIfTrue="1">
      <formula>"NO DATA"</formula>
    </cfRule>
  </conditionalFormatting>
  <conditionalFormatting sqref="H2:I3">
    <cfRule type="cellIs" priority="4" dxfId="0" operator="equal" stopIfTrue="1">
      <formula>"BAD N-NUMBER ON WORKSHEET"</formula>
    </cfRule>
  </conditionalFormatting>
  <conditionalFormatting sqref="H56:I56">
    <cfRule type="cellIs" priority="5" dxfId="2" operator="equal" stopIfTrue="1">
      <formula>""</formula>
    </cfRule>
    <cfRule type="cellIs" priority="6" dxfId="0" operator="notEqual" stopIfTrue="1">
      <formula>H55</formula>
    </cfRule>
  </conditionalFormatting>
  <printOptions horizontalCentered="1" verticalCentered="1"/>
  <pageMargins left="0.5" right="0.5" top="0.25" bottom="0.5" header="0.5" footer="0.25"/>
  <pageSetup fitToHeight="1" fitToWidth="1" horizontalDpi="600" verticalDpi="600" orientation="portrait" scale="82" r:id="rId1"/>
  <headerFooter alignWithMargins="0">
    <oddFooter>&amp;LVAWG Form 13, Mar 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5"/>
  <sheetViews>
    <sheetView zoomScale="75" zoomScaleNormal="75" zoomScalePageLayoutView="0" workbookViewId="0" topLeftCell="A1">
      <selection activeCell="A2" sqref="A2:B3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2.28125" style="0" customWidth="1"/>
    <col min="4" max="17" width="4.7109375" style="0" customWidth="1"/>
    <col min="18" max="18" width="2.28125" style="0" customWidth="1"/>
    <col min="19" max="32" width="4.7109375" style="0" customWidth="1"/>
    <col min="33" max="33" width="2.28125" style="0" customWidth="1"/>
    <col min="34" max="44" width="4.7109375" style="0" customWidth="1"/>
    <col min="45" max="45" width="2.28125" style="0" customWidth="1"/>
    <col min="46" max="46" width="4.7109375" style="0" customWidth="1"/>
    <col min="47" max="47" width="2.28125" style="0" customWidth="1"/>
    <col min="48" max="53" width="4.7109375" style="0" customWidth="1"/>
  </cols>
  <sheetData>
    <row r="1" spans="1:53" ht="24" customHeight="1" thickBot="1">
      <c r="A1" s="191" t="s">
        <v>89</v>
      </c>
      <c r="B1" s="192"/>
      <c r="C1" s="193"/>
      <c r="D1" s="161" t="s">
        <v>90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3"/>
      <c r="AU1" s="25"/>
      <c r="AV1" s="229" t="s">
        <v>91</v>
      </c>
      <c r="AW1" s="230"/>
      <c r="AX1" s="230"/>
      <c r="AY1" s="230"/>
      <c r="AZ1" s="230"/>
      <c r="BA1" s="124"/>
    </row>
    <row r="2" spans="1:53" ht="24" customHeight="1" thickBot="1">
      <c r="A2" s="196"/>
      <c r="B2" s="197"/>
      <c r="C2" s="194"/>
      <c r="D2" s="161" t="s">
        <v>92</v>
      </c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3"/>
      <c r="R2" s="25"/>
      <c r="S2" s="161" t="s">
        <v>93</v>
      </c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3"/>
      <c r="AG2" s="26"/>
      <c r="AH2" s="161" t="s">
        <v>57</v>
      </c>
      <c r="AI2" s="162"/>
      <c r="AJ2" s="162"/>
      <c r="AK2" s="162"/>
      <c r="AL2" s="162"/>
      <c r="AM2" s="162"/>
      <c r="AN2" s="162"/>
      <c r="AO2" s="162"/>
      <c r="AP2" s="162"/>
      <c r="AQ2" s="162"/>
      <c r="AR2" s="163"/>
      <c r="AS2" s="25"/>
      <c r="AT2" s="238" t="s">
        <v>78</v>
      </c>
      <c r="AU2" s="27"/>
      <c r="AV2" s="231"/>
      <c r="AW2" s="232"/>
      <c r="AX2" s="232"/>
      <c r="AY2" s="232"/>
      <c r="AZ2" s="232"/>
      <c r="BA2" s="233"/>
    </row>
    <row r="3" spans="1:53" ht="25.5" customHeight="1" thickBot="1">
      <c r="A3" s="198"/>
      <c r="B3" s="199"/>
      <c r="C3" s="194"/>
      <c r="D3" s="28" t="s">
        <v>16</v>
      </c>
      <c r="E3" s="29" t="s">
        <v>18</v>
      </c>
      <c r="F3" s="29" t="s">
        <v>20</v>
      </c>
      <c r="G3" s="29" t="s">
        <v>22</v>
      </c>
      <c r="H3" s="29" t="s">
        <v>24</v>
      </c>
      <c r="I3" s="29" t="s">
        <v>26</v>
      </c>
      <c r="J3" s="29" t="s">
        <v>28</v>
      </c>
      <c r="K3" s="29" t="s">
        <v>170</v>
      </c>
      <c r="L3" s="29" t="s">
        <v>152</v>
      </c>
      <c r="M3" s="29" t="s">
        <v>29</v>
      </c>
      <c r="N3" s="29" t="s">
        <v>31</v>
      </c>
      <c r="O3" s="29" t="s">
        <v>33</v>
      </c>
      <c r="P3" s="29" t="s">
        <v>35</v>
      </c>
      <c r="Q3" s="30" t="s">
        <v>37</v>
      </c>
      <c r="R3" s="31"/>
      <c r="S3" s="17" t="s">
        <v>153</v>
      </c>
      <c r="T3" s="28" t="s">
        <v>39</v>
      </c>
      <c r="U3" s="29" t="s">
        <v>41</v>
      </c>
      <c r="V3" s="29" t="s">
        <v>43</v>
      </c>
      <c r="W3" s="29" t="s">
        <v>45</v>
      </c>
      <c r="X3" s="29" t="s">
        <v>47</v>
      </c>
      <c r="Y3" s="29" t="s">
        <v>49</v>
      </c>
      <c r="Z3" s="29" t="s">
        <v>154</v>
      </c>
      <c r="AA3" s="29" t="s">
        <v>165</v>
      </c>
      <c r="AB3" s="29" t="s">
        <v>51</v>
      </c>
      <c r="AC3" s="29" t="s">
        <v>52</v>
      </c>
      <c r="AD3" s="29" t="s">
        <v>53</v>
      </c>
      <c r="AE3" s="30" t="s">
        <v>166</v>
      </c>
      <c r="AF3" s="30" t="s">
        <v>55</v>
      </c>
      <c r="AG3" s="32"/>
      <c r="AH3" s="17" t="s">
        <v>58</v>
      </c>
      <c r="AI3" s="29" t="s">
        <v>60</v>
      </c>
      <c r="AJ3" s="29" t="s">
        <v>62</v>
      </c>
      <c r="AK3" s="29" t="s">
        <v>64</v>
      </c>
      <c r="AL3" s="29" t="s">
        <v>66</v>
      </c>
      <c r="AM3" s="29" t="s">
        <v>68</v>
      </c>
      <c r="AN3" s="29" t="s">
        <v>69</v>
      </c>
      <c r="AO3" s="29" t="s">
        <v>71</v>
      </c>
      <c r="AP3" s="29" t="s">
        <v>167</v>
      </c>
      <c r="AQ3" s="29" t="s">
        <v>73</v>
      </c>
      <c r="AR3" s="30" t="s">
        <v>75</v>
      </c>
      <c r="AS3" s="33"/>
      <c r="AT3" s="239"/>
      <c r="AU3" s="27"/>
      <c r="AV3" s="17" t="s">
        <v>39</v>
      </c>
      <c r="AW3" s="28" t="s">
        <v>45</v>
      </c>
      <c r="AX3" s="29" t="s">
        <v>58</v>
      </c>
      <c r="AY3" s="29" t="s">
        <v>60</v>
      </c>
      <c r="AZ3" s="29" t="s">
        <v>64</v>
      </c>
      <c r="BA3" s="18" t="s">
        <v>66</v>
      </c>
    </row>
    <row r="4" spans="1:53" ht="15" customHeight="1">
      <c r="A4" s="185" t="s">
        <v>155</v>
      </c>
      <c r="B4" s="186"/>
      <c r="C4" s="194"/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7"/>
      <c r="S4" s="38"/>
      <c r="T4" s="34"/>
      <c r="U4" s="35"/>
      <c r="V4" s="35"/>
      <c r="W4" s="35"/>
      <c r="X4" s="35"/>
      <c r="Y4" s="35"/>
      <c r="Z4" s="35"/>
      <c r="AA4" s="35"/>
      <c r="AB4" s="35"/>
      <c r="AC4" s="35"/>
      <c r="AD4" s="35"/>
      <c r="AE4" s="36"/>
      <c r="AF4" s="36"/>
      <c r="AG4" s="39"/>
      <c r="AH4" s="38"/>
      <c r="AI4" s="35"/>
      <c r="AJ4" s="35"/>
      <c r="AK4" s="35"/>
      <c r="AL4" s="35"/>
      <c r="AM4" s="35"/>
      <c r="AN4" s="35"/>
      <c r="AO4" s="35"/>
      <c r="AP4" s="35"/>
      <c r="AQ4" s="35"/>
      <c r="AR4" s="36"/>
      <c r="AS4" s="40"/>
      <c r="AT4" s="41"/>
      <c r="AU4" s="42"/>
      <c r="AV4" s="38"/>
      <c r="AW4" s="43"/>
      <c r="AX4" s="35"/>
      <c r="AY4" s="35"/>
      <c r="AZ4" s="35"/>
      <c r="BA4" s="44"/>
    </row>
    <row r="5" spans="1:53" ht="15" customHeight="1">
      <c r="A5" s="187"/>
      <c r="B5" s="188"/>
      <c r="C5" s="194"/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  <c r="R5" s="37"/>
      <c r="S5" s="48"/>
      <c r="T5" s="45"/>
      <c r="U5" s="46"/>
      <c r="V5" s="46"/>
      <c r="W5" s="46"/>
      <c r="X5" s="46"/>
      <c r="Y5" s="46"/>
      <c r="Z5" s="46"/>
      <c r="AA5" s="46"/>
      <c r="AB5" s="46"/>
      <c r="AC5" s="46"/>
      <c r="AD5" s="46"/>
      <c r="AE5" s="47"/>
      <c r="AF5" s="47"/>
      <c r="AG5" s="39"/>
      <c r="AH5" s="48"/>
      <c r="AI5" s="46"/>
      <c r="AJ5" s="46"/>
      <c r="AK5" s="46"/>
      <c r="AL5" s="46"/>
      <c r="AM5" s="46"/>
      <c r="AN5" s="46"/>
      <c r="AO5" s="46"/>
      <c r="AP5" s="46"/>
      <c r="AQ5" s="46"/>
      <c r="AR5" s="47"/>
      <c r="AS5" s="40"/>
      <c r="AT5" s="49"/>
      <c r="AU5" s="42"/>
      <c r="AV5" s="48"/>
      <c r="AW5" s="50"/>
      <c r="AX5" s="46"/>
      <c r="AY5" s="46"/>
      <c r="AZ5" s="46"/>
      <c r="BA5" s="51"/>
    </row>
    <row r="6" spans="1:53" ht="15" customHeight="1">
      <c r="A6" s="187"/>
      <c r="B6" s="188"/>
      <c r="C6" s="194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7"/>
      <c r="R6" s="37"/>
      <c r="S6" s="48"/>
      <c r="T6" s="45"/>
      <c r="U6" s="46"/>
      <c r="V6" s="46"/>
      <c r="W6" s="46"/>
      <c r="X6" s="46"/>
      <c r="Y6" s="46"/>
      <c r="Z6" s="46"/>
      <c r="AA6" s="46"/>
      <c r="AB6" s="46"/>
      <c r="AC6" s="46"/>
      <c r="AD6" s="46"/>
      <c r="AE6" s="47"/>
      <c r="AF6" s="47"/>
      <c r="AG6" s="39"/>
      <c r="AH6" s="48"/>
      <c r="AI6" s="46"/>
      <c r="AJ6" s="46"/>
      <c r="AK6" s="46"/>
      <c r="AL6" s="46"/>
      <c r="AM6" s="46"/>
      <c r="AN6" s="46"/>
      <c r="AO6" s="46"/>
      <c r="AP6" s="46"/>
      <c r="AQ6" s="46"/>
      <c r="AR6" s="47"/>
      <c r="AS6" s="40"/>
      <c r="AT6" s="49"/>
      <c r="AU6" s="42"/>
      <c r="AV6" s="48"/>
      <c r="AW6" s="50"/>
      <c r="AX6" s="46"/>
      <c r="AY6" s="46"/>
      <c r="AZ6" s="46"/>
      <c r="BA6" s="51"/>
    </row>
    <row r="7" spans="1:53" ht="15" customHeight="1">
      <c r="A7" s="187"/>
      <c r="B7" s="188"/>
      <c r="C7" s="194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  <c r="R7" s="37"/>
      <c r="S7" s="48"/>
      <c r="T7" s="45"/>
      <c r="U7" s="46"/>
      <c r="V7" s="46"/>
      <c r="W7" s="46"/>
      <c r="X7" s="46"/>
      <c r="Y7" s="46"/>
      <c r="Z7" s="46"/>
      <c r="AA7" s="46"/>
      <c r="AB7" s="46"/>
      <c r="AC7" s="46"/>
      <c r="AD7" s="46"/>
      <c r="AE7" s="47"/>
      <c r="AF7" s="47"/>
      <c r="AG7" s="39"/>
      <c r="AH7" s="48"/>
      <c r="AI7" s="46"/>
      <c r="AJ7" s="46"/>
      <c r="AK7" s="46"/>
      <c r="AL7" s="46"/>
      <c r="AM7" s="46"/>
      <c r="AN7" s="46"/>
      <c r="AO7" s="46"/>
      <c r="AP7" s="46"/>
      <c r="AQ7" s="46"/>
      <c r="AR7" s="47"/>
      <c r="AS7" s="40"/>
      <c r="AT7" s="49"/>
      <c r="AU7" s="42"/>
      <c r="AV7" s="48"/>
      <c r="AW7" s="50"/>
      <c r="AX7" s="46"/>
      <c r="AY7" s="46"/>
      <c r="AZ7" s="46"/>
      <c r="BA7" s="51"/>
    </row>
    <row r="8" spans="1:53" ht="15" customHeight="1">
      <c r="A8" s="187"/>
      <c r="B8" s="188"/>
      <c r="C8" s="194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  <c r="R8" s="37"/>
      <c r="S8" s="48"/>
      <c r="T8" s="45"/>
      <c r="U8" s="46"/>
      <c r="V8" s="46"/>
      <c r="W8" s="46"/>
      <c r="X8" s="46"/>
      <c r="Y8" s="46"/>
      <c r="Z8" s="46"/>
      <c r="AA8" s="46"/>
      <c r="AB8" s="46"/>
      <c r="AC8" s="46"/>
      <c r="AD8" s="46"/>
      <c r="AE8" s="47"/>
      <c r="AF8" s="47"/>
      <c r="AG8" s="39"/>
      <c r="AH8" s="48"/>
      <c r="AI8" s="46"/>
      <c r="AJ8" s="46"/>
      <c r="AK8" s="46"/>
      <c r="AL8" s="46"/>
      <c r="AM8" s="46"/>
      <c r="AN8" s="46"/>
      <c r="AO8" s="46"/>
      <c r="AP8" s="46"/>
      <c r="AQ8" s="46"/>
      <c r="AR8" s="47"/>
      <c r="AS8" s="40"/>
      <c r="AT8" s="49"/>
      <c r="AU8" s="42"/>
      <c r="AV8" s="48"/>
      <c r="AW8" s="50"/>
      <c r="AX8" s="46"/>
      <c r="AY8" s="46"/>
      <c r="AZ8" s="46"/>
      <c r="BA8" s="51"/>
    </row>
    <row r="9" spans="1:53" ht="15" customHeight="1">
      <c r="A9" s="187"/>
      <c r="B9" s="188"/>
      <c r="C9" s="194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  <c r="R9" s="37"/>
      <c r="S9" s="48"/>
      <c r="T9" s="45"/>
      <c r="U9" s="46"/>
      <c r="V9" s="46"/>
      <c r="W9" s="46"/>
      <c r="X9" s="46"/>
      <c r="Y9" s="46"/>
      <c r="Z9" s="46"/>
      <c r="AA9" s="46"/>
      <c r="AB9" s="46"/>
      <c r="AC9" s="46"/>
      <c r="AD9" s="46"/>
      <c r="AE9" s="47"/>
      <c r="AF9" s="47"/>
      <c r="AG9" s="39"/>
      <c r="AH9" s="48"/>
      <c r="AI9" s="46"/>
      <c r="AJ9" s="46"/>
      <c r="AK9" s="46"/>
      <c r="AL9" s="46"/>
      <c r="AM9" s="46"/>
      <c r="AN9" s="46"/>
      <c r="AO9" s="46"/>
      <c r="AP9" s="46"/>
      <c r="AQ9" s="46"/>
      <c r="AR9" s="47"/>
      <c r="AS9" s="40"/>
      <c r="AT9" s="49"/>
      <c r="AU9" s="42"/>
      <c r="AV9" s="48"/>
      <c r="AW9" s="50"/>
      <c r="AX9" s="46"/>
      <c r="AY9" s="46"/>
      <c r="AZ9" s="46"/>
      <c r="BA9" s="51"/>
    </row>
    <row r="10" spans="1:53" ht="15" customHeight="1">
      <c r="A10" s="187"/>
      <c r="B10" s="188"/>
      <c r="C10" s="194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  <c r="R10" s="37"/>
      <c r="S10" s="48"/>
      <c r="T10" s="45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7"/>
      <c r="AF10" s="47"/>
      <c r="AG10" s="39"/>
      <c r="AH10" s="48"/>
      <c r="AI10" s="46"/>
      <c r="AJ10" s="46"/>
      <c r="AK10" s="46"/>
      <c r="AL10" s="46"/>
      <c r="AM10" s="46"/>
      <c r="AN10" s="46"/>
      <c r="AO10" s="46"/>
      <c r="AP10" s="46"/>
      <c r="AQ10" s="46"/>
      <c r="AR10" s="47"/>
      <c r="AS10" s="40"/>
      <c r="AT10" s="49"/>
      <c r="AU10" s="42"/>
      <c r="AV10" s="48"/>
      <c r="AW10" s="50"/>
      <c r="AX10" s="46"/>
      <c r="AY10" s="46"/>
      <c r="AZ10" s="46"/>
      <c r="BA10" s="51"/>
    </row>
    <row r="11" spans="1:53" ht="15" customHeight="1">
      <c r="A11" s="187"/>
      <c r="B11" s="188"/>
      <c r="C11" s="194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37"/>
      <c r="S11" s="48"/>
      <c r="T11" s="45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7"/>
      <c r="AF11" s="47"/>
      <c r="AG11" s="39"/>
      <c r="AH11" s="48"/>
      <c r="AI11" s="46"/>
      <c r="AJ11" s="46"/>
      <c r="AK11" s="46"/>
      <c r="AL11" s="46"/>
      <c r="AM11" s="46"/>
      <c r="AN11" s="46"/>
      <c r="AO11" s="46"/>
      <c r="AP11" s="46"/>
      <c r="AQ11" s="46"/>
      <c r="AR11" s="47"/>
      <c r="AS11" s="40"/>
      <c r="AT11" s="49"/>
      <c r="AU11" s="42"/>
      <c r="AV11" s="48"/>
      <c r="AW11" s="50"/>
      <c r="AX11" s="46"/>
      <c r="AY11" s="46"/>
      <c r="AZ11" s="46"/>
      <c r="BA11" s="51"/>
    </row>
    <row r="12" spans="1:53" ht="15" customHeight="1">
      <c r="A12" s="187"/>
      <c r="B12" s="188"/>
      <c r="C12" s="194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37"/>
      <c r="S12" s="48"/>
      <c r="T12" s="45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7"/>
      <c r="AF12" s="47"/>
      <c r="AG12" s="39"/>
      <c r="AH12" s="48"/>
      <c r="AI12" s="46"/>
      <c r="AJ12" s="46"/>
      <c r="AK12" s="46"/>
      <c r="AL12" s="46"/>
      <c r="AM12" s="46"/>
      <c r="AN12" s="46"/>
      <c r="AO12" s="46"/>
      <c r="AP12" s="46"/>
      <c r="AQ12" s="46"/>
      <c r="AR12" s="47"/>
      <c r="AS12" s="40"/>
      <c r="AT12" s="49"/>
      <c r="AU12" s="42"/>
      <c r="AV12" s="48"/>
      <c r="AW12" s="50"/>
      <c r="AX12" s="46"/>
      <c r="AY12" s="46"/>
      <c r="AZ12" s="46"/>
      <c r="BA12" s="51"/>
    </row>
    <row r="13" spans="1:53" ht="15" customHeight="1">
      <c r="A13" s="187"/>
      <c r="B13" s="188"/>
      <c r="C13" s="194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37"/>
      <c r="S13" s="48"/>
      <c r="T13" s="45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7"/>
      <c r="AF13" s="47"/>
      <c r="AG13" s="39"/>
      <c r="AH13" s="48"/>
      <c r="AI13" s="46"/>
      <c r="AJ13" s="46"/>
      <c r="AK13" s="46"/>
      <c r="AL13" s="46"/>
      <c r="AM13" s="46"/>
      <c r="AN13" s="46"/>
      <c r="AO13" s="46"/>
      <c r="AP13" s="46"/>
      <c r="AQ13" s="46"/>
      <c r="AR13" s="47"/>
      <c r="AS13" s="40"/>
      <c r="AT13" s="49"/>
      <c r="AU13" s="42"/>
      <c r="AV13" s="48"/>
      <c r="AW13" s="50"/>
      <c r="AX13" s="46"/>
      <c r="AY13" s="46"/>
      <c r="AZ13" s="46"/>
      <c r="BA13" s="51"/>
    </row>
    <row r="14" spans="1:53" ht="15" customHeight="1">
      <c r="A14" s="187"/>
      <c r="B14" s="188"/>
      <c r="C14" s="194"/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  <c r="R14" s="37"/>
      <c r="S14" s="48"/>
      <c r="T14" s="45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7"/>
      <c r="AF14" s="47"/>
      <c r="AG14" s="39"/>
      <c r="AH14" s="48"/>
      <c r="AI14" s="46"/>
      <c r="AJ14" s="46"/>
      <c r="AK14" s="46"/>
      <c r="AL14" s="46"/>
      <c r="AM14" s="46"/>
      <c r="AN14" s="46"/>
      <c r="AO14" s="46"/>
      <c r="AP14" s="46"/>
      <c r="AQ14" s="46"/>
      <c r="AR14" s="47"/>
      <c r="AS14" s="40"/>
      <c r="AT14" s="49"/>
      <c r="AU14" s="42"/>
      <c r="AV14" s="48"/>
      <c r="AW14" s="50"/>
      <c r="AX14" s="46"/>
      <c r="AY14" s="46"/>
      <c r="AZ14" s="46"/>
      <c r="BA14" s="51"/>
    </row>
    <row r="15" spans="1:53" ht="15" customHeight="1">
      <c r="A15" s="187"/>
      <c r="B15" s="188"/>
      <c r="C15" s="194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  <c r="R15" s="37"/>
      <c r="S15" s="48"/>
      <c r="T15" s="45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7"/>
      <c r="AF15" s="47"/>
      <c r="AG15" s="39"/>
      <c r="AH15" s="48"/>
      <c r="AI15" s="46"/>
      <c r="AJ15" s="46"/>
      <c r="AK15" s="46"/>
      <c r="AL15" s="46"/>
      <c r="AM15" s="46"/>
      <c r="AN15" s="46"/>
      <c r="AO15" s="46"/>
      <c r="AP15" s="46"/>
      <c r="AQ15" s="46"/>
      <c r="AR15" s="47"/>
      <c r="AS15" s="40"/>
      <c r="AT15" s="49"/>
      <c r="AU15" s="42"/>
      <c r="AV15" s="48"/>
      <c r="AW15" s="50"/>
      <c r="AX15" s="46"/>
      <c r="AY15" s="46"/>
      <c r="AZ15" s="46"/>
      <c r="BA15" s="51"/>
    </row>
    <row r="16" spans="1:53" ht="15" customHeight="1">
      <c r="A16" s="187"/>
      <c r="B16" s="188"/>
      <c r="C16" s="194"/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/>
      <c r="R16" s="37"/>
      <c r="S16" s="48"/>
      <c r="T16" s="45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7"/>
      <c r="AF16" s="47"/>
      <c r="AG16" s="39"/>
      <c r="AH16" s="48"/>
      <c r="AI16" s="46"/>
      <c r="AJ16" s="46"/>
      <c r="AK16" s="46"/>
      <c r="AL16" s="46"/>
      <c r="AM16" s="46"/>
      <c r="AN16" s="46"/>
      <c r="AO16" s="46"/>
      <c r="AP16" s="46"/>
      <c r="AQ16" s="46"/>
      <c r="AR16" s="47"/>
      <c r="AS16" s="40"/>
      <c r="AT16" s="49"/>
      <c r="AU16" s="42"/>
      <c r="AV16" s="48"/>
      <c r="AW16" s="50"/>
      <c r="AX16" s="46"/>
      <c r="AY16" s="46"/>
      <c r="AZ16" s="46"/>
      <c r="BA16" s="51"/>
    </row>
    <row r="17" spans="1:53" ht="15" customHeight="1">
      <c r="A17" s="187"/>
      <c r="B17" s="188"/>
      <c r="C17" s="194"/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  <c r="R17" s="37"/>
      <c r="S17" s="48"/>
      <c r="T17" s="45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7"/>
      <c r="AF17" s="47"/>
      <c r="AG17" s="39"/>
      <c r="AH17" s="48"/>
      <c r="AI17" s="46"/>
      <c r="AJ17" s="46"/>
      <c r="AK17" s="46"/>
      <c r="AL17" s="46"/>
      <c r="AM17" s="46"/>
      <c r="AN17" s="46"/>
      <c r="AO17" s="46"/>
      <c r="AP17" s="46"/>
      <c r="AQ17" s="46"/>
      <c r="AR17" s="47"/>
      <c r="AS17" s="40"/>
      <c r="AT17" s="49"/>
      <c r="AU17" s="42"/>
      <c r="AV17" s="48"/>
      <c r="AW17" s="50"/>
      <c r="AX17" s="46"/>
      <c r="AY17" s="46"/>
      <c r="AZ17" s="46"/>
      <c r="BA17" s="51"/>
    </row>
    <row r="18" spans="1:53" ht="15" customHeight="1">
      <c r="A18" s="187"/>
      <c r="B18" s="188"/>
      <c r="C18" s="194"/>
      <c r="D18" s="4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  <c r="R18" s="37"/>
      <c r="S18" s="48"/>
      <c r="T18" s="45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7"/>
      <c r="AF18" s="47"/>
      <c r="AG18" s="39"/>
      <c r="AH18" s="48"/>
      <c r="AI18" s="46"/>
      <c r="AJ18" s="46"/>
      <c r="AK18" s="46"/>
      <c r="AL18" s="46"/>
      <c r="AM18" s="46"/>
      <c r="AN18" s="46"/>
      <c r="AO18" s="46"/>
      <c r="AP18" s="46"/>
      <c r="AQ18" s="46"/>
      <c r="AR18" s="47"/>
      <c r="AS18" s="40"/>
      <c r="AT18" s="49"/>
      <c r="AU18" s="42"/>
      <c r="AV18" s="48"/>
      <c r="AW18" s="50"/>
      <c r="AX18" s="46"/>
      <c r="AY18" s="46"/>
      <c r="AZ18" s="46"/>
      <c r="BA18" s="51"/>
    </row>
    <row r="19" spans="1:53" ht="15" customHeight="1">
      <c r="A19" s="187"/>
      <c r="B19" s="188"/>
      <c r="C19" s="194"/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7"/>
      <c r="R19" s="37"/>
      <c r="S19" s="48"/>
      <c r="T19" s="45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7"/>
      <c r="AF19" s="47"/>
      <c r="AG19" s="39"/>
      <c r="AH19" s="48"/>
      <c r="AI19" s="46"/>
      <c r="AJ19" s="46"/>
      <c r="AK19" s="46"/>
      <c r="AL19" s="46"/>
      <c r="AM19" s="46"/>
      <c r="AN19" s="46"/>
      <c r="AO19" s="46"/>
      <c r="AP19" s="46"/>
      <c r="AQ19" s="46"/>
      <c r="AR19" s="47"/>
      <c r="AS19" s="40"/>
      <c r="AT19" s="49"/>
      <c r="AU19" s="42"/>
      <c r="AV19" s="48"/>
      <c r="AW19" s="50"/>
      <c r="AX19" s="46"/>
      <c r="AY19" s="46"/>
      <c r="AZ19" s="46"/>
      <c r="BA19" s="51"/>
    </row>
    <row r="20" spans="1:53" ht="15" customHeight="1">
      <c r="A20" s="187"/>
      <c r="B20" s="188"/>
      <c r="C20" s="194"/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  <c r="R20" s="37"/>
      <c r="S20" s="48"/>
      <c r="T20" s="45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7"/>
      <c r="AF20" s="47"/>
      <c r="AG20" s="39"/>
      <c r="AH20" s="48"/>
      <c r="AI20" s="46"/>
      <c r="AJ20" s="46"/>
      <c r="AK20" s="46"/>
      <c r="AL20" s="46"/>
      <c r="AM20" s="46"/>
      <c r="AN20" s="46"/>
      <c r="AO20" s="46"/>
      <c r="AP20" s="46"/>
      <c r="AQ20" s="46"/>
      <c r="AR20" s="47"/>
      <c r="AS20" s="40"/>
      <c r="AT20" s="49"/>
      <c r="AU20" s="42"/>
      <c r="AV20" s="48"/>
      <c r="AW20" s="50"/>
      <c r="AX20" s="46"/>
      <c r="AY20" s="46"/>
      <c r="AZ20" s="46"/>
      <c r="BA20" s="51"/>
    </row>
    <row r="21" spans="1:53" ht="15" customHeight="1">
      <c r="A21" s="187"/>
      <c r="B21" s="188"/>
      <c r="C21" s="194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  <c r="R21" s="37"/>
      <c r="S21" s="48"/>
      <c r="T21" s="45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7"/>
      <c r="AF21" s="47"/>
      <c r="AG21" s="39"/>
      <c r="AH21" s="48"/>
      <c r="AI21" s="46"/>
      <c r="AJ21" s="46"/>
      <c r="AK21" s="46"/>
      <c r="AL21" s="46"/>
      <c r="AM21" s="46"/>
      <c r="AN21" s="46"/>
      <c r="AO21" s="46"/>
      <c r="AP21" s="46"/>
      <c r="AQ21" s="46"/>
      <c r="AR21" s="47"/>
      <c r="AS21" s="40"/>
      <c r="AT21" s="49"/>
      <c r="AU21" s="42"/>
      <c r="AV21" s="48"/>
      <c r="AW21" s="50"/>
      <c r="AX21" s="46"/>
      <c r="AY21" s="46"/>
      <c r="AZ21" s="46"/>
      <c r="BA21" s="51"/>
    </row>
    <row r="22" spans="1:53" ht="15" customHeight="1">
      <c r="A22" s="187"/>
      <c r="B22" s="188"/>
      <c r="C22" s="194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7"/>
      <c r="R22" s="37"/>
      <c r="S22" s="48"/>
      <c r="T22" s="45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7"/>
      <c r="AF22" s="47"/>
      <c r="AG22" s="39"/>
      <c r="AH22" s="48"/>
      <c r="AI22" s="46"/>
      <c r="AJ22" s="46"/>
      <c r="AK22" s="46"/>
      <c r="AL22" s="46"/>
      <c r="AM22" s="46"/>
      <c r="AN22" s="46"/>
      <c r="AO22" s="46"/>
      <c r="AP22" s="46"/>
      <c r="AQ22" s="46"/>
      <c r="AR22" s="47"/>
      <c r="AS22" s="40"/>
      <c r="AT22" s="49"/>
      <c r="AU22" s="42"/>
      <c r="AV22" s="48"/>
      <c r="AW22" s="50"/>
      <c r="AX22" s="46"/>
      <c r="AY22" s="46"/>
      <c r="AZ22" s="46"/>
      <c r="BA22" s="51"/>
    </row>
    <row r="23" spans="1:53" ht="15" customHeight="1">
      <c r="A23" s="187"/>
      <c r="B23" s="188"/>
      <c r="C23" s="194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  <c r="R23" s="37"/>
      <c r="S23" s="48"/>
      <c r="T23" s="45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7"/>
      <c r="AF23" s="47"/>
      <c r="AG23" s="39"/>
      <c r="AH23" s="48"/>
      <c r="AI23" s="46"/>
      <c r="AJ23" s="46"/>
      <c r="AK23" s="46"/>
      <c r="AL23" s="46"/>
      <c r="AM23" s="46"/>
      <c r="AN23" s="46"/>
      <c r="AO23" s="46"/>
      <c r="AP23" s="46"/>
      <c r="AQ23" s="46"/>
      <c r="AR23" s="47"/>
      <c r="AS23" s="40"/>
      <c r="AT23" s="49"/>
      <c r="AU23" s="42"/>
      <c r="AV23" s="48"/>
      <c r="AW23" s="50"/>
      <c r="AX23" s="46"/>
      <c r="AY23" s="46"/>
      <c r="AZ23" s="46"/>
      <c r="BA23" s="51"/>
    </row>
    <row r="24" spans="1:53" ht="15" customHeight="1">
      <c r="A24" s="187"/>
      <c r="B24" s="188"/>
      <c r="C24" s="194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37"/>
      <c r="S24" s="48"/>
      <c r="T24" s="45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7"/>
      <c r="AF24" s="47"/>
      <c r="AG24" s="39"/>
      <c r="AH24" s="48"/>
      <c r="AI24" s="46"/>
      <c r="AJ24" s="46"/>
      <c r="AK24" s="46"/>
      <c r="AL24" s="46"/>
      <c r="AM24" s="46"/>
      <c r="AN24" s="46"/>
      <c r="AO24" s="46"/>
      <c r="AP24" s="46"/>
      <c r="AQ24" s="46"/>
      <c r="AR24" s="47"/>
      <c r="AS24" s="40"/>
      <c r="AT24" s="49"/>
      <c r="AU24" s="42"/>
      <c r="AV24" s="48"/>
      <c r="AW24" s="50"/>
      <c r="AX24" s="46"/>
      <c r="AY24" s="46"/>
      <c r="AZ24" s="46"/>
      <c r="BA24" s="51"/>
    </row>
    <row r="25" spans="1:53" ht="15" customHeight="1">
      <c r="A25" s="187"/>
      <c r="B25" s="188"/>
      <c r="C25" s="194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7"/>
      <c r="R25" s="37"/>
      <c r="S25" s="48"/>
      <c r="T25" s="45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7"/>
      <c r="AF25" s="47"/>
      <c r="AG25" s="39"/>
      <c r="AH25" s="48"/>
      <c r="AI25" s="46"/>
      <c r="AJ25" s="46"/>
      <c r="AK25" s="46"/>
      <c r="AL25" s="46"/>
      <c r="AM25" s="46"/>
      <c r="AN25" s="46"/>
      <c r="AO25" s="46"/>
      <c r="AP25" s="46"/>
      <c r="AQ25" s="46"/>
      <c r="AR25" s="47"/>
      <c r="AS25" s="40"/>
      <c r="AT25" s="49"/>
      <c r="AU25" s="42"/>
      <c r="AV25" s="48"/>
      <c r="AW25" s="50"/>
      <c r="AX25" s="46"/>
      <c r="AY25" s="46"/>
      <c r="AZ25" s="46"/>
      <c r="BA25" s="51"/>
    </row>
    <row r="26" spans="1:53" ht="15" customHeight="1">
      <c r="A26" s="187"/>
      <c r="B26" s="188"/>
      <c r="C26" s="194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  <c r="R26" s="37"/>
      <c r="S26" s="48"/>
      <c r="T26" s="45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7"/>
      <c r="AF26" s="47"/>
      <c r="AG26" s="39"/>
      <c r="AH26" s="48"/>
      <c r="AI26" s="46"/>
      <c r="AJ26" s="46"/>
      <c r="AK26" s="46"/>
      <c r="AL26" s="46"/>
      <c r="AM26" s="46"/>
      <c r="AN26" s="46"/>
      <c r="AO26" s="46"/>
      <c r="AP26" s="46"/>
      <c r="AQ26" s="46"/>
      <c r="AR26" s="47"/>
      <c r="AS26" s="40"/>
      <c r="AT26" s="49"/>
      <c r="AU26" s="42"/>
      <c r="AV26" s="48"/>
      <c r="AW26" s="50"/>
      <c r="AX26" s="46"/>
      <c r="AY26" s="46"/>
      <c r="AZ26" s="46"/>
      <c r="BA26" s="51"/>
    </row>
    <row r="27" spans="1:53" ht="15" customHeight="1">
      <c r="A27" s="187"/>
      <c r="B27" s="188"/>
      <c r="C27" s="194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37"/>
      <c r="S27" s="48"/>
      <c r="T27" s="45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7"/>
      <c r="AF27" s="47"/>
      <c r="AG27" s="39"/>
      <c r="AH27" s="48"/>
      <c r="AI27" s="46"/>
      <c r="AJ27" s="46"/>
      <c r="AK27" s="46"/>
      <c r="AL27" s="46"/>
      <c r="AM27" s="46"/>
      <c r="AN27" s="46"/>
      <c r="AO27" s="46"/>
      <c r="AP27" s="46"/>
      <c r="AQ27" s="46"/>
      <c r="AR27" s="47"/>
      <c r="AS27" s="40"/>
      <c r="AT27" s="49"/>
      <c r="AU27" s="42"/>
      <c r="AV27" s="48"/>
      <c r="AW27" s="50"/>
      <c r="AX27" s="46"/>
      <c r="AY27" s="46"/>
      <c r="AZ27" s="46"/>
      <c r="BA27" s="51"/>
    </row>
    <row r="28" spans="1:53" ht="15" customHeight="1">
      <c r="A28" s="187"/>
      <c r="B28" s="188"/>
      <c r="C28" s="194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37"/>
      <c r="S28" s="48"/>
      <c r="T28" s="45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7"/>
      <c r="AF28" s="47"/>
      <c r="AG28" s="39"/>
      <c r="AH28" s="48"/>
      <c r="AI28" s="46"/>
      <c r="AJ28" s="46"/>
      <c r="AK28" s="46"/>
      <c r="AL28" s="46"/>
      <c r="AM28" s="46"/>
      <c r="AN28" s="46"/>
      <c r="AO28" s="46"/>
      <c r="AP28" s="46"/>
      <c r="AQ28" s="46"/>
      <c r="AR28" s="47"/>
      <c r="AS28" s="40"/>
      <c r="AT28" s="49"/>
      <c r="AU28" s="42"/>
      <c r="AV28" s="48"/>
      <c r="AW28" s="50"/>
      <c r="AX28" s="46"/>
      <c r="AY28" s="46"/>
      <c r="AZ28" s="46"/>
      <c r="BA28" s="51"/>
    </row>
    <row r="29" spans="1:53" ht="15" customHeight="1">
      <c r="A29" s="187"/>
      <c r="B29" s="188"/>
      <c r="C29" s="194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37"/>
      <c r="S29" s="48"/>
      <c r="T29" s="45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7"/>
      <c r="AF29" s="47"/>
      <c r="AG29" s="39"/>
      <c r="AH29" s="48"/>
      <c r="AI29" s="46"/>
      <c r="AJ29" s="46"/>
      <c r="AK29" s="46"/>
      <c r="AL29" s="46"/>
      <c r="AM29" s="46"/>
      <c r="AN29" s="46"/>
      <c r="AO29" s="46"/>
      <c r="AP29" s="46"/>
      <c r="AQ29" s="46"/>
      <c r="AR29" s="47"/>
      <c r="AS29" s="40"/>
      <c r="AT29" s="49"/>
      <c r="AU29" s="42"/>
      <c r="AV29" s="48"/>
      <c r="AW29" s="50"/>
      <c r="AX29" s="46"/>
      <c r="AY29" s="46"/>
      <c r="AZ29" s="46"/>
      <c r="BA29" s="51"/>
    </row>
    <row r="30" spans="1:53" ht="15" customHeight="1">
      <c r="A30" s="187"/>
      <c r="B30" s="188"/>
      <c r="C30" s="194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  <c r="R30" s="37"/>
      <c r="S30" s="48"/>
      <c r="T30" s="45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7"/>
      <c r="AF30" s="47"/>
      <c r="AG30" s="39"/>
      <c r="AH30" s="48"/>
      <c r="AI30" s="46"/>
      <c r="AJ30" s="46"/>
      <c r="AK30" s="46"/>
      <c r="AL30" s="46"/>
      <c r="AM30" s="46"/>
      <c r="AN30" s="46"/>
      <c r="AO30" s="46"/>
      <c r="AP30" s="46"/>
      <c r="AQ30" s="46"/>
      <c r="AR30" s="47"/>
      <c r="AS30" s="40"/>
      <c r="AT30" s="49"/>
      <c r="AU30" s="42"/>
      <c r="AV30" s="48"/>
      <c r="AW30" s="50"/>
      <c r="AX30" s="46"/>
      <c r="AY30" s="46"/>
      <c r="AZ30" s="46"/>
      <c r="BA30" s="51"/>
    </row>
    <row r="31" spans="1:53" ht="15" customHeight="1">
      <c r="A31" s="187"/>
      <c r="B31" s="188"/>
      <c r="C31" s="194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  <c r="R31" s="37"/>
      <c r="S31" s="48"/>
      <c r="T31" s="45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7"/>
      <c r="AF31" s="47"/>
      <c r="AG31" s="39"/>
      <c r="AH31" s="48"/>
      <c r="AI31" s="46"/>
      <c r="AJ31" s="46"/>
      <c r="AK31" s="46"/>
      <c r="AL31" s="46"/>
      <c r="AM31" s="46"/>
      <c r="AN31" s="46"/>
      <c r="AO31" s="46"/>
      <c r="AP31" s="46"/>
      <c r="AQ31" s="46"/>
      <c r="AR31" s="47"/>
      <c r="AS31" s="40"/>
      <c r="AT31" s="49"/>
      <c r="AU31" s="42"/>
      <c r="AV31" s="48"/>
      <c r="AW31" s="50"/>
      <c r="AX31" s="46"/>
      <c r="AY31" s="46"/>
      <c r="AZ31" s="46"/>
      <c r="BA31" s="51"/>
    </row>
    <row r="32" spans="1:53" ht="15" customHeight="1">
      <c r="A32" s="187"/>
      <c r="B32" s="188"/>
      <c r="C32" s="194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  <c r="R32" s="37"/>
      <c r="S32" s="48"/>
      <c r="T32" s="45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7"/>
      <c r="AF32" s="47"/>
      <c r="AG32" s="39"/>
      <c r="AH32" s="48"/>
      <c r="AI32" s="46"/>
      <c r="AJ32" s="46"/>
      <c r="AK32" s="46"/>
      <c r="AL32" s="46"/>
      <c r="AM32" s="46"/>
      <c r="AN32" s="46"/>
      <c r="AO32" s="46"/>
      <c r="AP32" s="46"/>
      <c r="AQ32" s="46"/>
      <c r="AR32" s="47"/>
      <c r="AS32" s="40"/>
      <c r="AT32" s="49"/>
      <c r="AU32" s="42"/>
      <c r="AV32" s="48"/>
      <c r="AW32" s="50"/>
      <c r="AX32" s="46"/>
      <c r="AY32" s="46"/>
      <c r="AZ32" s="46"/>
      <c r="BA32" s="51"/>
    </row>
    <row r="33" spans="1:53" ht="15" customHeight="1" thickBot="1">
      <c r="A33" s="189"/>
      <c r="B33" s="190"/>
      <c r="C33" s="194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4"/>
      <c r="R33" s="37"/>
      <c r="S33" s="55"/>
      <c r="T33" s="52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4"/>
      <c r="AF33" s="54"/>
      <c r="AG33" s="39"/>
      <c r="AH33" s="55"/>
      <c r="AI33" s="53"/>
      <c r="AJ33" s="53"/>
      <c r="AK33" s="53"/>
      <c r="AL33" s="53"/>
      <c r="AM33" s="53"/>
      <c r="AN33" s="53"/>
      <c r="AO33" s="53"/>
      <c r="AP33" s="53"/>
      <c r="AQ33" s="53"/>
      <c r="AR33" s="54"/>
      <c r="AS33" s="40"/>
      <c r="AT33" s="56"/>
      <c r="AU33" s="42"/>
      <c r="AV33" s="55"/>
      <c r="AW33" s="57"/>
      <c r="AX33" s="53"/>
      <c r="AY33" s="53"/>
      <c r="AZ33" s="53"/>
      <c r="BA33" s="58"/>
    </row>
    <row r="34" spans="1:53" ht="13.5" thickBot="1">
      <c r="A34" s="161" t="s">
        <v>94</v>
      </c>
      <c r="B34" s="163"/>
      <c r="C34" s="195"/>
      <c r="D34" s="59">
        <f aca="true" t="shared" si="0" ref="D34:S34">SUM(D4:D33)</f>
        <v>0</v>
      </c>
      <c r="E34" s="60">
        <f t="shared" si="0"/>
        <v>0</v>
      </c>
      <c r="F34" s="60">
        <f t="shared" si="0"/>
        <v>0</v>
      </c>
      <c r="G34" s="60">
        <f t="shared" si="0"/>
        <v>0</v>
      </c>
      <c r="H34" s="60">
        <f t="shared" si="0"/>
        <v>0</v>
      </c>
      <c r="I34" s="60">
        <f t="shared" si="0"/>
        <v>0</v>
      </c>
      <c r="J34" s="60">
        <f t="shared" si="0"/>
        <v>0</v>
      </c>
      <c r="K34" s="60">
        <f t="shared" si="0"/>
        <v>0</v>
      </c>
      <c r="L34" s="60">
        <f t="shared" si="0"/>
        <v>0</v>
      </c>
      <c r="M34" s="60">
        <f t="shared" si="0"/>
        <v>0</v>
      </c>
      <c r="N34" s="60">
        <f t="shared" si="0"/>
        <v>0</v>
      </c>
      <c r="O34" s="60">
        <f t="shared" si="0"/>
        <v>0</v>
      </c>
      <c r="P34" s="60">
        <f t="shared" si="0"/>
        <v>0</v>
      </c>
      <c r="Q34" s="61">
        <f t="shared" si="0"/>
        <v>0</v>
      </c>
      <c r="R34" s="62"/>
      <c r="S34" s="59">
        <f t="shared" si="0"/>
        <v>0</v>
      </c>
      <c r="T34" s="65">
        <f aca="true" t="shared" si="1" ref="T34:AF34">SUM(T4:T33)</f>
        <v>0</v>
      </c>
      <c r="U34" s="60">
        <f t="shared" si="1"/>
        <v>0</v>
      </c>
      <c r="V34" s="60">
        <f t="shared" si="1"/>
        <v>0</v>
      </c>
      <c r="W34" s="60">
        <f t="shared" si="1"/>
        <v>0</v>
      </c>
      <c r="X34" s="60">
        <f t="shared" si="1"/>
        <v>0</v>
      </c>
      <c r="Y34" s="60">
        <f t="shared" si="1"/>
        <v>0</v>
      </c>
      <c r="Z34" s="60">
        <f t="shared" si="1"/>
        <v>0</v>
      </c>
      <c r="AA34" s="60">
        <f t="shared" si="1"/>
        <v>0</v>
      </c>
      <c r="AB34" s="60">
        <f t="shared" si="1"/>
        <v>0</v>
      </c>
      <c r="AC34" s="60">
        <f t="shared" si="1"/>
        <v>0</v>
      </c>
      <c r="AD34" s="60">
        <f t="shared" si="1"/>
        <v>0</v>
      </c>
      <c r="AE34" s="60">
        <f t="shared" si="1"/>
        <v>0</v>
      </c>
      <c r="AF34" s="61">
        <f t="shared" si="1"/>
        <v>0</v>
      </c>
      <c r="AG34" s="63"/>
      <c r="AH34" s="59">
        <f aca="true" t="shared" si="2" ref="AH34:AR34">SUM(AH4:AH33)</f>
        <v>0</v>
      </c>
      <c r="AI34" s="60">
        <f t="shared" si="2"/>
        <v>0</v>
      </c>
      <c r="AJ34" s="60">
        <f t="shared" si="2"/>
        <v>0</v>
      </c>
      <c r="AK34" s="60">
        <f t="shared" si="2"/>
        <v>0</v>
      </c>
      <c r="AL34" s="60">
        <f t="shared" si="2"/>
        <v>0</v>
      </c>
      <c r="AM34" s="60">
        <f t="shared" si="2"/>
        <v>0</v>
      </c>
      <c r="AN34" s="60">
        <f t="shared" si="2"/>
        <v>0</v>
      </c>
      <c r="AO34" s="60">
        <f t="shared" si="2"/>
        <v>0</v>
      </c>
      <c r="AP34" s="60">
        <f t="shared" si="2"/>
        <v>0</v>
      </c>
      <c r="AQ34" s="60">
        <f t="shared" si="2"/>
        <v>0</v>
      </c>
      <c r="AR34" s="61">
        <f t="shared" si="2"/>
        <v>0</v>
      </c>
      <c r="AS34" s="63"/>
      <c r="AT34" s="64">
        <f>SUM(AT4:AT33)</f>
        <v>0</v>
      </c>
      <c r="AU34" s="63"/>
      <c r="AV34" s="59">
        <f aca="true" t="shared" si="3" ref="AV34:BA34">SUM(AV4:AV33)</f>
        <v>0</v>
      </c>
      <c r="AW34" s="65">
        <f t="shared" si="3"/>
        <v>0</v>
      </c>
      <c r="AX34" s="60">
        <f t="shared" si="3"/>
        <v>0</v>
      </c>
      <c r="AY34" s="60">
        <f t="shared" si="3"/>
        <v>0</v>
      </c>
      <c r="AZ34" s="60">
        <f t="shared" si="3"/>
        <v>0</v>
      </c>
      <c r="BA34" s="66">
        <f t="shared" si="3"/>
        <v>0</v>
      </c>
    </row>
    <row r="35" spans="2:49" ht="13.5" thickBot="1">
      <c r="B35" s="67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9"/>
      <c r="R35" s="68"/>
      <c r="AR35" s="70"/>
      <c r="AS35" s="70"/>
      <c r="AT35" s="71"/>
      <c r="AU35" s="71"/>
      <c r="AV35" s="71"/>
      <c r="AW35" s="71"/>
    </row>
    <row r="36" spans="2:48" ht="24.75" customHeight="1" thickBot="1">
      <c r="B36" s="72"/>
      <c r="C36" s="72"/>
      <c r="D36" s="73"/>
      <c r="E36" s="73"/>
      <c r="F36" s="73"/>
      <c r="G36" s="73"/>
      <c r="H36" s="218" t="s">
        <v>80</v>
      </c>
      <c r="I36" s="219"/>
      <c r="J36" s="220"/>
      <c r="K36" s="218" t="s">
        <v>81</v>
      </c>
      <c r="L36" s="219"/>
      <c r="M36" s="220"/>
      <c r="O36" s="74"/>
      <c r="P36" s="75" t="s">
        <v>95</v>
      </c>
      <c r="Q36" s="76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8"/>
      <c r="AR36" s="78"/>
      <c r="AS36" s="79"/>
      <c r="AT36" s="80"/>
      <c r="AU36" s="71"/>
      <c r="AV36" s="71"/>
    </row>
    <row r="37" spans="2:48" ht="12.75">
      <c r="B37" s="72"/>
      <c r="C37" s="72"/>
      <c r="D37" s="200" t="s">
        <v>83</v>
      </c>
      <c r="E37" s="201"/>
      <c r="F37" s="201"/>
      <c r="G37" s="202"/>
      <c r="H37" s="221"/>
      <c r="I37" s="222"/>
      <c r="J37" s="223"/>
      <c r="K37" s="227"/>
      <c r="L37" s="222"/>
      <c r="M37" s="223"/>
      <c r="O37" s="81"/>
      <c r="P37" s="82" t="s">
        <v>96</v>
      </c>
      <c r="Q37" s="83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5"/>
      <c r="AR37" s="85"/>
      <c r="AS37" s="86"/>
      <c r="AT37" s="87"/>
      <c r="AU37" s="71"/>
      <c r="AV37" s="71"/>
    </row>
    <row r="38" spans="2:48" ht="12.75">
      <c r="B38" s="72"/>
      <c r="C38" s="72"/>
      <c r="D38" s="203"/>
      <c r="E38" s="204"/>
      <c r="F38" s="204"/>
      <c r="G38" s="205"/>
      <c r="H38" s="224"/>
      <c r="I38" s="225"/>
      <c r="J38" s="226"/>
      <c r="K38" s="228"/>
      <c r="L38" s="225"/>
      <c r="M38" s="226"/>
      <c r="O38" s="81"/>
      <c r="P38" s="82" t="s">
        <v>97</v>
      </c>
      <c r="Q38" s="83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5"/>
      <c r="AR38" s="85"/>
      <c r="AS38" s="86"/>
      <c r="AT38" s="87"/>
      <c r="AU38" s="71"/>
      <c r="AV38" s="71"/>
    </row>
    <row r="39" spans="2:48" ht="13.5" thickBot="1">
      <c r="B39" s="72"/>
      <c r="C39" s="72"/>
      <c r="D39" s="206"/>
      <c r="E39" s="207"/>
      <c r="F39" s="207"/>
      <c r="G39" s="208"/>
      <c r="H39" s="224"/>
      <c r="I39" s="225"/>
      <c r="J39" s="226"/>
      <c r="K39" s="228"/>
      <c r="L39" s="225"/>
      <c r="M39" s="226"/>
      <c r="O39" s="81"/>
      <c r="P39" s="88"/>
      <c r="Q39" s="83"/>
      <c r="R39" s="88" t="s">
        <v>156</v>
      </c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5"/>
      <c r="AR39" s="85"/>
      <c r="AS39" s="86"/>
      <c r="AT39" s="87"/>
      <c r="AU39" s="71"/>
      <c r="AV39" s="71"/>
    </row>
    <row r="40" spans="2:48" ht="12.75">
      <c r="B40" s="72"/>
      <c r="C40" s="72"/>
      <c r="D40" s="200" t="s">
        <v>85</v>
      </c>
      <c r="E40" s="201"/>
      <c r="F40" s="201"/>
      <c r="G40" s="202"/>
      <c r="H40" s="224"/>
      <c r="I40" s="225"/>
      <c r="J40" s="226"/>
      <c r="K40" s="228"/>
      <c r="L40" s="225"/>
      <c r="M40" s="226"/>
      <c r="O40" s="81"/>
      <c r="P40" s="82"/>
      <c r="Q40" s="83"/>
      <c r="R40" s="88" t="s">
        <v>98</v>
      </c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5"/>
      <c r="AR40" s="85"/>
      <c r="AS40" s="86"/>
      <c r="AT40" s="87"/>
      <c r="AU40" s="71"/>
      <c r="AV40" s="71"/>
    </row>
    <row r="41" spans="2:48" ht="12.75">
      <c r="B41" s="104"/>
      <c r="C41" s="72"/>
      <c r="D41" s="203"/>
      <c r="E41" s="204"/>
      <c r="F41" s="204"/>
      <c r="G41" s="205"/>
      <c r="H41" s="224"/>
      <c r="I41" s="225"/>
      <c r="J41" s="226"/>
      <c r="K41" s="228"/>
      <c r="L41" s="225"/>
      <c r="M41" s="226"/>
      <c r="O41" s="81"/>
      <c r="P41" s="82" t="s">
        <v>99</v>
      </c>
      <c r="Q41" s="83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5"/>
      <c r="AR41" s="85"/>
      <c r="AS41" s="86"/>
      <c r="AT41" s="87"/>
      <c r="AU41" s="71"/>
      <c r="AV41" s="71"/>
    </row>
    <row r="42" spans="2:48" ht="13.5" thickBot="1">
      <c r="B42" s="72"/>
      <c r="C42" s="72"/>
      <c r="D42" s="206"/>
      <c r="E42" s="207"/>
      <c r="F42" s="207"/>
      <c r="G42" s="208"/>
      <c r="H42" s="234"/>
      <c r="I42" s="235"/>
      <c r="J42" s="236"/>
      <c r="K42" s="237"/>
      <c r="L42" s="235"/>
      <c r="M42" s="236"/>
      <c r="O42" s="81"/>
      <c r="P42" s="89"/>
      <c r="Q42" s="83"/>
      <c r="R42" s="88" t="s">
        <v>100</v>
      </c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5"/>
      <c r="AR42" s="85"/>
      <c r="AS42" s="86"/>
      <c r="AT42" s="87"/>
      <c r="AU42" s="71"/>
      <c r="AV42" s="71"/>
    </row>
    <row r="43" spans="2:48" ht="12.75">
      <c r="B43" s="72"/>
      <c r="C43" s="72"/>
      <c r="D43" s="200" t="s">
        <v>87</v>
      </c>
      <c r="E43" s="201"/>
      <c r="F43" s="201"/>
      <c r="G43" s="202"/>
      <c r="H43" s="209" t="str">
        <f>IF(OR(H37="",H40=""),"NO DATA",H37-H40)</f>
        <v>NO DATA</v>
      </c>
      <c r="I43" s="210"/>
      <c r="J43" s="211"/>
      <c r="K43" s="209" t="str">
        <f>IF(OR(K37="",K40=""),"NO DATA",IF((K37-K40)&gt;(H37-H40),"BAD DATA",K37-K40))</f>
        <v>NO DATA</v>
      </c>
      <c r="L43" s="210"/>
      <c r="M43" s="211"/>
      <c r="O43" s="81"/>
      <c r="P43" s="82" t="s">
        <v>101</v>
      </c>
      <c r="Q43" s="83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5"/>
      <c r="AR43" s="85"/>
      <c r="AS43" s="86"/>
      <c r="AT43" s="87"/>
      <c r="AU43" s="71"/>
      <c r="AV43" s="71"/>
    </row>
    <row r="44" spans="2:48" ht="12.75">
      <c r="B44" s="72"/>
      <c r="C44" s="72"/>
      <c r="D44" s="203"/>
      <c r="E44" s="204"/>
      <c r="F44" s="204"/>
      <c r="G44" s="205"/>
      <c r="H44" s="212"/>
      <c r="I44" s="213"/>
      <c r="J44" s="214"/>
      <c r="K44" s="212"/>
      <c r="L44" s="213"/>
      <c r="M44" s="214"/>
      <c r="O44" s="81"/>
      <c r="P44" s="82"/>
      <c r="Q44" s="83"/>
      <c r="R44" s="90" t="s">
        <v>102</v>
      </c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5"/>
      <c r="AR44" s="85"/>
      <c r="AS44" s="86"/>
      <c r="AT44" s="87"/>
      <c r="AU44" s="71"/>
      <c r="AV44" s="71"/>
    </row>
    <row r="45" spans="2:48" ht="13.5" thickBot="1">
      <c r="B45" s="72"/>
      <c r="C45" s="72"/>
      <c r="D45" s="206"/>
      <c r="E45" s="207"/>
      <c r="F45" s="207"/>
      <c r="G45" s="208"/>
      <c r="H45" s="215"/>
      <c r="I45" s="216"/>
      <c r="J45" s="217"/>
      <c r="K45" s="215"/>
      <c r="L45" s="216"/>
      <c r="M45" s="217"/>
      <c r="O45" s="91"/>
      <c r="P45" s="92" t="s">
        <v>103</v>
      </c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4"/>
      <c r="AR45" s="94"/>
      <c r="AS45" s="95"/>
      <c r="AT45" s="96"/>
      <c r="AU45" s="71"/>
      <c r="AV45" s="71"/>
    </row>
  </sheetData>
  <sheetProtection/>
  <mergeCells count="22">
    <mergeCell ref="AV1:BA2"/>
    <mergeCell ref="D40:G42"/>
    <mergeCell ref="H40:J42"/>
    <mergeCell ref="K40:M42"/>
    <mergeCell ref="D2:Q2"/>
    <mergeCell ref="AT2:AT3"/>
    <mergeCell ref="S2:AF2"/>
    <mergeCell ref="AH2:AR2"/>
    <mergeCell ref="H43:J45"/>
    <mergeCell ref="K43:M45"/>
    <mergeCell ref="H36:J36"/>
    <mergeCell ref="K36:M36"/>
    <mergeCell ref="D37:G39"/>
    <mergeCell ref="H37:J39"/>
    <mergeCell ref="K37:M39"/>
    <mergeCell ref="A4:B33"/>
    <mergeCell ref="A1:B1"/>
    <mergeCell ref="C1:C34"/>
    <mergeCell ref="A34:B34"/>
    <mergeCell ref="A2:B3"/>
    <mergeCell ref="D43:G45"/>
    <mergeCell ref="D1:AT1"/>
  </mergeCells>
  <conditionalFormatting sqref="K43:M45">
    <cfRule type="cellIs" priority="1" dxfId="0" operator="equal" stopIfTrue="1">
      <formula>"NO DATA"</formula>
    </cfRule>
    <cfRule type="cellIs" priority="2" dxfId="0" operator="equal" stopIfTrue="1">
      <formula>"BAD DATA"</formula>
    </cfRule>
  </conditionalFormatting>
  <conditionalFormatting sqref="A2:B3">
    <cfRule type="cellIs" priority="3" dxfId="2" operator="equal" stopIfTrue="1">
      <formula>"(enter here)"</formula>
    </cfRule>
  </conditionalFormatting>
  <conditionalFormatting sqref="H37:M42 AH4:AR33 AT4:AT33 D4:Q33 S4:AF33 AV4:BA33">
    <cfRule type="cellIs" priority="4" dxfId="2" operator="equal" stopIfTrue="1">
      <formula>""</formula>
    </cfRule>
  </conditionalFormatting>
  <conditionalFormatting sqref="H43:J45">
    <cfRule type="cellIs" priority="5" dxfId="0" operator="greaterThan" stopIfTrue="1">
      <formula>SUM(D34:BA34)+0.00001</formula>
    </cfRule>
    <cfRule type="cellIs" priority="6" dxfId="0" operator="lessThan" stopIfTrue="1">
      <formula>SUM(D34:BA34)-0.00001</formula>
    </cfRule>
  </conditionalFormatting>
  <printOptions/>
  <pageMargins left="0.25" right="0.25" top="1" bottom="1" header="0.5" footer="0.5"/>
  <pageSetup fitToHeight="1" fitToWidth="1" orientation="landscape" scale="61" r:id="rId1"/>
  <headerFooter alignWithMargins="0">
    <oddFooter>&amp;LWorksheet for VAWG Form 13, Feb 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S9" sqref="S9"/>
    </sheetView>
  </sheetViews>
  <sheetFormatPr defaultColWidth="9.140625" defaultRowHeight="12.75"/>
  <cols>
    <col min="1" max="1" width="5.8515625" style="0" customWidth="1"/>
  </cols>
  <sheetData>
    <row r="1" spans="1:11" ht="15.75">
      <c r="A1" s="240" t="s">
        <v>105</v>
      </c>
      <c r="B1" s="240"/>
      <c r="C1" s="240"/>
      <c r="D1" s="240"/>
      <c r="E1" s="240"/>
      <c r="F1" s="240"/>
      <c r="G1" s="240"/>
      <c r="H1" s="240"/>
      <c r="I1" s="240"/>
      <c r="J1" s="240"/>
      <c r="K1" s="105"/>
    </row>
    <row r="3" ht="12.75">
      <c r="A3" t="s">
        <v>106</v>
      </c>
    </row>
    <row r="4" ht="12.75">
      <c r="B4" t="s">
        <v>107</v>
      </c>
    </row>
    <row r="5" ht="12.75">
      <c r="B5" t="s">
        <v>108</v>
      </c>
    </row>
    <row r="6" ht="12.75">
      <c r="B6" t="s">
        <v>109</v>
      </c>
    </row>
    <row r="7" ht="12.75">
      <c r="B7" t="s">
        <v>110</v>
      </c>
    </row>
    <row r="9" ht="12.75">
      <c r="A9" t="s">
        <v>151</v>
      </c>
    </row>
    <row r="10" ht="12.75">
      <c r="B10" t="s">
        <v>111</v>
      </c>
    </row>
    <row r="12" ht="12.75">
      <c r="A12" t="s">
        <v>112</v>
      </c>
    </row>
    <row r="13" ht="12.75">
      <c r="B13" t="s">
        <v>161</v>
      </c>
    </row>
    <row r="14" ht="12.75">
      <c r="B14" t="s">
        <v>113</v>
      </c>
    </row>
    <row r="16" ht="12.75">
      <c r="A16" t="s">
        <v>145</v>
      </c>
    </row>
    <row r="17" ht="12.75">
      <c r="B17" t="s">
        <v>146</v>
      </c>
    </row>
    <row r="19" ht="12.75">
      <c r="A19" t="s">
        <v>160</v>
      </c>
    </row>
    <row r="20" ht="12.75">
      <c r="B20" t="s">
        <v>114</v>
      </c>
    </row>
    <row r="21" ht="12.75">
      <c r="B21" t="s">
        <v>115</v>
      </c>
    </row>
    <row r="23" ht="12.75">
      <c r="A23" t="s">
        <v>116</v>
      </c>
    </row>
    <row r="24" ht="12.75">
      <c r="B24" t="s">
        <v>117</v>
      </c>
    </row>
    <row r="25" ht="12.75">
      <c r="B25" t="s">
        <v>118</v>
      </c>
    </row>
    <row r="26" ht="12.75">
      <c r="B26" t="s">
        <v>119</v>
      </c>
    </row>
    <row r="27" ht="12.75">
      <c r="B27" t="s">
        <v>121</v>
      </c>
    </row>
    <row r="28" ht="12.75">
      <c r="B28" t="s">
        <v>120</v>
      </c>
    </row>
    <row r="29" ht="12.75">
      <c r="B29" t="s">
        <v>149</v>
      </c>
    </row>
    <row r="30" ht="12.75">
      <c r="B30" t="s">
        <v>150</v>
      </c>
    </row>
    <row r="32" ht="12.75">
      <c r="A32" t="s">
        <v>122</v>
      </c>
    </row>
    <row r="33" ht="12.75">
      <c r="B33" t="s">
        <v>123</v>
      </c>
    </row>
    <row r="34" ht="12.75">
      <c r="B34" t="s">
        <v>124</v>
      </c>
    </row>
    <row r="36" ht="12.75">
      <c r="A36" t="s">
        <v>125</v>
      </c>
    </row>
    <row r="37" ht="12.75">
      <c r="B37" t="s">
        <v>126</v>
      </c>
    </row>
    <row r="38" ht="12.75">
      <c r="B38" t="s">
        <v>127</v>
      </c>
    </row>
    <row r="39" ht="12.75">
      <c r="B39" t="s">
        <v>128</v>
      </c>
    </row>
    <row r="41" ht="12.75">
      <c r="A41" t="s">
        <v>129</v>
      </c>
    </row>
    <row r="42" ht="12.75">
      <c r="B42" t="s">
        <v>130</v>
      </c>
    </row>
    <row r="43" ht="12.75">
      <c r="B43" t="s">
        <v>131</v>
      </c>
    </row>
    <row r="44" ht="12.75">
      <c r="B44" t="s">
        <v>132</v>
      </c>
    </row>
    <row r="46" ht="12.75">
      <c r="A46" t="s">
        <v>133</v>
      </c>
    </row>
    <row r="47" ht="12.75">
      <c r="B47" t="s">
        <v>162</v>
      </c>
    </row>
    <row r="48" ht="12.75">
      <c r="B48" t="s">
        <v>134</v>
      </c>
    </row>
    <row r="49" ht="12.75">
      <c r="B49" t="s">
        <v>135</v>
      </c>
    </row>
    <row r="50" ht="12.75">
      <c r="B50" t="s">
        <v>136</v>
      </c>
    </row>
    <row r="51" ht="12.75">
      <c r="B51" t="s">
        <v>137</v>
      </c>
    </row>
    <row r="52" ht="12.75">
      <c r="B52" t="s">
        <v>138</v>
      </c>
    </row>
    <row r="53" ht="12.75">
      <c r="B53" t="s">
        <v>139</v>
      </c>
    </row>
    <row r="55" ht="12.75">
      <c r="A55" t="s">
        <v>140</v>
      </c>
    </row>
    <row r="56" ht="12.75">
      <c r="B56" t="s">
        <v>147</v>
      </c>
    </row>
    <row r="57" ht="12.75">
      <c r="B57" t="s">
        <v>148</v>
      </c>
    </row>
    <row r="59" ht="12.75">
      <c r="A59" t="s">
        <v>141</v>
      </c>
    </row>
    <row r="60" ht="12.75">
      <c r="B60" t="s">
        <v>142</v>
      </c>
    </row>
    <row r="61" ht="12.75">
      <c r="B61" t="s">
        <v>143</v>
      </c>
    </row>
    <row r="62" ht="12.75">
      <c r="B62" t="s">
        <v>144</v>
      </c>
    </row>
  </sheetData>
  <sheetProtection/>
  <mergeCells count="1">
    <mergeCell ref="A1:J1"/>
  </mergeCells>
  <printOptions horizontalCentered="1"/>
  <pageMargins left="0.5" right="0.5" top="0.5" bottom="0.5" header="0.5" footer="0.5"/>
  <pageSetup fitToHeight="1" fitToWidth="1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Vest</dc:creator>
  <cp:keywords/>
  <dc:description/>
  <cp:lastModifiedBy>Mike Portanova</cp:lastModifiedBy>
  <cp:lastPrinted>2008-03-07T01:54:31Z</cp:lastPrinted>
  <dcterms:created xsi:type="dcterms:W3CDTF">2006-01-13T18:18:29Z</dcterms:created>
  <dcterms:modified xsi:type="dcterms:W3CDTF">2008-12-28T03:33:26Z</dcterms:modified>
  <cp:category/>
  <cp:version/>
  <cp:contentType/>
  <cp:contentStatus/>
</cp:coreProperties>
</file>