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5524" windowWidth="15336" windowHeight="3360" activeTab="1"/>
  </bookViews>
  <sheets>
    <sheet name="introduction" sheetId="1" r:id="rId1"/>
    <sheet name="data" sheetId="2" r:id="rId2"/>
  </sheets>
  <definedNames>
    <definedName name="_xlnm._FilterDatabase" localSheetId="1" hidden="1">'data'!$A$1:$Z$432</definedName>
  </definedNames>
  <calcPr fullCalcOnLoad="1"/>
</workbook>
</file>

<file path=xl/comments1.xml><?xml version="1.0" encoding="utf-8"?>
<comments xmlns="http://schemas.openxmlformats.org/spreadsheetml/2006/main">
  <authors>
    <author>John M. Pye</author>
  </authors>
  <commentList>
    <comment ref="I34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coverted from cu  ft based on 72 cu ft per cord per Avery and Burkhart 1983.</t>
        </r>
      </text>
    </comment>
    <comment ref="J34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converted from cu ft based on 6 bd ft per cu ft per Avery and Burkhart 1983</t>
        </r>
      </text>
    </comment>
  </commentList>
</comments>
</file>

<file path=xl/comments2.xml><?xml version="1.0" encoding="utf-8"?>
<comments xmlns="http://schemas.openxmlformats.org/spreadsheetml/2006/main">
  <authors>
    <author>John M. Pye</author>
  </authors>
  <commentList>
    <comment ref="U185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per Rich Goyer 12-OCT-2005 value changed to correct apparent math error</t>
        </r>
      </text>
    </comment>
    <comment ref="U15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salvaged plus not salvaged totals 10000 cds less than the total here, but the total is consistent with total value</t>
        </r>
      </text>
    </comment>
    <comment ref="U45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salvaged plus not salvaged cds total 636 more than total here but total is consistent with total value</t>
        </r>
      </text>
    </comment>
    <comment ref="Z44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total value changed to match volume times price, previous value was $27,871,305</t>
        </r>
      </text>
    </comment>
    <comment ref="B138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KY reported 1664 spots in 2000 , they MUST have had damages in that year!</t>
        </r>
      </text>
    </comment>
    <comment ref="S198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MS reported 3 nonfederal spots this year,</t>
        </r>
      </text>
    </comment>
    <comment ref="T198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MS reported 3 spots this year,</t>
        </r>
      </text>
    </comment>
    <comment ref="U275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It is unlikely that sawtimber was killed without some pulpwood as well.</t>
        </r>
      </text>
    </comment>
    <comment ref="U274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It is unlikely that sawtimber was killed without some pulpwood as well.</t>
        </r>
      </text>
    </comment>
    <comment ref="U239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Salvaged plus not salvaged is 1,000 cds less than total, but killed is consistent with total value.</t>
        </r>
      </text>
    </comment>
    <comment ref="U317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It is unlikely that sawtimber was killed without some pulpwood as well.</t>
        </r>
      </text>
    </comment>
    <comment ref="U316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It is unlikely that sawtimber was killed without some pulpwood as well.</t>
        </r>
      </text>
    </comment>
    <comment ref="Q299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It is unlikely that sawtimber was left unsalvaged without some pulpwood as well.</t>
        </r>
      </text>
    </comment>
    <comment ref="Q297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It is unlikely that sawtimber was left unsalvaged without some pulpwood as well.</t>
        </r>
      </text>
    </comment>
    <comment ref="Q289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It is unlikely that sawtimber was left unsalvaged without some pulpwood as well.</t>
        </r>
      </text>
    </comment>
    <comment ref="Z290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Calculated damages are one fiftieth what is reported here.</t>
        </r>
      </text>
    </comment>
    <comment ref="Z288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number is roughly a million dollars higher than the calculated value.</t>
        </r>
      </text>
    </comment>
    <comment ref="Z285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number is roughly $600K higher than the calculated value.</t>
        </r>
      </text>
    </comment>
    <comment ref="Y281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value is roughly $400K or 4% lower than the calculated value.</t>
        </r>
      </text>
    </comment>
    <comment ref="Y280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value is roughly $6.8 million or 17% lower than the calculated value.</t>
        </r>
      </text>
    </comment>
    <comment ref="Z330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value is $86K (73%) more than amount implied by volumes and prices.</t>
        </r>
      </text>
    </comment>
    <comment ref="Z326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amount is $2,711 less than amount implied by volume times price.</t>
        </r>
      </text>
    </comment>
    <comment ref="V23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Salvaged plus not salvaged is 2000 mbf less than amount reported here.</t>
        </r>
      </text>
    </comment>
    <comment ref="R14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value replaces the value of 203343 which was inconsistent with other values for this state and year.</t>
        </r>
      </text>
    </comment>
    <comment ref="V115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Salvaged plus not salvaged understate this value by 1000-fold, looks like misplaced decimal places.</t>
        </r>
      </text>
    </comment>
    <comment ref="Z115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value exceeds by half a million dollares the amount implied by volume times price.</t>
        </r>
      </text>
    </comment>
    <comment ref="Y5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value is $1.1 million less than amount implied by volume times price.</t>
        </r>
      </text>
    </comment>
    <comment ref="Y4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value is half a million dollars or one third the amount implied by volume times price.</t>
        </r>
      </text>
    </comment>
    <comment ref="Y3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value is $14K or one eighth the amount implied by volume times price.</t>
        </r>
      </text>
    </comment>
    <comment ref="Y68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reported value is $29 less than the amount implied by volume times price.</t>
        </r>
      </text>
    </comment>
    <comment ref="V108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Salvaged plus not salvaged is 5,290 mbf less than volume reported here.</t>
        </r>
      </text>
    </comment>
    <comment ref="D103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value is reduced by 20 mbf so totals match, it was reported to be 10,688.</t>
        </r>
      </text>
    </comment>
    <comment ref="V102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Salvaged plus not salvaged is 200 mbf less than this reported amount.</t>
        </r>
      </text>
    </comment>
    <comment ref="V178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per Rich Goyer 12-OCT-2005 changed to correct apparent math error</t>
        </r>
      </text>
    </comment>
    <comment ref="V177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per Rich Goyer 12-OCT-2005 removed 1,000 an apparent typo.</t>
        </r>
      </text>
    </comment>
    <comment ref="R214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Orginally reported as 12533, the 5 was replaced by a 2 to make consistent with killed mbf and $ killed.</t>
        </r>
      </text>
    </comment>
    <comment ref="V243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Value changed from 16847 to 16897 to more closely agree with other values.</t>
        </r>
      </text>
    </comment>
    <comment ref="Z408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Previously reported value of $1,561,500 changed to $1,661,500 to be consistent with volume times price.</t>
        </r>
      </text>
    </comment>
    <comment ref="B137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 KY reported over 3,000 spots in 2001, they MUST have had damages in that year!</t>
        </r>
      </text>
    </comment>
    <comment ref="W204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pulp and sawtimber prices for MS 1997-2004 calculated as spot-weighted prices from 2nd quarter softwood stumpage values from Timber-Mart South's two regions</t>
        </r>
      </text>
    </comment>
    <comment ref="W357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price taken from 2nd quarter 1998 Timber-Mart South report for Texas region 2</t>
        </r>
      </text>
    </comment>
    <comment ref="X357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price taken from 2nd quarter 1998 Timber-Mart South report for Texas region 2</t>
        </r>
      </text>
    </comment>
    <comment ref="W42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price from 2nd quarter 1997 Timber-Mart South for AR southern price region</t>
        </r>
      </text>
    </comment>
    <comment ref="X42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price from 2nd quarter 1997 Timber-Mart South for AR southern price region</t>
        </r>
      </text>
    </comment>
    <comment ref="Z41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The 52 non-federal spots reported this year may or may not have been Ips instead of southern pine beetle</t>
        </r>
      </text>
    </comment>
    <comment ref="O42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True value cannot be determined, per Jim Northrum 8-AUG-2005</t>
        </r>
      </text>
    </comment>
    <comment ref="P42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True value cannot be determined, per Jim Northrum 8-AUG-2005</t>
        </r>
      </text>
    </comment>
    <comment ref="Z42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This value understates true amount, as killed but not salvaged volumes are unavailable from the state for this year.</t>
        </r>
      </text>
    </comment>
    <comment ref="X2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Average AL 3rd quarter price from Timber Mart South</t>
        </r>
      </text>
    </comment>
    <comment ref="S70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per email from Bud Mayfield 2005-OCT-04 directing that his totals included federal volumes</t>
        </r>
      </text>
    </comment>
    <comment ref="T70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per email from Bud Mayfield 2005-OCT-04 directing that his totals included federal volumes</t>
        </r>
      </text>
    </comment>
    <comment ref="V172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value changed per Rich Goyer 12-OCT-2005 to resolve math discrepancy</t>
        </r>
      </text>
    </comment>
    <comment ref="W231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pulp and sawtimber prices for NC 2004 calculated as spot-weighted prices from 2nd quarter softwood stumpage values from Timber-Mart South's two regions</t>
        </r>
      </text>
    </comment>
    <comment ref="X231" authorId="0">
      <text>
        <r>
          <rPr>
            <b/>
            <sz val="8"/>
            <rFont val="Tahoma"/>
            <family val="0"/>
          </rPr>
          <t>John M. Pye:</t>
        </r>
        <r>
          <rPr>
            <sz val="8"/>
            <rFont val="Tahoma"/>
            <family val="0"/>
          </rPr>
          <t xml:space="preserve">
pulp and sawtimber prices for NC 2004 calculated as spot-weighted prices from 2nd quarter softwood stumpage values from Timber-Mart South's two regions</t>
        </r>
      </text>
    </comment>
  </commentList>
</comments>
</file>

<file path=xl/sharedStrings.xml><?xml version="1.0" encoding="utf-8"?>
<sst xmlns="http://schemas.openxmlformats.org/spreadsheetml/2006/main" count="574" uniqueCount="88">
  <si>
    <t>STATE</t>
  </si>
  <si>
    <t>AL</t>
  </si>
  <si>
    <t/>
  </si>
  <si>
    <t>AR</t>
  </si>
  <si>
    <t>FL</t>
  </si>
  <si>
    <t>GA</t>
  </si>
  <si>
    <t>KY</t>
  </si>
  <si>
    <t>LA</t>
  </si>
  <si>
    <t>MS</t>
  </si>
  <si>
    <t>NC</t>
  </si>
  <si>
    <t>SC</t>
  </si>
  <si>
    <t>TN</t>
  </si>
  <si>
    <t>TX</t>
  </si>
  <si>
    <t>VA</t>
  </si>
  <si>
    <t>state</t>
  </si>
  <si>
    <t>year</t>
  </si>
  <si>
    <t>killd-mbf</t>
  </si>
  <si>
    <t>killd-cd</t>
  </si>
  <si>
    <t>CORDS</t>
  </si>
  <si>
    <t>TOTAL VOLUME KILLED</t>
  </si>
  <si>
    <t>MBF</t>
  </si>
  <si>
    <t>NFS SALVAGED</t>
  </si>
  <si>
    <t>NFS NOT SALVAGED</t>
  </si>
  <si>
    <t xml:space="preserve">STUMPAGE PULPWOOD </t>
  </si>
  <si>
    <t>$/CORD</t>
  </si>
  <si>
    <t>$/MBF</t>
  </si>
  <si>
    <t>snotsalv-cd</t>
  </si>
  <si>
    <t>snotsalv-mbf</t>
  </si>
  <si>
    <t>tnotsalv-cd</t>
  </si>
  <si>
    <t>tnotsalv-mbf</t>
  </si>
  <si>
    <t>TOTAL VOLUME NOT SALVAGED</t>
  </si>
  <si>
    <t>TOTAL VOLUME SALVAGED</t>
  </si>
  <si>
    <t xml:space="preserve"> STATE VOLUME NOT SALVAGED</t>
  </si>
  <si>
    <t>STATE SALVAGED</t>
  </si>
  <si>
    <t>STATE REPORTED TOTAL KILLED</t>
  </si>
  <si>
    <t>skilld-cd</t>
  </si>
  <si>
    <t>skilld-mbf</t>
  </si>
  <si>
    <t>fnosalv-cd</t>
  </si>
  <si>
    <t>fnosalv-mbf</t>
  </si>
  <si>
    <t>fsalv-cd</t>
  </si>
  <si>
    <t>fsalv-mbf</t>
  </si>
  <si>
    <t>ssalv-cd</t>
  </si>
  <si>
    <t>ssalv-mbf</t>
  </si>
  <si>
    <t>tsalv-cd</t>
  </si>
  <si>
    <t>tsalv-mbf</t>
  </si>
  <si>
    <t>pricepercd</t>
  </si>
  <si>
    <t>pricepermbf</t>
  </si>
  <si>
    <t>svalue</t>
  </si>
  <si>
    <t>tvalue</t>
  </si>
  <si>
    <t>STUMPAGE SAWTIMBER</t>
  </si>
  <si>
    <t>STATE REPORTED VALUE KILLED</t>
  </si>
  <si>
    <t xml:space="preserve">YEAR </t>
  </si>
  <si>
    <t xml:space="preserve">CALCULATED TOTAL VALUE </t>
  </si>
  <si>
    <t>data assembled by John Pye, Terry Price, and Steve Clarke</t>
  </si>
  <si>
    <t>Variable</t>
  </si>
  <si>
    <t>Definition</t>
  </si>
  <si>
    <t>calendar year of observation</t>
  </si>
  <si>
    <t>state abbreviation</t>
  </si>
  <si>
    <t>This dataset describes southern pine beetle (spb) damages in the Southeastern United States from 1960 through 2004.</t>
  </si>
  <si>
    <t>state salvaged pulpwood from spb spots in cords</t>
  </si>
  <si>
    <t>state salvaged sawtimber from spb spots in mbf</t>
  </si>
  <si>
    <t>federal killed pulpwood but not salvaged in cords</t>
  </si>
  <si>
    <t>federal killed sawtimber but not salvaged in mbf</t>
  </si>
  <si>
    <t>state killed but not salvaged pulpwood from spb spots in cords</t>
  </si>
  <si>
    <t>state killed but not salvaged sawtimber from spb spots in mbf</t>
  </si>
  <si>
    <t>total salvaged pulpwood in cords</t>
  </si>
  <si>
    <t>total salvaged sawtimber in mbf</t>
  </si>
  <si>
    <t>total killed but not salvaged pulpwood in cords</t>
  </si>
  <si>
    <t>total killed but not salvaged sawtimber in mbf</t>
  </si>
  <si>
    <t>state killed pulpwood in cords</t>
  </si>
  <si>
    <t>state killed sawtimber in mbf</t>
  </si>
  <si>
    <t>total killed sawtimber in mbf</t>
  </si>
  <si>
    <t>total killed pulpwood in cords</t>
  </si>
  <si>
    <t>price of sawtimber per mbf used to calculate financial damage</t>
  </si>
  <si>
    <t>price of pulpwood per cord used to calculate financial damage</t>
  </si>
  <si>
    <t>value of killed pulpwood and sawtimber as reported by the state</t>
  </si>
  <si>
    <t>value of killed pulpwood and sawtimber as calculated by volume times price</t>
  </si>
  <si>
    <t>Note that some values are only available as entered, others are calculated from other numbers in the worksheet.</t>
  </si>
  <si>
    <t>CCF</t>
  </si>
  <si>
    <t>fsalv-pccf</t>
  </si>
  <si>
    <t>fsalv-sccf</t>
  </si>
  <si>
    <t>fnosalv-pccf</t>
  </si>
  <si>
    <t>fnosalv-sccf</t>
  </si>
  <si>
    <t>federal salvaged pulpwood from spb spots in cords, converted from cu  ft based on 72 cu ft per cord per Avery and Burkhart 1983.</t>
  </si>
  <si>
    <t>federal salvaged sawtimber from spb spots in mbf, converted from cu ft based on 6 bd ft per cu ft per Avery and Burkhart 1983</t>
  </si>
  <si>
    <t>original headings with variable names below:</t>
  </si>
  <si>
    <t>Comments are provided in specific cells where discrepancies or data omissions need resolution.</t>
  </si>
  <si>
    <t>Southern Pine Beetle State-Level Damage Estimates 1960-2004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</si>
</sst>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.00"/>
    <numFmt numFmtId="166" formatCode="&quot;$&quot;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19" applyFont="1" applyFill="1" applyBorder="1" applyAlignment="1">
      <alignment wrapText="1"/>
      <protection/>
    </xf>
    <xf numFmtId="165" fontId="1" fillId="0" borderId="0" xfId="19" applyNumberFormat="1" applyFont="1" applyFill="1" applyBorder="1" applyAlignment="1">
      <alignment wrapText="1"/>
      <protection/>
    </xf>
    <xf numFmtId="166" fontId="1" fillId="0" borderId="0" xfId="19" applyNumberFormat="1" applyFont="1" applyFill="1" applyBorder="1" applyAlignment="1">
      <alignment wrapText="1"/>
      <protection/>
    </xf>
    <xf numFmtId="165" fontId="0" fillId="0" borderId="0" xfId="0" applyNumberFormat="1" applyBorder="1" applyAlignment="1">
      <alignment/>
    </xf>
    <xf numFmtId="3" fontId="1" fillId="0" borderId="0" xfId="19" applyNumberFormat="1" applyFont="1" applyFill="1" applyBorder="1" applyAlignment="1">
      <alignment wrapText="1"/>
      <protection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 horizontal="center"/>
    </xf>
    <xf numFmtId="0" fontId="1" fillId="0" borderId="0" xfId="19" applyFont="1" applyFill="1" applyBorder="1" applyAlignment="1">
      <alignment horizontal="left" wrapText="1"/>
      <protection/>
    </xf>
    <xf numFmtId="165" fontId="1" fillId="0" borderId="0" xfId="19" applyNumberFormat="1" applyFont="1" applyFill="1" applyBorder="1" applyAlignment="1">
      <alignment horizontal="left" wrapText="1"/>
      <protection/>
    </xf>
    <xf numFmtId="166" fontId="1" fillId="0" borderId="0" xfId="19" applyNumberFormat="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left" wrapText="1"/>
    </xf>
    <xf numFmtId="165" fontId="0" fillId="0" borderId="0" xfId="19" applyNumberFormat="1" applyFont="1" applyFill="1" applyBorder="1" applyAlignment="1">
      <alignment/>
      <protection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1" fillId="0" borderId="0" xfId="19" applyNumberFormat="1" applyFont="1" applyFill="1" applyBorder="1" applyAlignment="1">
      <alignment horizontal="center" wrapText="1"/>
      <protection/>
    </xf>
    <xf numFmtId="3" fontId="1" fillId="0" borderId="0" xfId="19" applyNumberFormat="1" applyFont="1" applyFill="1" applyBorder="1" applyAlignment="1">
      <alignment horizontal="left" wrapText="1"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67" fontId="0" fillId="0" borderId="0" xfId="0" applyNumberFormat="1" applyBorder="1" applyAlignment="1">
      <alignment/>
    </xf>
    <xf numFmtId="165" fontId="1" fillId="0" borderId="0" xfId="19" applyNumberFormat="1" applyFont="1" applyFill="1" applyBorder="1" applyAlignment="1">
      <alignment horizontal="center" wrapText="1"/>
      <protection/>
    </xf>
    <xf numFmtId="166" fontId="1" fillId="0" borderId="0" xfId="19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7" fontId="0" fillId="0" borderId="0" xfId="0" applyNumberFormat="1" applyAlignment="1">
      <alignment horizontal="center"/>
    </xf>
    <xf numFmtId="167" fontId="1" fillId="0" borderId="0" xfId="19" applyNumberFormat="1" applyFont="1" applyFill="1" applyBorder="1" applyAlignment="1">
      <alignment horizontal="left" wrapText="1"/>
      <protection/>
    </xf>
    <xf numFmtId="167" fontId="1" fillId="0" borderId="0" xfId="19" applyNumberFormat="1" applyFont="1" applyFill="1" applyBorder="1" applyAlignment="1">
      <alignment wrapText="1"/>
      <protection/>
    </xf>
    <xf numFmtId="3" fontId="1" fillId="0" borderId="0" xfId="19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 horizontal="center"/>
    </xf>
    <xf numFmtId="167" fontId="1" fillId="0" borderId="0" xfId="19" applyNumberFormat="1" applyFont="1" applyFill="1" applyBorder="1" applyAlignment="1">
      <alignment horizontal="center" wrapText="1"/>
      <protection/>
    </xf>
    <xf numFmtId="167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1" fillId="0" borderId="0" xfId="19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7" max="7" width="11.00390625" style="0" customWidth="1"/>
    <col min="8" max="8" width="12.7109375" style="0" customWidth="1"/>
    <col min="11" max="12" width="10.28125" style="0" customWidth="1"/>
    <col min="23" max="23" width="11.421875" style="0" customWidth="1"/>
    <col min="24" max="24" width="12.28125" style="0" customWidth="1"/>
    <col min="25" max="26" width="13.7109375" style="0" customWidth="1"/>
  </cols>
  <sheetData>
    <row r="1" s="28" customFormat="1" ht="15.75">
      <c r="A1" s="28" t="s">
        <v>87</v>
      </c>
    </row>
    <row r="2" ht="12.75">
      <c r="A2" t="s">
        <v>53</v>
      </c>
    </row>
    <row r="4" ht="12.75">
      <c r="A4" t="s">
        <v>58</v>
      </c>
    </row>
    <row r="5" ht="12.75">
      <c r="A5" t="s">
        <v>77</v>
      </c>
    </row>
    <row r="6" ht="12.75">
      <c r="A6" t="s">
        <v>86</v>
      </c>
    </row>
    <row r="8" spans="1:2" s="29" customFormat="1" ht="12.75">
      <c r="A8" s="29" t="s">
        <v>54</v>
      </c>
      <c r="B8" s="29" t="s">
        <v>55</v>
      </c>
    </row>
    <row r="9" spans="1:2" ht="12.75">
      <c r="A9" t="s">
        <v>14</v>
      </c>
      <c r="B9" t="s">
        <v>57</v>
      </c>
    </row>
    <row r="10" spans="1:2" ht="12.75">
      <c r="A10" t="s">
        <v>15</v>
      </c>
      <c r="B10" t="s">
        <v>56</v>
      </c>
    </row>
    <row r="11" spans="1:2" ht="12.75">
      <c r="A11" t="s">
        <v>41</v>
      </c>
      <c r="B11" t="s">
        <v>59</v>
      </c>
    </row>
    <row r="12" spans="1:2" ht="12.75">
      <c r="A12" t="s">
        <v>42</v>
      </c>
      <c r="B12" t="s">
        <v>60</v>
      </c>
    </row>
    <row r="13" spans="1:2" ht="12.75">
      <c r="A13" t="s">
        <v>39</v>
      </c>
      <c r="B13" t="s">
        <v>83</v>
      </c>
    </row>
    <row r="14" spans="1:2" ht="12.75">
      <c r="A14" t="s">
        <v>40</v>
      </c>
      <c r="B14" t="s">
        <v>84</v>
      </c>
    </row>
    <row r="15" spans="1:2" ht="12.75">
      <c r="A15" t="s">
        <v>37</v>
      </c>
      <c r="B15" t="s">
        <v>61</v>
      </c>
    </row>
    <row r="16" spans="1:2" ht="12.75">
      <c r="A16" t="s">
        <v>38</v>
      </c>
      <c r="B16" t="s">
        <v>62</v>
      </c>
    </row>
    <row r="17" spans="1:2" ht="12.75">
      <c r="A17" t="s">
        <v>43</v>
      </c>
      <c r="B17" t="s">
        <v>65</v>
      </c>
    </row>
    <row r="18" spans="1:2" ht="12.75">
      <c r="A18" t="s">
        <v>44</v>
      </c>
      <c r="B18" t="s">
        <v>66</v>
      </c>
    </row>
    <row r="19" spans="1:2" ht="12.75">
      <c r="A19" t="s">
        <v>26</v>
      </c>
      <c r="B19" t="s">
        <v>63</v>
      </c>
    </row>
    <row r="20" spans="1:2" ht="12.75">
      <c r="A20" t="s">
        <v>27</v>
      </c>
      <c r="B20" t="s">
        <v>64</v>
      </c>
    </row>
    <row r="21" spans="1:2" ht="12.75">
      <c r="A21" t="s">
        <v>28</v>
      </c>
      <c r="B21" t="s">
        <v>67</v>
      </c>
    </row>
    <row r="22" spans="1:2" ht="12.75">
      <c r="A22" t="s">
        <v>29</v>
      </c>
      <c r="B22" t="s">
        <v>68</v>
      </c>
    </row>
    <row r="23" spans="1:2" ht="12.75">
      <c r="A23" t="s">
        <v>35</v>
      </c>
      <c r="B23" t="s">
        <v>69</v>
      </c>
    </row>
    <row r="24" spans="1:2" ht="12.75">
      <c r="A24" t="s">
        <v>36</v>
      </c>
      <c r="B24" t="s">
        <v>70</v>
      </c>
    </row>
    <row r="25" spans="1:2" ht="12.75">
      <c r="A25" t="s">
        <v>17</v>
      </c>
      <c r="B25" t="s">
        <v>72</v>
      </c>
    </row>
    <row r="26" spans="1:2" ht="12.75">
      <c r="A26" t="s">
        <v>16</v>
      </c>
      <c r="B26" t="s">
        <v>71</v>
      </c>
    </row>
    <row r="27" spans="1:2" ht="12.75">
      <c r="A27" t="s">
        <v>45</v>
      </c>
      <c r="B27" t="s">
        <v>74</v>
      </c>
    </row>
    <row r="28" spans="1:2" ht="12.75">
      <c r="A28" t="s">
        <v>46</v>
      </c>
      <c r="B28" t="s">
        <v>73</v>
      </c>
    </row>
    <row r="29" spans="1:2" ht="12.75">
      <c r="A29" t="s">
        <v>47</v>
      </c>
      <c r="B29" t="s">
        <v>75</v>
      </c>
    </row>
    <row r="30" spans="1:2" ht="12.75">
      <c r="A30" t="s">
        <v>48</v>
      </c>
      <c r="B30" t="s">
        <v>76</v>
      </c>
    </row>
    <row r="32" ht="12.75">
      <c r="A32" t="s">
        <v>85</v>
      </c>
    </row>
    <row r="33" spans="1:26" s="18" customFormat="1" ht="46.5" customHeight="1">
      <c r="A33" s="39" t="s">
        <v>0</v>
      </c>
      <c r="B33" s="39" t="s">
        <v>51</v>
      </c>
      <c r="C33" s="37" t="s">
        <v>33</v>
      </c>
      <c r="D33" s="37"/>
      <c r="E33" s="37" t="s">
        <v>21</v>
      </c>
      <c r="F33" s="37"/>
      <c r="G33" s="37" t="s">
        <v>22</v>
      </c>
      <c r="H33" s="37"/>
      <c r="I33" s="37" t="s">
        <v>21</v>
      </c>
      <c r="J33" s="37"/>
      <c r="K33" s="37" t="s">
        <v>22</v>
      </c>
      <c r="L33" s="37"/>
      <c r="M33" s="37" t="s">
        <v>31</v>
      </c>
      <c r="N33" s="37"/>
      <c r="O33" s="37" t="s">
        <v>32</v>
      </c>
      <c r="P33" s="37"/>
      <c r="Q33" s="37" t="s">
        <v>30</v>
      </c>
      <c r="R33" s="37"/>
      <c r="S33" s="37" t="s">
        <v>34</v>
      </c>
      <c r="T33" s="37"/>
      <c r="U33" s="33" t="s">
        <v>19</v>
      </c>
      <c r="V33" s="38"/>
      <c r="W33" s="25" t="s">
        <v>23</v>
      </c>
      <c r="X33" s="26" t="s">
        <v>49</v>
      </c>
      <c r="Y33" s="33" t="s">
        <v>50</v>
      </c>
      <c r="Z33" s="35" t="s">
        <v>52</v>
      </c>
    </row>
    <row r="34" spans="1:26" s="17" customFormat="1" ht="12.75" hidden="1">
      <c r="A34" s="40"/>
      <c r="B34" s="40"/>
      <c r="C34" s="19" t="s">
        <v>18</v>
      </c>
      <c r="D34" s="19" t="s">
        <v>20</v>
      </c>
      <c r="E34" s="19" t="s">
        <v>78</v>
      </c>
      <c r="F34" s="19" t="s">
        <v>78</v>
      </c>
      <c r="G34" s="19" t="s">
        <v>78</v>
      </c>
      <c r="H34" s="19" t="s">
        <v>78</v>
      </c>
      <c r="I34" s="19" t="s">
        <v>18</v>
      </c>
      <c r="J34" s="19" t="s">
        <v>20</v>
      </c>
      <c r="K34" s="19" t="s">
        <v>18</v>
      </c>
      <c r="L34" s="19" t="s">
        <v>20</v>
      </c>
      <c r="M34" s="19" t="s">
        <v>18</v>
      </c>
      <c r="N34" s="19" t="s">
        <v>20</v>
      </c>
      <c r="O34" s="19" t="s">
        <v>18</v>
      </c>
      <c r="P34" s="19" t="s">
        <v>20</v>
      </c>
      <c r="Q34" s="19" t="s">
        <v>18</v>
      </c>
      <c r="R34" s="19" t="s">
        <v>20</v>
      </c>
      <c r="S34" s="19" t="s">
        <v>18</v>
      </c>
      <c r="T34" s="19" t="s">
        <v>20</v>
      </c>
      <c r="U34" s="23" t="s">
        <v>18</v>
      </c>
      <c r="V34" s="19" t="s">
        <v>20</v>
      </c>
      <c r="W34" s="3" t="s">
        <v>24</v>
      </c>
      <c r="X34" s="11" t="s">
        <v>25</v>
      </c>
      <c r="Y34" s="34"/>
      <c r="Z34" s="36"/>
    </row>
    <row r="35" spans="1:26" s="17" customFormat="1" ht="12.75">
      <c r="A35" s="27"/>
      <c r="B35" s="2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23"/>
      <c r="V35" s="19"/>
      <c r="W35" s="3"/>
      <c r="X35" s="11"/>
      <c r="Y35" s="23"/>
      <c r="Z35" s="30"/>
    </row>
    <row r="36" spans="1:26" s="15" customFormat="1" ht="25.5">
      <c r="A36" s="12" t="s">
        <v>14</v>
      </c>
      <c r="B36" s="12" t="s">
        <v>15</v>
      </c>
      <c r="C36" s="20" t="s">
        <v>41</v>
      </c>
      <c r="D36" s="20" t="s">
        <v>42</v>
      </c>
      <c r="E36" s="20" t="s">
        <v>79</v>
      </c>
      <c r="F36" s="20" t="s">
        <v>80</v>
      </c>
      <c r="G36" s="20" t="s">
        <v>81</v>
      </c>
      <c r="H36" s="20" t="s">
        <v>82</v>
      </c>
      <c r="I36" s="20" t="s">
        <v>39</v>
      </c>
      <c r="J36" s="20" t="s">
        <v>40</v>
      </c>
      <c r="K36" s="20" t="s">
        <v>37</v>
      </c>
      <c r="L36" s="20" t="s">
        <v>38</v>
      </c>
      <c r="M36" s="20" t="s">
        <v>43</v>
      </c>
      <c r="N36" s="20" t="s">
        <v>44</v>
      </c>
      <c r="O36" s="20" t="s">
        <v>26</v>
      </c>
      <c r="P36" s="20" t="s">
        <v>27</v>
      </c>
      <c r="Q36" s="20" t="s">
        <v>28</v>
      </c>
      <c r="R36" s="20" t="s">
        <v>29</v>
      </c>
      <c r="S36" s="20" t="s">
        <v>35</v>
      </c>
      <c r="T36" s="20" t="s">
        <v>36</v>
      </c>
      <c r="U36" s="20" t="s">
        <v>17</v>
      </c>
      <c r="V36" s="20" t="s">
        <v>16</v>
      </c>
      <c r="W36" s="13" t="s">
        <v>45</v>
      </c>
      <c r="X36" s="14" t="s">
        <v>46</v>
      </c>
      <c r="Y36" s="20" t="s">
        <v>47</v>
      </c>
      <c r="Z36" s="31" t="s">
        <v>48</v>
      </c>
    </row>
  </sheetData>
  <mergeCells count="14">
    <mergeCell ref="A33:A34"/>
    <mergeCell ref="B33:B34"/>
    <mergeCell ref="C33:D33"/>
    <mergeCell ref="E33:F33"/>
    <mergeCell ref="G33:H33"/>
    <mergeCell ref="I33:J33"/>
    <mergeCell ref="K33:L33"/>
    <mergeCell ref="M33:N33"/>
    <mergeCell ref="Y33:Y34"/>
    <mergeCell ref="Z33:Z34"/>
    <mergeCell ref="O33:P33"/>
    <mergeCell ref="Q33:R33"/>
    <mergeCell ref="S33:T33"/>
    <mergeCell ref="U33:V3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2"/>
  <sheetViews>
    <sheetView tabSelected="1" zoomScale="70" zoomScaleNormal="7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"/>
    </sheetView>
  </sheetViews>
  <sheetFormatPr defaultColWidth="9.140625" defaultRowHeight="12.75"/>
  <cols>
    <col min="1" max="1" width="7.140625" style="1" customWidth="1"/>
    <col min="2" max="2" width="8.00390625" style="4" customWidth="1"/>
    <col min="3" max="6" width="10.28125" style="21" customWidth="1"/>
    <col min="7" max="12" width="12.28125" style="21" customWidth="1"/>
    <col min="13" max="16" width="11.140625" style="21" customWidth="1"/>
    <col min="17" max="18" width="13.28125" style="21" customWidth="1"/>
    <col min="19" max="20" width="10.7109375" style="21" customWidth="1"/>
    <col min="21" max="22" width="11.7109375" style="21" customWidth="1"/>
    <col min="23" max="23" width="12.28125" style="8" customWidth="1"/>
    <col min="24" max="24" width="14.28125" style="10" customWidth="1"/>
    <col min="25" max="25" width="13.28125" style="21" customWidth="1"/>
    <col min="26" max="26" width="16.140625" style="24" customWidth="1"/>
    <col min="27" max="16384" width="9.140625" style="4" customWidth="1"/>
  </cols>
  <sheetData>
    <row r="1" spans="1:26" s="15" customFormat="1" ht="25.5">
      <c r="A1" s="12" t="s">
        <v>14</v>
      </c>
      <c r="B1" s="12" t="s">
        <v>15</v>
      </c>
      <c r="C1" s="20" t="s">
        <v>41</v>
      </c>
      <c r="D1" s="20" t="s">
        <v>42</v>
      </c>
      <c r="E1" s="20" t="s">
        <v>79</v>
      </c>
      <c r="F1" s="20" t="s">
        <v>80</v>
      </c>
      <c r="G1" s="20" t="s">
        <v>81</v>
      </c>
      <c r="H1" s="20" t="s">
        <v>82</v>
      </c>
      <c r="I1" s="20" t="s">
        <v>39</v>
      </c>
      <c r="J1" s="20" t="s">
        <v>40</v>
      </c>
      <c r="K1" s="20" t="s">
        <v>37</v>
      </c>
      <c r="L1" s="20" t="s">
        <v>38</v>
      </c>
      <c r="M1" s="20" t="s">
        <v>43</v>
      </c>
      <c r="N1" s="20" t="s">
        <v>44</v>
      </c>
      <c r="O1" s="20" t="s">
        <v>26</v>
      </c>
      <c r="P1" s="20" t="s">
        <v>27</v>
      </c>
      <c r="Q1" s="20" t="s">
        <v>28</v>
      </c>
      <c r="R1" s="20" t="s">
        <v>29</v>
      </c>
      <c r="S1" s="20" t="s">
        <v>35</v>
      </c>
      <c r="T1" s="20" t="s">
        <v>36</v>
      </c>
      <c r="U1" s="20" t="s">
        <v>17</v>
      </c>
      <c r="V1" s="20" t="s">
        <v>16</v>
      </c>
      <c r="W1" s="13" t="s">
        <v>45</v>
      </c>
      <c r="X1" s="14" t="s">
        <v>46</v>
      </c>
      <c r="Y1" s="20" t="s">
        <v>47</v>
      </c>
      <c r="Z1" s="31" t="s">
        <v>48</v>
      </c>
    </row>
    <row r="2" spans="1:26" ht="12.75">
      <c r="A2" s="2" t="s">
        <v>1</v>
      </c>
      <c r="B2" s="5">
        <v>2004</v>
      </c>
      <c r="C2" s="9" t="e">
        <f>NA()</f>
        <v>#N/A</v>
      </c>
      <c r="D2" s="9" t="e">
        <f>NA()</f>
        <v>#N/A</v>
      </c>
      <c r="E2" s="9">
        <v>316.4</v>
      </c>
      <c r="F2" s="9">
        <v>272.5</v>
      </c>
      <c r="G2" s="22">
        <v>1123.1</v>
      </c>
      <c r="H2" s="22">
        <v>967.4</v>
      </c>
      <c r="I2" s="22">
        <f>E2/72</f>
        <v>4.394444444444444</v>
      </c>
      <c r="J2" s="22">
        <f>F2*0.006</f>
        <v>1.635</v>
      </c>
      <c r="K2" s="22">
        <f>G2/72</f>
        <v>15.59861111111111</v>
      </c>
      <c r="L2" s="22">
        <f>H2*0.006</f>
        <v>5.8044</v>
      </c>
      <c r="M2" s="21" t="e">
        <f>C2+I2</f>
        <v>#N/A</v>
      </c>
      <c r="N2" s="21" t="e">
        <f>D2+J2</f>
        <v>#N/A</v>
      </c>
      <c r="O2" s="9" t="e">
        <f>NA()</f>
        <v>#N/A</v>
      </c>
      <c r="P2" s="9" t="e">
        <f>NA()</f>
        <v>#N/A</v>
      </c>
      <c r="Q2" s="21" t="e">
        <f>K2+O2</f>
        <v>#N/A</v>
      </c>
      <c r="R2" s="21" t="e">
        <f>L2+P2</f>
        <v>#N/A</v>
      </c>
      <c r="S2" s="21">
        <v>58010</v>
      </c>
      <c r="T2" s="21">
        <v>0</v>
      </c>
      <c r="U2" s="9">
        <f>I2+K2+S2</f>
        <v>58029.993055555555</v>
      </c>
      <c r="V2" s="9">
        <f>J2+L2+T2</f>
        <v>7.4394</v>
      </c>
      <c r="W2" s="6">
        <v>20</v>
      </c>
      <c r="X2" s="7">
        <v>345</v>
      </c>
      <c r="Y2" s="9"/>
      <c r="Z2" s="24">
        <f aca="true" t="shared" si="0" ref="Z2:Z9">IF((U2+V2)=0,0,(U2*W2)+(V2*X2))</f>
        <v>1163166.4541111111</v>
      </c>
    </row>
    <row r="3" spans="1:26" ht="12.75">
      <c r="A3" s="2" t="s">
        <v>1</v>
      </c>
      <c r="B3" s="5">
        <v>2003</v>
      </c>
      <c r="C3" s="9">
        <v>350</v>
      </c>
      <c r="D3" s="9">
        <v>2</v>
      </c>
      <c r="E3" s="9">
        <v>0</v>
      </c>
      <c r="F3" s="9">
        <v>0</v>
      </c>
      <c r="G3" s="22">
        <v>103.5</v>
      </c>
      <c r="H3" s="22">
        <v>97</v>
      </c>
      <c r="I3" s="22">
        <f aca="true" t="shared" si="1" ref="I3:I9">E3/72</f>
        <v>0</v>
      </c>
      <c r="J3" s="22">
        <f aca="true" t="shared" si="2" ref="J3:J9">F3*0.006</f>
        <v>0</v>
      </c>
      <c r="K3" s="22">
        <f aca="true" t="shared" si="3" ref="K3:K9">G3/72</f>
        <v>1.4375</v>
      </c>
      <c r="L3" s="22">
        <f aca="true" t="shared" si="4" ref="L3:L9">H3*0.006</f>
        <v>0.582</v>
      </c>
      <c r="M3" s="21">
        <f aca="true" t="shared" si="5" ref="M3:M9">C3+I3</f>
        <v>350</v>
      </c>
      <c r="N3" s="21">
        <f aca="true" t="shared" si="6" ref="N3:N9">D3+J3</f>
        <v>2</v>
      </c>
      <c r="O3" s="9">
        <v>364</v>
      </c>
      <c r="P3" s="9">
        <v>2</v>
      </c>
      <c r="Q3" s="21">
        <f aca="true" t="shared" si="7" ref="Q3:Q9">K3+O3</f>
        <v>365.4375</v>
      </c>
      <c r="R3" s="21">
        <f aca="true" t="shared" si="8" ref="R3:R9">L3+P3</f>
        <v>2.582</v>
      </c>
      <c r="U3" s="9">
        <f aca="true" t="shared" si="9" ref="U3:U9">M3+Q3</f>
        <v>715.4375</v>
      </c>
      <c r="V3" s="9">
        <f aca="true" t="shared" si="10" ref="V3:V9">N3+P3</f>
        <v>4</v>
      </c>
      <c r="W3" s="6">
        <v>21</v>
      </c>
      <c r="X3" s="7">
        <v>346</v>
      </c>
      <c r="Y3" s="9">
        <v>2123</v>
      </c>
      <c r="Z3" s="24">
        <f t="shared" si="0"/>
        <v>16408.1875</v>
      </c>
    </row>
    <row r="4" spans="1:26" ht="12.75">
      <c r="A4" s="2" t="s">
        <v>1</v>
      </c>
      <c r="B4" s="5">
        <v>2002</v>
      </c>
      <c r="C4" s="9">
        <v>18347</v>
      </c>
      <c r="D4" s="9">
        <v>376</v>
      </c>
      <c r="E4" s="9">
        <v>578.2</v>
      </c>
      <c r="F4" s="9">
        <v>814.1</v>
      </c>
      <c r="G4" s="9">
        <v>3312.6</v>
      </c>
      <c r="H4" s="9">
        <v>3848.3</v>
      </c>
      <c r="I4" s="22">
        <f t="shared" si="1"/>
        <v>8.030555555555557</v>
      </c>
      <c r="J4" s="22">
        <f t="shared" si="2"/>
        <v>4.8846</v>
      </c>
      <c r="K4" s="22">
        <f t="shared" si="3"/>
        <v>46.00833333333333</v>
      </c>
      <c r="L4" s="22">
        <f t="shared" si="4"/>
        <v>23.0898</v>
      </c>
      <c r="M4" s="21">
        <f t="shared" si="5"/>
        <v>18355.030555555557</v>
      </c>
      <c r="N4" s="21">
        <f t="shared" si="6"/>
        <v>380.8846</v>
      </c>
      <c r="O4" s="9">
        <v>16936</v>
      </c>
      <c r="P4" s="9">
        <v>347</v>
      </c>
      <c r="Q4" s="21">
        <f t="shared" si="7"/>
        <v>16982.008333333335</v>
      </c>
      <c r="R4" s="21">
        <f t="shared" si="8"/>
        <v>370.0898</v>
      </c>
      <c r="U4" s="9">
        <f t="shared" si="9"/>
        <v>35337.03888888889</v>
      </c>
      <c r="V4" s="9">
        <f t="shared" si="10"/>
        <v>727.8846</v>
      </c>
      <c r="W4" s="6">
        <v>16</v>
      </c>
      <c r="X4" s="7">
        <v>331</v>
      </c>
      <c r="Y4" s="9">
        <v>275335</v>
      </c>
      <c r="Z4" s="24">
        <f t="shared" si="0"/>
        <v>806322.4248222222</v>
      </c>
    </row>
    <row r="5" spans="1:26" ht="12.75">
      <c r="A5" s="2" t="s">
        <v>1</v>
      </c>
      <c r="B5" s="5">
        <v>2001</v>
      </c>
      <c r="C5" s="9">
        <v>42684</v>
      </c>
      <c r="D5" s="9">
        <v>6978</v>
      </c>
      <c r="E5" s="9">
        <v>4999.4</v>
      </c>
      <c r="F5" s="9">
        <v>12758.5</v>
      </c>
      <c r="G5" s="9">
        <v>9230.3</v>
      </c>
      <c r="H5" s="9">
        <v>16632.7</v>
      </c>
      <c r="I5" s="22">
        <f t="shared" si="1"/>
        <v>69.4361111111111</v>
      </c>
      <c r="J5" s="22">
        <f t="shared" si="2"/>
        <v>76.551</v>
      </c>
      <c r="K5" s="22">
        <f t="shared" si="3"/>
        <v>128.1986111111111</v>
      </c>
      <c r="L5" s="22">
        <f t="shared" si="4"/>
        <v>99.79620000000001</v>
      </c>
      <c r="M5" s="21">
        <f t="shared" si="5"/>
        <v>42753.436111111114</v>
      </c>
      <c r="N5" s="21">
        <f t="shared" si="6"/>
        <v>7054.551</v>
      </c>
      <c r="O5" s="9">
        <v>24009</v>
      </c>
      <c r="P5" s="9">
        <v>3925</v>
      </c>
      <c r="Q5" s="21">
        <f t="shared" si="7"/>
        <v>24137.19861111111</v>
      </c>
      <c r="R5" s="21">
        <f t="shared" si="8"/>
        <v>4024.7962</v>
      </c>
      <c r="U5" s="9">
        <f t="shared" si="9"/>
        <v>66890.63472222222</v>
      </c>
      <c r="V5" s="9">
        <f t="shared" si="10"/>
        <v>10979.551</v>
      </c>
      <c r="W5" s="6">
        <v>18</v>
      </c>
      <c r="X5" s="7">
        <v>328</v>
      </c>
      <c r="Y5" s="9">
        <v>3653798</v>
      </c>
      <c r="Z5" s="24">
        <f t="shared" si="0"/>
        <v>4805324.153</v>
      </c>
    </row>
    <row r="6" spans="1:26" ht="12.75">
      <c r="A6" s="2" t="s">
        <v>1</v>
      </c>
      <c r="B6" s="5">
        <v>2000</v>
      </c>
      <c r="C6" s="9">
        <v>116462</v>
      </c>
      <c r="D6" s="9">
        <v>18169</v>
      </c>
      <c r="E6" s="9">
        <v>4303.6</v>
      </c>
      <c r="F6" s="9">
        <v>17276.6</v>
      </c>
      <c r="G6" s="9">
        <v>22358.2</v>
      </c>
      <c r="H6" s="9">
        <v>85873.2</v>
      </c>
      <c r="I6" s="22">
        <f t="shared" si="1"/>
        <v>59.772222222222226</v>
      </c>
      <c r="J6" s="22">
        <f t="shared" si="2"/>
        <v>103.6596</v>
      </c>
      <c r="K6" s="22">
        <f t="shared" si="3"/>
        <v>310.53055555555557</v>
      </c>
      <c r="L6" s="22">
        <f t="shared" si="4"/>
        <v>515.2392</v>
      </c>
      <c r="M6" s="21">
        <f t="shared" si="5"/>
        <v>116521.77222222222</v>
      </c>
      <c r="N6" s="21">
        <f t="shared" si="6"/>
        <v>18272.6596</v>
      </c>
      <c r="O6" s="9">
        <v>122427</v>
      </c>
      <c r="P6" s="9">
        <v>23002</v>
      </c>
      <c r="Q6" s="21">
        <f t="shared" si="7"/>
        <v>122737.53055555555</v>
      </c>
      <c r="R6" s="21">
        <f t="shared" si="8"/>
        <v>23517.2392</v>
      </c>
      <c r="U6" s="9">
        <f t="shared" si="9"/>
        <v>239259.30277777778</v>
      </c>
      <c r="V6" s="9">
        <f t="shared" si="10"/>
        <v>41274.6596</v>
      </c>
      <c r="W6" s="6">
        <v>22</v>
      </c>
      <c r="X6" s="7">
        <v>357</v>
      </c>
      <c r="Y6" s="9">
        <v>17617324</v>
      </c>
      <c r="Z6" s="24">
        <f t="shared" si="0"/>
        <v>19998758.13831111</v>
      </c>
    </row>
    <row r="7" spans="1:26" ht="12.75">
      <c r="A7" s="2" t="s">
        <v>1</v>
      </c>
      <c r="B7" s="5">
        <v>1999</v>
      </c>
      <c r="C7" s="9">
        <v>27803</v>
      </c>
      <c r="D7" s="9">
        <v>3276</v>
      </c>
      <c r="E7" s="9">
        <v>2475.4</v>
      </c>
      <c r="F7" s="9">
        <v>5751.8</v>
      </c>
      <c r="G7" s="9">
        <v>4344.1</v>
      </c>
      <c r="H7" s="9">
        <v>9524.7</v>
      </c>
      <c r="I7" s="22">
        <f t="shared" si="1"/>
        <v>34.38055555555556</v>
      </c>
      <c r="J7" s="22">
        <f t="shared" si="2"/>
        <v>34.5108</v>
      </c>
      <c r="K7" s="22">
        <f t="shared" si="3"/>
        <v>60.334722222222226</v>
      </c>
      <c r="L7" s="22">
        <f t="shared" si="4"/>
        <v>57.1482</v>
      </c>
      <c r="M7" s="21">
        <f t="shared" si="5"/>
        <v>27837.380555555555</v>
      </c>
      <c r="N7" s="21">
        <f t="shared" si="6"/>
        <v>3310.5108</v>
      </c>
      <c r="O7" s="9">
        <v>37618</v>
      </c>
      <c r="P7" s="9">
        <v>4432</v>
      </c>
      <c r="Q7" s="21">
        <f t="shared" si="7"/>
        <v>37678.33472222222</v>
      </c>
      <c r="R7" s="21">
        <f t="shared" si="8"/>
        <v>4489.1482</v>
      </c>
      <c r="U7" s="9">
        <f t="shared" si="9"/>
        <v>65515.71527777778</v>
      </c>
      <c r="V7" s="9">
        <f t="shared" si="10"/>
        <v>7742.5108</v>
      </c>
      <c r="W7" s="6">
        <v>27</v>
      </c>
      <c r="X7" s="7">
        <v>355</v>
      </c>
      <c r="Y7" s="9">
        <v>4502707</v>
      </c>
      <c r="Z7" s="24">
        <f t="shared" si="0"/>
        <v>4517515.6465</v>
      </c>
    </row>
    <row r="8" spans="1:26" ht="12.75">
      <c r="A8" s="2" t="s">
        <v>1</v>
      </c>
      <c r="B8" s="5">
        <v>1998</v>
      </c>
      <c r="C8" s="9">
        <v>67831</v>
      </c>
      <c r="D8" s="9">
        <v>13328</v>
      </c>
      <c r="E8" s="9">
        <v>2002.2</v>
      </c>
      <c r="F8" s="9">
        <v>5618.2</v>
      </c>
      <c r="G8" s="9">
        <v>1458.5</v>
      </c>
      <c r="H8" s="9">
        <v>3319.2</v>
      </c>
      <c r="I8" s="22">
        <f t="shared" si="1"/>
        <v>27.808333333333334</v>
      </c>
      <c r="J8" s="22">
        <f t="shared" si="2"/>
        <v>33.7092</v>
      </c>
      <c r="K8" s="22">
        <f t="shared" si="3"/>
        <v>20.256944444444443</v>
      </c>
      <c r="L8" s="22">
        <f t="shared" si="4"/>
        <v>19.9152</v>
      </c>
      <c r="M8" s="21">
        <f t="shared" si="5"/>
        <v>67858.80833333333</v>
      </c>
      <c r="N8" s="21">
        <f t="shared" si="6"/>
        <v>13361.7092</v>
      </c>
      <c r="O8" s="9">
        <v>36524</v>
      </c>
      <c r="P8" s="9">
        <v>7177</v>
      </c>
      <c r="Q8" s="21">
        <f t="shared" si="7"/>
        <v>36544.256944444445</v>
      </c>
      <c r="R8" s="21">
        <f t="shared" si="8"/>
        <v>7196.9152</v>
      </c>
      <c r="U8" s="9">
        <f t="shared" si="9"/>
        <v>104403.06527777779</v>
      </c>
      <c r="V8" s="9">
        <f t="shared" si="10"/>
        <v>20538.709199999998</v>
      </c>
      <c r="W8" s="6">
        <v>33</v>
      </c>
      <c r="X8" s="7">
        <v>376</v>
      </c>
      <c r="Y8" s="9">
        <v>11153595</v>
      </c>
      <c r="Z8" s="24">
        <f t="shared" si="0"/>
        <v>11167855.813366666</v>
      </c>
    </row>
    <row r="9" spans="1:26" ht="12.75">
      <c r="A9" s="2" t="s">
        <v>1</v>
      </c>
      <c r="B9" s="5">
        <v>1997</v>
      </c>
      <c r="C9" s="9">
        <v>13287</v>
      </c>
      <c r="D9" s="9">
        <v>1073</v>
      </c>
      <c r="E9" s="9">
        <v>988.1</v>
      </c>
      <c r="F9" s="9">
        <v>3899.6</v>
      </c>
      <c r="G9" s="9">
        <v>187</v>
      </c>
      <c r="H9" s="9">
        <v>1180.9</v>
      </c>
      <c r="I9" s="22">
        <f t="shared" si="1"/>
        <v>13.723611111111111</v>
      </c>
      <c r="J9" s="22">
        <f t="shared" si="2"/>
        <v>23.3976</v>
      </c>
      <c r="K9" s="22">
        <f t="shared" si="3"/>
        <v>2.5972222222222223</v>
      </c>
      <c r="L9" s="22">
        <f t="shared" si="4"/>
        <v>7.085400000000001</v>
      </c>
      <c r="M9" s="21">
        <f t="shared" si="5"/>
        <v>13300.72361111111</v>
      </c>
      <c r="N9" s="21">
        <f t="shared" si="6"/>
        <v>1096.3976</v>
      </c>
      <c r="O9" s="9">
        <v>6643</v>
      </c>
      <c r="P9" s="9">
        <v>535</v>
      </c>
      <c r="Q9" s="21">
        <f t="shared" si="7"/>
        <v>6645.597222222223</v>
      </c>
      <c r="R9" s="21">
        <f t="shared" si="8"/>
        <v>542.0854</v>
      </c>
      <c r="U9" s="9">
        <f t="shared" si="9"/>
        <v>19946.32083333333</v>
      </c>
      <c r="V9" s="9">
        <f t="shared" si="10"/>
        <v>1631.3976</v>
      </c>
      <c r="W9" s="6">
        <v>32</v>
      </c>
      <c r="X9" s="7">
        <v>368</v>
      </c>
      <c r="Y9" s="9">
        <v>1229504</v>
      </c>
      <c r="Z9" s="21">
        <f t="shared" si="0"/>
        <v>1238636.5834666668</v>
      </c>
    </row>
    <row r="10" spans="1:26" ht="12.75">
      <c r="A10" s="2" t="s">
        <v>1</v>
      </c>
      <c r="B10" s="5">
        <v>1996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>
        <v>96812</v>
      </c>
      <c r="N10" s="5">
        <v>4754</v>
      </c>
      <c r="O10" s="5"/>
      <c r="P10" s="5"/>
      <c r="Q10" s="5">
        <v>19362</v>
      </c>
      <c r="R10" s="5">
        <v>951</v>
      </c>
      <c r="S10" s="5"/>
      <c r="T10" s="5"/>
      <c r="U10" s="5">
        <v>116174</v>
      </c>
      <c r="V10" s="5">
        <v>5705</v>
      </c>
      <c r="W10" s="6">
        <v>25</v>
      </c>
      <c r="X10" s="7">
        <v>200</v>
      </c>
      <c r="Y10" s="9"/>
      <c r="Z10" s="6">
        <v>4045350</v>
      </c>
    </row>
    <row r="11" spans="1:26" ht="12.75">
      <c r="A11" s="2" t="s">
        <v>1</v>
      </c>
      <c r="B11" s="5">
        <v>1995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>
        <v>180705</v>
      </c>
      <c r="N11" s="5">
        <v>47196</v>
      </c>
      <c r="O11" s="5"/>
      <c r="P11" s="5"/>
      <c r="Q11" s="5">
        <v>153933</v>
      </c>
      <c r="R11" s="5">
        <v>40204</v>
      </c>
      <c r="S11" s="5"/>
      <c r="T11" s="5"/>
      <c r="U11" s="5">
        <v>334638</v>
      </c>
      <c r="V11" s="5">
        <v>87400</v>
      </c>
      <c r="W11" s="6">
        <v>25</v>
      </c>
      <c r="X11" s="7">
        <v>200</v>
      </c>
      <c r="Y11" s="9"/>
      <c r="Z11" s="6">
        <v>25845950</v>
      </c>
    </row>
    <row r="12" spans="1:26" ht="12.75">
      <c r="A12" s="2" t="s">
        <v>1</v>
      </c>
      <c r="B12" s="5">
        <v>1994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>
        <v>26380</v>
      </c>
      <c r="N12" s="5">
        <v>25607</v>
      </c>
      <c r="O12" s="5"/>
      <c r="P12" s="5"/>
      <c r="Q12" s="5">
        <v>26380</v>
      </c>
      <c r="R12" s="5">
        <v>25607</v>
      </c>
      <c r="S12" s="5"/>
      <c r="T12" s="5"/>
      <c r="U12" s="5">
        <v>52760</v>
      </c>
      <c r="V12" s="5">
        <v>51214</v>
      </c>
      <c r="W12" s="6">
        <v>25</v>
      </c>
      <c r="X12" s="7">
        <v>200</v>
      </c>
      <c r="Y12" s="9"/>
      <c r="Z12" s="6">
        <v>11561800</v>
      </c>
    </row>
    <row r="13" spans="1:26" ht="12.75">
      <c r="A13" s="2" t="s">
        <v>1</v>
      </c>
      <c r="B13" s="5">
        <v>1993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>
        <v>86408</v>
      </c>
      <c r="N13" s="5">
        <v>11615</v>
      </c>
      <c r="O13" s="5"/>
      <c r="P13" s="5"/>
      <c r="Q13" s="5">
        <v>46530</v>
      </c>
      <c r="R13" s="5">
        <v>6250</v>
      </c>
      <c r="S13" s="5"/>
      <c r="T13" s="5"/>
      <c r="U13" s="5">
        <v>132938</v>
      </c>
      <c r="V13" s="5">
        <v>17865</v>
      </c>
      <c r="W13" s="6">
        <v>22</v>
      </c>
      <c r="X13" s="7">
        <v>200</v>
      </c>
      <c r="Y13" s="9"/>
      <c r="Z13" s="6">
        <v>6497636</v>
      </c>
    </row>
    <row r="14" spans="1:26" ht="12.75">
      <c r="A14" s="2" t="s">
        <v>1</v>
      </c>
      <c r="B14" s="5">
        <v>1992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>
        <v>181341</v>
      </c>
      <c r="N14" s="5">
        <v>30515</v>
      </c>
      <c r="O14" s="5"/>
      <c r="P14" s="5"/>
      <c r="Q14" s="5">
        <v>120341</v>
      </c>
      <c r="R14" s="5">
        <v>20343</v>
      </c>
      <c r="S14" s="5"/>
      <c r="T14" s="5"/>
      <c r="U14" s="5">
        <v>301682</v>
      </c>
      <c r="V14" s="5">
        <v>50858</v>
      </c>
      <c r="W14" s="6">
        <v>20</v>
      </c>
      <c r="X14" s="7">
        <v>200</v>
      </c>
      <c r="Y14" s="9"/>
      <c r="Z14" s="6">
        <v>16205240</v>
      </c>
    </row>
    <row r="15" spans="1:26" ht="12.75">
      <c r="A15" s="2" t="s">
        <v>1</v>
      </c>
      <c r="B15" s="5">
        <v>1991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>
        <v>163472</v>
      </c>
      <c r="N15" s="5">
        <v>16448</v>
      </c>
      <c r="O15" s="5"/>
      <c r="P15" s="5"/>
      <c r="Q15" s="5">
        <v>490416</v>
      </c>
      <c r="R15" s="5">
        <v>49344</v>
      </c>
      <c r="S15" s="5"/>
      <c r="T15" s="5"/>
      <c r="U15" s="5">
        <v>663888</v>
      </c>
      <c r="V15" s="5">
        <v>65792</v>
      </c>
      <c r="W15" s="6">
        <v>20</v>
      </c>
      <c r="X15" s="7">
        <v>200</v>
      </c>
      <c r="Y15" s="9"/>
      <c r="Z15" s="6">
        <v>26436160</v>
      </c>
    </row>
    <row r="16" spans="1:26" ht="12.75">
      <c r="A16" s="2" t="s">
        <v>1</v>
      </c>
      <c r="B16" s="5">
        <v>1990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>
        <v>2117</v>
      </c>
      <c r="N16" s="5">
        <v>412</v>
      </c>
      <c r="O16" s="5"/>
      <c r="P16" s="5"/>
      <c r="Q16" s="5">
        <v>10589</v>
      </c>
      <c r="R16" s="5">
        <v>501</v>
      </c>
      <c r="S16" s="5"/>
      <c r="T16" s="5"/>
      <c r="U16" s="5">
        <v>12706</v>
      </c>
      <c r="V16" s="5">
        <v>913</v>
      </c>
      <c r="W16" s="6">
        <v>20.17</v>
      </c>
      <c r="X16" s="7">
        <v>152</v>
      </c>
      <c r="Y16" s="9"/>
      <c r="Z16" s="6">
        <v>395056</v>
      </c>
    </row>
    <row r="17" spans="1:26" ht="12.75">
      <c r="A17" s="2" t="s">
        <v>1</v>
      </c>
      <c r="B17" s="5">
        <v>1989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>
        <v>2067</v>
      </c>
      <c r="N17" s="5">
        <v>2819</v>
      </c>
      <c r="O17" s="5"/>
      <c r="P17" s="5"/>
      <c r="Q17" s="5">
        <v>10335</v>
      </c>
      <c r="R17" s="5">
        <v>1151</v>
      </c>
      <c r="S17" s="5"/>
      <c r="T17" s="5"/>
      <c r="U17" s="5">
        <v>12402</v>
      </c>
      <c r="V17" s="5">
        <v>3970</v>
      </c>
      <c r="W17" s="6">
        <v>15.37</v>
      </c>
      <c r="X17" s="7">
        <v>146</v>
      </c>
      <c r="Y17" s="9"/>
      <c r="Z17" s="6">
        <v>770238</v>
      </c>
    </row>
    <row r="18" spans="1:26" ht="12.75">
      <c r="A18" s="2" t="s">
        <v>1</v>
      </c>
      <c r="B18" s="5">
        <v>1988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>
        <v>55123</v>
      </c>
      <c r="N18" s="5">
        <v>7918</v>
      </c>
      <c r="O18" s="5"/>
      <c r="P18" s="5"/>
      <c r="Q18" s="5">
        <v>123689</v>
      </c>
      <c r="R18" s="5">
        <v>4481</v>
      </c>
      <c r="S18" s="5"/>
      <c r="T18" s="5"/>
      <c r="U18" s="5">
        <v>178812</v>
      </c>
      <c r="V18" s="5">
        <v>12399</v>
      </c>
      <c r="W18" s="6">
        <v>15</v>
      </c>
      <c r="X18" s="7">
        <v>146</v>
      </c>
      <c r="Y18" s="9"/>
      <c r="Z18" s="6">
        <v>4492434</v>
      </c>
    </row>
    <row r="19" spans="1:26" ht="12.75">
      <c r="A19" s="2" t="s">
        <v>1</v>
      </c>
      <c r="B19" s="5">
        <v>1987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38651</v>
      </c>
      <c r="N19" s="5">
        <v>7882</v>
      </c>
      <c r="O19" s="5"/>
      <c r="P19" s="5"/>
      <c r="Q19" s="5">
        <v>57331</v>
      </c>
      <c r="R19" s="5">
        <v>5113</v>
      </c>
      <c r="S19" s="5"/>
      <c r="T19" s="5"/>
      <c r="U19" s="5">
        <v>95982</v>
      </c>
      <c r="V19" s="5">
        <v>12995</v>
      </c>
      <c r="W19" s="6">
        <v>16</v>
      </c>
      <c r="X19" s="7">
        <v>131</v>
      </c>
      <c r="Y19" s="9"/>
      <c r="Z19" s="6">
        <v>3238057</v>
      </c>
    </row>
    <row r="20" spans="1:26" ht="12.75">
      <c r="A20" s="2" t="s">
        <v>1</v>
      </c>
      <c r="B20" s="5">
        <v>1986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>
        <v>152705</v>
      </c>
      <c r="N20" s="5">
        <v>17874</v>
      </c>
      <c r="O20" s="5"/>
      <c r="P20" s="5"/>
      <c r="Q20" s="5">
        <v>64309</v>
      </c>
      <c r="R20" s="5">
        <v>5124</v>
      </c>
      <c r="S20" s="5"/>
      <c r="T20" s="5"/>
      <c r="U20" s="5">
        <v>217014</v>
      </c>
      <c r="V20" s="5">
        <v>22998</v>
      </c>
      <c r="W20" s="6">
        <v>19</v>
      </c>
      <c r="X20" s="7">
        <v>142</v>
      </c>
      <c r="Y20" s="9"/>
      <c r="Z20" s="6">
        <v>7388982</v>
      </c>
    </row>
    <row r="21" spans="1:26" ht="12.75">
      <c r="A21" s="2" t="s">
        <v>1</v>
      </c>
      <c r="B21" s="5">
        <v>1985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39857</v>
      </c>
      <c r="N21" s="5">
        <v>9686</v>
      </c>
      <c r="O21" s="5"/>
      <c r="P21" s="5"/>
      <c r="Q21" s="5">
        <v>30797</v>
      </c>
      <c r="R21" s="5">
        <v>3428</v>
      </c>
      <c r="S21" s="5"/>
      <c r="T21" s="5"/>
      <c r="U21" s="5">
        <v>70654</v>
      </c>
      <c r="V21" s="5">
        <v>13114</v>
      </c>
      <c r="W21" s="6">
        <v>19</v>
      </c>
      <c r="X21" s="7">
        <v>143</v>
      </c>
      <c r="Y21" s="9"/>
      <c r="Z21" s="6">
        <v>3217728</v>
      </c>
    </row>
    <row r="22" spans="1:26" ht="12.75">
      <c r="A22" s="2" t="s">
        <v>1</v>
      </c>
      <c r="B22" s="5">
        <v>1984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1183</v>
      </c>
      <c r="N22" s="5">
        <v>0</v>
      </c>
      <c r="O22" s="5"/>
      <c r="P22" s="5"/>
      <c r="Q22" s="5">
        <v>3421</v>
      </c>
      <c r="R22" s="5">
        <v>658</v>
      </c>
      <c r="S22" s="5"/>
      <c r="T22" s="5"/>
      <c r="U22" s="5">
        <v>4604</v>
      </c>
      <c r="V22" s="5">
        <v>658</v>
      </c>
      <c r="W22" s="6">
        <v>18</v>
      </c>
      <c r="X22" s="7">
        <v>166</v>
      </c>
      <c r="Y22" s="9"/>
      <c r="Z22" s="6">
        <v>193416</v>
      </c>
    </row>
    <row r="23" spans="1:26" ht="12.75">
      <c r="A23" s="2" t="s">
        <v>1</v>
      </c>
      <c r="B23" s="5">
        <v>1983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15396</v>
      </c>
      <c r="N23" s="5">
        <v>1999</v>
      </c>
      <c r="O23" s="5"/>
      <c r="P23" s="5"/>
      <c r="Q23" s="5">
        <v>13688</v>
      </c>
      <c r="R23" s="5">
        <v>3619</v>
      </c>
      <c r="S23" s="5"/>
      <c r="T23" s="5"/>
      <c r="U23" s="5">
        <v>29084</v>
      </c>
      <c r="V23" s="5">
        <v>7618</v>
      </c>
      <c r="W23" s="6">
        <v>17</v>
      </c>
      <c r="X23" s="7">
        <v>178</v>
      </c>
      <c r="Y23" s="9"/>
      <c r="Z23" s="6">
        <v>1850432</v>
      </c>
    </row>
    <row r="24" spans="1:26" ht="12.75">
      <c r="A24" s="2" t="s">
        <v>1</v>
      </c>
      <c r="B24" s="5">
        <v>1982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>
        <v>4597</v>
      </c>
      <c r="N24" s="5">
        <v>1500</v>
      </c>
      <c r="O24" s="5"/>
      <c r="P24" s="5"/>
      <c r="Q24" s="5">
        <v>4397</v>
      </c>
      <c r="R24" s="5">
        <v>600</v>
      </c>
      <c r="S24" s="5"/>
      <c r="T24" s="5"/>
      <c r="U24" s="5">
        <v>8994</v>
      </c>
      <c r="V24" s="5">
        <v>2100</v>
      </c>
      <c r="W24" s="6">
        <v>17</v>
      </c>
      <c r="X24" s="7">
        <v>152</v>
      </c>
      <c r="Y24" s="9"/>
      <c r="Z24" s="6">
        <v>472098</v>
      </c>
    </row>
    <row r="25" spans="1:26" ht="12.75">
      <c r="A25" s="2" t="s">
        <v>1</v>
      </c>
      <c r="B25" s="5">
        <v>1981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1992</v>
      </c>
      <c r="N25" s="5">
        <v>150</v>
      </c>
      <c r="O25" s="5"/>
      <c r="P25" s="5"/>
      <c r="Q25" s="5">
        <v>1992</v>
      </c>
      <c r="R25" s="5">
        <v>150</v>
      </c>
      <c r="S25" s="5"/>
      <c r="T25" s="5"/>
      <c r="U25" s="5">
        <v>3984</v>
      </c>
      <c r="V25" s="5">
        <v>300</v>
      </c>
      <c r="W25" s="6">
        <v>17</v>
      </c>
      <c r="X25" s="7">
        <v>157</v>
      </c>
      <c r="Y25" s="9"/>
      <c r="Z25" s="6">
        <v>114828</v>
      </c>
    </row>
    <row r="26" spans="1:26" ht="12.75">
      <c r="A26" s="2" t="s">
        <v>1</v>
      </c>
      <c r="B26" s="5">
        <v>1980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487839</v>
      </c>
      <c r="N26" s="5">
        <v>15278</v>
      </c>
      <c r="O26" s="5"/>
      <c r="P26" s="5"/>
      <c r="Q26" s="5">
        <v>487114</v>
      </c>
      <c r="R26" s="5">
        <v>14489</v>
      </c>
      <c r="S26" s="5"/>
      <c r="T26" s="5"/>
      <c r="U26" s="5">
        <v>974953</v>
      </c>
      <c r="V26" s="5">
        <v>29767</v>
      </c>
      <c r="W26" s="6">
        <v>16</v>
      </c>
      <c r="X26" s="7">
        <v>110</v>
      </c>
      <c r="Y26" s="9"/>
      <c r="Z26" s="6">
        <v>18873618</v>
      </c>
    </row>
    <row r="27" spans="1:26" ht="12.75">
      <c r="A27" s="2" t="s">
        <v>1</v>
      </c>
      <c r="B27" s="5">
        <v>1979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>
        <v>326590</v>
      </c>
      <c r="N27" s="5">
        <v>31282</v>
      </c>
      <c r="O27" s="5"/>
      <c r="P27" s="5"/>
      <c r="Q27" s="5">
        <v>489885</v>
      </c>
      <c r="R27" s="5">
        <v>43646</v>
      </c>
      <c r="S27" s="5"/>
      <c r="T27" s="5"/>
      <c r="U27" s="5">
        <v>816475</v>
      </c>
      <c r="V27" s="5">
        <v>74928</v>
      </c>
      <c r="W27" s="6">
        <v>15.75</v>
      </c>
      <c r="X27" s="7">
        <v>172</v>
      </c>
      <c r="Y27" s="9"/>
      <c r="Z27" s="6">
        <v>25747097</v>
      </c>
    </row>
    <row r="28" spans="1:26" ht="12.75">
      <c r="A28" s="2" t="s">
        <v>1</v>
      </c>
      <c r="B28" s="5">
        <v>1978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0</v>
      </c>
      <c r="N28" s="5">
        <v>0</v>
      </c>
      <c r="O28" s="5"/>
      <c r="P28" s="5"/>
      <c r="Q28" s="5">
        <v>0</v>
      </c>
      <c r="R28" s="5">
        <v>0</v>
      </c>
      <c r="S28" s="5"/>
      <c r="T28" s="5"/>
      <c r="U28" s="5">
        <v>0</v>
      </c>
      <c r="V28" s="5">
        <v>0</v>
      </c>
      <c r="W28" s="6" t="e">
        <f>NA()</f>
        <v>#N/A</v>
      </c>
      <c r="X28" s="7" t="e">
        <f>NA()</f>
        <v>#N/A</v>
      </c>
      <c r="Y28" s="9"/>
      <c r="Z28" s="6">
        <v>0</v>
      </c>
    </row>
    <row r="29" spans="1:26" ht="12.75">
      <c r="A29" s="2" t="s">
        <v>1</v>
      </c>
      <c r="B29" s="5">
        <v>1977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69</v>
      </c>
      <c r="N29" s="5">
        <v>39</v>
      </c>
      <c r="O29" s="5"/>
      <c r="P29" s="5"/>
      <c r="Q29" s="5">
        <v>46</v>
      </c>
      <c r="R29" s="5">
        <v>17</v>
      </c>
      <c r="S29" s="5"/>
      <c r="T29" s="5"/>
      <c r="U29" s="5">
        <v>115</v>
      </c>
      <c r="V29" s="5">
        <v>56</v>
      </c>
      <c r="W29" s="6">
        <v>7</v>
      </c>
      <c r="X29" s="7">
        <v>55</v>
      </c>
      <c r="Y29" s="9"/>
      <c r="Z29" s="6">
        <v>3885</v>
      </c>
    </row>
    <row r="30" spans="1:26" ht="12.75">
      <c r="A30" s="2" t="s">
        <v>1</v>
      </c>
      <c r="B30" s="5">
        <v>1976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>
        <v>36408</v>
      </c>
      <c r="N30" s="5">
        <v>2373</v>
      </c>
      <c r="O30" s="5"/>
      <c r="P30" s="5"/>
      <c r="Q30" s="5">
        <v>35880</v>
      </c>
      <c r="R30" s="5">
        <v>2185</v>
      </c>
      <c r="S30" s="5"/>
      <c r="T30" s="5"/>
      <c r="U30" s="5">
        <v>72288</v>
      </c>
      <c r="V30" s="5">
        <v>4558</v>
      </c>
      <c r="W30" s="6">
        <v>7.5</v>
      </c>
      <c r="X30" s="7">
        <v>70</v>
      </c>
      <c r="Y30" s="9"/>
      <c r="Z30" s="6">
        <v>861220</v>
      </c>
    </row>
    <row r="31" spans="1:26" ht="12.75">
      <c r="A31" s="2" t="s">
        <v>1</v>
      </c>
      <c r="B31" s="5">
        <v>1975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>
        <v>120607</v>
      </c>
      <c r="N31" s="5">
        <v>25666</v>
      </c>
      <c r="O31" s="5"/>
      <c r="P31" s="5"/>
      <c r="Q31" s="5">
        <v>192360</v>
      </c>
      <c r="R31" s="5">
        <v>25277</v>
      </c>
      <c r="S31" s="5"/>
      <c r="T31" s="5"/>
      <c r="U31" s="5">
        <v>312967</v>
      </c>
      <c r="V31" s="5">
        <v>50943</v>
      </c>
      <c r="W31" s="6">
        <v>7.5</v>
      </c>
      <c r="X31" s="7">
        <v>70</v>
      </c>
      <c r="Y31" s="9"/>
      <c r="Z31" s="6">
        <v>5913262</v>
      </c>
    </row>
    <row r="32" spans="1:26" ht="12.75">
      <c r="A32" s="2" t="s">
        <v>1</v>
      </c>
      <c r="B32" s="5">
        <v>1974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>
        <v>332785</v>
      </c>
      <c r="N32" s="5">
        <v>33607</v>
      </c>
      <c r="O32" s="5"/>
      <c r="P32" s="5"/>
      <c r="Q32" s="5">
        <v>110363</v>
      </c>
      <c r="R32" s="5">
        <v>11106</v>
      </c>
      <c r="S32" s="5"/>
      <c r="T32" s="5"/>
      <c r="U32" s="5">
        <v>443148</v>
      </c>
      <c r="V32" s="5">
        <v>44713</v>
      </c>
      <c r="W32" s="6">
        <v>7.5</v>
      </c>
      <c r="X32" s="7">
        <v>70</v>
      </c>
      <c r="Y32" s="9"/>
      <c r="Z32" s="6">
        <v>6453520</v>
      </c>
    </row>
    <row r="33" spans="1:26" ht="12.75">
      <c r="A33" s="2" t="s">
        <v>1</v>
      </c>
      <c r="B33" s="5">
        <v>1973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>
        <v>298930</v>
      </c>
      <c r="N33" s="5">
        <v>49441</v>
      </c>
      <c r="O33" s="5"/>
      <c r="P33" s="5"/>
      <c r="Q33" s="5">
        <v>293048</v>
      </c>
      <c r="R33" s="5">
        <v>44428</v>
      </c>
      <c r="S33" s="5"/>
      <c r="T33" s="5"/>
      <c r="U33" s="5">
        <v>591978</v>
      </c>
      <c r="V33" s="5">
        <v>93869</v>
      </c>
      <c r="W33" s="6">
        <v>7.5</v>
      </c>
      <c r="X33" s="7">
        <v>70</v>
      </c>
      <c r="Y33" s="9"/>
      <c r="Z33" s="6">
        <v>11010665</v>
      </c>
    </row>
    <row r="34" spans="1:26" ht="12.75">
      <c r="A34" s="2" t="s">
        <v>1</v>
      </c>
      <c r="B34" s="5">
        <v>1972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>
        <v>220027</v>
      </c>
      <c r="N34" s="5">
        <v>62575</v>
      </c>
      <c r="O34" s="5"/>
      <c r="P34" s="5"/>
      <c r="Q34" s="5">
        <v>217792</v>
      </c>
      <c r="R34" s="5">
        <v>58860</v>
      </c>
      <c r="S34" s="5"/>
      <c r="T34" s="5"/>
      <c r="U34" s="5">
        <v>437819</v>
      </c>
      <c r="V34" s="5">
        <v>121435</v>
      </c>
      <c r="W34" s="6">
        <v>7.5</v>
      </c>
      <c r="X34" s="7">
        <v>70</v>
      </c>
      <c r="Y34" s="9"/>
      <c r="Z34" s="6">
        <v>11784092</v>
      </c>
    </row>
    <row r="35" spans="1:26" ht="12.75">
      <c r="A35" s="2" t="s">
        <v>3</v>
      </c>
      <c r="B35" s="5">
        <v>2004</v>
      </c>
      <c r="C35" s="9">
        <v>0</v>
      </c>
      <c r="D35" s="9">
        <v>0</v>
      </c>
      <c r="E35" s="9">
        <v>0</v>
      </c>
      <c r="F35" s="9">
        <v>0</v>
      </c>
      <c r="G35" s="22">
        <v>0</v>
      </c>
      <c r="H35" s="22">
        <v>0</v>
      </c>
      <c r="I35" s="22">
        <f aca="true" t="shared" si="11" ref="I35:I42">E35/72</f>
        <v>0</v>
      </c>
      <c r="J35" s="22">
        <f aca="true" t="shared" si="12" ref="J35:J42">F35*0.006</f>
        <v>0</v>
      </c>
      <c r="K35" s="22">
        <f aca="true" t="shared" si="13" ref="K35:K42">G35/72</f>
        <v>0</v>
      </c>
      <c r="L35" s="22">
        <f aca="true" t="shared" si="14" ref="L35:L42">H35*0.006</f>
        <v>0</v>
      </c>
      <c r="M35" s="21">
        <f aca="true" t="shared" si="15" ref="M35:M42">C35+I35</f>
        <v>0</v>
      </c>
      <c r="N35" s="21">
        <f aca="true" t="shared" si="16" ref="N35:N42">D35+J35</f>
        <v>0</v>
      </c>
      <c r="O35" s="9"/>
      <c r="P35" s="9"/>
      <c r="Q35" s="21">
        <f aca="true" t="shared" si="17" ref="Q35:Q42">K35+O35</f>
        <v>0</v>
      </c>
      <c r="R35" s="21">
        <f aca="true" t="shared" si="18" ref="R35:R42">L35+P35</f>
        <v>0</v>
      </c>
      <c r="U35" s="9">
        <f>M35+Q35</f>
        <v>0</v>
      </c>
      <c r="V35" s="9">
        <f>N35+P35</f>
        <v>0</v>
      </c>
      <c r="W35" s="6"/>
      <c r="X35" s="7"/>
      <c r="Y35" s="9"/>
      <c r="Z35" s="24">
        <f>IF((U35+V35)=0,0,(U35*W35)+(V35*X35))</f>
        <v>0</v>
      </c>
    </row>
    <row r="36" spans="1:26" ht="12.75">
      <c r="A36" s="2" t="s">
        <v>3</v>
      </c>
      <c r="B36" s="5">
        <v>2003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22">
        <f t="shared" si="11"/>
        <v>0</v>
      </c>
      <c r="J36" s="22">
        <f t="shared" si="12"/>
        <v>0</v>
      </c>
      <c r="K36" s="22">
        <f t="shared" si="13"/>
        <v>0</v>
      </c>
      <c r="L36" s="22">
        <f t="shared" si="14"/>
        <v>0</v>
      </c>
      <c r="M36" s="21">
        <f t="shared" si="15"/>
        <v>0</v>
      </c>
      <c r="N36" s="21">
        <f t="shared" si="16"/>
        <v>0</v>
      </c>
      <c r="O36" s="9">
        <v>0</v>
      </c>
      <c r="P36" s="9">
        <v>0</v>
      </c>
      <c r="Q36" s="21">
        <f t="shared" si="17"/>
        <v>0</v>
      </c>
      <c r="R36" s="21">
        <f t="shared" si="18"/>
        <v>0</v>
      </c>
      <c r="U36" s="9">
        <f aca="true" t="shared" si="19" ref="U36:U42">M36+Q36</f>
        <v>0</v>
      </c>
      <c r="V36" s="9">
        <f aca="true" t="shared" si="20" ref="V36:V42">N36+P36</f>
        <v>0</v>
      </c>
      <c r="W36" s="6" t="e">
        <f>NA()</f>
        <v>#N/A</v>
      </c>
      <c r="X36" s="6" t="e">
        <f>NA()</f>
        <v>#N/A</v>
      </c>
      <c r="Y36" s="21">
        <v>0</v>
      </c>
      <c r="Z36" s="6">
        <v>0</v>
      </c>
    </row>
    <row r="37" spans="1:26" ht="12.75">
      <c r="A37" s="2" t="s">
        <v>3</v>
      </c>
      <c r="B37" s="5">
        <v>2002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22">
        <f t="shared" si="11"/>
        <v>0</v>
      </c>
      <c r="J37" s="22">
        <f t="shared" si="12"/>
        <v>0</v>
      </c>
      <c r="K37" s="22">
        <f t="shared" si="13"/>
        <v>0</v>
      </c>
      <c r="L37" s="22">
        <f t="shared" si="14"/>
        <v>0</v>
      </c>
      <c r="M37" s="21">
        <f t="shared" si="15"/>
        <v>0</v>
      </c>
      <c r="N37" s="21">
        <f t="shared" si="16"/>
        <v>0</v>
      </c>
      <c r="O37" s="9">
        <v>0</v>
      </c>
      <c r="P37" s="9">
        <v>0</v>
      </c>
      <c r="Q37" s="21">
        <f t="shared" si="17"/>
        <v>0</v>
      </c>
      <c r="R37" s="21">
        <f t="shared" si="18"/>
        <v>0</v>
      </c>
      <c r="U37" s="9">
        <f t="shared" si="19"/>
        <v>0</v>
      </c>
      <c r="V37" s="9">
        <f t="shared" si="20"/>
        <v>0</v>
      </c>
      <c r="W37" s="6" t="e">
        <f>NA()</f>
        <v>#N/A</v>
      </c>
      <c r="X37" s="6" t="e">
        <f>NA()</f>
        <v>#N/A</v>
      </c>
      <c r="Y37" s="21">
        <v>0</v>
      </c>
      <c r="Z37" s="8">
        <f aca="true" t="shared" si="21" ref="Z37:Z42">IF((U37+V37)=0,0,(U37*W37)+(V37*X37))</f>
        <v>0</v>
      </c>
    </row>
    <row r="38" spans="1:26" ht="12.75">
      <c r="A38" s="2" t="s">
        <v>3</v>
      </c>
      <c r="B38" s="5">
        <v>2001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22">
        <f t="shared" si="11"/>
        <v>0</v>
      </c>
      <c r="J38" s="22">
        <f t="shared" si="12"/>
        <v>0</v>
      </c>
      <c r="K38" s="22">
        <f t="shared" si="13"/>
        <v>0</v>
      </c>
      <c r="L38" s="22">
        <f t="shared" si="14"/>
        <v>0</v>
      </c>
      <c r="M38" s="21">
        <f t="shared" si="15"/>
        <v>0</v>
      </c>
      <c r="N38" s="21">
        <f t="shared" si="16"/>
        <v>0</v>
      </c>
      <c r="O38" s="9">
        <v>0</v>
      </c>
      <c r="P38" s="9">
        <v>0</v>
      </c>
      <c r="Q38" s="21">
        <f t="shared" si="17"/>
        <v>0</v>
      </c>
      <c r="R38" s="21">
        <f t="shared" si="18"/>
        <v>0</v>
      </c>
      <c r="U38" s="9">
        <f t="shared" si="19"/>
        <v>0</v>
      </c>
      <c r="V38" s="9">
        <f t="shared" si="20"/>
        <v>0</v>
      </c>
      <c r="W38" s="6" t="e">
        <f>NA()</f>
        <v>#N/A</v>
      </c>
      <c r="X38" s="6" t="e">
        <f>NA()</f>
        <v>#N/A</v>
      </c>
      <c r="Y38" s="21">
        <v>0</v>
      </c>
      <c r="Z38" s="8">
        <f t="shared" si="21"/>
        <v>0</v>
      </c>
    </row>
    <row r="39" spans="1:26" ht="12.75">
      <c r="A39" s="2" t="s">
        <v>3</v>
      </c>
      <c r="B39" s="5">
        <v>2000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22">
        <f t="shared" si="11"/>
        <v>0</v>
      </c>
      <c r="J39" s="22">
        <f t="shared" si="12"/>
        <v>0</v>
      </c>
      <c r="K39" s="22">
        <f t="shared" si="13"/>
        <v>0</v>
      </c>
      <c r="L39" s="22">
        <f t="shared" si="14"/>
        <v>0</v>
      </c>
      <c r="M39" s="21">
        <f t="shared" si="15"/>
        <v>0</v>
      </c>
      <c r="N39" s="21">
        <f t="shared" si="16"/>
        <v>0</v>
      </c>
      <c r="O39" s="9">
        <v>0</v>
      </c>
      <c r="P39" s="9">
        <v>0</v>
      </c>
      <c r="Q39" s="21">
        <f t="shared" si="17"/>
        <v>0</v>
      </c>
      <c r="R39" s="21">
        <f t="shared" si="18"/>
        <v>0</v>
      </c>
      <c r="U39" s="9">
        <f t="shared" si="19"/>
        <v>0</v>
      </c>
      <c r="V39" s="9">
        <f t="shared" si="20"/>
        <v>0</v>
      </c>
      <c r="W39" s="6" t="e">
        <f>NA()</f>
        <v>#N/A</v>
      </c>
      <c r="X39" s="6" t="e">
        <f>NA()</f>
        <v>#N/A</v>
      </c>
      <c r="Y39" s="21">
        <v>0</v>
      </c>
      <c r="Z39" s="8">
        <f t="shared" si="21"/>
        <v>0</v>
      </c>
    </row>
    <row r="40" spans="1:26" ht="12.75">
      <c r="A40" s="2" t="s">
        <v>3</v>
      </c>
      <c r="B40" s="5">
        <v>1999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22">
        <f t="shared" si="11"/>
        <v>0</v>
      </c>
      <c r="J40" s="22">
        <f t="shared" si="12"/>
        <v>0</v>
      </c>
      <c r="K40" s="22">
        <f t="shared" si="13"/>
        <v>0</v>
      </c>
      <c r="L40" s="22">
        <f t="shared" si="14"/>
        <v>0</v>
      </c>
      <c r="M40" s="21">
        <f t="shared" si="15"/>
        <v>0</v>
      </c>
      <c r="N40" s="21">
        <f t="shared" si="16"/>
        <v>0</v>
      </c>
      <c r="O40" s="9">
        <v>0</v>
      </c>
      <c r="P40" s="9">
        <v>0</v>
      </c>
      <c r="Q40" s="21">
        <f t="shared" si="17"/>
        <v>0</v>
      </c>
      <c r="R40" s="21">
        <f t="shared" si="18"/>
        <v>0</v>
      </c>
      <c r="U40" s="9">
        <f t="shared" si="19"/>
        <v>0</v>
      </c>
      <c r="V40" s="9">
        <f t="shared" si="20"/>
        <v>0</v>
      </c>
      <c r="W40" s="6" t="e">
        <f>NA()</f>
        <v>#N/A</v>
      </c>
      <c r="X40" s="6" t="e">
        <f>NA()</f>
        <v>#N/A</v>
      </c>
      <c r="Y40" s="21">
        <v>0</v>
      </c>
      <c r="Z40" s="8">
        <f t="shared" si="21"/>
        <v>0</v>
      </c>
    </row>
    <row r="41" spans="1:26" ht="12.75">
      <c r="A41" s="2" t="s">
        <v>3</v>
      </c>
      <c r="B41" s="5">
        <v>1998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22">
        <f t="shared" si="11"/>
        <v>0</v>
      </c>
      <c r="J41" s="22">
        <f t="shared" si="12"/>
        <v>0</v>
      </c>
      <c r="K41" s="22">
        <f t="shared" si="13"/>
        <v>0</v>
      </c>
      <c r="L41" s="22">
        <f t="shared" si="14"/>
        <v>0</v>
      </c>
      <c r="M41" s="21">
        <f t="shared" si="15"/>
        <v>0</v>
      </c>
      <c r="N41" s="21">
        <f t="shared" si="16"/>
        <v>0</v>
      </c>
      <c r="O41" s="9">
        <v>0</v>
      </c>
      <c r="P41" s="9">
        <v>0</v>
      </c>
      <c r="Q41" s="21">
        <f t="shared" si="17"/>
        <v>0</v>
      </c>
      <c r="R41" s="21">
        <f t="shared" si="18"/>
        <v>0</v>
      </c>
      <c r="U41" s="9">
        <f t="shared" si="19"/>
        <v>0</v>
      </c>
      <c r="V41" s="9">
        <f t="shared" si="20"/>
        <v>0</v>
      </c>
      <c r="W41" s="6" t="e">
        <f>NA()</f>
        <v>#N/A</v>
      </c>
      <c r="X41" s="6" t="e">
        <f>NA()</f>
        <v>#N/A</v>
      </c>
      <c r="Y41" s="21">
        <v>0</v>
      </c>
      <c r="Z41" s="8">
        <f t="shared" si="21"/>
        <v>0</v>
      </c>
    </row>
    <row r="42" spans="1:26" ht="12.75">
      <c r="A42" s="2" t="s">
        <v>3</v>
      </c>
      <c r="B42" s="5">
        <v>1997</v>
      </c>
      <c r="C42" s="9">
        <v>45</v>
      </c>
      <c r="D42" s="9">
        <v>0</v>
      </c>
      <c r="E42" s="9">
        <v>5.5</v>
      </c>
      <c r="F42" s="9">
        <v>43.8</v>
      </c>
      <c r="G42" s="9">
        <v>0</v>
      </c>
      <c r="H42" s="9">
        <v>0</v>
      </c>
      <c r="I42" s="22">
        <f t="shared" si="11"/>
        <v>0.0763888888888889</v>
      </c>
      <c r="J42" s="22">
        <f t="shared" si="12"/>
        <v>0.2628</v>
      </c>
      <c r="K42" s="22">
        <f t="shared" si="13"/>
        <v>0</v>
      </c>
      <c r="L42" s="22">
        <f t="shared" si="14"/>
        <v>0</v>
      </c>
      <c r="M42" s="21">
        <f t="shared" si="15"/>
        <v>45.076388888888886</v>
      </c>
      <c r="N42" s="21">
        <f t="shared" si="16"/>
        <v>0.2628</v>
      </c>
      <c r="O42" s="9">
        <v>0</v>
      </c>
      <c r="P42" s="9">
        <v>0</v>
      </c>
      <c r="Q42" s="21">
        <f t="shared" si="17"/>
        <v>0</v>
      </c>
      <c r="R42" s="21">
        <f t="shared" si="18"/>
        <v>0</v>
      </c>
      <c r="U42" s="9">
        <f t="shared" si="19"/>
        <v>45.076388888888886</v>
      </c>
      <c r="V42" s="9">
        <f t="shared" si="20"/>
        <v>0.2628</v>
      </c>
      <c r="W42" s="6">
        <v>19.82</v>
      </c>
      <c r="X42" s="6">
        <v>342</v>
      </c>
      <c r="Y42" s="21">
        <v>0</v>
      </c>
      <c r="Z42" s="21">
        <f t="shared" si="21"/>
        <v>983.2916277777778</v>
      </c>
    </row>
    <row r="43" spans="1:26" ht="12.75">
      <c r="A43" s="2" t="s">
        <v>3</v>
      </c>
      <c r="B43" s="5">
        <v>1996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>
        <v>4492</v>
      </c>
      <c r="N43" s="5">
        <v>16235</v>
      </c>
      <c r="O43" s="5"/>
      <c r="P43" s="5"/>
      <c r="Q43" s="5">
        <v>1871</v>
      </c>
      <c r="R43" s="5">
        <v>4909</v>
      </c>
      <c r="S43" s="5"/>
      <c r="T43" s="5"/>
      <c r="U43" s="5">
        <v>6364</v>
      </c>
      <c r="V43" s="5">
        <v>21144</v>
      </c>
      <c r="W43" s="6">
        <v>92.28</v>
      </c>
      <c r="X43" s="7">
        <v>345</v>
      </c>
      <c r="Y43" s="9"/>
      <c r="Z43" s="6">
        <v>7881949</v>
      </c>
    </row>
    <row r="44" spans="1:26" ht="12.75">
      <c r="A44" s="2" t="s">
        <v>3</v>
      </c>
      <c r="B44" s="5">
        <v>1995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37863</v>
      </c>
      <c r="N44" s="5">
        <v>48709</v>
      </c>
      <c r="O44" s="5"/>
      <c r="P44" s="5"/>
      <c r="Q44" s="5">
        <v>16123</v>
      </c>
      <c r="R44" s="5">
        <v>19436</v>
      </c>
      <c r="S44" s="5"/>
      <c r="T44" s="5"/>
      <c r="U44" s="5">
        <v>53986</v>
      </c>
      <c r="V44" s="5">
        <v>68145</v>
      </c>
      <c r="W44" s="6">
        <v>17.5</v>
      </c>
      <c r="X44" s="7">
        <v>409</v>
      </c>
      <c r="Y44" s="9"/>
      <c r="Z44" s="6">
        <v>28816060</v>
      </c>
    </row>
    <row r="45" spans="1:26" ht="12.75">
      <c r="A45" s="2" t="s">
        <v>3</v>
      </c>
      <c r="B45" s="5">
        <v>1994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>
        <v>2703</v>
      </c>
      <c r="N45" s="5">
        <v>2959</v>
      </c>
      <c r="O45" s="5"/>
      <c r="P45" s="5"/>
      <c r="Q45" s="5">
        <v>2122</v>
      </c>
      <c r="R45" s="5">
        <v>1486</v>
      </c>
      <c r="S45" s="5"/>
      <c r="T45" s="5"/>
      <c r="U45" s="5">
        <v>4189</v>
      </c>
      <c r="V45" s="5">
        <v>4445</v>
      </c>
      <c r="W45" s="6">
        <v>105.23</v>
      </c>
      <c r="X45" s="7">
        <v>392</v>
      </c>
      <c r="Y45" s="9"/>
      <c r="Z45" s="6">
        <v>2183248</v>
      </c>
    </row>
    <row r="46" spans="1:26" ht="12.75">
      <c r="A46" s="2" t="s">
        <v>3</v>
      </c>
      <c r="B46" s="5">
        <v>1993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>
        <v>4687</v>
      </c>
      <c r="N46" s="5">
        <v>10004</v>
      </c>
      <c r="O46" s="5"/>
      <c r="P46" s="5"/>
      <c r="Q46" s="5">
        <v>2752</v>
      </c>
      <c r="R46" s="5">
        <v>1589</v>
      </c>
      <c r="S46" s="5"/>
      <c r="T46" s="5"/>
      <c r="U46" s="5">
        <v>7439</v>
      </c>
      <c r="V46" s="5">
        <v>11593</v>
      </c>
      <c r="W46" s="6">
        <v>76.91</v>
      </c>
      <c r="X46" s="7">
        <v>274</v>
      </c>
      <c r="Y46" s="9"/>
      <c r="Z46" s="6">
        <v>3748615</v>
      </c>
    </row>
    <row r="47" spans="1:26" ht="12.75">
      <c r="A47" s="2" t="s">
        <v>3</v>
      </c>
      <c r="B47" s="5">
        <v>1992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1344</v>
      </c>
      <c r="N47" s="5">
        <v>965</v>
      </c>
      <c r="O47" s="5"/>
      <c r="P47" s="5"/>
      <c r="Q47" s="5">
        <v>790</v>
      </c>
      <c r="R47" s="5">
        <v>531</v>
      </c>
      <c r="S47" s="5"/>
      <c r="T47" s="5"/>
      <c r="U47" s="5">
        <v>2134</v>
      </c>
      <c r="V47" s="5">
        <v>1496</v>
      </c>
      <c r="W47" s="6">
        <v>63.57</v>
      </c>
      <c r="X47" s="7">
        <v>240</v>
      </c>
      <c r="Y47" s="9"/>
      <c r="Z47" s="6">
        <v>494698</v>
      </c>
    </row>
    <row r="48" spans="1:26" ht="12.75">
      <c r="A48" s="2" t="s">
        <v>3</v>
      </c>
      <c r="B48" s="5">
        <v>1991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>
        <v>40</v>
      </c>
      <c r="N48" s="5">
        <v>601</v>
      </c>
      <c r="O48" s="5"/>
      <c r="P48" s="5"/>
      <c r="Q48" s="5">
        <v>24</v>
      </c>
      <c r="R48" s="5">
        <v>145</v>
      </c>
      <c r="S48" s="5"/>
      <c r="T48" s="5"/>
      <c r="U48" s="5">
        <v>64</v>
      </c>
      <c r="V48" s="5">
        <v>746</v>
      </c>
      <c r="W48" s="6">
        <v>18.5</v>
      </c>
      <c r="X48" s="7">
        <v>203</v>
      </c>
      <c r="Y48" s="9"/>
      <c r="Z48" s="6">
        <v>152622</v>
      </c>
    </row>
    <row r="49" spans="1:26" ht="12.75">
      <c r="A49" s="2" t="s">
        <v>3</v>
      </c>
      <c r="B49" s="5">
        <v>1990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>
        <v>25</v>
      </c>
      <c r="N49" s="5">
        <v>376</v>
      </c>
      <c r="O49" s="5"/>
      <c r="P49" s="5"/>
      <c r="Q49" s="5">
        <v>50</v>
      </c>
      <c r="R49" s="5">
        <v>191</v>
      </c>
      <c r="S49" s="5"/>
      <c r="T49" s="5"/>
      <c r="U49" s="5">
        <v>75</v>
      </c>
      <c r="V49" s="5">
        <v>567</v>
      </c>
      <c r="W49" s="6">
        <v>12</v>
      </c>
      <c r="X49" s="7">
        <v>180</v>
      </c>
      <c r="Y49" s="9"/>
      <c r="Z49" s="6">
        <v>102960</v>
      </c>
    </row>
    <row r="50" spans="1:26" ht="12.75">
      <c r="A50" s="2" t="s">
        <v>3</v>
      </c>
      <c r="B50" s="5">
        <v>1989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>
        <v>800</v>
      </c>
      <c r="N50" s="5">
        <v>822</v>
      </c>
      <c r="O50" s="5"/>
      <c r="P50" s="5"/>
      <c r="Q50" s="5">
        <v>250</v>
      </c>
      <c r="R50" s="5">
        <v>200</v>
      </c>
      <c r="S50" s="5"/>
      <c r="T50" s="5"/>
      <c r="U50" s="5">
        <v>1050</v>
      </c>
      <c r="V50" s="5">
        <v>1022</v>
      </c>
      <c r="W50" s="6">
        <v>13.25</v>
      </c>
      <c r="X50" s="7">
        <v>160</v>
      </c>
      <c r="Y50" s="9"/>
      <c r="Z50" s="6">
        <v>177433</v>
      </c>
    </row>
    <row r="51" spans="1:26" ht="12.75">
      <c r="A51" s="2" t="s">
        <v>3</v>
      </c>
      <c r="B51" s="5">
        <v>1988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>
        <v>5820</v>
      </c>
      <c r="N51" s="5">
        <v>2046</v>
      </c>
      <c r="O51" s="5"/>
      <c r="P51" s="5"/>
      <c r="Q51" s="5">
        <v>750</v>
      </c>
      <c r="R51" s="5">
        <v>880</v>
      </c>
      <c r="S51" s="5"/>
      <c r="T51" s="5"/>
      <c r="U51" s="5">
        <v>6570</v>
      </c>
      <c r="V51" s="5">
        <v>2926</v>
      </c>
      <c r="W51" s="6">
        <v>14</v>
      </c>
      <c r="X51" s="7">
        <v>167</v>
      </c>
      <c r="Y51" s="9"/>
      <c r="Z51" s="6">
        <v>580622</v>
      </c>
    </row>
    <row r="52" spans="1:26" ht="12.75">
      <c r="A52" s="2" t="s">
        <v>3</v>
      </c>
      <c r="B52" s="5">
        <v>1987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>
        <v>7900</v>
      </c>
      <c r="N52" s="5">
        <v>7003</v>
      </c>
      <c r="O52" s="5"/>
      <c r="P52" s="5"/>
      <c r="Q52" s="5">
        <v>1000</v>
      </c>
      <c r="R52" s="5">
        <v>1000</v>
      </c>
      <c r="S52" s="5"/>
      <c r="T52" s="5"/>
      <c r="U52" s="5">
        <v>8900</v>
      </c>
      <c r="V52" s="5">
        <v>8003</v>
      </c>
      <c r="W52" s="6">
        <v>13</v>
      </c>
      <c r="X52" s="7">
        <v>175</v>
      </c>
      <c r="Y52" s="9"/>
      <c r="Z52" s="6">
        <v>1516225</v>
      </c>
    </row>
    <row r="53" spans="1:26" ht="12.75">
      <c r="A53" s="2" t="s">
        <v>3</v>
      </c>
      <c r="B53" s="5">
        <v>1986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>
        <v>24600</v>
      </c>
      <c r="N53" s="5">
        <v>28600</v>
      </c>
      <c r="O53" s="5"/>
      <c r="P53" s="5"/>
      <c r="Q53" s="5">
        <v>2500</v>
      </c>
      <c r="R53" s="5">
        <v>3000</v>
      </c>
      <c r="S53" s="5"/>
      <c r="T53" s="5"/>
      <c r="U53" s="5">
        <v>27100</v>
      </c>
      <c r="V53" s="5">
        <v>31600</v>
      </c>
      <c r="W53" s="6">
        <v>12.5</v>
      </c>
      <c r="X53" s="7">
        <v>175</v>
      </c>
      <c r="Y53" s="9"/>
      <c r="Z53" s="6">
        <v>5868750</v>
      </c>
    </row>
    <row r="54" spans="1:26" ht="12.75">
      <c r="A54" s="2" t="s">
        <v>3</v>
      </c>
      <c r="B54" s="5">
        <v>1985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>
        <v>12440</v>
      </c>
      <c r="N54" s="5">
        <v>7380</v>
      </c>
      <c r="O54" s="5"/>
      <c r="P54" s="5"/>
      <c r="Q54" s="5">
        <v>3110</v>
      </c>
      <c r="R54" s="5">
        <v>4920</v>
      </c>
      <c r="S54" s="5"/>
      <c r="T54" s="5"/>
      <c r="U54" s="5">
        <v>15550</v>
      </c>
      <c r="V54" s="5">
        <v>12300</v>
      </c>
      <c r="W54" s="6">
        <v>13</v>
      </c>
      <c r="X54" s="7">
        <v>140</v>
      </c>
      <c r="Y54" s="9"/>
      <c r="Z54" s="6">
        <v>1924150</v>
      </c>
    </row>
    <row r="55" spans="1:26" ht="12.75">
      <c r="A55" s="2" t="s">
        <v>3</v>
      </c>
      <c r="B55" s="5">
        <v>1984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>
        <v>0</v>
      </c>
      <c r="N55" s="5">
        <v>0</v>
      </c>
      <c r="O55" s="5"/>
      <c r="P55" s="5"/>
      <c r="Q55" s="5">
        <v>100</v>
      </c>
      <c r="R55" s="5">
        <v>10</v>
      </c>
      <c r="S55" s="5"/>
      <c r="T55" s="5"/>
      <c r="U55" s="5">
        <v>100</v>
      </c>
      <c r="V55" s="5">
        <v>10</v>
      </c>
      <c r="W55" s="6">
        <v>17</v>
      </c>
      <c r="X55" s="7">
        <v>176</v>
      </c>
      <c r="Y55" s="9"/>
      <c r="Z55" s="6">
        <v>3460</v>
      </c>
    </row>
    <row r="56" spans="1:26" ht="12.75">
      <c r="A56" s="2" t="s">
        <v>3</v>
      </c>
      <c r="B56" s="5">
        <v>1983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>
        <v>0</v>
      </c>
      <c r="N56" s="5">
        <v>1120</v>
      </c>
      <c r="O56" s="5"/>
      <c r="P56" s="5"/>
      <c r="Q56" s="5">
        <v>0</v>
      </c>
      <c r="R56" s="5">
        <v>0</v>
      </c>
      <c r="S56" s="5"/>
      <c r="T56" s="5"/>
      <c r="U56" s="5">
        <v>0</v>
      </c>
      <c r="V56" s="5">
        <v>1120</v>
      </c>
      <c r="W56" s="6">
        <v>15.5</v>
      </c>
      <c r="X56" s="7">
        <v>182</v>
      </c>
      <c r="Y56" s="9"/>
      <c r="Z56" s="6">
        <v>203840</v>
      </c>
    </row>
    <row r="57" spans="1:26" ht="12.75">
      <c r="A57" s="2" t="s">
        <v>3</v>
      </c>
      <c r="B57" s="5">
        <v>1982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>
        <v>1083</v>
      </c>
      <c r="N57" s="5">
        <v>690</v>
      </c>
      <c r="O57" s="5"/>
      <c r="P57" s="5"/>
      <c r="Q57" s="5">
        <v>1050</v>
      </c>
      <c r="R57" s="5">
        <v>445</v>
      </c>
      <c r="S57" s="5"/>
      <c r="T57" s="5"/>
      <c r="U57" s="5">
        <v>2133</v>
      </c>
      <c r="V57" s="5">
        <v>1135</v>
      </c>
      <c r="W57" s="6">
        <v>14</v>
      </c>
      <c r="X57" s="7">
        <v>170</v>
      </c>
      <c r="Y57" s="9"/>
      <c r="Z57" s="6">
        <v>222812</v>
      </c>
    </row>
    <row r="58" spans="1:26" ht="12.75">
      <c r="A58" s="2" t="s">
        <v>3</v>
      </c>
      <c r="B58" s="5">
        <v>1981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>
        <v>0</v>
      </c>
      <c r="N58" s="5">
        <v>0</v>
      </c>
      <c r="O58" s="5"/>
      <c r="P58" s="5"/>
      <c r="Q58" s="5">
        <v>0</v>
      </c>
      <c r="R58" s="5">
        <v>0</v>
      </c>
      <c r="S58" s="5"/>
      <c r="T58" s="5"/>
      <c r="U58" s="5">
        <v>0</v>
      </c>
      <c r="V58" s="5">
        <v>0</v>
      </c>
      <c r="W58" s="6">
        <v>11.5</v>
      </c>
      <c r="X58" s="7">
        <v>190</v>
      </c>
      <c r="Y58" s="9"/>
      <c r="Z58" s="6">
        <v>0</v>
      </c>
    </row>
    <row r="59" spans="1:26" ht="12.75">
      <c r="A59" s="2" t="s">
        <v>3</v>
      </c>
      <c r="B59" s="5">
        <v>1980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>
        <v>0</v>
      </c>
      <c r="N59" s="5">
        <v>30</v>
      </c>
      <c r="O59" s="5"/>
      <c r="P59" s="5"/>
      <c r="Q59" s="5">
        <v>0</v>
      </c>
      <c r="R59" s="5">
        <v>5</v>
      </c>
      <c r="S59" s="5"/>
      <c r="T59" s="5"/>
      <c r="U59" s="5">
        <v>0</v>
      </c>
      <c r="V59" s="5">
        <v>35</v>
      </c>
      <c r="W59" s="6">
        <v>10</v>
      </c>
      <c r="X59" s="7">
        <v>141</v>
      </c>
      <c r="Y59" s="9"/>
      <c r="Z59" s="6">
        <v>4935</v>
      </c>
    </row>
    <row r="60" spans="1:26" ht="12.75">
      <c r="A60" s="2" t="s">
        <v>3</v>
      </c>
      <c r="B60" s="5">
        <v>1979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>
        <v>10</v>
      </c>
      <c r="N60" s="5">
        <v>10</v>
      </c>
      <c r="O60" s="5"/>
      <c r="P60" s="5"/>
      <c r="Q60" s="5">
        <v>300</v>
      </c>
      <c r="R60" s="5">
        <v>5</v>
      </c>
      <c r="S60" s="5"/>
      <c r="T60" s="5"/>
      <c r="U60" s="5">
        <v>310</v>
      </c>
      <c r="V60" s="5">
        <v>15</v>
      </c>
      <c r="W60" s="6">
        <v>9</v>
      </c>
      <c r="X60" s="7">
        <v>170</v>
      </c>
      <c r="Y60" s="9"/>
      <c r="Z60" s="6">
        <v>5340</v>
      </c>
    </row>
    <row r="61" spans="1:26" ht="12.75">
      <c r="A61" s="2" t="s">
        <v>3</v>
      </c>
      <c r="B61" s="5">
        <v>1978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>
        <v>1166</v>
      </c>
      <c r="N61" s="5">
        <v>123</v>
      </c>
      <c r="O61" s="5"/>
      <c r="P61" s="5"/>
      <c r="Q61" s="5">
        <v>400</v>
      </c>
      <c r="R61" s="5">
        <v>40</v>
      </c>
      <c r="S61" s="5"/>
      <c r="T61" s="5"/>
      <c r="U61" s="5">
        <v>1566</v>
      </c>
      <c r="V61" s="5">
        <v>163</v>
      </c>
      <c r="W61" s="6">
        <v>7.85</v>
      </c>
      <c r="X61" s="7">
        <v>140</v>
      </c>
      <c r="Y61" s="9"/>
      <c r="Z61" s="6">
        <v>35113</v>
      </c>
    </row>
    <row r="62" spans="1:26" ht="12.75">
      <c r="A62" s="2" t="s">
        <v>3</v>
      </c>
      <c r="B62" s="5">
        <v>1977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>
        <v>7399</v>
      </c>
      <c r="N62" s="5">
        <v>18137</v>
      </c>
      <c r="O62" s="5"/>
      <c r="P62" s="5"/>
      <c r="Q62" s="5">
        <v>1029</v>
      </c>
      <c r="R62" s="5">
        <v>517</v>
      </c>
      <c r="S62" s="5"/>
      <c r="T62" s="5"/>
      <c r="U62" s="5">
        <v>8428</v>
      </c>
      <c r="V62" s="5">
        <v>18654</v>
      </c>
      <c r="W62" s="6">
        <v>6.25</v>
      </c>
      <c r="X62" s="7">
        <v>122</v>
      </c>
      <c r="Y62" s="9"/>
      <c r="Z62" s="6">
        <v>2328463</v>
      </c>
    </row>
    <row r="63" spans="1:26" ht="12.75">
      <c r="A63" s="2" t="s">
        <v>3</v>
      </c>
      <c r="B63" s="5">
        <v>1976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>
        <v>13000</v>
      </c>
      <c r="N63" s="5">
        <v>21988</v>
      </c>
      <c r="O63" s="5"/>
      <c r="P63" s="5"/>
      <c r="Q63" s="5">
        <v>6500</v>
      </c>
      <c r="R63" s="5">
        <v>10000</v>
      </c>
      <c r="S63" s="5"/>
      <c r="T63" s="5"/>
      <c r="U63" s="5">
        <v>19500</v>
      </c>
      <c r="V63" s="5">
        <v>31988</v>
      </c>
      <c r="W63" s="6">
        <v>7</v>
      </c>
      <c r="X63" s="7">
        <v>90</v>
      </c>
      <c r="Y63" s="9"/>
      <c r="Z63" s="6">
        <v>3015420</v>
      </c>
    </row>
    <row r="64" spans="1:26" ht="12.75">
      <c r="A64" s="2" t="s">
        <v>3</v>
      </c>
      <c r="B64" s="5">
        <v>1975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>
        <v>3800</v>
      </c>
      <c r="N64" s="5">
        <v>642</v>
      </c>
      <c r="O64" s="5"/>
      <c r="P64" s="5"/>
      <c r="Q64" s="5">
        <v>7600</v>
      </c>
      <c r="R64" s="5">
        <v>1284</v>
      </c>
      <c r="S64" s="5"/>
      <c r="T64" s="5"/>
      <c r="U64" s="5">
        <v>11400</v>
      </c>
      <c r="V64" s="5">
        <v>1926</v>
      </c>
      <c r="W64" s="6">
        <v>7</v>
      </c>
      <c r="X64" s="7">
        <v>90</v>
      </c>
      <c r="Y64" s="9"/>
      <c r="Z64" s="6">
        <v>253140</v>
      </c>
    </row>
    <row r="65" spans="1:26" ht="12.75">
      <c r="A65" s="2" t="s">
        <v>3</v>
      </c>
      <c r="B65" s="5">
        <v>1974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>
        <v>1600</v>
      </c>
      <c r="N65" s="5">
        <v>336</v>
      </c>
      <c r="O65" s="5"/>
      <c r="P65" s="5"/>
      <c r="Q65" s="5">
        <v>4800</v>
      </c>
      <c r="R65" s="5">
        <v>1000</v>
      </c>
      <c r="S65" s="5"/>
      <c r="T65" s="5"/>
      <c r="U65" s="5">
        <v>6400</v>
      </c>
      <c r="V65" s="5">
        <v>1336</v>
      </c>
      <c r="W65" s="6">
        <v>7</v>
      </c>
      <c r="X65" s="7">
        <v>90</v>
      </c>
      <c r="Y65" s="9"/>
      <c r="Z65" s="6">
        <v>165040</v>
      </c>
    </row>
    <row r="66" spans="1:26" ht="12.75">
      <c r="A66" s="2" t="s">
        <v>3</v>
      </c>
      <c r="B66" s="5">
        <v>1973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>
        <v>1700</v>
      </c>
      <c r="N66" s="5">
        <v>504</v>
      </c>
      <c r="O66" s="5"/>
      <c r="P66" s="5"/>
      <c r="Q66" s="5">
        <v>5100</v>
      </c>
      <c r="R66" s="5">
        <v>1512</v>
      </c>
      <c r="S66" s="5"/>
      <c r="T66" s="5"/>
      <c r="U66" s="5">
        <v>6800</v>
      </c>
      <c r="V66" s="5">
        <v>2016</v>
      </c>
      <c r="W66" s="6">
        <v>7</v>
      </c>
      <c r="X66" s="7">
        <v>90</v>
      </c>
      <c r="Y66" s="9"/>
      <c r="Z66" s="6">
        <v>229040</v>
      </c>
    </row>
    <row r="67" spans="1:26" ht="12.75">
      <c r="A67" s="2" t="s">
        <v>4</v>
      </c>
      <c r="B67" s="5">
        <v>2004</v>
      </c>
      <c r="C67" s="9">
        <v>0</v>
      </c>
      <c r="D67" s="9">
        <v>0</v>
      </c>
      <c r="E67" s="9">
        <v>0</v>
      </c>
      <c r="F67" s="9">
        <v>0</v>
      </c>
      <c r="G67" s="22">
        <v>0</v>
      </c>
      <c r="H67" s="22">
        <v>0</v>
      </c>
      <c r="I67" s="22">
        <f aca="true" t="shared" si="22" ref="I67:I74">E67/72</f>
        <v>0</v>
      </c>
      <c r="J67" s="22">
        <f aca="true" t="shared" si="23" ref="J67:J74">F67*0.006</f>
        <v>0</v>
      </c>
      <c r="K67" s="22">
        <f aca="true" t="shared" si="24" ref="K67:K74">G67/72</f>
        <v>0</v>
      </c>
      <c r="L67" s="22">
        <f aca="true" t="shared" si="25" ref="L67:L74">H67*0.006</f>
        <v>0</v>
      </c>
      <c r="M67" s="21">
        <f aca="true" t="shared" si="26" ref="M67:M74">C67+I67</f>
        <v>0</v>
      </c>
      <c r="N67" s="21">
        <f aca="true" t="shared" si="27" ref="N67:N74">D67+J67</f>
        <v>0</v>
      </c>
      <c r="O67" s="9">
        <v>0</v>
      </c>
      <c r="P67" s="9">
        <v>0</v>
      </c>
      <c r="Q67" s="21">
        <f aca="true" t="shared" si="28" ref="Q67:Q74">K67+O67</f>
        <v>0</v>
      </c>
      <c r="R67" s="21">
        <f aca="true" t="shared" si="29" ref="R67:R74">L67+P67</f>
        <v>0</v>
      </c>
      <c r="U67" s="9">
        <f>M67+Q67</f>
        <v>0</v>
      </c>
      <c r="V67" s="9">
        <f>N67+P67</f>
        <v>0</v>
      </c>
      <c r="W67" s="6">
        <v>20</v>
      </c>
      <c r="X67" s="7">
        <v>285</v>
      </c>
      <c r="Y67" s="9"/>
      <c r="Z67" s="24">
        <f>IF((U67+V67)=0,0,(U67*W67)+(V67*X67))</f>
        <v>0</v>
      </c>
    </row>
    <row r="68" spans="1:26" ht="12.75">
      <c r="A68" s="2" t="s">
        <v>4</v>
      </c>
      <c r="B68" s="5">
        <v>2003</v>
      </c>
      <c r="C68" s="9">
        <v>44</v>
      </c>
      <c r="D68" s="9">
        <v>16</v>
      </c>
      <c r="E68" s="9">
        <v>0</v>
      </c>
      <c r="F68" s="9">
        <v>0</v>
      </c>
      <c r="G68" s="9">
        <v>0</v>
      </c>
      <c r="H68" s="9">
        <v>0</v>
      </c>
      <c r="I68" s="22">
        <f t="shared" si="22"/>
        <v>0</v>
      </c>
      <c r="J68" s="22">
        <f t="shared" si="23"/>
        <v>0</v>
      </c>
      <c r="K68" s="22">
        <f t="shared" si="24"/>
        <v>0</v>
      </c>
      <c r="L68" s="22">
        <f t="shared" si="25"/>
        <v>0</v>
      </c>
      <c r="M68" s="21">
        <f t="shared" si="26"/>
        <v>44</v>
      </c>
      <c r="N68" s="21">
        <f t="shared" si="27"/>
        <v>16</v>
      </c>
      <c r="O68" s="9">
        <v>0</v>
      </c>
      <c r="P68" s="9">
        <v>0</v>
      </c>
      <c r="Q68" s="21">
        <f t="shared" si="28"/>
        <v>0</v>
      </c>
      <c r="R68" s="21">
        <f t="shared" si="29"/>
        <v>0</v>
      </c>
      <c r="U68" s="9">
        <f>M68+Q68</f>
        <v>44</v>
      </c>
      <c r="V68" s="9">
        <f>N68+P68</f>
        <v>16</v>
      </c>
      <c r="W68" s="6">
        <v>24</v>
      </c>
      <c r="X68" s="7">
        <v>270</v>
      </c>
      <c r="Y68" s="9">
        <v>5405</v>
      </c>
      <c r="Z68" s="8">
        <f aca="true" t="shared" si="30" ref="Z68:Z75">IF((U68+V68)=0,0,(U68*W68)+(V68*X68))</f>
        <v>5376</v>
      </c>
    </row>
    <row r="69" spans="1:26" ht="12.75">
      <c r="A69" s="2" t="s">
        <v>4</v>
      </c>
      <c r="B69" s="5">
        <v>2002</v>
      </c>
      <c r="C69" s="9">
        <v>23025</v>
      </c>
      <c r="D69" s="9">
        <v>13512</v>
      </c>
      <c r="E69" s="9">
        <v>851</v>
      </c>
      <c r="F69" s="9">
        <v>912</v>
      </c>
      <c r="G69" s="9">
        <v>1847</v>
      </c>
      <c r="H69" s="9">
        <v>1336.5</v>
      </c>
      <c r="I69" s="22">
        <f t="shared" si="22"/>
        <v>11.819444444444445</v>
      </c>
      <c r="J69" s="22">
        <f t="shared" si="23"/>
        <v>5.472</v>
      </c>
      <c r="K69" s="22">
        <f t="shared" si="24"/>
        <v>25.65277777777778</v>
      </c>
      <c r="L69" s="22">
        <f t="shared" si="25"/>
        <v>8.019</v>
      </c>
      <c r="M69" s="21">
        <f t="shared" si="26"/>
        <v>23036.819444444445</v>
      </c>
      <c r="N69" s="21">
        <f t="shared" si="27"/>
        <v>13517.472</v>
      </c>
      <c r="O69" s="9">
        <v>13522</v>
      </c>
      <c r="P69" s="9">
        <v>2019</v>
      </c>
      <c r="Q69" s="21">
        <f t="shared" si="28"/>
        <v>13547.652777777777</v>
      </c>
      <c r="R69" s="21">
        <f t="shared" si="29"/>
        <v>2027.019</v>
      </c>
      <c r="U69" s="9">
        <f>M69+Q69</f>
        <v>36584.47222222222</v>
      </c>
      <c r="V69" s="9">
        <f>N69+P69</f>
        <v>15536.472</v>
      </c>
      <c r="W69" s="6">
        <v>21</v>
      </c>
      <c r="X69" s="7">
        <v>264</v>
      </c>
      <c r="Y69" s="9">
        <v>4867749</v>
      </c>
      <c r="Z69" s="8">
        <f t="shared" si="30"/>
        <v>4869902.524666667</v>
      </c>
    </row>
    <row r="70" spans="1:26" ht="12.75">
      <c r="A70" s="2" t="s">
        <v>4</v>
      </c>
      <c r="B70" s="5">
        <v>2001</v>
      </c>
      <c r="C70" s="9" t="e">
        <f>NA()</f>
        <v>#N/A</v>
      </c>
      <c r="D70" s="9" t="e">
        <f>NA()</f>
        <v>#N/A</v>
      </c>
      <c r="E70" s="9">
        <v>288</v>
      </c>
      <c r="F70" s="9">
        <v>938</v>
      </c>
      <c r="G70" s="9">
        <v>3659.3</v>
      </c>
      <c r="H70" s="9">
        <v>5575.5</v>
      </c>
      <c r="I70" s="22">
        <f t="shared" si="22"/>
        <v>4</v>
      </c>
      <c r="J70" s="22">
        <f t="shared" si="23"/>
        <v>5.628</v>
      </c>
      <c r="K70" s="22">
        <f t="shared" si="24"/>
        <v>50.82361111111111</v>
      </c>
      <c r="L70" s="22">
        <f t="shared" si="25"/>
        <v>33.453</v>
      </c>
      <c r="M70" s="21" t="e">
        <f t="shared" si="26"/>
        <v>#N/A</v>
      </c>
      <c r="N70" s="21" t="e">
        <f t="shared" si="27"/>
        <v>#N/A</v>
      </c>
      <c r="O70" s="9" t="e">
        <f>NA()</f>
        <v>#N/A</v>
      </c>
      <c r="P70" s="9" t="e">
        <f>NA()</f>
        <v>#N/A</v>
      </c>
      <c r="Q70" s="21" t="e">
        <f t="shared" si="28"/>
        <v>#N/A</v>
      </c>
      <c r="R70" s="21" t="e">
        <f t="shared" si="29"/>
        <v>#N/A</v>
      </c>
      <c r="S70" s="21">
        <f>U70-I70-K70</f>
        <v>345289.1763888889</v>
      </c>
      <c r="T70" s="21">
        <f>V70-J70-L70</f>
        <v>125846.91900000001</v>
      </c>
      <c r="U70" s="9">
        <v>345344</v>
      </c>
      <c r="V70" s="9">
        <v>125886</v>
      </c>
      <c r="W70" s="6">
        <v>22</v>
      </c>
      <c r="X70" s="7">
        <v>270</v>
      </c>
      <c r="Y70" s="9">
        <v>41586726</v>
      </c>
      <c r="Z70" s="8">
        <f t="shared" si="30"/>
        <v>41586788</v>
      </c>
    </row>
    <row r="71" spans="1:26" ht="12.75">
      <c r="A71" s="2" t="s">
        <v>4</v>
      </c>
      <c r="B71" s="5">
        <v>2000</v>
      </c>
      <c r="C71" s="9" t="e">
        <f>NA()</f>
        <v>#N/A</v>
      </c>
      <c r="D71" s="9" t="e">
        <f>NA()</f>
        <v>#N/A</v>
      </c>
      <c r="E71" s="9">
        <v>0</v>
      </c>
      <c r="F71" s="9">
        <v>0</v>
      </c>
      <c r="G71" s="9">
        <v>0</v>
      </c>
      <c r="H71" s="9">
        <v>0</v>
      </c>
      <c r="I71" s="22">
        <f t="shared" si="22"/>
        <v>0</v>
      </c>
      <c r="J71" s="22">
        <f t="shared" si="23"/>
        <v>0</v>
      </c>
      <c r="K71" s="22">
        <f t="shared" si="24"/>
        <v>0</v>
      </c>
      <c r="L71" s="22">
        <f t="shared" si="25"/>
        <v>0</v>
      </c>
      <c r="M71" s="21" t="e">
        <f t="shared" si="26"/>
        <v>#N/A</v>
      </c>
      <c r="N71" s="21" t="e">
        <f t="shared" si="27"/>
        <v>#N/A</v>
      </c>
      <c r="O71" s="9" t="e">
        <f>NA()</f>
        <v>#N/A</v>
      </c>
      <c r="P71" s="9" t="e">
        <f>NA()</f>
        <v>#N/A</v>
      </c>
      <c r="Q71" s="21" t="e">
        <f t="shared" si="28"/>
        <v>#N/A</v>
      </c>
      <c r="R71" s="21" t="e">
        <f t="shared" si="29"/>
        <v>#N/A</v>
      </c>
      <c r="U71" s="9">
        <v>123801</v>
      </c>
      <c r="V71" s="9">
        <v>45128</v>
      </c>
      <c r="W71" s="6">
        <v>27</v>
      </c>
      <c r="X71" s="7">
        <v>287</v>
      </c>
      <c r="Y71" s="9">
        <v>16294458</v>
      </c>
      <c r="Z71" s="8">
        <f t="shared" si="30"/>
        <v>16294363</v>
      </c>
    </row>
    <row r="72" spans="1:26" ht="12.75">
      <c r="A72" s="2" t="s">
        <v>4</v>
      </c>
      <c r="B72" s="5">
        <v>1999</v>
      </c>
      <c r="C72" s="9" t="e">
        <f>NA()</f>
        <v>#N/A</v>
      </c>
      <c r="D72" s="9" t="e">
        <f>NA()</f>
        <v>#N/A</v>
      </c>
      <c r="E72" s="9">
        <v>0</v>
      </c>
      <c r="F72" s="9">
        <v>0</v>
      </c>
      <c r="G72" s="9">
        <v>0</v>
      </c>
      <c r="H72" s="9">
        <v>0</v>
      </c>
      <c r="I72" s="22">
        <f t="shared" si="22"/>
        <v>0</v>
      </c>
      <c r="J72" s="22">
        <f t="shared" si="23"/>
        <v>0</v>
      </c>
      <c r="K72" s="22">
        <f t="shared" si="24"/>
        <v>0</v>
      </c>
      <c r="L72" s="22">
        <f t="shared" si="25"/>
        <v>0</v>
      </c>
      <c r="M72" s="21" t="e">
        <f t="shared" si="26"/>
        <v>#N/A</v>
      </c>
      <c r="N72" s="21" t="e">
        <f t="shared" si="27"/>
        <v>#N/A</v>
      </c>
      <c r="O72" s="9" t="e">
        <f>NA()</f>
        <v>#N/A</v>
      </c>
      <c r="P72" s="9" t="e">
        <f>NA()</f>
        <v>#N/A</v>
      </c>
      <c r="Q72" s="21" t="e">
        <f t="shared" si="28"/>
        <v>#N/A</v>
      </c>
      <c r="R72" s="21" t="e">
        <f t="shared" si="29"/>
        <v>#N/A</v>
      </c>
      <c r="U72" s="9">
        <v>9125</v>
      </c>
      <c r="V72" s="9">
        <v>3326</v>
      </c>
      <c r="W72" s="6">
        <v>35</v>
      </c>
      <c r="X72" s="7">
        <v>302</v>
      </c>
      <c r="Y72" s="9">
        <v>1323860</v>
      </c>
      <c r="Z72" s="8">
        <f t="shared" si="30"/>
        <v>1323827</v>
      </c>
    </row>
    <row r="73" spans="1:26" ht="12.75">
      <c r="A73" s="2" t="s">
        <v>4</v>
      </c>
      <c r="B73" s="5">
        <v>1998</v>
      </c>
      <c r="C73" s="9" t="e">
        <f>NA()</f>
        <v>#N/A</v>
      </c>
      <c r="D73" s="9" t="e">
        <f>NA()</f>
        <v>#N/A</v>
      </c>
      <c r="E73" s="9">
        <v>0</v>
      </c>
      <c r="F73" s="9">
        <v>0</v>
      </c>
      <c r="G73" s="9">
        <v>0</v>
      </c>
      <c r="H73" s="9">
        <v>0</v>
      </c>
      <c r="I73" s="22">
        <f t="shared" si="22"/>
        <v>0</v>
      </c>
      <c r="J73" s="22">
        <f t="shared" si="23"/>
        <v>0</v>
      </c>
      <c r="K73" s="22">
        <f t="shared" si="24"/>
        <v>0</v>
      </c>
      <c r="L73" s="22">
        <f t="shared" si="25"/>
        <v>0</v>
      </c>
      <c r="M73" s="21" t="e">
        <f t="shared" si="26"/>
        <v>#N/A</v>
      </c>
      <c r="N73" s="21" t="e">
        <f t="shared" si="27"/>
        <v>#N/A</v>
      </c>
      <c r="O73" s="9" t="e">
        <f>NA()</f>
        <v>#N/A</v>
      </c>
      <c r="P73" s="9" t="e">
        <f>NA()</f>
        <v>#N/A</v>
      </c>
      <c r="Q73" s="21" t="e">
        <f t="shared" si="28"/>
        <v>#N/A</v>
      </c>
      <c r="R73" s="21" t="e">
        <f t="shared" si="29"/>
        <v>#N/A</v>
      </c>
      <c r="U73" s="9">
        <v>2414</v>
      </c>
      <c r="V73" s="9">
        <v>880</v>
      </c>
      <c r="W73" s="6">
        <v>42</v>
      </c>
      <c r="X73" s="7">
        <v>312</v>
      </c>
      <c r="Y73" s="9">
        <v>375876</v>
      </c>
      <c r="Z73" s="8">
        <f t="shared" si="30"/>
        <v>375948</v>
      </c>
    </row>
    <row r="74" spans="1:26" ht="12.75">
      <c r="A74" s="2" t="s">
        <v>4</v>
      </c>
      <c r="B74" s="5">
        <v>1997</v>
      </c>
      <c r="C74" s="9">
        <v>36446</v>
      </c>
      <c r="D74" s="9">
        <v>37201</v>
      </c>
      <c r="E74" s="9">
        <v>0</v>
      </c>
      <c r="F74" s="9">
        <v>0</v>
      </c>
      <c r="G74" s="9">
        <v>0</v>
      </c>
      <c r="H74" s="9">
        <v>0</v>
      </c>
      <c r="I74" s="22">
        <f t="shared" si="22"/>
        <v>0</v>
      </c>
      <c r="J74" s="22">
        <f t="shared" si="23"/>
        <v>0</v>
      </c>
      <c r="K74" s="22">
        <f t="shared" si="24"/>
        <v>0</v>
      </c>
      <c r="L74" s="22">
        <f t="shared" si="25"/>
        <v>0</v>
      </c>
      <c r="M74" s="21">
        <f t="shared" si="26"/>
        <v>36446</v>
      </c>
      <c r="N74" s="21">
        <f t="shared" si="27"/>
        <v>37201</v>
      </c>
      <c r="O74" s="9">
        <v>5254</v>
      </c>
      <c r="P74" s="9">
        <v>5363</v>
      </c>
      <c r="Q74" s="21">
        <f t="shared" si="28"/>
        <v>5254</v>
      </c>
      <c r="R74" s="21">
        <f t="shared" si="29"/>
        <v>5363</v>
      </c>
      <c r="U74" s="9">
        <f>M74+Q74</f>
        <v>41700</v>
      </c>
      <c r="V74" s="9">
        <f>N74+P74</f>
        <v>42564</v>
      </c>
      <c r="W74" s="6">
        <v>40</v>
      </c>
      <c r="X74" s="7">
        <v>300</v>
      </c>
      <c r="Y74" s="9">
        <v>14437200</v>
      </c>
      <c r="Z74" s="21">
        <f t="shared" si="30"/>
        <v>14437200</v>
      </c>
    </row>
    <row r="75" spans="1:26" ht="12.75">
      <c r="A75" s="2" t="s">
        <v>4</v>
      </c>
      <c r="B75" s="5">
        <v>1996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v>3559</v>
      </c>
      <c r="N75" s="5">
        <v>3508</v>
      </c>
      <c r="O75" s="5"/>
      <c r="P75" s="5"/>
      <c r="Q75" s="5">
        <v>395</v>
      </c>
      <c r="R75" s="5">
        <v>390</v>
      </c>
      <c r="S75" s="5"/>
      <c r="T75" s="5"/>
      <c r="U75" s="5">
        <v>3954</v>
      </c>
      <c r="V75" s="5">
        <v>3898</v>
      </c>
      <c r="W75" s="6">
        <v>40</v>
      </c>
      <c r="X75" s="7">
        <v>285</v>
      </c>
      <c r="Y75" s="9">
        <v>1269090</v>
      </c>
      <c r="Z75" s="8">
        <f t="shared" si="30"/>
        <v>1269090</v>
      </c>
    </row>
    <row r="76" spans="1:26" ht="12.75">
      <c r="A76" s="2" t="s">
        <v>4</v>
      </c>
      <c r="B76" s="5">
        <v>1995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>
        <v>24230</v>
      </c>
      <c r="N76" s="5">
        <v>35328</v>
      </c>
      <c r="O76" s="5"/>
      <c r="P76" s="5"/>
      <c r="Q76" s="5">
        <v>6396</v>
      </c>
      <c r="R76" s="5">
        <v>8987</v>
      </c>
      <c r="S76" s="5"/>
      <c r="T76" s="5"/>
      <c r="U76" s="5">
        <v>30626</v>
      </c>
      <c r="V76" s="5">
        <v>44315</v>
      </c>
      <c r="W76" s="6">
        <v>35</v>
      </c>
      <c r="X76" s="7">
        <v>265</v>
      </c>
      <c r="Y76" s="9"/>
      <c r="Z76" s="6">
        <v>12815385</v>
      </c>
    </row>
    <row r="77" spans="1:26" ht="12.75">
      <c r="A77" s="2" t="s">
        <v>4</v>
      </c>
      <c r="B77" s="5">
        <v>1994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v>2362</v>
      </c>
      <c r="N77" s="5">
        <v>2694</v>
      </c>
      <c r="O77" s="5"/>
      <c r="P77" s="5"/>
      <c r="Q77" s="5">
        <v>590</v>
      </c>
      <c r="R77" s="5">
        <v>673</v>
      </c>
      <c r="S77" s="5"/>
      <c r="T77" s="5"/>
      <c r="U77" s="5">
        <v>2952</v>
      </c>
      <c r="V77" s="5">
        <v>3367</v>
      </c>
      <c r="W77" s="6">
        <v>42</v>
      </c>
      <c r="X77" s="7">
        <v>320</v>
      </c>
      <c r="Y77" s="9"/>
      <c r="Z77" s="6">
        <v>1201425</v>
      </c>
    </row>
    <row r="78" spans="1:26" ht="12.75">
      <c r="A78" s="2" t="s">
        <v>4</v>
      </c>
      <c r="B78" s="5">
        <v>1993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v>0</v>
      </c>
      <c r="N78" s="5">
        <v>0</v>
      </c>
      <c r="O78" s="5"/>
      <c r="P78" s="5"/>
      <c r="Q78" s="5">
        <v>229</v>
      </c>
      <c r="R78" s="5">
        <v>493</v>
      </c>
      <c r="S78" s="5"/>
      <c r="T78" s="5"/>
      <c r="U78" s="5">
        <v>229</v>
      </c>
      <c r="V78" s="5">
        <v>493</v>
      </c>
      <c r="W78" s="6">
        <v>32</v>
      </c>
      <c r="X78" s="7">
        <v>210</v>
      </c>
      <c r="Y78" s="9"/>
      <c r="Z78" s="6">
        <v>110858</v>
      </c>
    </row>
    <row r="79" spans="1:26" ht="12.75">
      <c r="A79" s="2" t="s">
        <v>4</v>
      </c>
      <c r="B79" s="5">
        <v>1992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>
        <v>0</v>
      </c>
      <c r="N79" s="5">
        <v>1221</v>
      </c>
      <c r="O79" s="5"/>
      <c r="P79" s="5"/>
      <c r="Q79" s="5">
        <v>57</v>
      </c>
      <c r="R79" s="5">
        <v>0</v>
      </c>
      <c r="S79" s="5"/>
      <c r="T79" s="5"/>
      <c r="U79" s="5">
        <v>57</v>
      </c>
      <c r="V79" s="5">
        <v>1221</v>
      </c>
      <c r="W79" s="6">
        <v>30</v>
      </c>
      <c r="X79" s="7">
        <v>200</v>
      </c>
      <c r="Y79" s="9"/>
      <c r="Z79" s="6">
        <v>245910</v>
      </c>
    </row>
    <row r="80" spans="1:26" ht="12.75">
      <c r="A80" s="2" t="s">
        <v>4</v>
      </c>
      <c r="B80" s="5">
        <v>1991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>
        <v>8</v>
      </c>
      <c r="N80" s="5">
        <v>594</v>
      </c>
      <c r="O80" s="5"/>
      <c r="P80" s="5"/>
      <c r="Q80" s="5">
        <v>59</v>
      </c>
      <c r="R80" s="5">
        <v>148</v>
      </c>
      <c r="S80" s="5"/>
      <c r="T80" s="5"/>
      <c r="U80" s="5">
        <v>67</v>
      </c>
      <c r="V80" s="5">
        <v>742</v>
      </c>
      <c r="W80" s="6">
        <v>28</v>
      </c>
      <c r="X80" s="7">
        <v>180</v>
      </c>
      <c r="Y80" s="9"/>
      <c r="Z80" s="6">
        <v>135436</v>
      </c>
    </row>
    <row r="81" spans="1:26" ht="12.75">
      <c r="A81" s="2" t="s">
        <v>4</v>
      </c>
      <c r="B81" s="5">
        <v>1990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>
        <v>500</v>
      </c>
      <c r="N81" s="5">
        <v>0</v>
      </c>
      <c r="O81" s="5"/>
      <c r="P81" s="5"/>
      <c r="Q81" s="5">
        <v>125</v>
      </c>
      <c r="R81" s="5">
        <v>0</v>
      </c>
      <c r="S81" s="5"/>
      <c r="T81" s="5"/>
      <c r="U81" s="5">
        <v>625</v>
      </c>
      <c r="V81" s="5">
        <v>0</v>
      </c>
      <c r="W81" s="6">
        <v>25</v>
      </c>
      <c r="X81" s="6" t="e">
        <f>NA()</f>
        <v>#N/A</v>
      </c>
      <c r="Y81" s="9"/>
      <c r="Z81" s="6">
        <v>3125</v>
      </c>
    </row>
    <row r="82" spans="1:26" ht="12.75">
      <c r="A82" s="2" t="s">
        <v>4</v>
      </c>
      <c r="B82" s="5">
        <v>1989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>
        <v>0</v>
      </c>
      <c r="N82" s="5">
        <v>0</v>
      </c>
      <c r="O82" s="5"/>
      <c r="P82" s="5"/>
      <c r="Q82" s="5">
        <v>50</v>
      </c>
      <c r="R82" s="5">
        <v>0</v>
      </c>
      <c r="S82" s="5"/>
      <c r="T82" s="5"/>
      <c r="U82" s="5">
        <v>50</v>
      </c>
      <c r="V82" s="5">
        <v>0</v>
      </c>
      <c r="W82" s="6">
        <v>24</v>
      </c>
      <c r="X82" s="6" t="e">
        <f>NA()</f>
        <v>#N/A</v>
      </c>
      <c r="Y82" s="9"/>
      <c r="Z82" s="6">
        <v>1200</v>
      </c>
    </row>
    <row r="83" spans="1:26" ht="12.75">
      <c r="A83" s="2" t="s">
        <v>4</v>
      </c>
      <c r="B83" s="5">
        <v>1988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>
        <v>0</v>
      </c>
      <c r="N83" s="5">
        <v>0</v>
      </c>
      <c r="O83" s="5"/>
      <c r="P83" s="5"/>
      <c r="Q83" s="5">
        <v>0</v>
      </c>
      <c r="R83" s="5">
        <v>0</v>
      </c>
      <c r="S83" s="5"/>
      <c r="T83" s="5"/>
      <c r="U83" s="5">
        <v>0</v>
      </c>
      <c r="V83" s="5">
        <v>0</v>
      </c>
      <c r="W83" s="6" t="e">
        <f>NA()</f>
        <v>#N/A</v>
      </c>
      <c r="X83" s="6" t="e">
        <f>NA()</f>
        <v>#N/A</v>
      </c>
      <c r="Y83" s="9"/>
      <c r="Z83" s="6">
        <v>0</v>
      </c>
    </row>
    <row r="84" spans="1:26" ht="12.75">
      <c r="A84" s="2" t="s">
        <v>4</v>
      </c>
      <c r="B84" s="5">
        <v>1987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6" t="e">
        <f>NA()</f>
        <v>#N/A</v>
      </c>
      <c r="N84" s="5">
        <v>0</v>
      </c>
      <c r="O84" s="5"/>
      <c r="P84" s="5"/>
      <c r="Q84" s="6" t="e">
        <f>NA()</f>
        <v>#N/A</v>
      </c>
      <c r="R84" s="5">
        <v>0</v>
      </c>
      <c r="S84" s="5"/>
      <c r="T84" s="5"/>
      <c r="U84" s="5">
        <v>4250</v>
      </c>
      <c r="V84" s="5">
        <v>0</v>
      </c>
      <c r="W84" s="6" t="e">
        <f>NA()</f>
        <v>#N/A</v>
      </c>
      <c r="X84" s="6" t="e">
        <f>NA()</f>
        <v>#N/A</v>
      </c>
      <c r="Y84" s="9"/>
      <c r="Z84" s="6">
        <v>136000</v>
      </c>
    </row>
    <row r="85" spans="1:26" ht="12.75">
      <c r="A85" s="2" t="s">
        <v>4</v>
      </c>
      <c r="B85" s="5">
        <v>1986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6" t="e">
        <f>NA()</f>
        <v>#N/A</v>
      </c>
      <c r="N85" s="5">
        <v>0</v>
      </c>
      <c r="O85" s="5"/>
      <c r="P85" s="5"/>
      <c r="Q85" s="6" t="e">
        <f>NA()</f>
        <v>#N/A</v>
      </c>
      <c r="R85" s="5">
        <v>0</v>
      </c>
      <c r="S85" s="5"/>
      <c r="T85" s="5"/>
      <c r="U85" s="5">
        <v>5170</v>
      </c>
      <c r="V85" s="5">
        <v>0</v>
      </c>
      <c r="W85" s="6" t="e">
        <f>NA()</f>
        <v>#N/A</v>
      </c>
      <c r="X85" s="6" t="e">
        <f>NA()</f>
        <v>#N/A</v>
      </c>
      <c r="Y85" s="9"/>
      <c r="Z85" s="6">
        <v>155100</v>
      </c>
    </row>
    <row r="86" spans="1:26" ht="12.75">
      <c r="A86" s="2" t="s">
        <v>4</v>
      </c>
      <c r="B86" s="5">
        <v>1985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6" t="e">
        <f>NA()</f>
        <v>#N/A</v>
      </c>
      <c r="N86" s="5">
        <v>0</v>
      </c>
      <c r="O86" s="5"/>
      <c r="P86" s="5"/>
      <c r="Q86" s="6" t="e">
        <f>NA()</f>
        <v>#N/A</v>
      </c>
      <c r="R86" s="5">
        <v>0</v>
      </c>
      <c r="S86" s="5"/>
      <c r="T86" s="5"/>
      <c r="U86" s="5">
        <v>9360</v>
      </c>
      <c r="V86" s="5">
        <v>0</v>
      </c>
      <c r="W86" s="6" t="e">
        <f>NA()</f>
        <v>#N/A</v>
      </c>
      <c r="X86" s="6" t="e">
        <f>NA()</f>
        <v>#N/A</v>
      </c>
      <c r="Y86" s="9"/>
      <c r="Z86" s="6">
        <v>240000</v>
      </c>
    </row>
    <row r="87" spans="1:26" ht="12.75">
      <c r="A87" s="2" t="s">
        <v>4</v>
      </c>
      <c r="B87" s="5">
        <v>1984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6" t="e">
        <f>NA()</f>
        <v>#N/A</v>
      </c>
      <c r="N87" s="5">
        <v>0</v>
      </c>
      <c r="O87" s="5"/>
      <c r="P87" s="5"/>
      <c r="Q87" s="6" t="e">
        <f>NA()</f>
        <v>#N/A</v>
      </c>
      <c r="R87" s="5">
        <v>0</v>
      </c>
      <c r="S87" s="5"/>
      <c r="T87" s="5"/>
      <c r="U87" s="5">
        <v>100</v>
      </c>
      <c r="V87" s="5">
        <v>0</v>
      </c>
      <c r="W87" s="6" t="e">
        <f>NA()</f>
        <v>#N/A</v>
      </c>
      <c r="X87" s="6" t="e">
        <f>NA()</f>
        <v>#N/A</v>
      </c>
      <c r="Y87" s="9"/>
      <c r="Z87" s="6">
        <v>2100</v>
      </c>
    </row>
    <row r="88" spans="1:26" ht="12.75">
      <c r="A88" s="2" t="s">
        <v>4</v>
      </c>
      <c r="B88" s="5">
        <v>1983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6" t="e">
        <f>NA()</f>
        <v>#N/A</v>
      </c>
      <c r="N88" s="6" t="e">
        <f>NA()</f>
        <v>#N/A</v>
      </c>
      <c r="O88" s="6"/>
      <c r="P88" s="6"/>
      <c r="Q88" s="6" t="e">
        <f>NA()</f>
        <v>#N/A</v>
      </c>
      <c r="R88" s="6" t="e">
        <f>NA()</f>
        <v>#N/A</v>
      </c>
      <c r="S88" s="6"/>
      <c r="T88" s="6"/>
      <c r="U88" s="5">
        <v>2855</v>
      </c>
      <c r="V88" s="5">
        <v>99</v>
      </c>
      <c r="W88" s="6" t="e">
        <f>NA()</f>
        <v>#N/A</v>
      </c>
      <c r="X88" s="6" t="e">
        <f>NA()</f>
        <v>#N/A</v>
      </c>
      <c r="Y88" s="9"/>
      <c r="Z88" s="6">
        <v>28000</v>
      </c>
    </row>
    <row r="89" spans="1:26" ht="12.75">
      <c r="A89" s="2" t="s">
        <v>4</v>
      </c>
      <c r="B89" s="5">
        <v>1982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6" t="e">
        <f>NA()</f>
        <v>#N/A</v>
      </c>
      <c r="N89" s="5">
        <v>0</v>
      </c>
      <c r="O89" s="5"/>
      <c r="P89" s="5"/>
      <c r="Q89" s="6" t="e">
        <f>NA()</f>
        <v>#N/A</v>
      </c>
      <c r="R89" s="5">
        <v>0</v>
      </c>
      <c r="S89" s="5"/>
      <c r="T89" s="5"/>
      <c r="U89" s="5">
        <v>6603</v>
      </c>
      <c r="V89" s="5">
        <v>0</v>
      </c>
      <c r="W89" s="6" t="e">
        <f>NA()</f>
        <v>#N/A</v>
      </c>
      <c r="X89" s="6" t="e">
        <f>NA()</f>
        <v>#N/A</v>
      </c>
      <c r="Y89" s="9"/>
      <c r="Z89" s="6">
        <v>392120</v>
      </c>
    </row>
    <row r="90" spans="1:26" ht="12.75">
      <c r="A90" s="2" t="s">
        <v>4</v>
      </c>
      <c r="B90" s="5">
        <v>1981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>
        <v>0</v>
      </c>
      <c r="N90" s="5">
        <v>0</v>
      </c>
      <c r="O90" s="5"/>
      <c r="P90" s="5"/>
      <c r="Q90" s="5">
        <v>0</v>
      </c>
      <c r="R90" s="5">
        <v>0</v>
      </c>
      <c r="S90" s="5"/>
      <c r="T90" s="5"/>
      <c r="U90" s="5">
        <v>0</v>
      </c>
      <c r="V90" s="5">
        <v>0</v>
      </c>
      <c r="W90" s="6" t="e">
        <f>NA()</f>
        <v>#N/A</v>
      </c>
      <c r="X90" s="6" t="e">
        <f>NA()</f>
        <v>#N/A</v>
      </c>
      <c r="Y90" s="9"/>
      <c r="Z90" s="6">
        <v>0</v>
      </c>
    </row>
    <row r="91" spans="1:26" ht="12.75">
      <c r="A91" s="2" t="s">
        <v>4</v>
      </c>
      <c r="B91" s="5">
        <v>1980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>
        <v>3100</v>
      </c>
      <c r="N91" s="5">
        <v>90000</v>
      </c>
      <c r="O91" s="5"/>
      <c r="P91" s="5"/>
      <c r="Q91" s="5">
        <v>0</v>
      </c>
      <c r="R91" s="5">
        <v>0</v>
      </c>
      <c r="S91" s="5"/>
      <c r="T91" s="5"/>
      <c r="U91" s="5">
        <v>3100</v>
      </c>
      <c r="V91" s="5">
        <v>90000</v>
      </c>
      <c r="W91" s="6">
        <v>24</v>
      </c>
      <c r="X91" s="7">
        <v>96</v>
      </c>
      <c r="Y91" s="9"/>
      <c r="Z91" s="6">
        <v>8714400</v>
      </c>
    </row>
    <row r="92" spans="1:26" ht="12.75">
      <c r="A92" s="2" t="s">
        <v>4</v>
      </c>
      <c r="B92" s="5">
        <v>1979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>
        <v>0</v>
      </c>
      <c r="N92" s="5">
        <v>0</v>
      </c>
      <c r="O92" s="5"/>
      <c r="P92" s="5"/>
      <c r="Q92" s="5">
        <v>800</v>
      </c>
      <c r="R92" s="5">
        <v>0</v>
      </c>
      <c r="S92" s="5"/>
      <c r="T92" s="5"/>
      <c r="U92" s="5">
        <v>800</v>
      </c>
      <c r="V92" s="5">
        <v>0</v>
      </c>
      <c r="W92" s="6">
        <v>18.5</v>
      </c>
      <c r="X92" s="7">
        <v>148</v>
      </c>
      <c r="Y92" s="9"/>
      <c r="Z92" s="6">
        <v>14800</v>
      </c>
    </row>
    <row r="93" spans="1:26" ht="12.75">
      <c r="A93" s="2" t="s">
        <v>4</v>
      </c>
      <c r="B93" s="5">
        <v>1978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>
        <v>0</v>
      </c>
      <c r="N93" s="5">
        <v>0</v>
      </c>
      <c r="O93" s="5"/>
      <c r="P93" s="5"/>
      <c r="Q93" s="5">
        <v>0</v>
      </c>
      <c r="R93" s="5">
        <v>0</v>
      </c>
      <c r="S93" s="5"/>
      <c r="T93" s="5"/>
      <c r="U93" s="5">
        <v>0</v>
      </c>
      <c r="V93" s="5">
        <v>0</v>
      </c>
      <c r="W93" s="6" t="e">
        <f>NA()</f>
        <v>#N/A</v>
      </c>
      <c r="X93" s="6" t="e">
        <f>NA()</f>
        <v>#N/A</v>
      </c>
      <c r="Y93" s="9"/>
      <c r="Z93" s="6">
        <v>0</v>
      </c>
    </row>
    <row r="94" spans="1:26" ht="12.75">
      <c r="A94" s="2" t="s">
        <v>4</v>
      </c>
      <c r="B94" s="5">
        <v>1977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>
        <v>89</v>
      </c>
      <c r="N94" s="5">
        <v>269</v>
      </c>
      <c r="O94" s="5"/>
      <c r="P94" s="5"/>
      <c r="Q94" s="5">
        <v>38</v>
      </c>
      <c r="R94" s="5">
        <v>115</v>
      </c>
      <c r="S94" s="5"/>
      <c r="T94" s="5"/>
      <c r="U94" s="5">
        <v>127</v>
      </c>
      <c r="V94" s="5">
        <v>384</v>
      </c>
      <c r="W94" s="6">
        <v>7</v>
      </c>
      <c r="X94" s="7">
        <v>55</v>
      </c>
      <c r="Y94" s="9"/>
      <c r="Z94" s="6">
        <v>22009</v>
      </c>
    </row>
    <row r="95" spans="1:26" ht="12.75">
      <c r="A95" s="2" t="s">
        <v>4</v>
      </c>
      <c r="B95" s="5">
        <v>1976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>
        <v>260</v>
      </c>
      <c r="N95" s="5">
        <v>0</v>
      </c>
      <c r="O95" s="5"/>
      <c r="P95" s="5"/>
      <c r="Q95" s="5">
        <v>0</v>
      </c>
      <c r="R95" s="5">
        <v>0</v>
      </c>
      <c r="S95" s="5"/>
      <c r="T95" s="5"/>
      <c r="U95" s="5">
        <v>260</v>
      </c>
      <c r="V95" s="5">
        <v>0</v>
      </c>
      <c r="W95" s="6">
        <v>20</v>
      </c>
      <c r="X95" s="7">
        <v>50</v>
      </c>
      <c r="Y95" s="9"/>
      <c r="Z95" s="6">
        <v>5200</v>
      </c>
    </row>
    <row r="96" spans="1:26" ht="12.75">
      <c r="A96" s="2" t="s">
        <v>4</v>
      </c>
      <c r="B96" s="5">
        <v>1975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>
        <v>2002</v>
      </c>
      <c r="N96" s="5">
        <v>0</v>
      </c>
      <c r="O96" s="5"/>
      <c r="P96" s="5"/>
      <c r="Q96" s="5">
        <v>0</v>
      </c>
      <c r="R96" s="5">
        <v>0</v>
      </c>
      <c r="S96" s="5"/>
      <c r="T96" s="5"/>
      <c r="U96" s="5">
        <v>2002</v>
      </c>
      <c r="V96" s="5">
        <v>0</v>
      </c>
      <c r="W96" s="6">
        <v>10</v>
      </c>
      <c r="X96" s="7">
        <v>50</v>
      </c>
      <c r="Y96" s="9"/>
      <c r="Z96" s="6">
        <v>20020</v>
      </c>
    </row>
    <row r="97" spans="1:26" ht="12.75">
      <c r="A97" s="2" t="s">
        <v>4</v>
      </c>
      <c r="B97" s="5">
        <v>1974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v>550</v>
      </c>
      <c r="N97" s="5">
        <v>2000</v>
      </c>
      <c r="O97" s="5"/>
      <c r="P97" s="5"/>
      <c r="Q97" s="5">
        <v>0</v>
      </c>
      <c r="R97" s="5">
        <v>0</v>
      </c>
      <c r="S97" s="5"/>
      <c r="T97" s="5"/>
      <c r="U97" s="5">
        <v>550</v>
      </c>
      <c r="V97" s="5">
        <v>2000</v>
      </c>
      <c r="W97" s="6">
        <v>10</v>
      </c>
      <c r="X97" s="7">
        <v>50</v>
      </c>
      <c r="Y97" s="9"/>
      <c r="Z97" s="6">
        <v>105500</v>
      </c>
    </row>
    <row r="98" spans="1:26" ht="12.75">
      <c r="A98" s="2" t="s">
        <v>4</v>
      </c>
      <c r="B98" s="5">
        <v>1973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>
        <v>50</v>
      </c>
      <c r="N98" s="5">
        <v>55</v>
      </c>
      <c r="O98" s="5"/>
      <c r="P98" s="5"/>
      <c r="Q98" s="5">
        <v>0</v>
      </c>
      <c r="R98" s="5">
        <v>0</v>
      </c>
      <c r="S98" s="5"/>
      <c r="T98" s="5"/>
      <c r="U98" s="5">
        <v>50</v>
      </c>
      <c r="V98" s="5">
        <v>55</v>
      </c>
      <c r="W98" s="6">
        <v>10</v>
      </c>
      <c r="X98" s="7">
        <v>50</v>
      </c>
      <c r="Y98" s="9"/>
      <c r="Z98" s="6">
        <v>3250</v>
      </c>
    </row>
    <row r="99" spans="1:26" ht="12.75">
      <c r="A99" s="2" t="s">
        <v>4</v>
      </c>
      <c r="B99" s="5">
        <v>1972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>
        <v>0</v>
      </c>
      <c r="N99" s="5">
        <v>0</v>
      </c>
      <c r="O99" s="5"/>
      <c r="P99" s="5"/>
      <c r="Q99" s="5">
        <v>10</v>
      </c>
      <c r="R99" s="5">
        <v>50</v>
      </c>
      <c r="S99" s="5"/>
      <c r="T99" s="5"/>
      <c r="U99" s="5">
        <v>10</v>
      </c>
      <c r="V99" s="5">
        <v>50</v>
      </c>
      <c r="W99" s="6">
        <v>15</v>
      </c>
      <c r="X99" s="7">
        <v>50</v>
      </c>
      <c r="Y99" s="9"/>
      <c r="Z99" s="6">
        <v>2650</v>
      </c>
    </row>
    <row r="100" spans="1:26" ht="12.75">
      <c r="A100" s="2" t="s">
        <v>5</v>
      </c>
      <c r="B100" s="5">
        <v>2004</v>
      </c>
      <c r="C100" s="9">
        <v>24.455</v>
      </c>
      <c r="D100" s="9">
        <v>54.29375</v>
      </c>
      <c r="E100" s="9">
        <v>0</v>
      </c>
      <c r="F100" s="9">
        <v>0</v>
      </c>
      <c r="G100" s="22">
        <v>0</v>
      </c>
      <c r="H100" s="22">
        <v>0</v>
      </c>
      <c r="I100" s="22">
        <f aca="true" t="shared" si="31" ref="I100:I107">E100/72</f>
        <v>0</v>
      </c>
      <c r="J100" s="22">
        <f aca="true" t="shared" si="32" ref="J100:J107">F100*0.006</f>
        <v>0</v>
      </c>
      <c r="K100" s="22">
        <f aca="true" t="shared" si="33" ref="K100:K107">G100/72</f>
        <v>0</v>
      </c>
      <c r="L100" s="22">
        <f aca="true" t="shared" si="34" ref="L100:L107">H100*0.006</f>
        <v>0</v>
      </c>
      <c r="M100" s="21">
        <f>C100+I100</f>
        <v>24.455</v>
      </c>
      <c r="N100" s="21">
        <f>D100+J100</f>
        <v>54.29375</v>
      </c>
      <c r="O100" s="9">
        <f>0.95*S100</f>
        <v>464.645</v>
      </c>
      <c r="P100" s="9">
        <f>0.95*T100</f>
        <v>1031.58125</v>
      </c>
      <c r="Q100" s="21">
        <f>K100+O100</f>
        <v>464.645</v>
      </c>
      <c r="R100" s="21">
        <f aca="true" t="shared" si="35" ref="R100:R107">L100+P100</f>
        <v>1031.58125</v>
      </c>
      <c r="S100" s="21">
        <v>489.1</v>
      </c>
      <c r="T100" s="21">
        <v>1085.875</v>
      </c>
      <c r="U100" s="9">
        <f>M100+Q100</f>
        <v>489.09999999999997</v>
      </c>
      <c r="V100" s="9">
        <f>N100+P100</f>
        <v>1085.875</v>
      </c>
      <c r="W100" s="6">
        <v>15</v>
      </c>
      <c r="X100" s="7">
        <v>325</v>
      </c>
      <c r="Y100" s="9"/>
      <c r="Z100" s="24">
        <f>IF((U100+V100)=0,0,(U100*W100)+(V100*X100))</f>
        <v>360245.875</v>
      </c>
    </row>
    <row r="101" spans="1:26" ht="12.75">
      <c r="A101" s="2" t="s">
        <v>5</v>
      </c>
      <c r="B101" s="5">
        <v>2003</v>
      </c>
      <c r="C101" s="9">
        <v>2166</v>
      </c>
      <c r="D101" s="9">
        <v>2397</v>
      </c>
      <c r="E101" s="22">
        <v>13</v>
      </c>
      <c r="F101" s="22">
        <v>473</v>
      </c>
      <c r="G101" s="22">
        <v>117</v>
      </c>
      <c r="H101" s="22">
        <v>4257</v>
      </c>
      <c r="I101" s="22">
        <f t="shared" si="31"/>
        <v>0.18055555555555555</v>
      </c>
      <c r="J101" s="22">
        <f t="shared" si="32"/>
        <v>2.838</v>
      </c>
      <c r="K101" s="22">
        <f t="shared" si="33"/>
        <v>1.625</v>
      </c>
      <c r="L101" s="22">
        <f t="shared" si="34"/>
        <v>25.542</v>
      </c>
      <c r="M101" s="21">
        <f aca="true" t="shared" si="36" ref="M101:M107">C101+I101</f>
        <v>2166.1805555555557</v>
      </c>
      <c r="N101" s="21">
        <f aca="true" t="shared" si="37" ref="N101:N107">D101+J101</f>
        <v>2399.838</v>
      </c>
      <c r="O101" s="9">
        <v>6498</v>
      </c>
      <c r="P101" s="9">
        <v>491</v>
      </c>
      <c r="Q101" s="21">
        <f aca="true" t="shared" si="38" ref="Q101:Q107">K101+O101</f>
        <v>6499.625</v>
      </c>
      <c r="R101" s="21">
        <f t="shared" si="35"/>
        <v>516.542</v>
      </c>
      <c r="U101" s="9">
        <f aca="true" t="shared" si="39" ref="U101:U107">M101+Q101</f>
        <v>8665.805555555555</v>
      </c>
      <c r="V101" s="9">
        <f aca="true" t="shared" si="40" ref="V101:V107">N101+P101</f>
        <v>2890.838</v>
      </c>
      <c r="W101" s="6">
        <v>16.56</v>
      </c>
      <c r="X101" s="7">
        <v>273</v>
      </c>
      <c r="Y101" s="9">
        <v>931899</v>
      </c>
      <c r="Z101" s="8">
        <f aca="true" t="shared" si="41" ref="Z101:Z107">IF((U101+V101)=0,0,(U101*W101)+(V101*X101))</f>
        <v>932704.5140000001</v>
      </c>
    </row>
    <row r="102" spans="1:26" ht="12.75">
      <c r="A102" s="2" t="s">
        <v>5</v>
      </c>
      <c r="B102" s="5">
        <v>2002</v>
      </c>
      <c r="C102" s="9">
        <v>27027</v>
      </c>
      <c r="D102" s="9">
        <v>219135</v>
      </c>
      <c r="E102" s="9">
        <v>0</v>
      </c>
      <c r="F102" s="9">
        <v>0</v>
      </c>
      <c r="G102" s="9">
        <v>79.5</v>
      </c>
      <c r="H102" s="9">
        <v>731.2</v>
      </c>
      <c r="I102" s="22">
        <f t="shared" si="31"/>
        <v>0</v>
      </c>
      <c r="J102" s="22">
        <f t="shared" si="32"/>
        <v>0</v>
      </c>
      <c r="K102" s="22">
        <f t="shared" si="33"/>
        <v>1.1041666666666667</v>
      </c>
      <c r="L102" s="22">
        <f t="shared" si="34"/>
        <v>4.3872</v>
      </c>
      <c r="M102" s="21">
        <f t="shared" si="36"/>
        <v>27027</v>
      </c>
      <c r="N102" s="21">
        <f t="shared" si="37"/>
        <v>219135</v>
      </c>
      <c r="O102" s="9">
        <v>129195</v>
      </c>
      <c r="P102" s="9">
        <v>43065</v>
      </c>
      <c r="Q102" s="21">
        <f t="shared" si="38"/>
        <v>129196.10416666667</v>
      </c>
      <c r="R102" s="21">
        <f t="shared" si="35"/>
        <v>43069.3872</v>
      </c>
      <c r="U102" s="9">
        <f t="shared" si="39"/>
        <v>156223.1041666667</v>
      </c>
      <c r="V102" s="9">
        <f t="shared" si="40"/>
        <v>262200</v>
      </c>
      <c r="W102" s="6">
        <v>13.4</v>
      </c>
      <c r="X102" s="7">
        <v>210</v>
      </c>
      <c r="Y102" s="9">
        <v>57239375</v>
      </c>
      <c r="Z102" s="8">
        <f t="shared" si="41"/>
        <v>57155389.59583333</v>
      </c>
    </row>
    <row r="103" spans="1:26" ht="12.75">
      <c r="A103" s="2" t="s">
        <v>5</v>
      </c>
      <c r="B103" s="5">
        <v>2001</v>
      </c>
      <c r="C103" s="9">
        <v>20620</v>
      </c>
      <c r="D103" s="9">
        <v>10668</v>
      </c>
      <c r="E103" s="9">
        <v>0</v>
      </c>
      <c r="F103" s="9">
        <v>0</v>
      </c>
      <c r="G103" s="9">
        <v>533.1</v>
      </c>
      <c r="H103" s="9">
        <v>4913.5</v>
      </c>
      <c r="I103" s="22">
        <f t="shared" si="31"/>
        <v>0</v>
      </c>
      <c r="J103" s="22">
        <f t="shared" si="32"/>
        <v>0</v>
      </c>
      <c r="K103" s="22">
        <f t="shared" si="33"/>
        <v>7.404166666666667</v>
      </c>
      <c r="L103" s="22">
        <f t="shared" si="34"/>
        <v>29.481</v>
      </c>
      <c r="M103" s="21">
        <f t="shared" si="36"/>
        <v>20620</v>
      </c>
      <c r="N103" s="21">
        <f t="shared" si="37"/>
        <v>10668</v>
      </c>
      <c r="O103" s="9">
        <v>82478</v>
      </c>
      <c r="P103" s="9">
        <v>42676</v>
      </c>
      <c r="Q103" s="21">
        <f t="shared" si="38"/>
        <v>82485.40416666666</v>
      </c>
      <c r="R103" s="21">
        <f t="shared" si="35"/>
        <v>42705.481</v>
      </c>
      <c r="U103" s="9">
        <f t="shared" si="39"/>
        <v>103105.40416666666</v>
      </c>
      <c r="V103" s="9">
        <f t="shared" si="40"/>
        <v>53344</v>
      </c>
      <c r="W103" s="6">
        <v>16.52</v>
      </c>
      <c r="X103" s="7">
        <v>236</v>
      </c>
      <c r="Y103" s="9">
        <v>14292363</v>
      </c>
      <c r="Z103" s="8">
        <f t="shared" si="41"/>
        <v>14292485.276833333</v>
      </c>
    </row>
    <row r="104" spans="1:26" ht="12.75">
      <c r="A104" s="2" t="s">
        <v>5</v>
      </c>
      <c r="B104" s="5">
        <v>2000</v>
      </c>
      <c r="C104" s="9">
        <v>10541</v>
      </c>
      <c r="D104" s="9">
        <v>4580</v>
      </c>
      <c r="E104" s="9">
        <v>23</v>
      </c>
      <c r="F104" s="9">
        <v>194.1</v>
      </c>
      <c r="G104" s="9">
        <v>3958</v>
      </c>
      <c r="H104" s="9">
        <v>20636.9</v>
      </c>
      <c r="I104" s="22">
        <f t="shared" si="31"/>
        <v>0.3194444444444444</v>
      </c>
      <c r="J104" s="22">
        <f t="shared" si="32"/>
        <v>1.1646</v>
      </c>
      <c r="K104" s="22">
        <f t="shared" si="33"/>
        <v>54.97222222222222</v>
      </c>
      <c r="L104" s="22">
        <f t="shared" si="34"/>
        <v>123.82140000000001</v>
      </c>
      <c r="M104" s="21">
        <f t="shared" si="36"/>
        <v>10541.319444444445</v>
      </c>
      <c r="N104" s="21">
        <f t="shared" si="37"/>
        <v>4581.1646</v>
      </c>
      <c r="O104" s="9">
        <v>31641</v>
      </c>
      <c r="P104" s="9">
        <v>13740</v>
      </c>
      <c r="Q104" s="21">
        <f t="shared" si="38"/>
        <v>31695.972222222223</v>
      </c>
      <c r="R104" s="21">
        <f t="shared" si="35"/>
        <v>13863.8214</v>
      </c>
      <c r="U104" s="9">
        <f t="shared" si="39"/>
        <v>42237.29166666667</v>
      </c>
      <c r="V104" s="9">
        <f t="shared" si="40"/>
        <v>18321.1646</v>
      </c>
      <c r="W104" s="6">
        <v>34</v>
      </c>
      <c r="X104" s="7">
        <v>390</v>
      </c>
      <c r="Y104" s="9">
        <v>8578988</v>
      </c>
      <c r="Z104" s="8">
        <f t="shared" si="41"/>
        <v>8581322.110666666</v>
      </c>
    </row>
    <row r="105" spans="1:26" ht="12.75">
      <c r="A105" s="2" t="s">
        <v>5</v>
      </c>
      <c r="B105" s="5">
        <v>1999</v>
      </c>
      <c r="C105" s="9">
        <v>1824</v>
      </c>
      <c r="D105" s="9">
        <v>0</v>
      </c>
      <c r="E105" s="9">
        <v>0</v>
      </c>
      <c r="F105" s="9">
        <v>0</v>
      </c>
      <c r="G105" s="9">
        <v>3.8</v>
      </c>
      <c r="H105" s="9">
        <v>54.9</v>
      </c>
      <c r="I105" s="22">
        <f t="shared" si="31"/>
        <v>0</v>
      </c>
      <c r="J105" s="22">
        <f t="shared" si="32"/>
        <v>0</v>
      </c>
      <c r="K105" s="22">
        <f t="shared" si="33"/>
        <v>0.05277777777777778</v>
      </c>
      <c r="L105" s="22">
        <f t="shared" si="34"/>
        <v>0.32939999999999997</v>
      </c>
      <c r="M105" s="21">
        <f t="shared" si="36"/>
        <v>1824</v>
      </c>
      <c r="N105" s="21">
        <f t="shared" si="37"/>
        <v>0</v>
      </c>
      <c r="O105" s="9">
        <v>6676</v>
      </c>
      <c r="P105" s="9">
        <v>3148</v>
      </c>
      <c r="Q105" s="21">
        <f t="shared" si="38"/>
        <v>6676.052777777778</v>
      </c>
      <c r="R105" s="21">
        <f t="shared" si="35"/>
        <v>3148.3294</v>
      </c>
      <c r="U105" s="9">
        <f t="shared" si="39"/>
        <v>8500.052777777779</v>
      </c>
      <c r="V105" s="9">
        <f t="shared" si="40"/>
        <v>3148</v>
      </c>
      <c r="W105" s="6">
        <v>38</v>
      </c>
      <c r="X105" s="7">
        <v>384</v>
      </c>
      <c r="Y105" s="9">
        <v>1472332</v>
      </c>
      <c r="Z105" s="8">
        <f t="shared" si="41"/>
        <v>1531834.0055555557</v>
      </c>
    </row>
    <row r="106" spans="1:26" ht="12.75">
      <c r="A106" s="2" t="s">
        <v>5</v>
      </c>
      <c r="B106" s="5">
        <v>1998</v>
      </c>
      <c r="C106" s="9">
        <v>4011</v>
      </c>
      <c r="D106" s="9">
        <v>756</v>
      </c>
      <c r="E106" s="9">
        <v>0</v>
      </c>
      <c r="F106" s="9">
        <v>0</v>
      </c>
      <c r="G106" s="9">
        <v>0</v>
      </c>
      <c r="H106" s="9">
        <v>0</v>
      </c>
      <c r="I106" s="22">
        <f t="shared" si="31"/>
        <v>0</v>
      </c>
      <c r="J106" s="22">
        <f t="shared" si="32"/>
        <v>0</v>
      </c>
      <c r="K106" s="22">
        <f t="shared" si="33"/>
        <v>0</v>
      </c>
      <c r="L106" s="22">
        <f t="shared" si="34"/>
        <v>0</v>
      </c>
      <c r="M106" s="21">
        <f t="shared" si="36"/>
        <v>4011</v>
      </c>
      <c r="N106" s="21">
        <f t="shared" si="37"/>
        <v>756</v>
      </c>
      <c r="O106" s="9">
        <v>12630</v>
      </c>
      <c r="P106" s="9">
        <v>1890</v>
      </c>
      <c r="Q106" s="21">
        <f t="shared" si="38"/>
        <v>12630</v>
      </c>
      <c r="R106" s="21">
        <f t="shared" si="35"/>
        <v>1890</v>
      </c>
      <c r="U106" s="9">
        <f t="shared" si="39"/>
        <v>16641</v>
      </c>
      <c r="V106" s="9">
        <f t="shared" si="40"/>
        <v>2646</v>
      </c>
      <c r="W106" s="6">
        <v>47</v>
      </c>
      <c r="X106" s="7">
        <v>439</v>
      </c>
      <c r="Y106" s="9">
        <v>1943721</v>
      </c>
      <c r="Z106" s="8">
        <f t="shared" si="41"/>
        <v>1943721</v>
      </c>
    </row>
    <row r="107" spans="1:26" ht="12.75">
      <c r="A107" s="2" t="s">
        <v>5</v>
      </c>
      <c r="B107" s="5">
        <v>1997</v>
      </c>
      <c r="C107" s="9">
        <v>13544</v>
      </c>
      <c r="D107" s="9">
        <v>301</v>
      </c>
      <c r="E107" s="9">
        <v>0</v>
      </c>
      <c r="F107" s="9">
        <v>0</v>
      </c>
      <c r="G107" s="9">
        <v>0</v>
      </c>
      <c r="H107" s="9">
        <v>0</v>
      </c>
      <c r="I107" s="22">
        <f t="shared" si="31"/>
        <v>0</v>
      </c>
      <c r="J107" s="22">
        <f t="shared" si="32"/>
        <v>0</v>
      </c>
      <c r="K107" s="22">
        <f t="shared" si="33"/>
        <v>0</v>
      </c>
      <c r="L107" s="22">
        <f t="shared" si="34"/>
        <v>0</v>
      </c>
      <c r="M107" s="21">
        <f t="shared" si="36"/>
        <v>13544</v>
      </c>
      <c r="N107" s="21">
        <f t="shared" si="37"/>
        <v>301</v>
      </c>
      <c r="O107" s="9">
        <v>32842</v>
      </c>
      <c r="P107" s="9">
        <v>899</v>
      </c>
      <c r="Q107" s="21">
        <f t="shared" si="38"/>
        <v>32842</v>
      </c>
      <c r="R107" s="21">
        <f t="shared" si="35"/>
        <v>899</v>
      </c>
      <c r="U107" s="9">
        <f t="shared" si="39"/>
        <v>46386</v>
      </c>
      <c r="V107" s="9">
        <f t="shared" si="40"/>
        <v>1200</v>
      </c>
      <c r="W107" s="6">
        <v>47</v>
      </c>
      <c r="X107" s="7">
        <v>358</v>
      </c>
      <c r="Y107" s="9">
        <v>2609742</v>
      </c>
      <c r="Z107" s="21">
        <f t="shared" si="41"/>
        <v>2609742</v>
      </c>
    </row>
    <row r="108" spans="1:26" ht="12.75">
      <c r="A108" s="2" t="s">
        <v>5</v>
      </c>
      <c r="B108" s="5">
        <v>1996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>
        <v>5375</v>
      </c>
      <c r="N108" s="5">
        <v>5085</v>
      </c>
      <c r="O108" s="5"/>
      <c r="P108" s="5"/>
      <c r="Q108" s="5">
        <v>6316</v>
      </c>
      <c r="R108" s="5">
        <v>6401</v>
      </c>
      <c r="S108" s="5"/>
      <c r="T108" s="5"/>
      <c r="U108" s="5">
        <v>11691</v>
      </c>
      <c r="V108" s="5">
        <v>16776</v>
      </c>
      <c r="W108" s="6">
        <v>34</v>
      </c>
      <c r="X108" s="7">
        <v>315</v>
      </c>
      <c r="Y108" s="9"/>
      <c r="Z108" s="6">
        <v>5681934</v>
      </c>
    </row>
    <row r="109" spans="1:26" ht="12.75">
      <c r="A109" s="2" t="s">
        <v>5</v>
      </c>
      <c r="B109" s="5">
        <v>1995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>
        <v>130617</v>
      </c>
      <c r="N109" s="5">
        <v>17167</v>
      </c>
      <c r="O109" s="5"/>
      <c r="P109" s="5"/>
      <c r="Q109" s="5">
        <v>221818</v>
      </c>
      <c r="R109" s="5">
        <v>29110</v>
      </c>
      <c r="S109" s="5"/>
      <c r="T109" s="5"/>
      <c r="U109" s="5">
        <v>352435</v>
      </c>
      <c r="V109" s="5">
        <v>46277</v>
      </c>
      <c r="W109" s="6">
        <v>36</v>
      </c>
      <c r="X109" s="7">
        <v>328</v>
      </c>
      <c r="Y109" s="9"/>
      <c r="Z109" s="6">
        <v>27866516</v>
      </c>
    </row>
    <row r="110" spans="1:26" ht="12.75">
      <c r="A110" s="2" t="s">
        <v>5</v>
      </c>
      <c r="B110" s="5">
        <v>1994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>
        <v>3845</v>
      </c>
      <c r="N110" s="5">
        <v>623</v>
      </c>
      <c r="O110" s="5"/>
      <c r="P110" s="5"/>
      <c r="Q110" s="5">
        <v>14355</v>
      </c>
      <c r="R110" s="5">
        <v>185</v>
      </c>
      <c r="S110" s="5"/>
      <c r="T110" s="5"/>
      <c r="U110" s="5">
        <v>18200</v>
      </c>
      <c r="V110" s="5">
        <v>808</v>
      </c>
      <c r="W110" s="6">
        <v>26.43</v>
      </c>
      <c r="X110" s="7">
        <v>359</v>
      </c>
      <c r="Y110" s="9"/>
      <c r="Z110" s="6">
        <v>771098</v>
      </c>
    </row>
    <row r="111" spans="1:26" ht="12.75">
      <c r="A111" s="2" t="s">
        <v>5</v>
      </c>
      <c r="B111" s="5">
        <v>1993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>
        <v>18596</v>
      </c>
      <c r="N111" s="5">
        <v>1121</v>
      </c>
      <c r="O111" s="5"/>
      <c r="P111" s="5"/>
      <c r="Q111" s="5">
        <v>61987</v>
      </c>
      <c r="R111" s="5">
        <v>613</v>
      </c>
      <c r="S111" s="5"/>
      <c r="T111" s="5"/>
      <c r="U111" s="5">
        <v>80583</v>
      </c>
      <c r="V111" s="5">
        <v>1734</v>
      </c>
      <c r="W111" s="6">
        <v>34</v>
      </c>
      <c r="X111" s="7">
        <v>102</v>
      </c>
      <c r="Y111" s="9"/>
      <c r="Z111" s="6">
        <v>2916690</v>
      </c>
    </row>
    <row r="112" spans="1:26" ht="12.75">
      <c r="A112" s="2" t="s">
        <v>5</v>
      </c>
      <c r="B112" s="5">
        <v>1992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>
        <v>35831</v>
      </c>
      <c r="N112" s="5">
        <v>1979</v>
      </c>
      <c r="O112" s="5"/>
      <c r="P112" s="5"/>
      <c r="Q112" s="5">
        <v>61009</v>
      </c>
      <c r="R112" s="5">
        <v>276</v>
      </c>
      <c r="S112" s="5"/>
      <c r="T112" s="5"/>
      <c r="U112" s="5">
        <v>96840</v>
      </c>
      <c r="V112" s="5">
        <v>2255</v>
      </c>
      <c r="W112" s="6">
        <v>31.25</v>
      </c>
      <c r="X112" s="7">
        <v>217</v>
      </c>
      <c r="Y112" s="9"/>
      <c r="Z112" s="6">
        <v>3515585</v>
      </c>
    </row>
    <row r="113" spans="1:26" ht="12.75">
      <c r="A113" s="2" t="s">
        <v>5</v>
      </c>
      <c r="B113" s="5">
        <v>1991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>
        <v>23198</v>
      </c>
      <c r="N113" s="5">
        <v>215</v>
      </c>
      <c r="O113" s="5"/>
      <c r="P113" s="5"/>
      <c r="Q113" s="5">
        <v>92792</v>
      </c>
      <c r="R113" s="5">
        <v>11</v>
      </c>
      <c r="S113" s="5"/>
      <c r="T113" s="5"/>
      <c r="U113" s="5">
        <v>115990</v>
      </c>
      <c r="V113" s="5">
        <v>226</v>
      </c>
      <c r="W113" s="6">
        <v>24.5</v>
      </c>
      <c r="X113" s="7">
        <v>162</v>
      </c>
      <c r="Y113" s="9"/>
      <c r="Z113" s="6">
        <v>2878367</v>
      </c>
    </row>
    <row r="114" spans="1:26" ht="12.75">
      <c r="A114" s="2" t="s">
        <v>5</v>
      </c>
      <c r="B114" s="5">
        <v>1990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>
        <v>6322</v>
      </c>
      <c r="N114" s="5">
        <v>6524</v>
      </c>
      <c r="O114" s="5"/>
      <c r="P114" s="5"/>
      <c r="Q114" s="5">
        <v>35824</v>
      </c>
      <c r="R114" s="5">
        <v>1731</v>
      </c>
      <c r="S114" s="5"/>
      <c r="T114" s="5"/>
      <c r="U114" s="5">
        <v>42146</v>
      </c>
      <c r="V114" s="5">
        <v>8255</v>
      </c>
      <c r="W114" s="6">
        <v>33.5</v>
      </c>
      <c r="X114" s="7">
        <v>193</v>
      </c>
      <c r="Y114" s="9"/>
      <c r="Z114" s="6">
        <v>3005106</v>
      </c>
    </row>
    <row r="115" spans="1:26" ht="12.75">
      <c r="A115" s="2" t="s">
        <v>5</v>
      </c>
      <c r="B115" s="5">
        <v>1989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>
        <v>45548</v>
      </c>
      <c r="N115" s="5">
        <v>28</v>
      </c>
      <c r="O115" s="5"/>
      <c r="P115" s="5"/>
      <c r="Q115" s="5">
        <v>73822</v>
      </c>
      <c r="R115" s="5">
        <v>4</v>
      </c>
      <c r="S115" s="5"/>
      <c r="T115" s="5"/>
      <c r="U115" s="5">
        <v>119370</v>
      </c>
      <c r="V115" s="5">
        <v>32521</v>
      </c>
      <c r="W115" s="6">
        <v>24.89</v>
      </c>
      <c r="X115" s="7">
        <v>153</v>
      </c>
      <c r="Y115" s="9"/>
      <c r="Z115" s="6">
        <v>8405832</v>
      </c>
    </row>
    <row r="116" spans="1:26" ht="12.75">
      <c r="A116" s="2" t="s">
        <v>5</v>
      </c>
      <c r="B116" s="5">
        <v>1988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>
        <v>206675</v>
      </c>
      <c r="N116" s="5">
        <v>8376</v>
      </c>
      <c r="O116" s="5"/>
      <c r="P116" s="5"/>
      <c r="Q116" s="5">
        <v>691912</v>
      </c>
      <c r="R116" s="5">
        <v>7000</v>
      </c>
      <c r="S116" s="5"/>
      <c r="T116" s="5"/>
      <c r="U116" s="5">
        <v>898587</v>
      </c>
      <c r="V116" s="5">
        <v>15376</v>
      </c>
      <c r="W116" s="6">
        <v>13</v>
      </c>
      <c r="X116" s="7">
        <v>158</v>
      </c>
      <c r="Y116" s="9"/>
      <c r="Z116" s="6">
        <v>14111039</v>
      </c>
    </row>
    <row r="117" spans="1:26" ht="12.75">
      <c r="A117" s="2" t="s">
        <v>5</v>
      </c>
      <c r="B117" s="5">
        <v>1987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>
        <v>4573</v>
      </c>
      <c r="N117" s="5">
        <v>10614</v>
      </c>
      <c r="O117" s="5"/>
      <c r="P117" s="5"/>
      <c r="Q117" s="5">
        <v>16213</v>
      </c>
      <c r="R117" s="5">
        <v>3404</v>
      </c>
      <c r="S117" s="5"/>
      <c r="T117" s="5"/>
      <c r="U117" s="5">
        <v>20786</v>
      </c>
      <c r="V117" s="5">
        <v>14018</v>
      </c>
      <c r="W117" s="6">
        <v>15</v>
      </c>
      <c r="X117" s="7">
        <v>142</v>
      </c>
      <c r="Y117" s="9"/>
      <c r="Z117" s="6">
        <v>2302346</v>
      </c>
    </row>
    <row r="118" spans="1:26" ht="12.75">
      <c r="A118" s="2" t="s">
        <v>5</v>
      </c>
      <c r="B118" s="5">
        <v>1986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>
        <v>150199</v>
      </c>
      <c r="N118" s="5">
        <v>18530</v>
      </c>
      <c r="O118" s="5"/>
      <c r="P118" s="5"/>
      <c r="Q118" s="5">
        <v>169521</v>
      </c>
      <c r="R118" s="5">
        <v>4243</v>
      </c>
      <c r="S118" s="5"/>
      <c r="T118" s="5"/>
      <c r="U118" s="5">
        <v>319720</v>
      </c>
      <c r="V118" s="5">
        <v>22773</v>
      </c>
      <c r="W118" s="6">
        <v>20</v>
      </c>
      <c r="X118" s="7">
        <v>144</v>
      </c>
      <c r="Y118" s="9"/>
      <c r="Z118" s="6">
        <v>9673712</v>
      </c>
    </row>
    <row r="119" spans="1:26" ht="12.75">
      <c r="A119" s="2" t="s">
        <v>5</v>
      </c>
      <c r="B119" s="5">
        <v>1985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>
        <v>47274</v>
      </c>
      <c r="N119" s="5">
        <v>7101</v>
      </c>
      <c r="O119" s="5"/>
      <c r="P119" s="5"/>
      <c r="Q119" s="5">
        <v>70911</v>
      </c>
      <c r="R119" s="5">
        <v>3986</v>
      </c>
      <c r="S119" s="5"/>
      <c r="T119" s="5"/>
      <c r="U119" s="5">
        <v>118185</v>
      </c>
      <c r="V119" s="5">
        <v>11087</v>
      </c>
      <c r="W119" s="6">
        <v>26</v>
      </c>
      <c r="X119" s="7">
        <v>163</v>
      </c>
      <c r="Y119" s="9"/>
      <c r="Z119" s="6">
        <v>4879991</v>
      </c>
    </row>
    <row r="120" spans="1:26" ht="12.75">
      <c r="A120" s="2" t="s">
        <v>5</v>
      </c>
      <c r="B120" s="5">
        <v>1984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>
        <v>3726</v>
      </c>
      <c r="N120" s="5">
        <v>0</v>
      </c>
      <c r="O120" s="5"/>
      <c r="P120" s="5"/>
      <c r="Q120" s="5">
        <v>18192</v>
      </c>
      <c r="R120" s="5">
        <v>0</v>
      </c>
      <c r="S120" s="5"/>
      <c r="T120" s="5"/>
      <c r="U120" s="5">
        <v>21918</v>
      </c>
      <c r="V120" s="5">
        <v>0</v>
      </c>
      <c r="W120" s="6">
        <v>20</v>
      </c>
      <c r="X120" s="7" t="e">
        <f>NA()</f>
        <v>#N/A</v>
      </c>
      <c r="Y120" s="9"/>
      <c r="Z120" s="6">
        <v>438360</v>
      </c>
    </row>
    <row r="121" spans="1:26" ht="12.75">
      <c r="A121" s="2" t="s">
        <v>5</v>
      </c>
      <c r="B121" s="5">
        <v>1983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>
        <v>8193</v>
      </c>
      <c r="N121" s="5">
        <v>9334</v>
      </c>
      <c r="O121" s="5"/>
      <c r="P121" s="5"/>
      <c r="Q121" s="5">
        <v>5462</v>
      </c>
      <c r="R121" s="5">
        <v>65</v>
      </c>
      <c r="S121" s="5"/>
      <c r="T121" s="5"/>
      <c r="U121" s="5">
        <v>13655</v>
      </c>
      <c r="V121" s="5">
        <v>9399</v>
      </c>
      <c r="W121" s="6">
        <v>19</v>
      </c>
      <c r="X121" s="7">
        <v>160</v>
      </c>
      <c r="Y121" s="9"/>
      <c r="Z121" s="6">
        <v>1763285</v>
      </c>
    </row>
    <row r="122" spans="1:26" ht="12.75">
      <c r="A122" s="2" t="s">
        <v>5</v>
      </c>
      <c r="B122" s="5">
        <v>1982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>
        <v>16611</v>
      </c>
      <c r="N122" s="5">
        <v>1559</v>
      </c>
      <c r="O122" s="5"/>
      <c r="P122" s="5"/>
      <c r="Q122" s="5">
        <v>8953</v>
      </c>
      <c r="R122" s="5">
        <v>460</v>
      </c>
      <c r="S122" s="5"/>
      <c r="T122" s="5"/>
      <c r="U122" s="5">
        <v>25564</v>
      </c>
      <c r="V122" s="5">
        <v>2019</v>
      </c>
      <c r="W122" s="6">
        <v>21</v>
      </c>
      <c r="X122" s="7">
        <v>155</v>
      </c>
      <c r="Y122" s="9"/>
      <c r="Z122" s="6">
        <v>849789</v>
      </c>
    </row>
    <row r="123" spans="1:26" ht="12.75">
      <c r="A123" s="2" t="s">
        <v>5</v>
      </c>
      <c r="B123" s="5">
        <v>1981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>
        <v>3475</v>
      </c>
      <c r="N123" s="5">
        <v>29</v>
      </c>
      <c r="O123" s="5"/>
      <c r="P123" s="5"/>
      <c r="Q123" s="5">
        <v>1489</v>
      </c>
      <c r="R123" s="5">
        <v>12</v>
      </c>
      <c r="S123" s="5"/>
      <c r="T123" s="5"/>
      <c r="U123" s="5">
        <v>4964</v>
      </c>
      <c r="V123" s="5">
        <v>41</v>
      </c>
      <c r="W123" s="6">
        <v>18</v>
      </c>
      <c r="X123" s="7">
        <v>140</v>
      </c>
      <c r="Y123" s="9"/>
      <c r="Z123" s="6">
        <v>95092</v>
      </c>
    </row>
    <row r="124" spans="1:26" ht="12.75">
      <c r="A124" s="2" t="s">
        <v>5</v>
      </c>
      <c r="B124" s="5">
        <v>1980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>
        <v>384194</v>
      </c>
      <c r="N124" s="5">
        <v>57169</v>
      </c>
      <c r="O124" s="5"/>
      <c r="P124" s="5"/>
      <c r="Q124" s="5">
        <v>144122</v>
      </c>
      <c r="R124" s="5">
        <v>21406</v>
      </c>
      <c r="S124" s="5"/>
      <c r="T124" s="5"/>
      <c r="U124" s="5">
        <v>528316</v>
      </c>
      <c r="V124" s="5">
        <v>78575</v>
      </c>
      <c r="W124" s="6">
        <v>21</v>
      </c>
      <c r="X124" s="7">
        <v>110</v>
      </c>
      <c r="Y124" s="9"/>
      <c r="Z124" s="6">
        <v>19737886</v>
      </c>
    </row>
    <row r="125" spans="1:26" ht="12.75">
      <c r="A125" s="2" t="s">
        <v>5</v>
      </c>
      <c r="B125" s="5">
        <v>1979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>
        <v>390285</v>
      </c>
      <c r="N125" s="5">
        <v>71592</v>
      </c>
      <c r="O125" s="5"/>
      <c r="P125" s="5"/>
      <c r="Q125" s="5">
        <v>152706</v>
      </c>
      <c r="R125" s="5">
        <v>33462</v>
      </c>
      <c r="S125" s="5"/>
      <c r="T125" s="5"/>
      <c r="U125" s="5">
        <v>542991</v>
      </c>
      <c r="V125" s="5">
        <v>105054</v>
      </c>
      <c r="W125" s="6">
        <v>18</v>
      </c>
      <c r="X125" s="7">
        <v>147</v>
      </c>
      <c r="Y125" s="9"/>
      <c r="Z125" s="6">
        <v>25216776</v>
      </c>
    </row>
    <row r="126" spans="1:26" ht="12.75">
      <c r="A126" s="2" t="s">
        <v>5</v>
      </c>
      <c r="B126" s="5">
        <v>1978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>
        <v>1682</v>
      </c>
      <c r="N126" s="5">
        <v>180</v>
      </c>
      <c r="O126" s="5"/>
      <c r="P126" s="5"/>
      <c r="Q126" s="5">
        <v>4805</v>
      </c>
      <c r="R126" s="5">
        <v>402</v>
      </c>
      <c r="S126" s="5"/>
      <c r="T126" s="5"/>
      <c r="U126" s="5">
        <v>6487</v>
      </c>
      <c r="V126" s="5">
        <v>582</v>
      </c>
      <c r="W126" s="6">
        <v>16</v>
      </c>
      <c r="X126" s="7">
        <v>118</v>
      </c>
      <c r="Y126" s="9"/>
      <c r="Z126" s="6">
        <v>172468</v>
      </c>
    </row>
    <row r="127" spans="1:26" ht="12.75">
      <c r="A127" s="2" t="s">
        <v>5</v>
      </c>
      <c r="B127" s="5">
        <v>1977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>
        <v>5614</v>
      </c>
      <c r="N127" s="5">
        <v>481</v>
      </c>
      <c r="O127" s="5"/>
      <c r="P127" s="5"/>
      <c r="Q127" s="5">
        <v>10301</v>
      </c>
      <c r="R127" s="5">
        <v>155</v>
      </c>
      <c r="S127" s="5"/>
      <c r="T127" s="5"/>
      <c r="U127" s="5">
        <v>15915</v>
      </c>
      <c r="V127" s="5">
        <v>636</v>
      </c>
      <c r="W127" s="6">
        <v>15</v>
      </c>
      <c r="X127" s="7">
        <v>107</v>
      </c>
      <c r="Y127" s="9"/>
      <c r="Z127" s="6">
        <v>306777</v>
      </c>
    </row>
    <row r="128" spans="1:26" ht="12.75">
      <c r="A128" s="2" t="s">
        <v>5</v>
      </c>
      <c r="B128" s="5">
        <v>1976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>
        <v>15609</v>
      </c>
      <c r="N128" s="5">
        <v>3446</v>
      </c>
      <c r="O128" s="5"/>
      <c r="P128" s="5"/>
      <c r="Q128" s="5">
        <v>6068</v>
      </c>
      <c r="R128" s="5">
        <v>775</v>
      </c>
      <c r="S128" s="5"/>
      <c r="T128" s="5"/>
      <c r="U128" s="5">
        <v>21677</v>
      </c>
      <c r="V128" s="5">
        <v>4221</v>
      </c>
      <c r="W128" s="6">
        <v>15</v>
      </c>
      <c r="X128" s="7">
        <v>70</v>
      </c>
      <c r="Y128" s="9"/>
      <c r="Z128" s="6">
        <v>620625</v>
      </c>
    </row>
    <row r="129" spans="1:26" ht="12.75">
      <c r="A129" s="2" t="s">
        <v>5</v>
      </c>
      <c r="B129" s="5">
        <v>1975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>
        <v>46413</v>
      </c>
      <c r="N129" s="5">
        <v>7441</v>
      </c>
      <c r="O129" s="5"/>
      <c r="P129" s="5"/>
      <c r="Q129" s="5">
        <v>6252</v>
      </c>
      <c r="R129" s="5">
        <v>202</v>
      </c>
      <c r="S129" s="5"/>
      <c r="T129" s="5"/>
      <c r="U129" s="5">
        <v>52665</v>
      </c>
      <c r="V129" s="5">
        <v>7643</v>
      </c>
      <c r="W129" s="6">
        <v>15</v>
      </c>
      <c r="X129" s="7">
        <v>70</v>
      </c>
      <c r="Y129" s="9"/>
      <c r="Z129" s="6">
        <v>1324985</v>
      </c>
    </row>
    <row r="130" spans="1:26" ht="12.75">
      <c r="A130" s="2" t="s">
        <v>5</v>
      </c>
      <c r="B130" s="5">
        <v>1974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>
        <v>179736</v>
      </c>
      <c r="N130" s="5">
        <v>22386</v>
      </c>
      <c r="O130" s="5"/>
      <c r="P130" s="5"/>
      <c r="Q130" s="5">
        <v>222518</v>
      </c>
      <c r="R130" s="5">
        <v>21314</v>
      </c>
      <c r="S130" s="5"/>
      <c r="T130" s="5"/>
      <c r="U130" s="5">
        <v>402254</v>
      </c>
      <c r="V130" s="5">
        <v>43700</v>
      </c>
      <c r="W130" s="6">
        <v>10</v>
      </c>
      <c r="X130" s="7">
        <v>70</v>
      </c>
      <c r="Y130" s="9"/>
      <c r="Z130" s="6">
        <v>7081540</v>
      </c>
    </row>
    <row r="131" spans="1:26" ht="12.75">
      <c r="A131" s="2" t="s">
        <v>5</v>
      </c>
      <c r="B131" s="5">
        <v>1973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>
        <v>124527</v>
      </c>
      <c r="N131" s="5">
        <v>20904</v>
      </c>
      <c r="O131" s="5"/>
      <c r="P131" s="5"/>
      <c r="Q131" s="5">
        <v>265213</v>
      </c>
      <c r="R131" s="5">
        <v>39900</v>
      </c>
      <c r="S131" s="5"/>
      <c r="T131" s="5"/>
      <c r="U131" s="5">
        <v>389740</v>
      </c>
      <c r="V131" s="5">
        <v>60804</v>
      </c>
      <c r="W131" s="6">
        <v>6</v>
      </c>
      <c r="X131" s="7">
        <v>65</v>
      </c>
      <c r="Y131" s="9"/>
      <c r="Z131" s="6">
        <v>6290700</v>
      </c>
    </row>
    <row r="132" spans="1:26" ht="12.75">
      <c r="A132" s="2" t="s">
        <v>5</v>
      </c>
      <c r="B132" s="5">
        <v>1972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>
        <v>13976</v>
      </c>
      <c r="N132" s="5">
        <v>10532</v>
      </c>
      <c r="O132" s="5"/>
      <c r="P132" s="5"/>
      <c r="Q132" s="5">
        <v>21860</v>
      </c>
      <c r="R132" s="5">
        <v>1095</v>
      </c>
      <c r="S132" s="5"/>
      <c r="T132" s="5"/>
      <c r="U132" s="5">
        <v>35836</v>
      </c>
      <c r="V132" s="5">
        <v>11627</v>
      </c>
      <c r="W132" s="6">
        <v>6</v>
      </c>
      <c r="X132" s="7">
        <v>65</v>
      </c>
      <c r="Y132" s="9"/>
      <c r="Z132" s="6">
        <v>970771</v>
      </c>
    </row>
    <row r="133" spans="1:26" ht="12.75">
      <c r="A133" s="2" t="s">
        <v>5</v>
      </c>
      <c r="B133" s="5">
        <v>1962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>
        <v>0</v>
      </c>
      <c r="N133" s="5">
        <v>0</v>
      </c>
      <c r="O133" s="5"/>
      <c r="P133" s="5"/>
      <c r="Q133" s="5">
        <v>1785240</v>
      </c>
      <c r="R133" s="5">
        <v>958</v>
      </c>
      <c r="S133" s="5"/>
      <c r="T133" s="5"/>
      <c r="U133" s="5">
        <v>1785240</v>
      </c>
      <c r="V133" s="5">
        <v>958</v>
      </c>
      <c r="W133" s="6">
        <v>5</v>
      </c>
      <c r="X133" s="7">
        <v>40</v>
      </c>
      <c r="Y133" s="9"/>
      <c r="Z133" s="6">
        <v>8964520</v>
      </c>
    </row>
    <row r="134" spans="1:26" ht="12.75">
      <c r="A134" s="2" t="s">
        <v>6</v>
      </c>
      <c r="B134" s="5">
        <v>2004</v>
      </c>
      <c r="C134" s="9">
        <v>0</v>
      </c>
      <c r="D134" s="9">
        <v>0</v>
      </c>
      <c r="E134" s="9">
        <v>0</v>
      </c>
      <c r="F134" s="9">
        <v>0</v>
      </c>
      <c r="G134" s="22">
        <v>0</v>
      </c>
      <c r="H134" s="22">
        <v>0</v>
      </c>
      <c r="I134" s="22">
        <f aca="true" t="shared" si="42" ref="I134:I141">E134/72</f>
        <v>0</v>
      </c>
      <c r="J134" s="22">
        <f aca="true" t="shared" si="43" ref="J134:J141">F134*0.006</f>
        <v>0</v>
      </c>
      <c r="K134" s="22">
        <f aca="true" t="shared" si="44" ref="K134:K141">G134/72</f>
        <v>0</v>
      </c>
      <c r="L134" s="22">
        <f aca="true" t="shared" si="45" ref="L134:L141">H134*0.006</f>
        <v>0</v>
      </c>
      <c r="M134" s="21">
        <f aca="true" t="shared" si="46" ref="M134:M141">C134+I134</f>
        <v>0</v>
      </c>
      <c r="N134" s="21">
        <f aca="true" t="shared" si="47" ref="N134:N141">D134+J134</f>
        <v>0</v>
      </c>
      <c r="O134" s="9">
        <v>0</v>
      </c>
      <c r="P134" s="9">
        <v>0</v>
      </c>
      <c r="Q134" s="21">
        <f aca="true" t="shared" si="48" ref="Q134:Q141">K134+O134</f>
        <v>0</v>
      </c>
      <c r="R134" s="21">
        <f aca="true" t="shared" si="49" ref="R134:R141">L134+P134</f>
        <v>0</v>
      </c>
      <c r="U134" s="9">
        <f>M134+Q134</f>
        <v>0</v>
      </c>
      <c r="V134" s="9">
        <f>N134+P134</f>
        <v>0</v>
      </c>
      <c r="W134" s="6"/>
      <c r="X134" s="7"/>
      <c r="Y134" s="9"/>
      <c r="Z134" s="24">
        <f>IF((U134+V134)=0,0,(U134*W134)+(V134*X134))</f>
        <v>0</v>
      </c>
    </row>
    <row r="135" spans="1:26" ht="12.75">
      <c r="A135" s="2" t="s">
        <v>6</v>
      </c>
      <c r="B135" s="5">
        <v>2003</v>
      </c>
      <c r="C135" s="9" t="e">
        <f>NA()</f>
        <v>#N/A</v>
      </c>
      <c r="D135" s="9" t="e">
        <f>NA()</f>
        <v>#N/A</v>
      </c>
      <c r="E135" s="9">
        <v>0</v>
      </c>
      <c r="F135" s="9">
        <v>0</v>
      </c>
      <c r="G135" s="9">
        <v>0</v>
      </c>
      <c r="H135" s="9">
        <v>0</v>
      </c>
      <c r="I135" s="22">
        <f t="shared" si="42"/>
        <v>0</v>
      </c>
      <c r="J135" s="22">
        <f t="shared" si="43"/>
        <v>0</v>
      </c>
      <c r="K135" s="22">
        <f t="shared" si="44"/>
        <v>0</v>
      </c>
      <c r="L135" s="22">
        <f t="shared" si="45"/>
        <v>0</v>
      </c>
      <c r="M135" s="21" t="e">
        <f t="shared" si="46"/>
        <v>#N/A</v>
      </c>
      <c r="N135" s="21" t="e">
        <f t="shared" si="47"/>
        <v>#N/A</v>
      </c>
      <c r="O135" s="9" t="e">
        <f>NA()</f>
        <v>#N/A</v>
      </c>
      <c r="P135" s="9" t="e">
        <f>NA()</f>
        <v>#N/A</v>
      </c>
      <c r="Q135" s="21" t="e">
        <f t="shared" si="48"/>
        <v>#N/A</v>
      </c>
      <c r="R135" s="21" t="e">
        <f t="shared" si="49"/>
        <v>#N/A</v>
      </c>
      <c r="U135" s="9" t="e">
        <f aca="true" t="shared" si="50" ref="U135:U141">M135+Q135</f>
        <v>#N/A</v>
      </c>
      <c r="V135" s="9" t="e">
        <f aca="true" t="shared" si="51" ref="V135:V141">N135+P135</f>
        <v>#N/A</v>
      </c>
      <c r="W135" s="6" t="e">
        <f>NA()</f>
        <v>#N/A</v>
      </c>
      <c r="X135" s="6" t="e">
        <f>NA()</f>
        <v>#N/A</v>
      </c>
      <c r="Y135" s="9" t="e">
        <f>NA()</f>
        <v>#N/A</v>
      </c>
      <c r="Z135" s="6" t="e">
        <f>NA()</f>
        <v>#N/A</v>
      </c>
    </row>
    <row r="136" spans="1:26" ht="12.75">
      <c r="A136" s="2" t="s">
        <v>6</v>
      </c>
      <c r="B136" s="5">
        <v>2002</v>
      </c>
      <c r="C136" s="9" t="e">
        <f>NA()</f>
        <v>#N/A</v>
      </c>
      <c r="D136" s="9" t="e">
        <f>NA()</f>
        <v>#N/A</v>
      </c>
      <c r="E136" s="9">
        <v>0</v>
      </c>
      <c r="F136" s="9">
        <v>0</v>
      </c>
      <c r="G136" s="9">
        <v>0</v>
      </c>
      <c r="H136" s="9">
        <v>0</v>
      </c>
      <c r="I136" s="22">
        <f t="shared" si="42"/>
        <v>0</v>
      </c>
      <c r="J136" s="22">
        <f t="shared" si="43"/>
        <v>0</v>
      </c>
      <c r="K136" s="22">
        <f t="shared" si="44"/>
        <v>0</v>
      </c>
      <c r="L136" s="22">
        <f t="shared" si="45"/>
        <v>0</v>
      </c>
      <c r="M136" s="21" t="e">
        <f t="shared" si="46"/>
        <v>#N/A</v>
      </c>
      <c r="N136" s="21" t="e">
        <f t="shared" si="47"/>
        <v>#N/A</v>
      </c>
      <c r="O136" s="9" t="e">
        <f>NA()</f>
        <v>#N/A</v>
      </c>
      <c r="P136" s="9" t="e">
        <f>NA()</f>
        <v>#N/A</v>
      </c>
      <c r="Q136" s="21" t="e">
        <f t="shared" si="48"/>
        <v>#N/A</v>
      </c>
      <c r="R136" s="21" t="e">
        <f t="shared" si="49"/>
        <v>#N/A</v>
      </c>
      <c r="U136" s="9" t="e">
        <f t="shared" si="50"/>
        <v>#N/A</v>
      </c>
      <c r="V136" s="9" t="e">
        <f t="shared" si="51"/>
        <v>#N/A</v>
      </c>
      <c r="W136" s="6" t="e">
        <f>NA()</f>
        <v>#N/A</v>
      </c>
      <c r="X136" s="6" t="e">
        <f>NA()</f>
        <v>#N/A</v>
      </c>
      <c r="Y136" s="9" t="e">
        <f>NA()</f>
        <v>#N/A</v>
      </c>
      <c r="Z136" s="6" t="e">
        <f>NA()</f>
        <v>#N/A</v>
      </c>
    </row>
    <row r="137" spans="1:26" ht="12.75">
      <c r="A137" s="2" t="s">
        <v>6</v>
      </c>
      <c r="B137" s="5">
        <v>2001</v>
      </c>
      <c r="C137" s="9" t="e">
        <f>NA()</f>
        <v>#N/A</v>
      </c>
      <c r="D137" s="9" t="e">
        <f>NA()</f>
        <v>#N/A</v>
      </c>
      <c r="E137" s="9">
        <v>0</v>
      </c>
      <c r="F137" s="9">
        <v>0</v>
      </c>
      <c r="G137" s="9">
        <v>0</v>
      </c>
      <c r="H137" s="9">
        <v>0</v>
      </c>
      <c r="I137" s="22">
        <f t="shared" si="42"/>
        <v>0</v>
      </c>
      <c r="J137" s="22">
        <f t="shared" si="43"/>
        <v>0</v>
      </c>
      <c r="K137" s="22">
        <f t="shared" si="44"/>
        <v>0</v>
      </c>
      <c r="L137" s="22">
        <f t="shared" si="45"/>
        <v>0</v>
      </c>
      <c r="M137" s="21" t="e">
        <f t="shared" si="46"/>
        <v>#N/A</v>
      </c>
      <c r="N137" s="21" t="e">
        <f t="shared" si="47"/>
        <v>#N/A</v>
      </c>
      <c r="O137" s="9" t="e">
        <f>NA()</f>
        <v>#N/A</v>
      </c>
      <c r="P137" s="9" t="e">
        <f>NA()</f>
        <v>#N/A</v>
      </c>
      <c r="Q137" s="21" t="e">
        <f t="shared" si="48"/>
        <v>#N/A</v>
      </c>
      <c r="R137" s="21" t="e">
        <f t="shared" si="49"/>
        <v>#N/A</v>
      </c>
      <c r="U137" s="9" t="e">
        <f t="shared" si="50"/>
        <v>#N/A</v>
      </c>
      <c r="V137" s="9" t="e">
        <f t="shared" si="51"/>
        <v>#N/A</v>
      </c>
      <c r="W137" s="6" t="e">
        <f>NA()</f>
        <v>#N/A</v>
      </c>
      <c r="X137" s="6" t="e">
        <f>NA()</f>
        <v>#N/A</v>
      </c>
      <c r="Y137" s="9" t="e">
        <f>NA()</f>
        <v>#N/A</v>
      </c>
      <c r="Z137" s="6" t="e">
        <f>NA()</f>
        <v>#N/A</v>
      </c>
    </row>
    <row r="138" spans="1:26" ht="12.75">
      <c r="A138" s="2" t="s">
        <v>6</v>
      </c>
      <c r="B138" s="5">
        <v>2000</v>
      </c>
      <c r="C138" s="9" t="e">
        <f>NA()</f>
        <v>#N/A</v>
      </c>
      <c r="D138" s="9" t="e">
        <f>NA()</f>
        <v>#N/A</v>
      </c>
      <c r="E138" s="9">
        <v>0</v>
      </c>
      <c r="F138" s="9">
        <v>0</v>
      </c>
      <c r="G138" s="9">
        <v>389521.2</v>
      </c>
      <c r="H138" s="9">
        <v>1330862.2</v>
      </c>
      <c r="I138" s="22">
        <f t="shared" si="42"/>
        <v>0</v>
      </c>
      <c r="J138" s="22">
        <f t="shared" si="43"/>
        <v>0</v>
      </c>
      <c r="K138" s="22">
        <f t="shared" si="44"/>
        <v>5410.016666666666</v>
      </c>
      <c r="L138" s="22">
        <f t="shared" si="45"/>
        <v>7985.1732</v>
      </c>
      <c r="M138" s="21" t="e">
        <f t="shared" si="46"/>
        <v>#N/A</v>
      </c>
      <c r="N138" s="21" t="e">
        <f t="shared" si="47"/>
        <v>#N/A</v>
      </c>
      <c r="O138" s="9" t="e">
        <f>NA()</f>
        <v>#N/A</v>
      </c>
      <c r="P138" s="9" t="e">
        <f>NA()</f>
        <v>#N/A</v>
      </c>
      <c r="Q138" s="21" t="e">
        <f t="shared" si="48"/>
        <v>#N/A</v>
      </c>
      <c r="R138" s="21" t="e">
        <f t="shared" si="49"/>
        <v>#N/A</v>
      </c>
      <c r="U138" s="9" t="e">
        <f t="shared" si="50"/>
        <v>#N/A</v>
      </c>
      <c r="V138" s="9" t="e">
        <f t="shared" si="51"/>
        <v>#N/A</v>
      </c>
      <c r="W138" s="6" t="e">
        <f>NA()</f>
        <v>#N/A</v>
      </c>
      <c r="X138" s="6" t="e">
        <f>NA()</f>
        <v>#N/A</v>
      </c>
      <c r="Y138" s="9" t="e">
        <f>NA()</f>
        <v>#N/A</v>
      </c>
      <c r="Z138" s="6" t="e">
        <f>NA()</f>
        <v>#N/A</v>
      </c>
    </row>
    <row r="139" spans="1:26" ht="12.75">
      <c r="A139" s="2" t="s">
        <v>6</v>
      </c>
      <c r="B139" s="5">
        <v>1999</v>
      </c>
      <c r="C139" s="9" t="e">
        <f>NA()</f>
        <v>#N/A</v>
      </c>
      <c r="D139" s="9" t="e">
        <f>NA()</f>
        <v>#N/A</v>
      </c>
      <c r="E139" s="9">
        <v>0</v>
      </c>
      <c r="F139" s="9">
        <v>0</v>
      </c>
      <c r="G139" s="9">
        <v>10.5</v>
      </c>
      <c r="H139" s="9">
        <v>42</v>
      </c>
      <c r="I139" s="22">
        <f t="shared" si="42"/>
        <v>0</v>
      </c>
      <c r="J139" s="22">
        <f t="shared" si="43"/>
        <v>0</v>
      </c>
      <c r="K139" s="22">
        <f t="shared" si="44"/>
        <v>0.14583333333333334</v>
      </c>
      <c r="L139" s="22">
        <f t="shared" si="45"/>
        <v>0.252</v>
      </c>
      <c r="M139" s="21" t="e">
        <f t="shared" si="46"/>
        <v>#N/A</v>
      </c>
      <c r="N139" s="21" t="e">
        <f t="shared" si="47"/>
        <v>#N/A</v>
      </c>
      <c r="O139" s="9" t="e">
        <f>NA()</f>
        <v>#N/A</v>
      </c>
      <c r="P139" s="9" t="e">
        <f>NA()</f>
        <v>#N/A</v>
      </c>
      <c r="Q139" s="21" t="e">
        <f t="shared" si="48"/>
        <v>#N/A</v>
      </c>
      <c r="R139" s="21" t="e">
        <f t="shared" si="49"/>
        <v>#N/A</v>
      </c>
      <c r="U139" s="9" t="e">
        <f t="shared" si="50"/>
        <v>#N/A</v>
      </c>
      <c r="V139" s="9" t="e">
        <f t="shared" si="51"/>
        <v>#N/A</v>
      </c>
      <c r="W139" s="6" t="e">
        <f>NA()</f>
        <v>#N/A</v>
      </c>
      <c r="X139" s="6" t="e">
        <f>NA()</f>
        <v>#N/A</v>
      </c>
      <c r="Y139" s="9" t="e">
        <f>NA()</f>
        <v>#N/A</v>
      </c>
      <c r="Z139" s="6" t="e">
        <f>NA()</f>
        <v>#N/A</v>
      </c>
    </row>
    <row r="140" spans="1:26" ht="12.75">
      <c r="A140" s="2" t="s">
        <v>6</v>
      </c>
      <c r="B140" s="5">
        <v>1998</v>
      </c>
      <c r="C140" s="9" t="e">
        <f>NA()</f>
        <v>#N/A</v>
      </c>
      <c r="D140" s="9" t="e">
        <f>NA()</f>
        <v>#N/A</v>
      </c>
      <c r="E140" s="9">
        <v>0</v>
      </c>
      <c r="F140" s="9">
        <v>0</v>
      </c>
      <c r="G140" s="9">
        <v>0</v>
      </c>
      <c r="H140" s="9">
        <v>0</v>
      </c>
      <c r="I140" s="22">
        <f t="shared" si="42"/>
        <v>0</v>
      </c>
      <c r="J140" s="22">
        <f t="shared" si="43"/>
        <v>0</v>
      </c>
      <c r="K140" s="22">
        <f t="shared" si="44"/>
        <v>0</v>
      </c>
      <c r="L140" s="22">
        <f t="shared" si="45"/>
        <v>0</v>
      </c>
      <c r="M140" s="21" t="e">
        <f t="shared" si="46"/>
        <v>#N/A</v>
      </c>
      <c r="N140" s="21" t="e">
        <f t="shared" si="47"/>
        <v>#N/A</v>
      </c>
      <c r="O140" s="9" t="e">
        <f>NA()</f>
        <v>#N/A</v>
      </c>
      <c r="P140" s="9" t="e">
        <f>NA()</f>
        <v>#N/A</v>
      </c>
      <c r="Q140" s="21" t="e">
        <f t="shared" si="48"/>
        <v>#N/A</v>
      </c>
      <c r="R140" s="21" t="e">
        <f t="shared" si="49"/>
        <v>#N/A</v>
      </c>
      <c r="U140" s="9" t="e">
        <f t="shared" si="50"/>
        <v>#N/A</v>
      </c>
      <c r="V140" s="9" t="e">
        <f t="shared" si="51"/>
        <v>#N/A</v>
      </c>
      <c r="W140" s="6" t="e">
        <f>NA()</f>
        <v>#N/A</v>
      </c>
      <c r="X140" s="6" t="e">
        <f>NA()</f>
        <v>#N/A</v>
      </c>
      <c r="Y140" s="9" t="e">
        <f>NA()</f>
        <v>#N/A</v>
      </c>
      <c r="Z140" s="6" t="e">
        <f>NA()</f>
        <v>#N/A</v>
      </c>
    </row>
    <row r="141" spans="1:26" ht="12.75">
      <c r="A141" s="2" t="s">
        <v>6</v>
      </c>
      <c r="B141" s="5">
        <v>1997</v>
      </c>
      <c r="C141" s="9" t="e">
        <f>NA()</f>
        <v>#N/A</v>
      </c>
      <c r="D141" s="9" t="e">
        <f>NA()</f>
        <v>#N/A</v>
      </c>
      <c r="E141" s="9">
        <v>0</v>
      </c>
      <c r="F141" s="9">
        <v>0</v>
      </c>
      <c r="G141" s="9">
        <v>0</v>
      </c>
      <c r="H141" s="9">
        <v>0</v>
      </c>
      <c r="I141" s="22">
        <f t="shared" si="42"/>
        <v>0</v>
      </c>
      <c r="J141" s="22">
        <f t="shared" si="43"/>
        <v>0</v>
      </c>
      <c r="K141" s="22">
        <f t="shared" si="44"/>
        <v>0</v>
      </c>
      <c r="L141" s="22">
        <f t="shared" si="45"/>
        <v>0</v>
      </c>
      <c r="M141" s="21" t="e">
        <f t="shared" si="46"/>
        <v>#N/A</v>
      </c>
      <c r="N141" s="21" t="e">
        <f t="shared" si="47"/>
        <v>#N/A</v>
      </c>
      <c r="O141" s="9" t="e">
        <f>NA()</f>
        <v>#N/A</v>
      </c>
      <c r="P141" s="9" t="e">
        <f>NA()</f>
        <v>#N/A</v>
      </c>
      <c r="Q141" s="21" t="e">
        <f t="shared" si="48"/>
        <v>#N/A</v>
      </c>
      <c r="R141" s="21" t="e">
        <f t="shared" si="49"/>
        <v>#N/A</v>
      </c>
      <c r="U141" s="9" t="e">
        <f t="shared" si="50"/>
        <v>#N/A</v>
      </c>
      <c r="V141" s="9" t="e">
        <f t="shared" si="51"/>
        <v>#N/A</v>
      </c>
      <c r="W141" s="6" t="e">
        <f>NA()</f>
        <v>#N/A</v>
      </c>
      <c r="X141" s="6" t="e">
        <f>NA()</f>
        <v>#N/A</v>
      </c>
      <c r="Y141" s="9" t="e">
        <f>NA()</f>
        <v>#N/A</v>
      </c>
      <c r="Z141" s="9" t="e">
        <f>NA()</f>
        <v>#N/A</v>
      </c>
    </row>
    <row r="142" spans="1:26" ht="12.75">
      <c r="A142" s="2" t="s">
        <v>6</v>
      </c>
      <c r="B142" s="5">
        <v>1996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>
        <v>0</v>
      </c>
      <c r="N142" s="5">
        <v>0</v>
      </c>
      <c r="O142" s="5"/>
      <c r="P142" s="5"/>
      <c r="Q142" s="5">
        <v>0</v>
      </c>
      <c r="R142" s="5">
        <v>0</v>
      </c>
      <c r="S142" s="5"/>
      <c r="T142" s="5"/>
      <c r="U142" s="5">
        <v>0</v>
      </c>
      <c r="V142" s="5">
        <v>0</v>
      </c>
      <c r="W142" s="6" t="e">
        <f>NA()</f>
        <v>#N/A</v>
      </c>
      <c r="X142" s="6" t="e">
        <f>NA()</f>
        <v>#N/A</v>
      </c>
      <c r="Y142" s="9"/>
      <c r="Z142" s="6">
        <v>0</v>
      </c>
    </row>
    <row r="143" spans="1:26" ht="12.75">
      <c r="A143" s="2" t="s">
        <v>6</v>
      </c>
      <c r="B143" s="5">
        <v>1995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>
        <v>0</v>
      </c>
      <c r="N143" s="5">
        <v>0</v>
      </c>
      <c r="O143" s="5"/>
      <c r="P143" s="5"/>
      <c r="Q143" s="5">
        <v>0</v>
      </c>
      <c r="R143" s="5">
        <v>0</v>
      </c>
      <c r="S143" s="5"/>
      <c r="T143" s="5"/>
      <c r="U143" s="5">
        <v>0</v>
      </c>
      <c r="V143" s="5">
        <v>0</v>
      </c>
      <c r="W143" s="6" t="e">
        <f>NA()</f>
        <v>#N/A</v>
      </c>
      <c r="X143" s="6" t="e">
        <f>NA()</f>
        <v>#N/A</v>
      </c>
      <c r="Y143" s="9"/>
      <c r="Z143" s="6">
        <v>0</v>
      </c>
    </row>
    <row r="144" spans="1:26" ht="12.75">
      <c r="A144" s="2" t="s">
        <v>6</v>
      </c>
      <c r="B144" s="5">
        <v>1994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>
        <v>0</v>
      </c>
      <c r="N144" s="5">
        <v>0</v>
      </c>
      <c r="O144" s="5"/>
      <c r="P144" s="5"/>
      <c r="Q144" s="5">
        <v>0</v>
      </c>
      <c r="R144" s="5">
        <v>0</v>
      </c>
      <c r="S144" s="5"/>
      <c r="T144" s="5"/>
      <c r="U144" s="5">
        <v>0</v>
      </c>
      <c r="V144" s="5">
        <v>0</v>
      </c>
      <c r="W144" s="6" t="e">
        <f>NA()</f>
        <v>#N/A</v>
      </c>
      <c r="X144" s="6" t="e">
        <f>NA()</f>
        <v>#N/A</v>
      </c>
      <c r="Y144" s="9"/>
      <c r="Z144" s="6">
        <v>0</v>
      </c>
    </row>
    <row r="145" spans="1:26" ht="12.75">
      <c r="A145" s="2" t="s">
        <v>6</v>
      </c>
      <c r="B145" s="5">
        <v>1993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>
        <v>0</v>
      </c>
      <c r="N145" s="5">
        <v>0</v>
      </c>
      <c r="O145" s="5"/>
      <c r="P145" s="5"/>
      <c r="Q145" s="5">
        <v>0</v>
      </c>
      <c r="R145" s="5">
        <v>0</v>
      </c>
      <c r="S145" s="5"/>
      <c r="T145" s="5"/>
      <c r="U145" s="5">
        <v>0</v>
      </c>
      <c r="V145" s="5">
        <v>0</v>
      </c>
      <c r="W145" s="6" t="e">
        <f>NA()</f>
        <v>#N/A</v>
      </c>
      <c r="X145" s="6" t="e">
        <f>NA()</f>
        <v>#N/A</v>
      </c>
      <c r="Y145" s="9"/>
      <c r="Z145" s="6">
        <v>0</v>
      </c>
    </row>
    <row r="146" spans="1:26" ht="12.75">
      <c r="A146" s="2" t="s">
        <v>6</v>
      </c>
      <c r="B146" s="5">
        <v>1992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>
        <v>0</v>
      </c>
      <c r="N146" s="5">
        <v>0</v>
      </c>
      <c r="O146" s="5"/>
      <c r="P146" s="5"/>
      <c r="Q146" s="5">
        <v>0</v>
      </c>
      <c r="R146" s="5">
        <v>0</v>
      </c>
      <c r="S146" s="5"/>
      <c r="T146" s="5"/>
      <c r="U146" s="5">
        <v>0</v>
      </c>
      <c r="V146" s="5">
        <v>0</v>
      </c>
      <c r="W146" s="6" t="e">
        <f>NA()</f>
        <v>#N/A</v>
      </c>
      <c r="X146" s="6" t="e">
        <f>NA()</f>
        <v>#N/A</v>
      </c>
      <c r="Y146" s="9"/>
      <c r="Z146" s="6">
        <v>0</v>
      </c>
    </row>
    <row r="147" spans="1:26" ht="12.75">
      <c r="A147" s="2" t="s">
        <v>6</v>
      </c>
      <c r="B147" s="5">
        <v>1991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>
        <v>0</v>
      </c>
      <c r="N147" s="5">
        <v>0</v>
      </c>
      <c r="O147" s="5"/>
      <c r="P147" s="5"/>
      <c r="Q147" s="5">
        <v>0</v>
      </c>
      <c r="R147" s="5">
        <v>0</v>
      </c>
      <c r="S147" s="5"/>
      <c r="T147" s="5"/>
      <c r="U147" s="5">
        <v>0</v>
      </c>
      <c r="V147" s="5">
        <v>0</v>
      </c>
      <c r="W147" s="6" t="e">
        <f>NA()</f>
        <v>#N/A</v>
      </c>
      <c r="X147" s="6" t="e">
        <f>NA()</f>
        <v>#N/A</v>
      </c>
      <c r="Y147" s="9"/>
      <c r="Z147" s="6">
        <v>0</v>
      </c>
    </row>
    <row r="148" spans="1:26" ht="12.75">
      <c r="A148" s="2" t="s">
        <v>6</v>
      </c>
      <c r="B148" s="5">
        <v>1990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>
        <v>0</v>
      </c>
      <c r="N148" s="5">
        <v>0</v>
      </c>
      <c r="O148" s="5"/>
      <c r="P148" s="5"/>
      <c r="Q148" s="5">
        <v>0</v>
      </c>
      <c r="R148" s="5">
        <v>0</v>
      </c>
      <c r="S148" s="5"/>
      <c r="T148" s="5"/>
      <c r="U148" s="5">
        <v>0</v>
      </c>
      <c r="V148" s="5">
        <v>0</v>
      </c>
      <c r="W148" s="6" t="e">
        <f>NA()</f>
        <v>#N/A</v>
      </c>
      <c r="X148" s="6" t="e">
        <f>NA()</f>
        <v>#N/A</v>
      </c>
      <c r="Y148" s="9"/>
      <c r="Z148" s="6">
        <v>0</v>
      </c>
    </row>
    <row r="149" spans="1:26" ht="12.75">
      <c r="A149" s="2" t="s">
        <v>6</v>
      </c>
      <c r="B149" s="5">
        <v>1989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>
        <v>0</v>
      </c>
      <c r="N149" s="5">
        <v>0</v>
      </c>
      <c r="O149" s="5"/>
      <c r="P149" s="5"/>
      <c r="Q149" s="5">
        <v>0</v>
      </c>
      <c r="R149" s="5">
        <v>0</v>
      </c>
      <c r="S149" s="5"/>
      <c r="T149" s="5"/>
      <c r="U149" s="5">
        <v>0</v>
      </c>
      <c r="V149" s="5">
        <v>0</v>
      </c>
      <c r="W149" s="6" t="e">
        <f>NA()</f>
        <v>#N/A</v>
      </c>
      <c r="X149" s="6" t="e">
        <f>NA()</f>
        <v>#N/A</v>
      </c>
      <c r="Y149" s="9"/>
      <c r="Z149" s="6">
        <v>0</v>
      </c>
    </row>
    <row r="150" spans="1:26" ht="12.75">
      <c r="A150" s="2" t="s">
        <v>6</v>
      </c>
      <c r="B150" s="5">
        <v>1988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>
        <v>0</v>
      </c>
      <c r="N150" s="5">
        <v>0</v>
      </c>
      <c r="O150" s="5"/>
      <c r="P150" s="5"/>
      <c r="Q150" s="5">
        <v>0</v>
      </c>
      <c r="R150" s="5">
        <v>0</v>
      </c>
      <c r="S150" s="5"/>
      <c r="T150" s="5"/>
      <c r="U150" s="5">
        <v>0</v>
      </c>
      <c r="V150" s="5">
        <v>0</v>
      </c>
      <c r="W150" s="6" t="e">
        <f>NA()</f>
        <v>#N/A</v>
      </c>
      <c r="X150" s="6" t="e">
        <f>NA()</f>
        <v>#N/A</v>
      </c>
      <c r="Y150" s="9"/>
      <c r="Z150" s="6">
        <v>0</v>
      </c>
    </row>
    <row r="151" spans="1:26" ht="12.75">
      <c r="A151" s="2" t="s">
        <v>6</v>
      </c>
      <c r="B151" s="5">
        <v>1987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>
        <v>0</v>
      </c>
      <c r="N151" s="5">
        <v>0</v>
      </c>
      <c r="O151" s="5"/>
      <c r="P151" s="5"/>
      <c r="Q151" s="5">
        <v>0</v>
      </c>
      <c r="R151" s="5">
        <v>0</v>
      </c>
      <c r="S151" s="5"/>
      <c r="T151" s="5"/>
      <c r="U151" s="5">
        <v>0</v>
      </c>
      <c r="V151" s="5">
        <v>0</v>
      </c>
      <c r="W151" s="6" t="e">
        <f>NA()</f>
        <v>#N/A</v>
      </c>
      <c r="X151" s="6" t="e">
        <f>NA()</f>
        <v>#N/A</v>
      </c>
      <c r="Y151" s="9"/>
      <c r="Z151" s="6">
        <v>0</v>
      </c>
    </row>
    <row r="152" spans="1:26" ht="12.75">
      <c r="A152" s="2" t="s">
        <v>6</v>
      </c>
      <c r="B152" s="5">
        <v>1986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>
        <v>0</v>
      </c>
      <c r="N152" s="5">
        <v>0</v>
      </c>
      <c r="O152" s="5"/>
      <c r="P152" s="5"/>
      <c r="Q152" s="5">
        <v>0</v>
      </c>
      <c r="R152" s="5">
        <v>0</v>
      </c>
      <c r="S152" s="5"/>
      <c r="T152" s="5"/>
      <c r="U152" s="5">
        <v>0</v>
      </c>
      <c r="V152" s="5">
        <v>0</v>
      </c>
      <c r="W152" s="6" t="e">
        <f>NA()</f>
        <v>#N/A</v>
      </c>
      <c r="X152" s="6" t="e">
        <f>NA()</f>
        <v>#N/A</v>
      </c>
      <c r="Y152" s="9"/>
      <c r="Z152" s="6">
        <v>0</v>
      </c>
    </row>
    <row r="153" spans="1:26" ht="12.75">
      <c r="A153" s="2" t="s">
        <v>6</v>
      </c>
      <c r="B153" s="5">
        <v>1985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>
        <v>0</v>
      </c>
      <c r="N153" s="5">
        <v>0</v>
      </c>
      <c r="O153" s="5"/>
      <c r="P153" s="5"/>
      <c r="Q153" s="5">
        <v>0</v>
      </c>
      <c r="R153" s="5">
        <v>0</v>
      </c>
      <c r="S153" s="5"/>
      <c r="T153" s="5"/>
      <c r="U153" s="5">
        <v>0</v>
      </c>
      <c r="V153" s="5">
        <v>0</v>
      </c>
      <c r="W153" s="6" t="e">
        <f>NA()</f>
        <v>#N/A</v>
      </c>
      <c r="X153" s="6" t="e">
        <f>NA()</f>
        <v>#N/A</v>
      </c>
      <c r="Y153" s="9"/>
      <c r="Z153" s="6">
        <v>0</v>
      </c>
    </row>
    <row r="154" spans="1:26" ht="12.75">
      <c r="A154" s="2" t="s">
        <v>6</v>
      </c>
      <c r="B154" s="5">
        <v>1984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>
        <v>0</v>
      </c>
      <c r="N154" s="5">
        <v>0</v>
      </c>
      <c r="O154" s="5"/>
      <c r="P154" s="5"/>
      <c r="Q154" s="5">
        <v>0</v>
      </c>
      <c r="R154" s="5">
        <v>0</v>
      </c>
      <c r="S154" s="5"/>
      <c r="T154" s="5"/>
      <c r="U154" s="5">
        <v>0</v>
      </c>
      <c r="V154" s="5">
        <v>0</v>
      </c>
      <c r="W154" s="6" t="e">
        <f>NA()</f>
        <v>#N/A</v>
      </c>
      <c r="X154" s="6" t="e">
        <f>NA()</f>
        <v>#N/A</v>
      </c>
      <c r="Y154" s="9"/>
      <c r="Z154" s="6">
        <v>0</v>
      </c>
    </row>
    <row r="155" spans="1:26" ht="12.75">
      <c r="A155" s="2" t="s">
        <v>6</v>
      </c>
      <c r="B155" s="5">
        <v>1983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>
        <v>0</v>
      </c>
      <c r="N155" s="5">
        <v>0</v>
      </c>
      <c r="O155" s="5"/>
      <c r="P155" s="5"/>
      <c r="Q155" s="5">
        <v>0</v>
      </c>
      <c r="R155" s="5">
        <v>0</v>
      </c>
      <c r="S155" s="5"/>
      <c r="T155" s="5"/>
      <c r="U155" s="5">
        <v>0</v>
      </c>
      <c r="V155" s="5">
        <v>0</v>
      </c>
      <c r="W155" s="6" t="e">
        <f>NA()</f>
        <v>#N/A</v>
      </c>
      <c r="X155" s="6" t="e">
        <f>NA()</f>
        <v>#N/A</v>
      </c>
      <c r="Y155" s="9"/>
      <c r="Z155" s="6">
        <v>0</v>
      </c>
    </row>
    <row r="156" spans="1:26" ht="12.75">
      <c r="A156" s="2" t="s">
        <v>6</v>
      </c>
      <c r="B156" s="5">
        <v>1982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>
        <v>0</v>
      </c>
      <c r="N156" s="5">
        <v>0</v>
      </c>
      <c r="O156" s="5"/>
      <c r="P156" s="5"/>
      <c r="Q156" s="5">
        <v>0</v>
      </c>
      <c r="R156" s="5">
        <v>0</v>
      </c>
      <c r="S156" s="5"/>
      <c r="T156" s="5"/>
      <c r="U156" s="5">
        <v>0</v>
      </c>
      <c r="V156" s="5">
        <v>0</v>
      </c>
      <c r="W156" s="6" t="e">
        <f>NA()</f>
        <v>#N/A</v>
      </c>
      <c r="X156" s="6" t="e">
        <f>NA()</f>
        <v>#N/A</v>
      </c>
      <c r="Y156" s="9"/>
      <c r="Z156" s="6">
        <v>0</v>
      </c>
    </row>
    <row r="157" spans="1:26" ht="12.75">
      <c r="A157" s="2" t="s">
        <v>6</v>
      </c>
      <c r="B157" s="5">
        <v>1981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>
        <v>0</v>
      </c>
      <c r="N157" s="5">
        <v>0</v>
      </c>
      <c r="O157" s="5"/>
      <c r="P157" s="5"/>
      <c r="Q157" s="5">
        <v>0</v>
      </c>
      <c r="R157" s="5">
        <v>0</v>
      </c>
      <c r="S157" s="5"/>
      <c r="T157" s="5"/>
      <c r="U157" s="5">
        <v>0</v>
      </c>
      <c r="V157" s="5">
        <v>0</v>
      </c>
      <c r="W157" s="6" t="e">
        <f>NA()</f>
        <v>#N/A</v>
      </c>
      <c r="X157" s="6" t="e">
        <f>NA()</f>
        <v>#N/A</v>
      </c>
      <c r="Y157" s="9"/>
      <c r="Z157" s="6">
        <v>0</v>
      </c>
    </row>
    <row r="158" spans="1:26" ht="12.75">
      <c r="A158" s="2" t="s">
        <v>6</v>
      </c>
      <c r="B158" s="5">
        <v>1980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>
        <v>0</v>
      </c>
      <c r="N158" s="5">
        <v>0</v>
      </c>
      <c r="O158" s="5"/>
      <c r="P158" s="5"/>
      <c r="Q158" s="5">
        <v>0</v>
      </c>
      <c r="R158" s="5">
        <v>0</v>
      </c>
      <c r="S158" s="5"/>
      <c r="T158" s="5"/>
      <c r="U158" s="5">
        <v>0</v>
      </c>
      <c r="V158" s="5">
        <v>0</v>
      </c>
      <c r="W158" s="6" t="e">
        <f>NA()</f>
        <v>#N/A</v>
      </c>
      <c r="X158" s="6" t="e">
        <f>NA()</f>
        <v>#N/A</v>
      </c>
      <c r="Y158" s="9"/>
      <c r="Z158" s="6">
        <v>0</v>
      </c>
    </row>
    <row r="159" spans="1:26" ht="12.75">
      <c r="A159" s="2" t="s">
        <v>6</v>
      </c>
      <c r="B159" s="5">
        <v>1979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>
        <v>0</v>
      </c>
      <c r="N159" s="5">
        <v>0</v>
      </c>
      <c r="O159" s="5"/>
      <c r="P159" s="5"/>
      <c r="Q159" s="5">
        <v>0</v>
      </c>
      <c r="R159" s="5">
        <v>0</v>
      </c>
      <c r="S159" s="5"/>
      <c r="T159" s="5"/>
      <c r="U159" s="5">
        <v>0</v>
      </c>
      <c r="V159" s="5">
        <v>0</v>
      </c>
      <c r="W159" s="6" t="e">
        <f>NA()</f>
        <v>#N/A</v>
      </c>
      <c r="X159" s="6" t="e">
        <f>NA()</f>
        <v>#N/A</v>
      </c>
      <c r="Y159" s="9"/>
      <c r="Z159" s="6">
        <v>0</v>
      </c>
    </row>
    <row r="160" spans="1:26" ht="12.75">
      <c r="A160" s="2" t="s">
        <v>6</v>
      </c>
      <c r="B160" s="5">
        <v>1978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>
        <v>0</v>
      </c>
      <c r="N160" s="5">
        <v>0</v>
      </c>
      <c r="O160" s="5"/>
      <c r="P160" s="5"/>
      <c r="Q160" s="5">
        <v>0</v>
      </c>
      <c r="R160" s="5">
        <v>0</v>
      </c>
      <c r="S160" s="5"/>
      <c r="T160" s="5"/>
      <c r="U160" s="5">
        <v>0</v>
      </c>
      <c r="V160" s="5">
        <v>0</v>
      </c>
      <c r="W160" s="6" t="e">
        <f>NA()</f>
        <v>#N/A</v>
      </c>
      <c r="X160" s="6" t="e">
        <f>NA()</f>
        <v>#N/A</v>
      </c>
      <c r="Y160" s="9"/>
      <c r="Z160" s="6">
        <v>0</v>
      </c>
    </row>
    <row r="161" spans="1:26" ht="12.75">
      <c r="A161" s="2" t="s">
        <v>6</v>
      </c>
      <c r="B161" s="5">
        <v>1977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>
        <v>1112</v>
      </c>
      <c r="N161" s="5">
        <v>1523</v>
      </c>
      <c r="O161" s="5"/>
      <c r="P161" s="5"/>
      <c r="Q161" s="5">
        <v>741</v>
      </c>
      <c r="R161" s="5">
        <v>1015</v>
      </c>
      <c r="S161" s="5"/>
      <c r="T161" s="5"/>
      <c r="U161" s="5">
        <v>1853</v>
      </c>
      <c r="V161" s="5">
        <v>2538</v>
      </c>
      <c r="W161" s="6">
        <v>3</v>
      </c>
      <c r="X161" s="7">
        <v>53</v>
      </c>
      <c r="Y161" s="9"/>
      <c r="Z161" s="6">
        <v>139800</v>
      </c>
    </row>
    <row r="162" spans="1:26" ht="12.75">
      <c r="A162" s="2" t="s">
        <v>6</v>
      </c>
      <c r="B162" s="5">
        <v>1976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>
        <v>206</v>
      </c>
      <c r="N162" s="5">
        <v>1734</v>
      </c>
      <c r="O162" s="5"/>
      <c r="P162" s="5"/>
      <c r="Q162" s="5">
        <v>0</v>
      </c>
      <c r="R162" s="5">
        <v>1000</v>
      </c>
      <c r="S162" s="5"/>
      <c r="T162" s="5"/>
      <c r="U162" s="5">
        <v>206</v>
      </c>
      <c r="V162" s="5">
        <v>2734</v>
      </c>
      <c r="W162" s="6">
        <v>3</v>
      </c>
      <c r="X162" s="7">
        <v>15</v>
      </c>
      <c r="Y162" s="9"/>
      <c r="Z162" s="6">
        <v>41628</v>
      </c>
    </row>
    <row r="163" spans="1:26" ht="12.75">
      <c r="A163" s="2" t="s">
        <v>7</v>
      </c>
      <c r="B163" s="5">
        <v>2004</v>
      </c>
      <c r="C163" s="9">
        <v>0</v>
      </c>
      <c r="D163" s="9">
        <v>0</v>
      </c>
      <c r="E163" s="9">
        <v>0</v>
      </c>
      <c r="F163" s="9">
        <v>0</v>
      </c>
      <c r="G163" s="22">
        <v>0</v>
      </c>
      <c r="H163" s="22">
        <v>0</v>
      </c>
      <c r="I163" s="22">
        <f aca="true" t="shared" si="52" ref="I163:I170">E163/72</f>
        <v>0</v>
      </c>
      <c r="J163" s="22">
        <f aca="true" t="shared" si="53" ref="J163:J170">F163*0.006</f>
        <v>0</v>
      </c>
      <c r="K163" s="22">
        <f aca="true" t="shared" si="54" ref="K163:K170">G163/72</f>
        <v>0</v>
      </c>
      <c r="L163" s="22">
        <f aca="true" t="shared" si="55" ref="L163:L170">H163*0.006</f>
        <v>0</v>
      </c>
      <c r="M163" s="21">
        <f aca="true" t="shared" si="56" ref="M163:M170">C163+I163</f>
        <v>0</v>
      </c>
      <c r="N163" s="21">
        <f aca="true" t="shared" si="57" ref="N163:N170">D163+J163</f>
        <v>0</v>
      </c>
      <c r="O163" s="9">
        <v>0</v>
      </c>
      <c r="P163" s="9">
        <v>0</v>
      </c>
      <c r="Q163" s="21">
        <f aca="true" t="shared" si="58" ref="Q163:Q170">K163+O163</f>
        <v>0</v>
      </c>
      <c r="R163" s="21">
        <f aca="true" t="shared" si="59" ref="R163:R170">L163+P163</f>
        <v>0</v>
      </c>
      <c r="U163" s="9">
        <f>M163+Q163</f>
        <v>0</v>
      </c>
      <c r="V163" s="9">
        <f>N163+P163</f>
        <v>0</v>
      </c>
      <c r="W163" s="6"/>
      <c r="X163" s="7"/>
      <c r="Y163" s="9"/>
      <c r="Z163" s="24">
        <f>IF((U163+V163)=0,0,(U163*W163)+(V163*X163))</f>
        <v>0</v>
      </c>
    </row>
    <row r="164" spans="1:26" ht="12.75">
      <c r="A164" s="2" t="s">
        <v>7</v>
      </c>
      <c r="B164" s="5">
        <v>2003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22">
        <f t="shared" si="52"/>
        <v>0</v>
      </c>
      <c r="J164" s="22">
        <f t="shared" si="53"/>
        <v>0</v>
      </c>
      <c r="K164" s="22">
        <f t="shared" si="54"/>
        <v>0</v>
      </c>
      <c r="L164" s="22">
        <f t="shared" si="55"/>
        <v>0</v>
      </c>
      <c r="M164" s="21">
        <f t="shared" si="56"/>
        <v>0</v>
      </c>
      <c r="N164" s="21">
        <f t="shared" si="57"/>
        <v>0</v>
      </c>
      <c r="O164" s="9">
        <v>0</v>
      </c>
      <c r="P164" s="9">
        <v>0</v>
      </c>
      <c r="Q164" s="21">
        <f t="shared" si="58"/>
        <v>0</v>
      </c>
      <c r="R164" s="21">
        <f t="shared" si="59"/>
        <v>0</v>
      </c>
      <c r="U164" s="9">
        <f aca="true" t="shared" si="60" ref="U164:U170">M164+Q164</f>
        <v>0</v>
      </c>
      <c r="V164" s="9">
        <f aca="true" t="shared" si="61" ref="V164:V170">N164+P164</f>
        <v>0</v>
      </c>
      <c r="W164" s="6" t="e">
        <f>NA()</f>
        <v>#N/A</v>
      </c>
      <c r="X164" s="6" t="e">
        <f>NA()</f>
        <v>#N/A</v>
      </c>
      <c r="Y164" s="9">
        <v>0</v>
      </c>
      <c r="Z164" s="8">
        <f aca="true" t="shared" si="62" ref="Z164:Z170">IF((U164+V164)=0,0,(U164*W164)+(V164*X164))</f>
        <v>0</v>
      </c>
    </row>
    <row r="165" spans="1:26" ht="12.75">
      <c r="A165" s="2" t="s">
        <v>7</v>
      </c>
      <c r="B165" s="5">
        <v>2002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22">
        <f t="shared" si="52"/>
        <v>0</v>
      </c>
      <c r="J165" s="22">
        <f t="shared" si="53"/>
        <v>0</v>
      </c>
      <c r="K165" s="22">
        <f t="shared" si="54"/>
        <v>0</v>
      </c>
      <c r="L165" s="22">
        <f t="shared" si="55"/>
        <v>0</v>
      </c>
      <c r="M165" s="21">
        <f t="shared" si="56"/>
        <v>0</v>
      </c>
      <c r="N165" s="21">
        <f t="shared" si="57"/>
        <v>0</v>
      </c>
      <c r="O165" s="9">
        <v>0</v>
      </c>
      <c r="P165" s="9">
        <v>0</v>
      </c>
      <c r="Q165" s="21">
        <f t="shared" si="58"/>
        <v>0</v>
      </c>
      <c r="R165" s="21">
        <f t="shared" si="59"/>
        <v>0</v>
      </c>
      <c r="U165" s="9">
        <f t="shared" si="60"/>
        <v>0</v>
      </c>
      <c r="V165" s="9">
        <f t="shared" si="61"/>
        <v>0</v>
      </c>
      <c r="W165" s="6" t="e">
        <f>NA()</f>
        <v>#N/A</v>
      </c>
      <c r="X165" s="6" t="e">
        <f>NA()</f>
        <v>#N/A</v>
      </c>
      <c r="Y165" s="9">
        <v>0</v>
      </c>
      <c r="Z165" s="8">
        <f t="shared" si="62"/>
        <v>0</v>
      </c>
    </row>
    <row r="166" spans="1:26" ht="12.75">
      <c r="A166" s="2" t="s">
        <v>7</v>
      </c>
      <c r="B166" s="5">
        <v>2001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22">
        <f t="shared" si="52"/>
        <v>0</v>
      </c>
      <c r="J166" s="22">
        <f t="shared" si="53"/>
        <v>0</v>
      </c>
      <c r="K166" s="22">
        <f t="shared" si="54"/>
        <v>0</v>
      </c>
      <c r="L166" s="22">
        <f t="shared" si="55"/>
        <v>0</v>
      </c>
      <c r="M166" s="21">
        <f t="shared" si="56"/>
        <v>0</v>
      </c>
      <c r="N166" s="21">
        <f t="shared" si="57"/>
        <v>0</v>
      </c>
      <c r="O166" s="9">
        <v>0</v>
      </c>
      <c r="P166" s="9">
        <v>0</v>
      </c>
      <c r="Q166" s="21">
        <f t="shared" si="58"/>
        <v>0</v>
      </c>
      <c r="R166" s="21">
        <f t="shared" si="59"/>
        <v>0</v>
      </c>
      <c r="U166" s="9">
        <f t="shared" si="60"/>
        <v>0</v>
      </c>
      <c r="V166" s="9">
        <f t="shared" si="61"/>
        <v>0</v>
      </c>
      <c r="W166" s="6" t="e">
        <f>NA()</f>
        <v>#N/A</v>
      </c>
      <c r="X166" s="6" t="e">
        <f>NA()</f>
        <v>#N/A</v>
      </c>
      <c r="Y166" s="9">
        <v>0</v>
      </c>
      <c r="Z166" s="8">
        <f t="shared" si="62"/>
        <v>0</v>
      </c>
    </row>
    <row r="167" spans="1:26" ht="12.75">
      <c r="A167" s="2" t="s">
        <v>7</v>
      </c>
      <c r="B167" s="5">
        <v>2000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22">
        <f t="shared" si="52"/>
        <v>0</v>
      </c>
      <c r="J167" s="22">
        <f t="shared" si="53"/>
        <v>0</v>
      </c>
      <c r="K167" s="22">
        <f t="shared" si="54"/>
        <v>0</v>
      </c>
      <c r="L167" s="22">
        <f t="shared" si="55"/>
        <v>0</v>
      </c>
      <c r="M167" s="21">
        <f t="shared" si="56"/>
        <v>0</v>
      </c>
      <c r="N167" s="21">
        <f t="shared" si="57"/>
        <v>0</v>
      </c>
      <c r="O167" s="9">
        <v>0</v>
      </c>
      <c r="P167" s="9">
        <v>0</v>
      </c>
      <c r="Q167" s="21">
        <f t="shared" si="58"/>
        <v>0</v>
      </c>
      <c r="R167" s="21">
        <f t="shared" si="59"/>
        <v>0</v>
      </c>
      <c r="U167" s="9">
        <f t="shared" si="60"/>
        <v>0</v>
      </c>
      <c r="V167" s="9">
        <f t="shared" si="61"/>
        <v>0</v>
      </c>
      <c r="W167" s="6" t="e">
        <f>NA()</f>
        <v>#N/A</v>
      </c>
      <c r="X167" s="6" t="e">
        <f>NA()</f>
        <v>#N/A</v>
      </c>
      <c r="Y167" s="9">
        <v>0</v>
      </c>
      <c r="Z167" s="8">
        <f t="shared" si="62"/>
        <v>0</v>
      </c>
    </row>
    <row r="168" spans="1:26" ht="12.75">
      <c r="A168" s="2" t="s">
        <v>7</v>
      </c>
      <c r="B168" s="5">
        <v>1999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22">
        <f t="shared" si="52"/>
        <v>0</v>
      </c>
      <c r="J168" s="22">
        <f t="shared" si="53"/>
        <v>0</v>
      </c>
      <c r="K168" s="22">
        <f t="shared" si="54"/>
        <v>0</v>
      </c>
      <c r="L168" s="22">
        <f t="shared" si="55"/>
        <v>0</v>
      </c>
      <c r="M168" s="21">
        <f t="shared" si="56"/>
        <v>0</v>
      </c>
      <c r="N168" s="21">
        <f t="shared" si="57"/>
        <v>0</v>
      </c>
      <c r="O168" s="9">
        <v>0</v>
      </c>
      <c r="P168" s="9">
        <v>0</v>
      </c>
      <c r="Q168" s="21">
        <f t="shared" si="58"/>
        <v>0</v>
      </c>
      <c r="R168" s="21">
        <f t="shared" si="59"/>
        <v>0</v>
      </c>
      <c r="U168" s="9">
        <f t="shared" si="60"/>
        <v>0</v>
      </c>
      <c r="V168" s="9">
        <f t="shared" si="61"/>
        <v>0</v>
      </c>
      <c r="W168" s="6" t="e">
        <f>NA()</f>
        <v>#N/A</v>
      </c>
      <c r="X168" s="6" t="e">
        <f>NA()</f>
        <v>#N/A</v>
      </c>
      <c r="Y168" s="9">
        <v>0</v>
      </c>
      <c r="Z168" s="8">
        <f t="shared" si="62"/>
        <v>0</v>
      </c>
    </row>
    <row r="169" spans="1:26" ht="12.75">
      <c r="A169" s="2" t="s">
        <v>7</v>
      </c>
      <c r="B169" s="5">
        <v>1998</v>
      </c>
      <c r="C169" s="9">
        <v>3300</v>
      </c>
      <c r="D169" s="9">
        <v>1260</v>
      </c>
      <c r="E169" s="9">
        <v>20.1</v>
      </c>
      <c r="F169" s="9">
        <v>66.8</v>
      </c>
      <c r="G169" s="9">
        <v>30.9</v>
      </c>
      <c r="H169" s="9">
        <v>25.8</v>
      </c>
      <c r="I169" s="22">
        <f t="shared" si="52"/>
        <v>0.2791666666666667</v>
      </c>
      <c r="J169" s="22">
        <f t="shared" si="53"/>
        <v>0.4008</v>
      </c>
      <c r="K169" s="22">
        <f t="shared" si="54"/>
        <v>0.42916666666666664</v>
      </c>
      <c r="L169" s="22">
        <f t="shared" si="55"/>
        <v>0.15480000000000002</v>
      </c>
      <c r="M169" s="21">
        <f t="shared" si="56"/>
        <v>3300.2791666666667</v>
      </c>
      <c r="N169" s="21">
        <f t="shared" si="57"/>
        <v>1260.4008</v>
      </c>
      <c r="O169" s="9">
        <v>2200</v>
      </c>
      <c r="P169" s="9">
        <v>840</v>
      </c>
      <c r="Q169" s="21">
        <f t="shared" si="58"/>
        <v>2200.429166666667</v>
      </c>
      <c r="R169" s="21">
        <f t="shared" si="59"/>
        <v>840.1548</v>
      </c>
      <c r="U169" s="9">
        <f t="shared" si="60"/>
        <v>5500.708333333334</v>
      </c>
      <c r="V169" s="9">
        <f t="shared" si="61"/>
        <v>2100.4008</v>
      </c>
      <c r="W169" s="6">
        <v>25</v>
      </c>
      <c r="X169" s="7">
        <v>392</v>
      </c>
      <c r="Y169" s="9">
        <v>960700</v>
      </c>
      <c r="Z169" s="8">
        <f t="shared" si="62"/>
        <v>960874.8219333333</v>
      </c>
    </row>
    <row r="170" spans="1:26" ht="12.75">
      <c r="A170" s="2" t="s">
        <v>7</v>
      </c>
      <c r="B170" s="5">
        <v>1997</v>
      </c>
      <c r="C170" s="9">
        <v>1048</v>
      </c>
      <c r="D170" s="9">
        <v>2372</v>
      </c>
      <c r="E170" s="9">
        <v>1158</v>
      </c>
      <c r="F170" s="9">
        <v>2843.1</v>
      </c>
      <c r="G170" s="9">
        <v>451.4</v>
      </c>
      <c r="H170" s="9">
        <v>210.6</v>
      </c>
      <c r="I170" s="22">
        <f t="shared" si="52"/>
        <v>16.083333333333332</v>
      </c>
      <c r="J170" s="22">
        <f t="shared" si="53"/>
        <v>17.0586</v>
      </c>
      <c r="K170" s="22">
        <f t="shared" si="54"/>
        <v>6.269444444444444</v>
      </c>
      <c r="L170" s="22">
        <f t="shared" si="55"/>
        <v>1.2636</v>
      </c>
      <c r="M170" s="21">
        <f t="shared" si="56"/>
        <v>1064.0833333333333</v>
      </c>
      <c r="N170" s="21">
        <f t="shared" si="57"/>
        <v>2389.0586</v>
      </c>
      <c r="O170" s="9">
        <v>699</v>
      </c>
      <c r="P170" s="9">
        <v>1581</v>
      </c>
      <c r="Q170" s="21">
        <f t="shared" si="58"/>
        <v>705.2694444444444</v>
      </c>
      <c r="R170" s="21">
        <f t="shared" si="59"/>
        <v>1582.2636</v>
      </c>
      <c r="U170" s="9">
        <f t="shared" si="60"/>
        <v>1769.3527777777776</v>
      </c>
      <c r="V170" s="9">
        <f t="shared" si="61"/>
        <v>3970.0586</v>
      </c>
      <c r="W170" s="6">
        <v>24</v>
      </c>
      <c r="X170" s="7">
        <v>348</v>
      </c>
      <c r="Y170" s="9">
        <v>1417920</v>
      </c>
      <c r="Z170" s="21">
        <f t="shared" si="62"/>
        <v>1424044.8594666666</v>
      </c>
    </row>
    <row r="171" spans="1:26" ht="12.75">
      <c r="A171" s="2" t="s">
        <v>7</v>
      </c>
      <c r="B171" s="5">
        <v>1996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>
        <v>2378</v>
      </c>
      <c r="N171" s="5">
        <v>1880</v>
      </c>
      <c r="O171" s="5"/>
      <c r="P171" s="5"/>
      <c r="Q171" s="5">
        <v>595</v>
      </c>
      <c r="R171" s="5">
        <v>470</v>
      </c>
      <c r="S171" s="5"/>
      <c r="T171" s="5"/>
      <c r="U171" s="5">
        <v>2973</v>
      </c>
      <c r="V171" s="5">
        <v>2350</v>
      </c>
      <c r="W171" s="6">
        <v>23.95</v>
      </c>
      <c r="X171" s="7">
        <v>349</v>
      </c>
      <c r="Y171" s="9"/>
      <c r="Z171" s="6">
        <v>889003</v>
      </c>
    </row>
    <row r="172" spans="1:26" ht="12.75">
      <c r="A172" s="2" t="s">
        <v>7</v>
      </c>
      <c r="B172" s="5">
        <v>1995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>
        <v>25100</v>
      </c>
      <c r="N172" s="5">
        <v>31082</v>
      </c>
      <c r="O172" s="5"/>
      <c r="P172" s="5"/>
      <c r="Q172" s="5">
        <v>6410</v>
      </c>
      <c r="R172" s="5">
        <v>7794</v>
      </c>
      <c r="S172" s="5"/>
      <c r="T172" s="5"/>
      <c r="U172" s="5">
        <v>31510</v>
      </c>
      <c r="V172" s="5">
        <v>38876</v>
      </c>
      <c r="W172" s="6">
        <v>23.84</v>
      </c>
      <c r="X172" s="7">
        <v>361</v>
      </c>
      <c r="Y172" s="9"/>
      <c r="Z172" s="6">
        <v>14864474</v>
      </c>
    </row>
    <row r="173" spans="1:26" ht="12.75">
      <c r="A173" s="2" t="s">
        <v>7</v>
      </c>
      <c r="B173" s="5">
        <v>1994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>
        <v>2745</v>
      </c>
      <c r="N173" s="5">
        <v>3032</v>
      </c>
      <c r="O173" s="5"/>
      <c r="P173" s="5"/>
      <c r="Q173" s="5">
        <v>1069</v>
      </c>
      <c r="R173" s="5">
        <v>846</v>
      </c>
      <c r="S173" s="5"/>
      <c r="T173" s="5"/>
      <c r="U173" s="5">
        <v>3814</v>
      </c>
      <c r="V173" s="5">
        <v>3878</v>
      </c>
      <c r="W173" s="6">
        <v>24.35</v>
      </c>
      <c r="X173" s="7">
        <v>293</v>
      </c>
      <c r="Y173" s="9"/>
      <c r="Z173" s="6">
        <v>1230831</v>
      </c>
    </row>
    <row r="174" spans="1:26" ht="12.75">
      <c r="A174" s="2" t="s">
        <v>7</v>
      </c>
      <c r="B174" s="5">
        <v>1993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>
        <v>47422</v>
      </c>
      <c r="N174" s="5">
        <v>36518</v>
      </c>
      <c r="O174" s="5"/>
      <c r="P174" s="5"/>
      <c r="Q174" s="5">
        <v>11855</v>
      </c>
      <c r="R174" s="5">
        <v>7318</v>
      </c>
      <c r="S174" s="5"/>
      <c r="T174" s="5"/>
      <c r="U174" s="5">
        <v>59277</v>
      </c>
      <c r="V174" s="5">
        <v>43836</v>
      </c>
      <c r="W174" s="6">
        <v>24.2</v>
      </c>
      <c r="X174" s="7">
        <v>249</v>
      </c>
      <c r="Y174" s="9"/>
      <c r="Z174" s="6">
        <v>12342215</v>
      </c>
    </row>
    <row r="175" spans="1:26" ht="12.75">
      <c r="A175" s="2" t="s">
        <v>7</v>
      </c>
      <c r="B175" s="5">
        <v>1992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>
        <v>42568</v>
      </c>
      <c r="N175" s="5">
        <v>70865</v>
      </c>
      <c r="O175" s="5"/>
      <c r="P175" s="5"/>
      <c r="Q175" s="5">
        <v>10641</v>
      </c>
      <c r="R175" s="5">
        <v>5821</v>
      </c>
      <c r="S175" s="5"/>
      <c r="T175" s="5"/>
      <c r="U175" s="5">
        <v>53203</v>
      </c>
      <c r="V175" s="5">
        <v>76686</v>
      </c>
      <c r="W175" s="6">
        <v>26.85</v>
      </c>
      <c r="X175" s="7">
        <v>212</v>
      </c>
      <c r="Y175" s="9"/>
      <c r="Z175" s="6">
        <v>17688234</v>
      </c>
    </row>
    <row r="176" spans="1:26" ht="12.75">
      <c r="A176" s="2" t="s">
        <v>7</v>
      </c>
      <c r="B176" s="5">
        <v>1991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>
        <v>30768</v>
      </c>
      <c r="N176" s="5">
        <v>30727</v>
      </c>
      <c r="O176" s="5"/>
      <c r="P176" s="5"/>
      <c r="Q176" s="5">
        <v>7692</v>
      </c>
      <c r="R176" s="5">
        <v>5721</v>
      </c>
      <c r="S176" s="5"/>
      <c r="T176" s="5"/>
      <c r="U176" s="5">
        <v>38460</v>
      </c>
      <c r="V176" s="5">
        <v>36448</v>
      </c>
      <c r="W176" s="6">
        <v>21.83</v>
      </c>
      <c r="X176" s="7">
        <v>192</v>
      </c>
      <c r="Y176" s="9"/>
      <c r="Z176" s="6">
        <v>7835776</v>
      </c>
    </row>
    <row r="177" spans="1:26" ht="12.75">
      <c r="A177" s="2" t="s">
        <v>7</v>
      </c>
      <c r="B177" s="5">
        <v>1990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 t="e">
        <f>NA()</f>
        <v>#N/A</v>
      </c>
      <c r="N177" s="5">
        <v>483</v>
      </c>
      <c r="O177" s="5"/>
      <c r="P177" s="5"/>
      <c r="Q177" s="5" t="e">
        <f>NA()</f>
        <v>#N/A</v>
      </c>
      <c r="R177" s="5">
        <v>121</v>
      </c>
      <c r="S177" s="5"/>
      <c r="T177" s="5"/>
      <c r="U177" s="5">
        <v>5000</v>
      </c>
      <c r="V177" s="5">
        <v>604</v>
      </c>
      <c r="W177" s="6">
        <v>17</v>
      </c>
      <c r="X177" s="7">
        <v>170</v>
      </c>
      <c r="Y177" s="9"/>
      <c r="Z177" s="6">
        <v>357680</v>
      </c>
    </row>
    <row r="178" spans="1:26" ht="12.75">
      <c r="A178" s="2" t="s">
        <v>7</v>
      </c>
      <c r="B178" s="5">
        <v>1989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 t="e">
        <f>NA()</f>
        <v>#N/A</v>
      </c>
      <c r="N178" s="5">
        <v>675</v>
      </c>
      <c r="O178" s="5"/>
      <c r="P178" s="5"/>
      <c r="Q178" s="5" t="e">
        <f>NA()</f>
        <v>#N/A</v>
      </c>
      <c r="R178" s="5">
        <v>102</v>
      </c>
      <c r="S178" s="5"/>
      <c r="T178" s="5"/>
      <c r="U178" s="5">
        <v>8450</v>
      </c>
      <c r="V178" s="5">
        <v>777</v>
      </c>
      <c r="W178" s="6">
        <v>17</v>
      </c>
      <c r="X178" s="7">
        <v>170</v>
      </c>
      <c r="Y178" s="9"/>
      <c r="Z178" s="6">
        <v>563040</v>
      </c>
    </row>
    <row r="179" spans="1:26" ht="12.75">
      <c r="A179" s="2" t="s">
        <v>7</v>
      </c>
      <c r="B179" s="5">
        <v>1988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>
        <v>2000</v>
      </c>
      <c r="N179" s="5">
        <v>1113</v>
      </c>
      <c r="O179" s="5"/>
      <c r="P179" s="5"/>
      <c r="Q179" s="5">
        <v>4700</v>
      </c>
      <c r="R179" s="5">
        <v>1154</v>
      </c>
      <c r="S179" s="5"/>
      <c r="T179" s="5"/>
      <c r="U179" s="5">
        <v>6700</v>
      </c>
      <c r="V179" s="5">
        <v>2267</v>
      </c>
      <c r="W179" s="6">
        <v>13</v>
      </c>
      <c r="X179" s="7">
        <v>145</v>
      </c>
      <c r="Y179" s="9"/>
      <c r="Z179" s="6">
        <v>415815</v>
      </c>
    </row>
    <row r="180" spans="1:26" ht="12.75">
      <c r="A180" s="2" t="s">
        <v>7</v>
      </c>
      <c r="B180" s="5">
        <v>1987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>
        <v>24000</v>
      </c>
      <c r="N180" s="5">
        <v>11670</v>
      </c>
      <c r="O180" s="5"/>
      <c r="P180" s="5"/>
      <c r="Q180" s="5">
        <v>48000</v>
      </c>
      <c r="R180" s="5">
        <v>9500</v>
      </c>
      <c r="S180" s="5"/>
      <c r="T180" s="5"/>
      <c r="U180" s="5">
        <v>72000</v>
      </c>
      <c r="V180" s="5">
        <v>21170</v>
      </c>
      <c r="W180" s="6">
        <v>17</v>
      </c>
      <c r="X180" s="7">
        <v>120</v>
      </c>
      <c r="Y180" s="9"/>
      <c r="Z180" s="6">
        <v>3764400</v>
      </c>
    </row>
    <row r="181" spans="1:26" ht="12.75">
      <c r="A181" s="2" t="s">
        <v>7</v>
      </c>
      <c r="B181" s="5">
        <v>1986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>
        <v>355238</v>
      </c>
      <c r="N181" s="5">
        <v>335015</v>
      </c>
      <c r="O181" s="5"/>
      <c r="P181" s="5"/>
      <c r="Q181" s="5">
        <v>224362</v>
      </c>
      <c r="R181" s="5">
        <v>59129</v>
      </c>
      <c r="S181" s="5"/>
      <c r="T181" s="5"/>
      <c r="U181" s="5">
        <v>579600</v>
      </c>
      <c r="V181" s="5">
        <v>394144</v>
      </c>
      <c r="W181" s="6">
        <v>17.5</v>
      </c>
      <c r="X181" s="7">
        <v>142</v>
      </c>
      <c r="Y181" s="9"/>
      <c r="Z181" s="6">
        <v>66111448</v>
      </c>
    </row>
    <row r="182" spans="1:26" ht="12.75">
      <c r="A182" s="2" t="s">
        <v>7</v>
      </c>
      <c r="B182" s="5">
        <v>1985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>
        <v>550199</v>
      </c>
      <c r="N182" s="5">
        <v>473857</v>
      </c>
      <c r="O182" s="5"/>
      <c r="P182" s="5"/>
      <c r="Q182" s="5">
        <v>360000</v>
      </c>
      <c r="R182" s="5">
        <v>202951</v>
      </c>
      <c r="S182" s="5"/>
      <c r="T182" s="5"/>
      <c r="U182" s="5">
        <v>910199</v>
      </c>
      <c r="V182" s="5">
        <v>676808</v>
      </c>
      <c r="W182" s="6">
        <v>18</v>
      </c>
      <c r="X182" s="7">
        <v>188</v>
      </c>
      <c r="Y182" s="9"/>
      <c r="Z182" s="6">
        <v>143623486</v>
      </c>
    </row>
    <row r="183" spans="1:26" ht="12.75">
      <c r="A183" s="2" t="s">
        <v>7</v>
      </c>
      <c r="B183" s="5">
        <v>1984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>
        <v>7339</v>
      </c>
      <c r="N183" s="5">
        <v>18603</v>
      </c>
      <c r="O183" s="5"/>
      <c r="P183" s="5"/>
      <c r="Q183" s="5">
        <v>6000</v>
      </c>
      <c r="R183" s="5">
        <v>5600</v>
      </c>
      <c r="S183" s="5"/>
      <c r="T183" s="5"/>
      <c r="U183" s="5">
        <v>13339</v>
      </c>
      <c r="V183" s="5">
        <v>24203</v>
      </c>
      <c r="W183" s="6">
        <v>17</v>
      </c>
      <c r="X183" s="7">
        <v>176</v>
      </c>
      <c r="Y183" s="9"/>
      <c r="Z183" s="6">
        <v>4486491</v>
      </c>
    </row>
    <row r="184" spans="1:26" ht="12.75">
      <c r="A184" s="2" t="s">
        <v>7</v>
      </c>
      <c r="B184" s="5">
        <v>1983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>
        <v>8050</v>
      </c>
      <c r="N184" s="5">
        <v>7903</v>
      </c>
      <c r="O184" s="5"/>
      <c r="P184" s="5"/>
      <c r="Q184" s="5">
        <v>4000</v>
      </c>
      <c r="R184" s="5">
        <v>4500</v>
      </c>
      <c r="S184" s="5"/>
      <c r="T184" s="5"/>
      <c r="U184" s="5">
        <v>12050</v>
      </c>
      <c r="V184" s="5">
        <v>12403</v>
      </c>
      <c r="W184" s="6">
        <v>15</v>
      </c>
      <c r="X184" s="7">
        <v>164</v>
      </c>
      <c r="Y184" s="9"/>
      <c r="Z184" s="6">
        <v>2214842</v>
      </c>
    </row>
    <row r="185" spans="1:26" ht="12.75">
      <c r="A185" s="2" t="s">
        <v>7</v>
      </c>
      <c r="B185" s="5">
        <v>1982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>
        <v>20323</v>
      </c>
      <c r="N185" s="5">
        <v>5279</v>
      </c>
      <c r="O185" s="5"/>
      <c r="P185" s="5"/>
      <c r="Q185" s="5">
        <v>6634</v>
      </c>
      <c r="R185" s="5">
        <v>2366</v>
      </c>
      <c r="S185" s="5"/>
      <c r="T185" s="5"/>
      <c r="U185" s="5">
        <v>26957</v>
      </c>
      <c r="V185" s="5">
        <v>7645</v>
      </c>
      <c r="W185" s="6">
        <v>13</v>
      </c>
      <c r="X185" s="7">
        <v>224</v>
      </c>
      <c r="Y185" s="9"/>
      <c r="Z185" s="6">
        <v>2057721</v>
      </c>
    </row>
    <row r="186" spans="1:26" ht="12.75">
      <c r="A186" s="2" t="s">
        <v>7</v>
      </c>
      <c r="B186" s="5">
        <v>1981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>
        <v>44</v>
      </c>
      <c r="N186" s="5">
        <v>10300</v>
      </c>
      <c r="O186" s="5"/>
      <c r="P186" s="5"/>
      <c r="Q186" s="5">
        <v>1897</v>
      </c>
      <c r="R186" s="5">
        <v>0</v>
      </c>
      <c r="S186" s="5"/>
      <c r="T186" s="5"/>
      <c r="U186" s="5">
        <v>1941</v>
      </c>
      <c r="V186" s="5">
        <v>10300</v>
      </c>
      <c r="W186" s="6">
        <v>10.2</v>
      </c>
      <c r="X186" s="7">
        <v>212</v>
      </c>
      <c r="Y186" s="9"/>
      <c r="Z186" s="6">
        <v>2203398.2</v>
      </c>
    </row>
    <row r="187" spans="1:26" ht="12.75">
      <c r="A187" s="2" t="s">
        <v>7</v>
      </c>
      <c r="B187" s="5">
        <v>1980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>
        <v>371</v>
      </c>
      <c r="N187" s="5">
        <v>76</v>
      </c>
      <c r="O187" s="5"/>
      <c r="P187" s="5"/>
      <c r="Q187" s="5">
        <v>38</v>
      </c>
      <c r="R187" s="5">
        <v>38</v>
      </c>
      <c r="S187" s="5"/>
      <c r="T187" s="5"/>
      <c r="U187" s="5">
        <v>409</v>
      </c>
      <c r="V187" s="5">
        <v>114</v>
      </c>
      <c r="W187" s="6">
        <v>9.3</v>
      </c>
      <c r="X187" s="7">
        <v>155</v>
      </c>
      <c r="Y187" s="9"/>
      <c r="Z187" s="6">
        <v>21473</v>
      </c>
    </row>
    <row r="188" spans="1:26" ht="12.75">
      <c r="A188" s="2" t="s">
        <v>7</v>
      </c>
      <c r="B188" s="5">
        <v>1979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>
        <v>600</v>
      </c>
      <c r="N188" s="5">
        <v>3300</v>
      </c>
      <c r="O188" s="5"/>
      <c r="P188" s="5"/>
      <c r="Q188" s="5">
        <v>600</v>
      </c>
      <c r="R188" s="5">
        <v>3800</v>
      </c>
      <c r="S188" s="5"/>
      <c r="T188" s="5"/>
      <c r="U188" s="5">
        <v>1200</v>
      </c>
      <c r="V188" s="5">
        <v>7100</v>
      </c>
      <c r="W188" s="6">
        <v>8.75</v>
      </c>
      <c r="X188" s="7">
        <v>160</v>
      </c>
      <c r="Y188" s="9"/>
      <c r="Z188" s="6">
        <v>1146500</v>
      </c>
    </row>
    <row r="189" spans="1:26" ht="12.75">
      <c r="A189" s="2" t="s">
        <v>7</v>
      </c>
      <c r="B189" s="5">
        <v>1978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>
        <v>844</v>
      </c>
      <c r="N189" s="5">
        <v>659</v>
      </c>
      <c r="O189" s="5"/>
      <c r="P189" s="5"/>
      <c r="Q189" s="5">
        <v>576</v>
      </c>
      <c r="R189" s="5">
        <v>330</v>
      </c>
      <c r="S189" s="5"/>
      <c r="T189" s="5"/>
      <c r="U189" s="5">
        <v>1420</v>
      </c>
      <c r="V189" s="5">
        <v>989</v>
      </c>
      <c r="W189" s="6">
        <v>8</v>
      </c>
      <c r="X189" s="7">
        <v>137</v>
      </c>
      <c r="Y189" s="9"/>
      <c r="Z189" s="6">
        <v>146853</v>
      </c>
    </row>
    <row r="190" spans="1:26" ht="12.75">
      <c r="A190" s="2" t="s">
        <v>7</v>
      </c>
      <c r="B190" s="5">
        <v>1977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>
        <v>31252</v>
      </c>
      <c r="N190" s="5">
        <v>6942</v>
      </c>
      <c r="O190" s="5"/>
      <c r="P190" s="5"/>
      <c r="Q190" s="5">
        <v>7341</v>
      </c>
      <c r="R190" s="5">
        <v>5870</v>
      </c>
      <c r="S190" s="5"/>
      <c r="T190" s="5"/>
      <c r="U190" s="5">
        <v>38593</v>
      </c>
      <c r="V190" s="5">
        <v>12812</v>
      </c>
      <c r="W190" s="6">
        <v>7.3</v>
      </c>
      <c r="X190" s="7">
        <v>125</v>
      </c>
      <c r="Y190" s="9"/>
      <c r="Z190" s="6">
        <v>1883228</v>
      </c>
    </row>
    <row r="191" spans="1:26" ht="12.75">
      <c r="A191" s="2" t="s">
        <v>7</v>
      </c>
      <c r="B191" s="5">
        <v>1976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>
        <v>27537</v>
      </c>
      <c r="N191" s="5">
        <v>10854</v>
      </c>
      <c r="O191" s="5"/>
      <c r="P191" s="5"/>
      <c r="Q191" s="5">
        <v>21414</v>
      </c>
      <c r="R191" s="5">
        <v>5879</v>
      </c>
      <c r="S191" s="5"/>
      <c r="T191" s="5"/>
      <c r="U191" s="5">
        <v>48951</v>
      </c>
      <c r="V191" s="5">
        <v>16733</v>
      </c>
      <c r="W191" s="6">
        <v>6</v>
      </c>
      <c r="X191" s="7">
        <v>100</v>
      </c>
      <c r="Y191" s="9"/>
      <c r="Z191" s="6">
        <v>1967006</v>
      </c>
    </row>
    <row r="192" spans="1:26" ht="12.75">
      <c r="A192" s="2" t="s">
        <v>7</v>
      </c>
      <c r="B192" s="5">
        <v>1975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>
        <v>6567</v>
      </c>
      <c r="N192" s="5">
        <v>3628</v>
      </c>
      <c r="O192" s="5"/>
      <c r="P192" s="5"/>
      <c r="Q192" s="5">
        <v>4658</v>
      </c>
      <c r="R192" s="5">
        <v>2009</v>
      </c>
      <c r="S192" s="5"/>
      <c r="T192" s="5"/>
      <c r="U192" s="5">
        <v>11225</v>
      </c>
      <c r="V192" s="5">
        <v>5637</v>
      </c>
      <c r="W192" s="6">
        <v>6</v>
      </c>
      <c r="X192" s="7">
        <v>100</v>
      </c>
      <c r="Y192" s="9"/>
      <c r="Z192" s="6">
        <v>631050</v>
      </c>
    </row>
    <row r="193" spans="1:26" ht="12.75">
      <c r="A193" s="2" t="s">
        <v>7</v>
      </c>
      <c r="B193" s="5">
        <v>1974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>
        <v>4238</v>
      </c>
      <c r="N193" s="5">
        <v>4417</v>
      </c>
      <c r="O193" s="5"/>
      <c r="P193" s="5"/>
      <c r="Q193" s="5">
        <v>1799</v>
      </c>
      <c r="R193" s="5">
        <v>1257</v>
      </c>
      <c r="S193" s="5"/>
      <c r="T193" s="5"/>
      <c r="U193" s="5">
        <v>6037</v>
      </c>
      <c r="V193" s="5">
        <v>5674</v>
      </c>
      <c r="W193" s="6">
        <v>6</v>
      </c>
      <c r="X193" s="7">
        <v>100</v>
      </c>
      <c r="Y193" s="9"/>
      <c r="Z193" s="6">
        <v>603622</v>
      </c>
    </row>
    <row r="194" spans="1:26" ht="12.75">
      <c r="A194" s="2" t="s">
        <v>7</v>
      </c>
      <c r="B194" s="5">
        <v>1973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>
        <v>13269</v>
      </c>
      <c r="N194" s="5">
        <v>4332</v>
      </c>
      <c r="O194" s="5"/>
      <c r="P194" s="5"/>
      <c r="Q194" s="5">
        <v>9387</v>
      </c>
      <c r="R194" s="5">
        <v>2687</v>
      </c>
      <c r="S194" s="5"/>
      <c r="T194" s="5"/>
      <c r="U194" s="5">
        <v>22656</v>
      </c>
      <c r="V194" s="5">
        <v>7019</v>
      </c>
      <c r="W194" s="6">
        <v>6</v>
      </c>
      <c r="X194" s="7">
        <v>100</v>
      </c>
      <c r="Y194" s="9"/>
      <c r="Z194" s="6">
        <v>837836</v>
      </c>
    </row>
    <row r="195" spans="1:26" ht="12.75">
      <c r="A195" s="2" t="s">
        <v>7</v>
      </c>
      <c r="B195" s="5">
        <v>1972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>
        <v>44272</v>
      </c>
      <c r="N195" s="5">
        <v>33417</v>
      </c>
      <c r="O195" s="5"/>
      <c r="P195" s="5"/>
      <c r="Q195" s="5">
        <v>42441</v>
      </c>
      <c r="R195" s="5">
        <v>25201</v>
      </c>
      <c r="S195" s="5"/>
      <c r="T195" s="5"/>
      <c r="U195" s="5">
        <v>86713</v>
      </c>
      <c r="V195" s="5">
        <v>58618</v>
      </c>
      <c r="W195" s="6">
        <v>6</v>
      </c>
      <c r="X195" s="7">
        <v>100</v>
      </c>
      <c r="Y195" s="9"/>
      <c r="Z195" s="6">
        <v>6382078</v>
      </c>
    </row>
    <row r="196" spans="1:26" ht="12.75">
      <c r="A196" s="2" t="s">
        <v>7</v>
      </c>
      <c r="B196" s="5">
        <v>1971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>
        <v>9094</v>
      </c>
      <c r="N196" s="5">
        <v>8995</v>
      </c>
      <c r="O196" s="5"/>
      <c r="P196" s="5"/>
      <c r="Q196" s="5">
        <v>9094</v>
      </c>
      <c r="R196" s="5">
        <v>8995</v>
      </c>
      <c r="S196" s="5"/>
      <c r="T196" s="5"/>
      <c r="U196" s="5">
        <v>18188</v>
      </c>
      <c r="V196" s="5">
        <v>17990</v>
      </c>
      <c r="W196" s="6">
        <v>6</v>
      </c>
      <c r="X196" s="7">
        <v>100</v>
      </c>
      <c r="Y196" s="9"/>
      <c r="Z196" s="6">
        <v>1908128</v>
      </c>
    </row>
    <row r="197" spans="1:26" ht="12.75">
      <c r="A197" s="2" t="s">
        <v>8</v>
      </c>
      <c r="B197" s="5">
        <v>2004</v>
      </c>
      <c r="C197" s="9" t="e">
        <f>NA()</f>
        <v>#N/A</v>
      </c>
      <c r="D197" s="9" t="e">
        <f>NA()</f>
        <v>#N/A</v>
      </c>
      <c r="E197" s="9">
        <v>988</v>
      </c>
      <c r="F197" s="9">
        <v>824</v>
      </c>
      <c r="G197" s="22">
        <v>2124.4</v>
      </c>
      <c r="H197" s="22">
        <v>1951.9</v>
      </c>
      <c r="I197" s="22">
        <f aca="true" t="shared" si="63" ref="I197:I204">E197/72</f>
        <v>13.722222222222221</v>
      </c>
      <c r="J197" s="22">
        <f aca="true" t="shared" si="64" ref="J197:J204">F197*0.006</f>
        <v>4.944</v>
      </c>
      <c r="K197" s="22">
        <f aca="true" t="shared" si="65" ref="K197:K204">G197/72</f>
        <v>29.505555555555556</v>
      </c>
      <c r="L197" s="22">
        <f aca="true" t="shared" si="66" ref="L197:L204">H197*0.006</f>
        <v>11.711400000000001</v>
      </c>
      <c r="M197" s="21" t="e">
        <f aca="true" t="shared" si="67" ref="M197:M204">C197+I197</f>
        <v>#N/A</v>
      </c>
      <c r="N197" s="21" t="e">
        <f aca="true" t="shared" si="68" ref="N197:N204">D197+J197</f>
        <v>#N/A</v>
      </c>
      <c r="O197" s="9"/>
      <c r="P197" s="9"/>
      <c r="Q197" s="21">
        <f aca="true" t="shared" si="69" ref="Q197:Q204">K197+O197</f>
        <v>29.505555555555556</v>
      </c>
      <c r="R197" s="21">
        <f aca="true" t="shared" si="70" ref="R197:R204">L197+P197</f>
        <v>11.711400000000001</v>
      </c>
      <c r="T197" s="21">
        <v>36.3</v>
      </c>
      <c r="U197" s="9" t="e">
        <f>M197+Q197</f>
        <v>#N/A</v>
      </c>
      <c r="V197" s="9">
        <f>J197+L197+T197</f>
        <v>52.9554</v>
      </c>
      <c r="W197" s="6">
        <v>17.23</v>
      </c>
      <c r="X197" s="7">
        <v>311</v>
      </c>
      <c r="Y197" s="9"/>
      <c r="Z197" s="8">
        <f>IF((S197+T197)=0,0,(S197*W197)+(T197*X197))</f>
        <v>11289.3</v>
      </c>
    </row>
    <row r="198" spans="1:26" ht="12.75">
      <c r="A198" s="2" t="s">
        <v>8</v>
      </c>
      <c r="B198" s="5">
        <v>2003</v>
      </c>
      <c r="C198" s="9" t="e">
        <f>NA()</f>
        <v>#N/A</v>
      </c>
      <c r="D198" s="9" t="e">
        <f>NA()</f>
        <v>#N/A</v>
      </c>
      <c r="E198" s="22">
        <v>221.9</v>
      </c>
      <c r="F198" s="22">
        <v>39</v>
      </c>
      <c r="G198" s="22">
        <v>4389.8</v>
      </c>
      <c r="H198" s="22">
        <v>768.5</v>
      </c>
      <c r="I198" s="22">
        <f t="shared" si="63"/>
        <v>3.0819444444444444</v>
      </c>
      <c r="J198" s="22">
        <f t="shared" si="64"/>
        <v>0.234</v>
      </c>
      <c r="K198" s="22">
        <f t="shared" si="65"/>
        <v>60.96944444444445</v>
      </c>
      <c r="L198" s="22">
        <f t="shared" si="66"/>
        <v>4.611</v>
      </c>
      <c r="M198" s="21" t="e">
        <f t="shared" si="67"/>
        <v>#N/A</v>
      </c>
      <c r="N198" s="21" t="e">
        <f t="shared" si="68"/>
        <v>#N/A</v>
      </c>
      <c r="O198" s="9" t="e">
        <f>NA()</f>
        <v>#N/A</v>
      </c>
      <c r="P198" s="9" t="e">
        <f>NA()</f>
        <v>#N/A</v>
      </c>
      <c r="Q198" s="21" t="e">
        <f t="shared" si="69"/>
        <v>#N/A</v>
      </c>
      <c r="R198" s="21" t="e">
        <f t="shared" si="70"/>
        <v>#N/A</v>
      </c>
      <c r="S198" s="9">
        <v>0</v>
      </c>
      <c r="T198" s="9">
        <v>0</v>
      </c>
      <c r="U198" s="21">
        <f aca="true" t="shared" si="71" ref="U198:U204">E198+G198+S198</f>
        <v>4611.7</v>
      </c>
      <c r="V198" s="21">
        <f aca="true" t="shared" si="72" ref="V198:V204">E198+G198+T198</f>
        <v>4611.7</v>
      </c>
      <c r="W198" s="16">
        <v>20.483552631578945</v>
      </c>
      <c r="X198" s="7">
        <v>310</v>
      </c>
      <c r="Y198" s="9"/>
      <c r="Z198" s="8">
        <f aca="true" t="shared" si="73" ref="Z198:Z204">IF((S198+T198)=0,0,(S198*W198)+(T198*X198))</f>
        <v>0</v>
      </c>
    </row>
    <row r="199" spans="1:26" ht="12.75">
      <c r="A199" s="2" t="s">
        <v>8</v>
      </c>
      <c r="B199" s="5">
        <v>2002</v>
      </c>
      <c r="C199" s="9" t="e">
        <f>NA()</f>
        <v>#N/A</v>
      </c>
      <c r="D199" s="9" t="e">
        <f>NA()</f>
        <v>#N/A</v>
      </c>
      <c r="E199" s="9">
        <v>6287.3</v>
      </c>
      <c r="F199" s="9">
        <v>23434.7</v>
      </c>
      <c r="G199" s="9">
        <v>11641.9</v>
      </c>
      <c r="H199" s="9">
        <v>26021</v>
      </c>
      <c r="I199" s="22">
        <f t="shared" si="63"/>
        <v>87.32361111111112</v>
      </c>
      <c r="J199" s="22">
        <f t="shared" si="64"/>
        <v>140.6082</v>
      </c>
      <c r="K199" s="22">
        <f t="shared" si="65"/>
        <v>161.69305555555556</v>
      </c>
      <c r="L199" s="22">
        <f t="shared" si="66"/>
        <v>156.126</v>
      </c>
      <c r="M199" s="21" t="e">
        <f t="shared" si="67"/>
        <v>#N/A</v>
      </c>
      <c r="N199" s="21" t="e">
        <f t="shared" si="68"/>
        <v>#N/A</v>
      </c>
      <c r="O199" s="9" t="e">
        <f>NA()</f>
        <v>#N/A</v>
      </c>
      <c r="P199" s="9" t="e">
        <f>NA()</f>
        <v>#N/A</v>
      </c>
      <c r="Q199" s="21" t="e">
        <f t="shared" si="69"/>
        <v>#N/A</v>
      </c>
      <c r="R199" s="21" t="e">
        <f t="shared" si="70"/>
        <v>#N/A</v>
      </c>
      <c r="S199" s="9">
        <v>3500</v>
      </c>
      <c r="T199" s="9">
        <v>300</v>
      </c>
      <c r="U199" s="21">
        <f t="shared" si="71"/>
        <v>21429.2</v>
      </c>
      <c r="V199" s="21">
        <f t="shared" si="72"/>
        <v>18229.2</v>
      </c>
      <c r="W199" s="16">
        <v>16.97266479663394</v>
      </c>
      <c r="X199" s="7">
        <v>359.38148667601683</v>
      </c>
      <c r="Y199" s="9"/>
      <c r="Z199" s="8">
        <f t="shared" si="73"/>
        <v>167218.77279102383</v>
      </c>
    </row>
    <row r="200" spans="1:26" ht="12.75">
      <c r="A200" s="2" t="s">
        <v>8</v>
      </c>
      <c r="B200" s="5">
        <v>2001</v>
      </c>
      <c r="C200" s="9" t="e">
        <f>NA()</f>
        <v>#N/A</v>
      </c>
      <c r="D200" s="9" t="e">
        <f>NA()</f>
        <v>#N/A</v>
      </c>
      <c r="E200" s="9">
        <v>234</v>
      </c>
      <c r="F200" s="9">
        <v>776</v>
      </c>
      <c r="G200" s="9">
        <v>282.5</v>
      </c>
      <c r="H200" s="9">
        <v>348.9</v>
      </c>
      <c r="I200" s="22">
        <f t="shared" si="63"/>
        <v>3.25</v>
      </c>
      <c r="J200" s="22">
        <f t="shared" si="64"/>
        <v>4.656</v>
      </c>
      <c r="K200" s="22">
        <f t="shared" si="65"/>
        <v>3.923611111111111</v>
      </c>
      <c r="L200" s="22">
        <f t="shared" si="66"/>
        <v>2.0934</v>
      </c>
      <c r="M200" s="21" t="e">
        <f t="shared" si="67"/>
        <v>#N/A</v>
      </c>
      <c r="N200" s="21" t="e">
        <f t="shared" si="68"/>
        <v>#N/A</v>
      </c>
      <c r="O200" s="9" t="e">
        <f>NA()</f>
        <v>#N/A</v>
      </c>
      <c r="P200" s="9" t="e">
        <f>NA()</f>
        <v>#N/A</v>
      </c>
      <c r="Q200" s="21" t="e">
        <f t="shared" si="69"/>
        <v>#N/A</v>
      </c>
      <c r="R200" s="21" t="e">
        <f t="shared" si="70"/>
        <v>#N/A</v>
      </c>
      <c r="S200" s="9">
        <v>2765</v>
      </c>
      <c r="T200" s="9">
        <v>237</v>
      </c>
      <c r="U200" s="21">
        <f t="shared" si="71"/>
        <v>3281.5</v>
      </c>
      <c r="V200" s="21">
        <f t="shared" si="72"/>
        <v>753.5</v>
      </c>
      <c r="W200" s="16">
        <v>16.877304964539007</v>
      </c>
      <c r="X200" s="7">
        <v>302.7163120567376</v>
      </c>
      <c r="Y200" s="9"/>
      <c r="Z200" s="8">
        <f t="shared" si="73"/>
        <v>118409.51418439717</v>
      </c>
    </row>
    <row r="201" spans="1:26" ht="12.75">
      <c r="A201" s="2" t="s">
        <v>8</v>
      </c>
      <c r="B201" s="5">
        <v>2000</v>
      </c>
      <c r="C201" s="9" t="e">
        <f>NA()</f>
        <v>#N/A</v>
      </c>
      <c r="D201" s="9" t="e">
        <f>NA()</f>
        <v>#N/A</v>
      </c>
      <c r="E201" s="9">
        <v>362</v>
      </c>
      <c r="F201" s="9">
        <v>488.6</v>
      </c>
      <c r="G201" s="9">
        <v>2951.5</v>
      </c>
      <c r="H201" s="9">
        <v>2696.5</v>
      </c>
      <c r="I201" s="22">
        <f t="shared" si="63"/>
        <v>5.027777777777778</v>
      </c>
      <c r="J201" s="22">
        <f t="shared" si="64"/>
        <v>2.9316</v>
      </c>
      <c r="K201" s="22">
        <f t="shared" si="65"/>
        <v>40.99305555555556</v>
      </c>
      <c r="L201" s="22">
        <f t="shared" si="66"/>
        <v>16.179000000000002</v>
      </c>
      <c r="M201" s="21" t="e">
        <f t="shared" si="67"/>
        <v>#N/A</v>
      </c>
      <c r="N201" s="21" t="e">
        <f t="shared" si="68"/>
        <v>#N/A</v>
      </c>
      <c r="O201" s="9" t="e">
        <f>NA()</f>
        <v>#N/A</v>
      </c>
      <c r="P201" s="9" t="e">
        <f>NA()</f>
        <v>#N/A</v>
      </c>
      <c r="Q201" s="21" t="e">
        <f t="shared" si="69"/>
        <v>#N/A</v>
      </c>
      <c r="R201" s="21" t="e">
        <f t="shared" si="70"/>
        <v>#N/A</v>
      </c>
      <c r="S201" s="9">
        <v>166387</v>
      </c>
      <c r="T201" s="9">
        <v>79</v>
      </c>
      <c r="U201" s="21">
        <f t="shared" si="71"/>
        <v>169700.5</v>
      </c>
      <c r="V201" s="21">
        <f t="shared" si="72"/>
        <v>3392.5</v>
      </c>
      <c r="W201" s="16">
        <v>19.30786155747837</v>
      </c>
      <c r="X201" s="7">
        <v>355.52781211372064</v>
      </c>
      <c r="Y201" s="9"/>
      <c r="Z201" s="8">
        <f t="shared" si="73"/>
        <v>3240663.858121137</v>
      </c>
    </row>
    <row r="202" spans="1:26" ht="12.75">
      <c r="A202" s="2" t="s">
        <v>8</v>
      </c>
      <c r="B202" s="5">
        <v>1999</v>
      </c>
      <c r="C202" s="9" t="e">
        <f>NA()</f>
        <v>#N/A</v>
      </c>
      <c r="D202" s="9" t="e">
        <f>NA()</f>
        <v>#N/A</v>
      </c>
      <c r="E202" s="9">
        <v>2</v>
      </c>
      <c r="F202" s="9">
        <v>11</v>
      </c>
      <c r="G202" s="9">
        <v>38</v>
      </c>
      <c r="H202" s="9">
        <v>45</v>
      </c>
      <c r="I202" s="22">
        <f t="shared" si="63"/>
        <v>0.027777777777777776</v>
      </c>
      <c r="J202" s="22">
        <f t="shared" si="64"/>
        <v>0.066</v>
      </c>
      <c r="K202" s="22">
        <f t="shared" si="65"/>
        <v>0.5277777777777778</v>
      </c>
      <c r="L202" s="22">
        <f t="shared" si="66"/>
        <v>0.27</v>
      </c>
      <c r="M202" s="21" t="e">
        <f t="shared" si="67"/>
        <v>#N/A</v>
      </c>
      <c r="N202" s="21" t="e">
        <f t="shared" si="68"/>
        <v>#N/A</v>
      </c>
      <c r="O202" s="9" t="e">
        <f>NA()</f>
        <v>#N/A</v>
      </c>
      <c r="P202" s="9" t="e">
        <f>NA()</f>
        <v>#N/A</v>
      </c>
      <c r="Q202" s="21" t="e">
        <f t="shared" si="69"/>
        <v>#N/A</v>
      </c>
      <c r="R202" s="21" t="e">
        <f t="shared" si="70"/>
        <v>#N/A</v>
      </c>
      <c r="S202" s="9">
        <v>2666</v>
      </c>
      <c r="T202" s="9">
        <v>9</v>
      </c>
      <c r="U202" s="21">
        <f t="shared" si="71"/>
        <v>2706</v>
      </c>
      <c r="V202" s="21">
        <f t="shared" si="72"/>
        <v>49</v>
      </c>
      <c r="W202" s="16">
        <v>19.23079365079365</v>
      </c>
      <c r="X202" s="7">
        <v>342.3174603174603</v>
      </c>
      <c r="Y202" s="9"/>
      <c r="Z202" s="8">
        <f t="shared" si="73"/>
        <v>54350.15301587302</v>
      </c>
    </row>
    <row r="203" spans="1:26" ht="12.75">
      <c r="A203" s="2" t="s">
        <v>8</v>
      </c>
      <c r="B203" s="5">
        <v>1998</v>
      </c>
      <c r="C203" s="9" t="e">
        <f>NA()</f>
        <v>#N/A</v>
      </c>
      <c r="D203" s="9" t="e">
        <f>NA()</f>
        <v>#N/A</v>
      </c>
      <c r="E203" s="9">
        <v>188.6</v>
      </c>
      <c r="F203" s="9">
        <v>172.5</v>
      </c>
      <c r="G203" s="9">
        <v>355</v>
      </c>
      <c r="H203" s="9">
        <v>305</v>
      </c>
      <c r="I203" s="22">
        <f t="shared" si="63"/>
        <v>2.6194444444444445</v>
      </c>
      <c r="J203" s="22">
        <f t="shared" si="64"/>
        <v>1.035</v>
      </c>
      <c r="K203" s="22">
        <f t="shared" si="65"/>
        <v>4.930555555555555</v>
      </c>
      <c r="L203" s="22">
        <f t="shared" si="66"/>
        <v>1.83</v>
      </c>
      <c r="M203" s="21" t="e">
        <f t="shared" si="67"/>
        <v>#N/A</v>
      </c>
      <c r="N203" s="21" t="e">
        <f t="shared" si="68"/>
        <v>#N/A</v>
      </c>
      <c r="O203" s="9" t="e">
        <f>NA()</f>
        <v>#N/A</v>
      </c>
      <c r="P203" s="9" t="e">
        <f>NA()</f>
        <v>#N/A</v>
      </c>
      <c r="Q203" s="21" t="e">
        <f t="shared" si="69"/>
        <v>#N/A</v>
      </c>
      <c r="R203" s="21" t="e">
        <f t="shared" si="70"/>
        <v>#N/A</v>
      </c>
      <c r="S203" s="9">
        <v>8331</v>
      </c>
      <c r="T203" s="9">
        <v>2705</v>
      </c>
      <c r="U203" s="21">
        <f t="shared" si="71"/>
        <v>8874.6</v>
      </c>
      <c r="V203" s="21">
        <f t="shared" si="72"/>
        <v>3248.6</v>
      </c>
      <c r="W203" s="16">
        <v>34.651779744346115</v>
      </c>
      <c r="X203" s="7">
        <v>330.8652900688299</v>
      </c>
      <c r="Y203" s="9"/>
      <c r="Z203" s="8">
        <f t="shared" si="73"/>
        <v>1183674.5866863322</v>
      </c>
    </row>
    <row r="204" spans="1:26" ht="12.75">
      <c r="A204" s="2" t="s">
        <v>8</v>
      </c>
      <c r="B204" s="5">
        <v>1997</v>
      </c>
      <c r="C204" s="9" t="e">
        <f>NA()</f>
        <v>#N/A</v>
      </c>
      <c r="D204" s="9" t="e">
        <f>NA()</f>
        <v>#N/A</v>
      </c>
      <c r="E204" s="9">
        <v>3085</v>
      </c>
      <c r="F204" s="9">
        <v>7131</v>
      </c>
      <c r="G204" s="9">
        <v>974.5</v>
      </c>
      <c r="H204" s="9">
        <v>2349.2</v>
      </c>
      <c r="I204" s="22">
        <f t="shared" si="63"/>
        <v>42.84722222222222</v>
      </c>
      <c r="J204" s="22">
        <f t="shared" si="64"/>
        <v>42.786</v>
      </c>
      <c r="K204" s="22">
        <f t="shared" si="65"/>
        <v>13.534722222222221</v>
      </c>
      <c r="L204" s="22">
        <f t="shared" si="66"/>
        <v>14.095199999999998</v>
      </c>
      <c r="M204" s="21" t="e">
        <f t="shared" si="67"/>
        <v>#N/A</v>
      </c>
      <c r="N204" s="21" t="e">
        <f t="shared" si="68"/>
        <v>#N/A</v>
      </c>
      <c r="O204" s="9" t="e">
        <f>NA()</f>
        <v>#N/A</v>
      </c>
      <c r="P204" s="9" t="e">
        <f>NA()</f>
        <v>#N/A</v>
      </c>
      <c r="Q204" s="21" t="e">
        <f t="shared" si="69"/>
        <v>#N/A</v>
      </c>
      <c r="R204" s="21" t="e">
        <f t="shared" si="70"/>
        <v>#N/A</v>
      </c>
      <c r="S204" s="9">
        <v>14181</v>
      </c>
      <c r="T204" s="9">
        <v>4850</v>
      </c>
      <c r="U204" s="21">
        <f t="shared" si="71"/>
        <v>18240.5</v>
      </c>
      <c r="V204" s="21">
        <f t="shared" si="72"/>
        <v>8909.5</v>
      </c>
      <c r="W204" s="16">
        <v>28.402273042273045</v>
      </c>
      <c r="X204" s="7">
        <v>319.8149688149688</v>
      </c>
      <c r="Y204" s="9"/>
      <c r="Z204" s="21">
        <f t="shared" si="73"/>
        <v>1953875.2327650725</v>
      </c>
    </row>
    <row r="205" spans="1:26" ht="12.75">
      <c r="A205" s="2" t="s">
        <v>8</v>
      </c>
      <c r="B205" s="5">
        <v>1996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>
        <v>20230</v>
      </c>
      <c r="N205" s="5">
        <v>1787</v>
      </c>
      <c r="O205" s="5"/>
      <c r="P205" s="5"/>
      <c r="Q205" s="5">
        <v>0</v>
      </c>
      <c r="R205" s="5">
        <v>0</v>
      </c>
      <c r="S205" s="5"/>
      <c r="T205" s="5"/>
      <c r="U205" s="5">
        <v>20230</v>
      </c>
      <c r="V205" s="5">
        <v>1787</v>
      </c>
      <c r="W205" s="6">
        <v>25</v>
      </c>
      <c r="X205" s="7">
        <v>223</v>
      </c>
      <c r="Y205" s="9"/>
      <c r="Z205" s="6">
        <v>904960</v>
      </c>
    </row>
    <row r="206" spans="1:26" ht="12.75">
      <c r="A206" s="2" t="s">
        <v>8</v>
      </c>
      <c r="B206" s="5">
        <v>1995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>
        <v>4647</v>
      </c>
      <c r="N206" s="5">
        <v>2988</v>
      </c>
      <c r="O206" s="5"/>
      <c r="P206" s="5"/>
      <c r="Q206" s="5">
        <v>53442</v>
      </c>
      <c r="R206" s="5">
        <v>34368</v>
      </c>
      <c r="S206" s="5"/>
      <c r="T206" s="5"/>
      <c r="U206" s="5">
        <v>58089</v>
      </c>
      <c r="V206" s="5">
        <v>37356</v>
      </c>
      <c r="W206" s="6">
        <v>25</v>
      </c>
      <c r="X206" s="7">
        <v>369</v>
      </c>
      <c r="Y206" s="9"/>
      <c r="Z206" s="6">
        <v>15230379</v>
      </c>
    </row>
    <row r="207" spans="1:26" ht="12.75">
      <c r="A207" s="2" t="s">
        <v>8</v>
      </c>
      <c r="B207" s="5">
        <v>1994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>
        <v>2140</v>
      </c>
      <c r="N207" s="5">
        <v>420</v>
      </c>
      <c r="O207" s="5"/>
      <c r="P207" s="5"/>
      <c r="Q207" s="5">
        <v>190</v>
      </c>
      <c r="R207" s="5">
        <v>41</v>
      </c>
      <c r="S207" s="5"/>
      <c r="T207" s="5"/>
      <c r="U207" s="5">
        <v>2330</v>
      </c>
      <c r="V207" s="5">
        <v>461</v>
      </c>
      <c r="W207" s="6">
        <v>25</v>
      </c>
      <c r="X207" s="7">
        <v>466</v>
      </c>
      <c r="Y207" s="9"/>
      <c r="Z207" s="6">
        <v>273140</v>
      </c>
    </row>
    <row r="208" spans="1:26" ht="12.75">
      <c r="A208" s="2" t="s">
        <v>8</v>
      </c>
      <c r="B208" s="5">
        <v>1993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>
        <v>1004</v>
      </c>
      <c r="N208" s="5">
        <v>59</v>
      </c>
      <c r="O208" s="5"/>
      <c r="P208" s="5"/>
      <c r="Q208" s="5">
        <v>14074</v>
      </c>
      <c r="R208" s="5">
        <v>876</v>
      </c>
      <c r="S208" s="5"/>
      <c r="T208" s="5"/>
      <c r="U208" s="5">
        <v>15078</v>
      </c>
      <c r="V208" s="5">
        <v>935</v>
      </c>
      <c r="W208" s="6">
        <v>22</v>
      </c>
      <c r="X208" s="7">
        <v>298</v>
      </c>
      <c r="Y208" s="9"/>
      <c r="Z208" s="6">
        <v>611097</v>
      </c>
    </row>
    <row r="209" spans="1:26" ht="12.75">
      <c r="A209" s="2" t="s">
        <v>8</v>
      </c>
      <c r="B209" s="5">
        <v>1992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>
        <v>176</v>
      </c>
      <c r="N209" s="5">
        <v>330</v>
      </c>
      <c r="O209" s="5"/>
      <c r="P209" s="5"/>
      <c r="Q209" s="5">
        <v>19269</v>
      </c>
      <c r="R209" s="5">
        <v>9245</v>
      </c>
      <c r="S209" s="5"/>
      <c r="T209" s="5"/>
      <c r="U209" s="5">
        <v>19445</v>
      </c>
      <c r="V209" s="5">
        <v>9575</v>
      </c>
      <c r="W209" s="6">
        <v>20</v>
      </c>
      <c r="X209" s="7">
        <v>198</v>
      </c>
      <c r="Y209" s="9"/>
      <c r="Z209" s="6">
        <v>2288937</v>
      </c>
    </row>
    <row r="210" spans="1:26" ht="12.75">
      <c r="A210" s="2" t="s">
        <v>8</v>
      </c>
      <c r="B210" s="5">
        <v>1991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>
        <v>913</v>
      </c>
      <c r="N210" s="5">
        <v>877</v>
      </c>
      <c r="O210" s="5"/>
      <c r="P210" s="5"/>
      <c r="Q210" s="5">
        <v>23927</v>
      </c>
      <c r="R210" s="5">
        <v>30355</v>
      </c>
      <c r="S210" s="5"/>
      <c r="T210" s="5"/>
      <c r="U210" s="5">
        <v>24840</v>
      </c>
      <c r="V210" s="5">
        <v>31232</v>
      </c>
      <c r="W210" s="6">
        <v>20</v>
      </c>
      <c r="X210" s="7">
        <v>109</v>
      </c>
      <c r="Y210" s="9"/>
      <c r="Z210" s="6">
        <v>3903272</v>
      </c>
    </row>
    <row r="211" spans="1:26" ht="12.75">
      <c r="A211" s="2" t="s">
        <v>8</v>
      </c>
      <c r="B211" s="5">
        <v>1990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>
        <v>529</v>
      </c>
      <c r="N211" s="5">
        <v>1140</v>
      </c>
      <c r="O211" s="5"/>
      <c r="P211" s="5"/>
      <c r="Q211" s="5">
        <v>545</v>
      </c>
      <c r="R211" s="5">
        <v>499</v>
      </c>
      <c r="S211" s="5"/>
      <c r="T211" s="5"/>
      <c r="U211" s="5">
        <v>1074</v>
      </c>
      <c r="V211" s="5">
        <v>1639</v>
      </c>
      <c r="W211" s="6">
        <v>18.25</v>
      </c>
      <c r="X211" s="7">
        <v>257</v>
      </c>
      <c r="Y211" s="9"/>
      <c r="Z211" s="6">
        <v>440823</v>
      </c>
    </row>
    <row r="212" spans="1:26" ht="12.75">
      <c r="A212" s="2" t="s">
        <v>8</v>
      </c>
      <c r="B212" s="5">
        <v>1989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>
        <v>3468</v>
      </c>
      <c r="N212" s="5">
        <v>7143</v>
      </c>
      <c r="O212" s="5"/>
      <c r="P212" s="5"/>
      <c r="Q212" s="5">
        <v>8179</v>
      </c>
      <c r="R212" s="5">
        <v>2985</v>
      </c>
      <c r="S212" s="5"/>
      <c r="T212" s="5"/>
      <c r="U212" s="5">
        <v>11647</v>
      </c>
      <c r="V212" s="5">
        <v>10128</v>
      </c>
      <c r="W212" s="6">
        <v>11.5</v>
      </c>
      <c r="X212" s="7">
        <v>188</v>
      </c>
      <c r="Y212" s="9"/>
      <c r="Z212" s="6">
        <v>2038004</v>
      </c>
    </row>
    <row r="213" spans="1:26" ht="12.75">
      <c r="A213" s="2" t="s">
        <v>8</v>
      </c>
      <c r="B213" s="5">
        <v>1988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>
        <v>15537</v>
      </c>
      <c r="N213" s="5">
        <v>9494</v>
      </c>
      <c r="O213" s="5"/>
      <c r="P213" s="5"/>
      <c r="Q213" s="5">
        <v>18132</v>
      </c>
      <c r="R213" s="5">
        <v>11237</v>
      </c>
      <c r="S213" s="5"/>
      <c r="T213" s="5"/>
      <c r="U213" s="5">
        <v>33669</v>
      </c>
      <c r="V213" s="5">
        <v>20731</v>
      </c>
      <c r="W213" s="6">
        <v>12</v>
      </c>
      <c r="X213" s="7">
        <v>187</v>
      </c>
      <c r="Y213" s="9"/>
      <c r="Z213" s="6">
        <v>4280725</v>
      </c>
    </row>
    <row r="214" spans="1:26" ht="12.75">
      <c r="A214" s="2" t="s">
        <v>8</v>
      </c>
      <c r="B214" s="5">
        <v>1987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>
        <v>9804</v>
      </c>
      <c r="N214" s="5">
        <v>23005</v>
      </c>
      <c r="O214" s="5"/>
      <c r="P214" s="5"/>
      <c r="Q214" s="5">
        <v>102563</v>
      </c>
      <c r="R214" s="5">
        <v>12233</v>
      </c>
      <c r="S214" s="5"/>
      <c r="T214" s="5"/>
      <c r="U214" s="5">
        <v>112367</v>
      </c>
      <c r="V214" s="5">
        <v>35238</v>
      </c>
      <c r="W214" s="6">
        <v>12.25</v>
      </c>
      <c r="X214" s="7">
        <v>184</v>
      </c>
      <c r="Y214" s="9"/>
      <c r="Z214" s="6">
        <v>7860288</v>
      </c>
    </row>
    <row r="215" spans="1:26" ht="12.75">
      <c r="A215" s="2" t="s">
        <v>8</v>
      </c>
      <c r="B215" s="5">
        <v>1986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>
        <v>39403</v>
      </c>
      <c r="N215" s="5">
        <v>49298</v>
      </c>
      <c r="O215" s="5"/>
      <c r="P215" s="5"/>
      <c r="Q215" s="5">
        <v>116668</v>
      </c>
      <c r="R215" s="5">
        <v>35309</v>
      </c>
      <c r="S215" s="5"/>
      <c r="T215" s="5"/>
      <c r="U215" s="5">
        <v>156071</v>
      </c>
      <c r="V215" s="5">
        <v>84607</v>
      </c>
      <c r="W215" s="6">
        <v>12</v>
      </c>
      <c r="X215" s="7">
        <v>172</v>
      </c>
      <c r="Y215" s="9"/>
      <c r="Z215" s="6">
        <v>16425256</v>
      </c>
    </row>
    <row r="216" spans="1:26" ht="12.75">
      <c r="A216" s="2" t="s">
        <v>8</v>
      </c>
      <c r="B216" s="5">
        <v>1985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>
        <v>8892</v>
      </c>
      <c r="N216" s="5">
        <v>44449</v>
      </c>
      <c r="O216" s="5"/>
      <c r="P216" s="5"/>
      <c r="Q216" s="5">
        <v>40507</v>
      </c>
      <c r="R216" s="5">
        <v>24918</v>
      </c>
      <c r="S216" s="5"/>
      <c r="T216" s="5"/>
      <c r="U216" s="5">
        <v>49399</v>
      </c>
      <c r="V216" s="5">
        <v>69367</v>
      </c>
      <c r="W216" s="6">
        <v>12.75</v>
      </c>
      <c r="X216" s="7">
        <v>160</v>
      </c>
      <c r="Y216" s="9"/>
      <c r="Z216" s="6">
        <v>11728557</v>
      </c>
    </row>
    <row r="217" spans="1:26" ht="12.75">
      <c r="A217" s="2" t="s">
        <v>8</v>
      </c>
      <c r="B217" s="5">
        <v>1984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>
        <v>360</v>
      </c>
      <c r="N217" s="5">
        <v>12039</v>
      </c>
      <c r="O217" s="5"/>
      <c r="P217" s="5"/>
      <c r="Q217" s="5">
        <v>2087</v>
      </c>
      <c r="R217" s="5">
        <v>813</v>
      </c>
      <c r="S217" s="5"/>
      <c r="T217" s="5"/>
      <c r="U217" s="5">
        <v>2447</v>
      </c>
      <c r="V217" s="5">
        <v>12852</v>
      </c>
      <c r="W217" s="6">
        <v>12.5</v>
      </c>
      <c r="X217" s="7">
        <v>167</v>
      </c>
      <c r="Y217" s="9"/>
      <c r="Z217" s="6">
        <v>2176872</v>
      </c>
    </row>
    <row r="218" spans="1:26" ht="12.75">
      <c r="A218" s="2" t="s">
        <v>8</v>
      </c>
      <c r="B218" s="5">
        <v>1983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>
        <v>5147</v>
      </c>
      <c r="N218" s="5">
        <v>3654</v>
      </c>
      <c r="O218" s="5"/>
      <c r="P218" s="5"/>
      <c r="Q218" s="5">
        <v>11300</v>
      </c>
      <c r="R218" s="5">
        <v>5279</v>
      </c>
      <c r="S218" s="5"/>
      <c r="T218" s="5"/>
      <c r="U218" s="5">
        <v>16447</v>
      </c>
      <c r="V218" s="5">
        <v>8933</v>
      </c>
      <c r="W218" s="6">
        <v>12.5</v>
      </c>
      <c r="X218" s="7">
        <v>174</v>
      </c>
      <c r="Y218" s="9"/>
      <c r="Z218" s="6">
        <v>1759930</v>
      </c>
    </row>
    <row r="219" spans="1:26" ht="12.75">
      <c r="A219" s="2" t="s">
        <v>8</v>
      </c>
      <c r="B219" s="5">
        <v>1982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>
        <v>1293</v>
      </c>
      <c r="N219" s="5">
        <v>8098</v>
      </c>
      <c r="O219" s="5"/>
      <c r="P219" s="5"/>
      <c r="Q219" s="5">
        <v>22094</v>
      </c>
      <c r="R219" s="5">
        <v>6422</v>
      </c>
      <c r="S219" s="5"/>
      <c r="T219" s="5"/>
      <c r="U219" s="5">
        <v>23387</v>
      </c>
      <c r="V219" s="5">
        <v>14520</v>
      </c>
      <c r="W219" s="6">
        <v>12</v>
      </c>
      <c r="X219" s="7">
        <v>163</v>
      </c>
      <c r="Y219" s="9"/>
      <c r="Z219" s="6">
        <v>2647404</v>
      </c>
    </row>
    <row r="220" spans="1:26" ht="12.75">
      <c r="A220" s="2" t="s">
        <v>8</v>
      </c>
      <c r="B220" s="5">
        <v>1981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>
        <v>638</v>
      </c>
      <c r="N220" s="5">
        <v>8</v>
      </c>
      <c r="O220" s="5"/>
      <c r="P220" s="5"/>
      <c r="Q220" s="5">
        <v>57482</v>
      </c>
      <c r="R220" s="5">
        <v>5979</v>
      </c>
      <c r="S220" s="5"/>
      <c r="T220" s="5"/>
      <c r="U220" s="5">
        <v>58120</v>
      </c>
      <c r="V220" s="5">
        <v>5987</v>
      </c>
      <c r="W220" s="6">
        <v>11.5</v>
      </c>
      <c r="X220" s="7">
        <v>203</v>
      </c>
      <c r="Y220" s="9"/>
      <c r="Z220" s="6">
        <v>1883741</v>
      </c>
    </row>
    <row r="221" spans="1:26" ht="12.75">
      <c r="A221" s="2" t="s">
        <v>8</v>
      </c>
      <c r="B221" s="5">
        <v>1980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>
        <v>77630</v>
      </c>
      <c r="N221" s="5">
        <v>34137</v>
      </c>
      <c r="O221" s="5"/>
      <c r="P221" s="5"/>
      <c r="Q221" s="5">
        <v>113002</v>
      </c>
      <c r="R221" s="5">
        <v>64796</v>
      </c>
      <c r="S221" s="5"/>
      <c r="T221" s="5"/>
      <c r="U221" s="5">
        <v>190632</v>
      </c>
      <c r="V221" s="5">
        <v>98933</v>
      </c>
      <c r="W221" s="6">
        <v>11</v>
      </c>
      <c r="X221" s="7">
        <v>128</v>
      </c>
      <c r="Y221" s="9"/>
      <c r="Z221" s="6">
        <v>14760376</v>
      </c>
    </row>
    <row r="222" spans="1:26" ht="12.75">
      <c r="A222" s="2" t="s">
        <v>8</v>
      </c>
      <c r="B222" s="5">
        <v>1979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>
        <v>40246</v>
      </c>
      <c r="N222" s="5">
        <v>13799</v>
      </c>
      <c r="O222" s="5"/>
      <c r="P222" s="5"/>
      <c r="Q222" s="5">
        <v>68294</v>
      </c>
      <c r="R222" s="5">
        <v>15985</v>
      </c>
      <c r="S222" s="5"/>
      <c r="T222" s="5"/>
      <c r="U222" s="5">
        <v>108540</v>
      </c>
      <c r="V222" s="5">
        <v>29784</v>
      </c>
      <c r="W222" s="6">
        <v>9</v>
      </c>
      <c r="X222" s="7">
        <v>155</v>
      </c>
      <c r="Y222" s="9"/>
      <c r="Z222" s="6">
        <v>5593380</v>
      </c>
    </row>
    <row r="223" spans="1:26" ht="12.75">
      <c r="A223" s="2" t="s">
        <v>8</v>
      </c>
      <c r="B223" s="5">
        <v>1978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>
        <v>2267</v>
      </c>
      <c r="N223" s="5">
        <v>4093</v>
      </c>
      <c r="O223" s="5"/>
      <c r="P223" s="5"/>
      <c r="Q223" s="5">
        <v>5920</v>
      </c>
      <c r="R223" s="5">
        <v>3960</v>
      </c>
      <c r="S223" s="5"/>
      <c r="T223" s="5"/>
      <c r="U223" s="5">
        <v>8187</v>
      </c>
      <c r="V223" s="5">
        <v>8053</v>
      </c>
      <c r="W223" s="6">
        <v>5.25</v>
      </c>
      <c r="X223" s="7">
        <v>140</v>
      </c>
      <c r="Y223" s="9"/>
      <c r="Z223" s="6">
        <v>1170402</v>
      </c>
    </row>
    <row r="224" spans="1:26" ht="12.75">
      <c r="A224" s="2" t="s">
        <v>8</v>
      </c>
      <c r="B224" s="5">
        <v>1977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>
        <v>8597</v>
      </c>
      <c r="N224" s="5">
        <v>8651</v>
      </c>
      <c r="O224" s="5"/>
      <c r="P224" s="5"/>
      <c r="Q224" s="5">
        <v>4812</v>
      </c>
      <c r="R224" s="5">
        <v>7019</v>
      </c>
      <c r="S224" s="5"/>
      <c r="T224" s="5"/>
      <c r="U224" s="5">
        <v>13409</v>
      </c>
      <c r="V224" s="5">
        <v>15670</v>
      </c>
      <c r="W224" s="6">
        <v>8</v>
      </c>
      <c r="X224" s="7">
        <v>115</v>
      </c>
      <c r="Y224" s="9"/>
      <c r="Z224" s="6">
        <v>1909322</v>
      </c>
    </row>
    <row r="225" spans="1:26" ht="12.75">
      <c r="A225" s="2" t="s">
        <v>8</v>
      </c>
      <c r="B225" s="5">
        <v>1976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>
        <v>4023</v>
      </c>
      <c r="N225" s="5">
        <v>16949</v>
      </c>
      <c r="O225" s="5"/>
      <c r="P225" s="5"/>
      <c r="Q225" s="5">
        <v>5800</v>
      </c>
      <c r="R225" s="5">
        <v>21000</v>
      </c>
      <c r="S225" s="5"/>
      <c r="T225" s="5"/>
      <c r="U225" s="5">
        <v>9823</v>
      </c>
      <c r="V225" s="5">
        <v>37949</v>
      </c>
      <c r="W225" s="6">
        <v>9</v>
      </c>
      <c r="X225" s="7">
        <v>60</v>
      </c>
      <c r="Y225" s="9"/>
      <c r="Z225" s="6">
        <v>2365347</v>
      </c>
    </row>
    <row r="226" spans="1:26" ht="12.75">
      <c r="A226" s="2" t="s">
        <v>8</v>
      </c>
      <c r="B226" s="5">
        <v>1975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>
        <v>488</v>
      </c>
      <c r="N226" s="5">
        <v>9600</v>
      </c>
      <c r="O226" s="5"/>
      <c r="P226" s="5"/>
      <c r="Q226" s="5">
        <v>0</v>
      </c>
      <c r="R226" s="5">
        <v>0</v>
      </c>
      <c r="S226" s="5"/>
      <c r="T226" s="5"/>
      <c r="U226" s="5">
        <v>488</v>
      </c>
      <c r="V226" s="5">
        <v>9600</v>
      </c>
      <c r="W226" s="6">
        <v>8</v>
      </c>
      <c r="X226" s="7">
        <v>60</v>
      </c>
      <c r="Y226" s="9"/>
      <c r="Z226" s="6">
        <v>579904</v>
      </c>
    </row>
    <row r="227" spans="1:26" ht="12.75">
      <c r="A227" s="2" t="s">
        <v>8</v>
      </c>
      <c r="B227" s="5">
        <v>1974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>
        <v>329</v>
      </c>
      <c r="N227" s="5">
        <v>7474</v>
      </c>
      <c r="O227" s="5"/>
      <c r="P227" s="5"/>
      <c r="Q227" s="5">
        <v>0</v>
      </c>
      <c r="R227" s="5">
        <v>0</v>
      </c>
      <c r="S227" s="5"/>
      <c r="T227" s="5"/>
      <c r="U227" s="5">
        <v>329</v>
      </c>
      <c r="V227" s="5">
        <v>7474</v>
      </c>
      <c r="W227" s="6">
        <v>8</v>
      </c>
      <c r="X227" s="7">
        <v>50</v>
      </c>
      <c r="Y227" s="9"/>
      <c r="Z227" s="6">
        <v>376332</v>
      </c>
    </row>
    <row r="228" spans="1:26" ht="12.75">
      <c r="A228" s="2" t="s">
        <v>8</v>
      </c>
      <c r="B228" s="5">
        <v>1973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>
        <v>579</v>
      </c>
      <c r="N228" s="5">
        <v>7229</v>
      </c>
      <c r="O228" s="5"/>
      <c r="P228" s="5"/>
      <c r="Q228" s="5">
        <v>0</v>
      </c>
      <c r="R228" s="5">
        <v>0</v>
      </c>
      <c r="S228" s="5"/>
      <c r="T228" s="5"/>
      <c r="U228" s="5">
        <v>579</v>
      </c>
      <c r="V228" s="5">
        <v>7229</v>
      </c>
      <c r="W228" s="6">
        <v>8</v>
      </c>
      <c r="X228" s="7">
        <v>50</v>
      </c>
      <c r="Y228" s="9"/>
      <c r="Z228" s="6">
        <v>366082</v>
      </c>
    </row>
    <row r="229" spans="1:26" ht="12.75">
      <c r="A229" s="2" t="s">
        <v>8</v>
      </c>
      <c r="B229" s="5">
        <v>1972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>
        <v>537</v>
      </c>
      <c r="N229" s="5">
        <v>7172</v>
      </c>
      <c r="O229" s="5"/>
      <c r="P229" s="5"/>
      <c r="Q229" s="5">
        <v>0</v>
      </c>
      <c r="R229" s="5">
        <v>0</v>
      </c>
      <c r="S229" s="5"/>
      <c r="T229" s="5"/>
      <c r="U229" s="5">
        <v>537</v>
      </c>
      <c r="V229" s="5">
        <v>7172</v>
      </c>
      <c r="W229" s="6">
        <v>6</v>
      </c>
      <c r="X229" s="7">
        <v>50</v>
      </c>
      <c r="Y229" s="9"/>
      <c r="Z229" s="6">
        <v>361822</v>
      </c>
    </row>
    <row r="230" spans="1:26" ht="12.75">
      <c r="A230" s="2" t="s">
        <v>8</v>
      </c>
      <c r="B230" s="5">
        <v>1971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>
        <v>0</v>
      </c>
      <c r="N230" s="5">
        <v>3000</v>
      </c>
      <c r="O230" s="5"/>
      <c r="P230" s="5"/>
      <c r="Q230" s="5">
        <v>0</v>
      </c>
      <c r="R230" s="5">
        <v>0</v>
      </c>
      <c r="S230" s="5"/>
      <c r="T230" s="5"/>
      <c r="U230" s="5">
        <v>0</v>
      </c>
      <c r="V230" s="5">
        <v>3000</v>
      </c>
      <c r="W230" s="6" t="e">
        <f>NA()</f>
        <v>#N/A</v>
      </c>
      <c r="X230" s="7">
        <v>50</v>
      </c>
      <c r="Y230" s="9"/>
      <c r="Z230" s="6">
        <v>150000</v>
      </c>
    </row>
    <row r="231" spans="1:26" ht="12.75">
      <c r="A231" s="2" t="s">
        <v>9</v>
      </c>
      <c r="B231" s="5">
        <v>2004</v>
      </c>
      <c r="C231" s="9">
        <v>0</v>
      </c>
      <c r="D231" s="9">
        <v>0</v>
      </c>
      <c r="E231" s="9">
        <v>0</v>
      </c>
      <c r="F231" s="9">
        <v>0</v>
      </c>
      <c r="G231" s="22">
        <v>385.3</v>
      </c>
      <c r="H231" s="22">
        <v>414.1</v>
      </c>
      <c r="I231" s="22">
        <f aca="true" t="shared" si="74" ref="I231:I238">E231/72</f>
        <v>0</v>
      </c>
      <c r="J231" s="22">
        <f aca="true" t="shared" si="75" ref="J231:J238">F231*0.006</f>
        <v>0</v>
      </c>
      <c r="K231" s="22">
        <f aca="true" t="shared" si="76" ref="K231:K238">G231/72</f>
        <v>5.351388888888889</v>
      </c>
      <c r="L231" s="22">
        <f aca="true" t="shared" si="77" ref="L231:L238">H231*0.006</f>
        <v>2.4846000000000004</v>
      </c>
      <c r="M231" s="21">
        <f aca="true" t="shared" si="78" ref="M231:M238">C231+I231</f>
        <v>0</v>
      </c>
      <c r="N231" s="21">
        <f aca="true" t="shared" si="79" ref="N231:N238">D231+J231</f>
        <v>0</v>
      </c>
      <c r="O231" s="9">
        <v>271</v>
      </c>
      <c r="P231" s="9">
        <v>251.8</v>
      </c>
      <c r="Q231" s="21">
        <f aca="true" t="shared" si="80" ref="Q231:Q238">K231+O231</f>
        <v>276.3513888888889</v>
      </c>
      <c r="R231" s="21">
        <f aca="true" t="shared" si="81" ref="R231:R238">L231+P231</f>
        <v>254.2846</v>
      </c>
      <c r="U231" s="9">
        <f>M231+Q231</f>
        <v>276.3513888888889</v>
      </c>
      <c r="V231" s="9">
        <f>N231+P231</f>
        <v>251.8</v>
      </c>
      <c r="W231" s="6">
        <v>15.016666666666666</v>
      </c>
      <c r="X231" s="7">
        <v>252</v>
      </c>
      <c r="Y231" s="9"/>
      <c r="Z231" s="24">
        <f>IF((U231+V231)=0,0,(U231*W231)+(V231*X231))</f>
        <v>67603.47668981482</v>
      </c>
    </row>
    <row r="232" spans="1:26" ht="12.75">
      <c r="A232" s="2" t="s">
        <v>9</v>
      </c>
      <c r="B232" s="5">
        <v>2003</v>
      </c>
      <c r="C232" s="9">
        <v>1624</v>
      </c>
      <c r="D232" s="9">
        <v>2542</v>
      </c>
      <c r="E232" s="22">
        <v>186</v>
      </c>
      <c r="F232" s="22">
        <v>314</v>
      </c>
      <c r="G232" s="22">
        <v>4082.7</v>
      </c>
      <c r="H232" s="22">
        <v>6892.4</v>
      </c>
      <c r="I232" s="22">
        <f t="shared" si="74"/>
        <v>2.5833333333333335</v>
      </c>
      <c r="J232" s="22">
        <f t="shared" si="75"/>
        <v>1.8840000000000001</v>
      </c>
      <c r="K232" s="22">
        <f t="shared" si="76"/>
        <v>56.704166666666666</v>
      </c>
      <c r="L232" s="22">
        <f t="shared" si="77"/>
        <v>41.3544</v>
      </c>
      <c r="M232" s="21">
        <f t="shared" si="78"/>
        <v>1626.5833333333333</v>
      </c>
      <c r="N232" s="21">
        <f t="shared" si="79"/>
        <v>2543.884</v>
      </c>
      <c r="O232" s="9">
        <v>6498</v>
      </c>
      <c r="P232" s="9">
        <v>6872</v>
      </c>
      <c r="Q232" s="21">
        <f t="shared" si="80"/>
        <v>6554.704166666666</v>
      </c>
      <c r="R232" s="21">
        <f t="shared" si="81"/>
        <v>6913.3544</v>
      </c>
      <c r="U232" s="9">
        <f aca="true" t="shared" si="82" ref="U232:U238">M232+Q232</f>
        <v>8181.287499999999</v>
      </c>
      <c r="V232" s="9">
        <f aca="true" t="shared" si="83" ref="V232:V238">N232+P232</f>
        <v>9415.884</v>
      </c>
      <c r="W232" s="6">
        <v>13</v>
      </c>
      <c r="X232" s="7">
        <v>240</v>
      </c>
      <c r="Y232" s="9">
        <v>2364946</v>
      </c>
      <c r="Z232" s="24">
        <f aca="true" t="shared" si="84" ref="Z232:Z238">IF((U232+V232)=0,0,(U232*W232)+(V232*X232))</f>
        <v>2366168.8975</v>
      </c>
    </row>
    <row r="233" spans="1:26" ht="12.75">
      <c r="A233" s="2" t="s">
        <v>9</v>
      </c>
      <c r="B233" s="5">
        <v>2002</v>
      </c>
      <c r="C233" s="9">
        <v>11499</v>
      </c>
      <c r="D233" s="9">
        <v>14415</v>
      </c>
      <c r="E233" s="9">
        <v>1641.7</v>
      </c>
      <c r="F233" s="9">
        <v>2632.2</v>
      </c>
      <c r="G233" s="9">
        <v>1592.5</v>
      </c>
      <c r="H233" s="9">
        <v>2366.6</v>
      </c>
      <c r="I233" s="22">
        <f t="shared" si="74"/>
        <v>22.80138888888889</v>
      </c>
      <c r="J233" s="22">
        <f t="shared" si="75"/>
        <v>15.793199999999999</v>
      </c>
      <c r="K233" s="22">
        <f t="shared" si="76"/>
        <v>22.118055555555557</v>
      </c>
      <c r="L233" s="22">
        <f t="shared" si="77"/>
        <v>14.1996</v>
      </c>
      <c r="M233" s="21">
        <f t="shared" si="78"/>
        <v>11521.801388888889</v>
      </c>
      <c r="N233" s="21">
        <f t="shared" si="79"/>
        <v>14430.7932</v>
      </c>
      <c r="O233" s="9">
        <v>46006</v>
      </c>
      <c r="P233" s="9">
        <v>38973</v>
      </c>
      <c r="Q233" s="21">
        <f t="shared" si="80"/>
        <v>46028.118055555555</v>
      </c>
      <c r="R233" s="21">
        <f t="shared" si="81"/>
        <v>38987.1996</v>
      </c>
      <c r="U233" s="9">
        <f t="shared" si="82"/>
        <v>57549.919444444444</v>
      </c>
      <c r="V233" s="9">
        <f t="shared" si="83"/>
        <v>53403.7932</v>
      </c>
      <c r="W233" s="6">
        <v>12.17</v>
      </c>
      <c r="X233" s="7">
        <v>242</v>
      </c>
      <c r="Y233" s="9">
        <v>13619598</v>
      </c>
      <c r="Z233" s="24">
        <f t="shared" si="84"/>
        <v>13624100.474038888</v>
      </c>
    </row>
    <row r="234" spans="1:26" ht="12.75">
      <c r="A234" s="2" t="s">
        <v>9</v>
      </c>
      <c r="B234" s="5">
        <v>2001</v>
      </c>
      <c r="C234" s="9">
        <v>11118</v>
      </c>
      <c r="D234" s="9">
        <v>17396</v>
      </c>
      <c r="E234" s="9">
        <v>641.3</v>
      </c>
      <c r="F234" s="9">
        <v>2041.3</v>
      </c>
      <c r="G234" s="9">
        <v>4954.8</v>
      </c>
      <c r="H234" s="9">
        <v>16806.1</v>
      </c>
      <c r="I234" s="22">
        <f t="shared" si="74"/>
        <v>8.906944444444443</v>
      </c>
      <c r="J234" s="22">
        <f t="shared" si="75"/>
        <v>12.2478</v>
      </c>
      <c r="K234" s="22">
        <f t="shared" si="76"/>
        <v>68.81666666666666</v>
      </c>
      <c r="L234" s="22">
        <f t="shared" si="77"/>
        <v>100.83659999999999</v>
      </c>
      <c r="M234" s="21">
        <f t="shared" si="78"/>
        <v>11126.906944444445</v>
      </c>
      <c r="N234" s="21">
        <f t="shared" si="79"/>
        <v>17408.2478</v>
      </c>
      <c r="O234" s="9">
        <v>44470</v>
      </c>
      <c r="P234" s="9">
        <v>47032</v>
      </c>
      <c r="Q234" s="21">
        <f t="shared" si="80"/>
        <v>44538.816666666666</v>
      </c>
      <c r="R234" s="21">
        <f t="shared" si="81"/>
        <v>47132.8366</v>
      </c>
      <c r="U234" s="9">
        <f t="shared" si="82"/>
        <v>55665.72361111111</v>
      </c>
      <c r="V234" s="9">
        <f t="shared" si="83"/>
        <v>64440.2478</v>
      </c>
      <c r="W234" s="6">
        <v>13.13</v>
      </c>
      <c r="X234" s="7">
        <v>223</v>
      </c>
      <c r="Y234" s="9">
        <v>15104217</v>
      </c>
      <c r="Z234" s="24">
        <f t="shared" si="84"/>
        <v>15101066.210413888</v>
      </c>
    </row>
    <row r="235" spans="1:26" ht="12.75">
      <c r="A235" s="2" t="s">
        <v>9</v>
      </c>
      <c r="B235" s="5">
        <v>2000</v>
      </c>
      <c r="C235" s="9">
        <v>15454</v>
      </c>
      <c r="D235" s="9">
        <v>13001</v>
      </c>
      <c r="E235" s="9">
        <v>89.5</v>
      </c>
      <c r="F235" s="9">
        <v>245.6</v>
      </c>
      <c r="G235" s="9">
        <v>14824</v>
      </c>
      <c r="H235" s="9">
        <v>38352</v>
      </c>
      <c r="I235" s="22">
        <f t="shared" si="74"/>
        <v>1.2430555555555556</v>
      </c>
      <c r="J235" s="22">
        <f t="shared" si="75"/>
        <v>1.4736</v>
      </c>
      <c r="K235" s="22">
        <f t="shared" si="76"/>
        <v>205.88888888888889</v>
      </c>
      <c r="L235" s="22">
        <f t="shared" si="77"/>
        <v>230.112</v>
      </c>
      <c r="M235" s="21">
        <f t="shared" si="78"/>
        <v>15455.243055555555</v>
      </c>
      <c r="N235" s="21">
        <f t="shared" si="79"/>
        <v>13002.4736</v>
      </c>
      <c r="O235" s="9">
        <v>61818</v>
      </c>
      <c r="P235" s="9">
        <v>35149</v>
      </c>
      <c r="Q235" s="21">
        <f t="shared" si="80"/>
        <v>62023.88888888889</v>
      </c>
      <c r="R235" s="21">
        <f t="shared" si="81"/>
        <v>35379.112</v>
      </c>
      <c r="U235" s="9">
        <f t="shared" si="82"/>
        <v>77479.13194444444</v>
      </c>
      <c r="V235" s="9">
        <f t="shared" si="83"/>
        <v>48151.4736</v>
      </c>
      <c r="W235" s="6">
        <v>14.57</v>
      </c>
      <c r="X235" s="7">
        <v>234</v>
      </c>
      <c r="Y235" s="9">
        <v>12372451</v>
      </c>
      <c r="Z235" s="24">
        <f t="shared" si="84"/>
        <v>12396315.774830556</v>
      </c>
    </row>
    <row r="236" spans="1:26" ht="12.75">
      <c r="A236" s="2" t="s">
        <v>9</v>
      </c>
      <c r="B236" s="5">
        <v>1999</v>
      </c>
      <c r="C236" s="9">
        <v>3847</v>
      </c>
      <c r="D236" s="9">
        <v>4245</v>
      </c>
      <c r="E236" s="9">
        <v>0</v>
      </c>
      <c r="F236" s="9">
        <v>0</v>
      </c>
      <c r="G236" s="9">
        <v>137.7</v>
      </c>
      <c r="H236" s="9">
        <v>356.7</v>
      </c>
      <c r="I236" s="22">
        <f t="shared" si="74"/>
        <v>0</v>
      </c>
      <c r="J236" s="22">
        <f t="shared" si="75"/>
        <v>0</v>
      </c>
      <c r="K236" s="22">
        <f t="shared" si="76"/>
        <v>1.9124999999999999</v>
      </c>
      <c r="L236" s="22">
        <f t="shared" si="77"/>
        <v>2.1402</v>
      </c>
      <c r="M236" s="21">
        <f t="shared" si="78"/>
        <v>3847</v>
      </c>
      <c r="N236" s="21">
        <f t="shared" si="79"/>
        <v>4245</v>
      </c>
      <c r="O236" s="9">
        <v>15388</v>
      </c>
      <c r="P236" s="9">
        <v>11479</v>
      </c>
      <c r="Q236" s="21">
        <f t="shared" si="80"/>
        <v>15389.9125</v>
      </c>
      <c r="R236" s="21">
        <f t="shared" si="81"/>
        <v>11481.1402</v>
      </c>
      <c r="U236" s="9">
        <f t="shared" si="82"/>
        <v>19236.9125</v>
      </c>
      <c r="V236" s="9">
        <f t="shared" si="83"/>
        <v>15724</v>
      </c>
      <c r="W236" s="6">
        <v>13.84</v>
      </c>
      <c r="X236" s="7">
        <v>234</v>
      </c>
      <c r="Y236" s="9">
        <v>3946644</v>
      </c>
      <c r="Z236" s="24">
        <f t="shared" si="84"/>
        <v>3945654.869</v>
      </c>
    </row>
    <row r="237" spans="1:26" ht="12.75">
      <c r="A237" s="2" t="s">
        <v>9</v>
      </c>
      <c r="B237" s="5">
        <v>1998</v>
      </c>
      <c r="C237" s="9">
        <v>276</v>
      </c>
      <c r="D237" s="9">
        <v>354</v>
      </c>
      <c r="E237" s="9">
        <v>0</v>
      </c>
      <c r="F237" s="9">
        <v>0</v>
      </c>
      <c r="G237" s="9">
        <v>1</v>
      </c>
      <c r="H237" s="9">
        <v>30</v>
      </c>
      <c r="I237" s="22">
        <f t="shared" si="74"/>
        <v>0</v>
      </c>
      <c r="J237" s="22">
        <f t="shared" si="75"/>
        <v>0</v>
      </c>
      <c r="K237" s="22">
        <f t="shared" si="76"/>
        <v>0.013888888888888888</v>
      </c>
      <c r="L237" s="22">
        <f t="shared" si="77"/>
        <v>0.18</v>
      </c>
      <c r="M237" s="21">
        <f t="shared" si="78"/>
        <v>276</v>
      </c>
      <c r="N237" s="21">
        <f t="shared" si="79"/>
        <v>354</v>
      </c>
      <c r="O237" s="9">
        <v>1103</v>
      </c>
      <c r="P237" s="9">
        <v>957</v>
      </c>
      <c r="Q237" s="21">
        <f t="shared" si="80"/>
        <v>1103.013888888889</v>
      </c>
      <c r="R237" s="21">
        <f t="shared" si="81"/>
        <v>957.18</v>
      </c>
      <c r="U237" s="9">
        <f t="shared" si="82"/>
        <v>1379.013888888889</v>
      </c>
      <c r="V237" s="9">
        <f t="shared" si="83"/>
        <v>1311</v>
      </c>
      <c r="W237" s="6">
        <v>14.22</v>
      </c>
      <c r="X237" s="7">
        <v>232</v>
      </c>
      <c r="Y237" s="9">
        <v>324122</v>
      </c>
      <c r="Z237" s="24">
        <f t="shared" si="84"/>
        <v>323761.5775</v>
      </c>
    </row>
    <row r="238" spans="1:26" ht="12.75">
      <c r="A238" s="2" t="s">
        <v>9</v>
      </c>
      <c r="B238" s="5">
        <v>1997</v>
      </c>
      <c r="C238" s="9">
        <v>268</v>
      </c>
      <c r="D238" s="9">
        <v>986</v>
      </c>
      <c r="E238" s="9">
        <v>0</v>
      </c>
      <c r="F238" s="9">
        <v>0</v>
      </c>
      <c r="G238" s="9">
        <v>0</v>
      </c>
      <c r="H238" s="9">
        <v>0</v>
      </c>
      <c r="I238" s="22">
        <f t="shared" si="74"/>
        <v>0</v>
      </c>
      <c r="J238" s="22">
        <f t="shared" si="75"/>
        <v>0</v>
      </c>
      <c r="K238" s="22">
        <f t="shared" si="76"/>
        <v>0</v>
      </c>
      <c r="L238" s="22">
        <f t="shared" si="77"/>
        <v>0</v>
      </c>
      <c r="M238" s="21">
        <f t="shared" si="78"/>
        <v>268</v>
      </c>
      <c r="N238" s="21">
        <f t="shared" si="79"/>
        <v>986</v>
      </c>
      <c r="O238" s="9">
        <v>1084</v>
      </c>
      <c r="P238" s="9">
        <v>2664</v>
      </c>
      <c r="Q238" s="21">
        <f t="shared" si="80"/>
        <v>1084</v>
      </c>
      <c r="R238" s="21">
        <f t="shared" si="81"/>
        <v>2664</v>
      </c>
      <c r="U238" s="9">
        <f t="shared" si="82"/>
        <v>1352</v>
      </c>
      <c r="V238" s="9">
        <f t="shared" si="83"/>
        <v>3650</v>
      </c>
      <c r="W238" s="6">
        <v>14.76</v>
      </c>
      <c r="X238" s="7">
        <v>238</v>
      </c>
      <c r="Y238" s="9">
        <v>889791</v>
      </c>
      <c r="Z238" s="24">
        <f t="shared" si="84"/>
        <v>888655.52</v>
      </c>
    </row>
    <row r="239" spans="1:26" ht="12.75">
      <c r="A239" s="2" t="s">
        <v>9</v>
      </c>
      <c r="B239" s="5">
        <v>1996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>
        <v>24190</v>
      </c>
      <c r="N239" s="5">
        <v>13775</v>
      </c>
      <c r="O239" s="5"/>
      <c r="P239" s="5"/>
      <c r="Q239" s="5">
        <v>12004</v>
      </c>
      <c r="R239" s="5">
        <v>7004</v>
      </c>
      <c r="S239" s="5"/>
      <c r="T239" s="5"/>
      <c r="U239" s="5">
        <v>37194</v>
      </c>
      <c r="V239" s="5">
        <v>20779</v>
      </c>
      <c r="W239" s="6">
        <v>14</v>
      </c>
      <c r="X239" s="7">
        <v>180</v>
      </c>
      <c r="Y239" s="9"/>
      <c r="Z239" s="32">
        <v>4260936</v>
      </c>
    </row>
    <row r="240" spans="1:26" ht="12.75">
      <c r="A240" s="2" t="s">
        <v>9</v>
      </c>
      <c r="B240" s="5">
        <v>1995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>
        <v>32022</v>
      </c>
      <c r="N240" s="5">
        <v>16187</v>
      </c>
      <c r="O240" s="5"/>
      <c r="P240" s="5"/>
      <c r="Q240" s="5">
        <v>37000</v>
      </c>
      <c r="R240" s="5">
        <v>16200</v>
      </c>
      <c r="S240" s="5"/>
      <c r="T240" s="5"/>
      <c r="U240" s="5">
        <v>69022</v>
      </c>
      <c r="V240" s="5">
        <v>32387</v>
      </c>
      <c r="W240" s="6">
        <v>16</v>
      </c>
      <c r="X240" s="7">
        <v>170</v>
      </c>
      <c r="Y240" s="9"/>
      <c r="Z240" s="32">
        <v>6610142</v>
      </c>
    </row>
    <row r="241" spans="1:26" ht="12.75">
      <c r="A241" s="2" t="s">
        <v>9</v>
      </c>
      <c r="B241" s="5">
        <v>1994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>
        <v>27905</v>
      </c>
      <c r="N241" s="5">
        <v>8941</v>
      </c>
      <c r="O241" s="5"/>
      <c r="P241" s="5"/>
      <c r="Q241" s="5">
        <v>13472</v>
      </c>
      <c r="R241" s="5">
        <v>4164</v>
      </c>
      <c r="S241" s="5"/>
      <c r="T241" s="5"/>
      <c r="U241" s="5">
        <v>41377</v>
      </c>
      <c r="V241" s="5">
        <v>13105</v>
      </c>
      <c r="W241" s="6">
        <v>16</v>
      </c>
      <c r="X241" s="7">
        <v>178</v>
      </c>
      <c r="Y241" s="9"/>
      <c r="Z241" s="32">
        <v>2994544</v>
      </c>
    </row>
    <row r="242" spans="1:26" ht="12.75">
      <c r="A242" s="2" t="s">
        <v>9</v>
      </c>
      <c r="B242" s="5">
        <v>1993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>
        <v>19877</v>
      </c>
      <c r="N242" s="5">
        <v>7756</v>
      </c>
      <c r="O242" s="5"/>
      <c r="P242" s="5"/>
      <c r="Q242" s="5">
        <v>19000</v>
      </c>
      <c r="R242" s="5">
        <v>7051</v>
      </c>
      <c r="S242" s="5"/>
      <c r="T242" s="5"/>
      <c r="U242" s="5">
        <v>38877</v>
      </c>
      <c r="V242" s="5">
        <v>14807</v>
      </c>
      <c r="W242" s="6">
        <v>18</v>
      </c>
      <c r="X242" s="7">
        <v>180</v>
      </c>
      <c r="Y242" s="9"/>
      <c r="Z242" s="32">
        <v>3365046</v>
      </c>
    </row>
    <row r="243" spans="1:26" ht="12.75">
      <c r="A243" s="2" t="s">
        <v>9</v>
      </c>
      <c r="B243" s="5">
        <v>1992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>
        <v>11549</v>
      </c>
      <c r="N243" s="5">
        <v>1818</v>
      </c>
      <c r="O243" s="5"/>
      <c r="P243" s="5"/>
      <c r="Q243" s="5">
        <v>20000</v>
      </c>
      <c r="R243" s="5">
        <v>15079</v>
      </c>
      <c r="S243" s="5"/>
      <c r="T243" s="5"/>
      <c r="U243" s="5">
        <v>31549</v>
      </c>
      <c r="V243" s="5">
        <v>16897</v>
      </c>
      <c r="W243" s="6">
        <v>16</v>
      </c>
      <c r="X243" s="7">
        <v>187</v>
      </c>
      <c r="Y243" s="9"/>
      <c r="Z243" s="32">
        <v>3694523</v>
      </c>
    </row>
    <row r="244" spans="1:26" ht="12.75">
      <c r="A244" s="2" t="s">
        <v>9</v>
      </c>
      <c r="B244" s="5">
        <v>1991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>
        <v>18470</v>
      </c>
      <c r="N244" s="5">
        <v>3265</v>
      </c>
      <c r="O244" s="5"/>
      <c r="P244" s="5"/>
      <c r="Q244" s="5">
        <v>1000</v>
      </c>
      <c r="R244" s="5">
        <v>2008</v>
      </c>
      <c r="S244" s="5"/>
      <c r="T244" s="5"/>
      <c r="U244" s="5">
        <v>19470</v>
      </c>
      <c r="V244" s="5">
        <v>5273</v>
      </c>
      <c r="W244" s="6">
        <v>16</v>
      </c>
      <c r="X244" s="7">
        <v>128</v>
      </c>
      <c r="Y244" s="9"/>
      <c r="Z244" s="32">
        <v>986464</v>
      </c>
    </row>
    <row r="245" spans="1:26" ht="12.75">
      <c r="A245" s="2" t="s">
        <v>9</v>
      </c>
      <c r="B245" s="5">
        <v>1990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>
        <v>5485</v>
      </c>
      <c r="N245" s="5">
        <v>13636</v>
      </c>
      <c r="O245" s="5"/>
      <c r="P245" s="5"/>
      <c r="Q245" s="5">
        <v>2742</v>
      </c>
      <c r="R245" s="5">
        <v>4119</v>
      </c>
      <c r="S245" s="5"/>
      <c r="T245" s="5"/>
      <c r="U245" s="5">
        <v>8227</v>
      </c>
      <c r="V245" s="5">
        <v>17755</v>
      </c>
      <c r="W245" s="6">
        <v>12.79</v>
      </c>
      <c r="X245" s="7">
        <v>140</v>
      </c>
      <c r="Y245" s="9"/>
      <c r="Z245" s="32">
        <v>2590969</v>
      </c>
    </row>
    <row r="246" spans="1:26" ht="12.75">
      <c r="A246" s="2" t="s">
        <v>9</v>
      </c>
      <c r="B246" s="5">
        <v>1989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>
        <v>5192</v>
      </c>
      <c r="N246" s="5">
        <v>12585</v>
      </c>
      <c r="O246" s="5"/>
      <c r="P246" s="5"/>
      <c r="Q246" s="5">
        <v>75068</v>
      </c>
      <c r="R246" s="5">
        <v>23095</v>
      </c>
      <c r="S246" s="5"/>
      <c r="T246" s="5"/>
      <c r="U246" s="5">
        <v>80260</v>
      </c>
      <c r="V246" s="5">
        <v>35630</v>
      </c>
      <c r="W246" s="6">
        <v>11.38</v>
      </c>
      <c r="X246" s="7">
        <v>132</v>
      </c>
      <c r="Y246" s="9"/>
      <c r="Z246" s="32">
        <v>5617366</v>
      </c>
    </row>
    <row r="247" spans="1:26" ht="12.75">
      <c r="A247" s="2" t="s">
        <v>9</v>
      </c>
      <c r="B247" s="5">
        <v>1988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>
        <v>3148</v>
      </c>
      <c r="N247" s="5">
        <v>4766</v>
      </c>
      <c r="O247" s="5"/>
      <c r="P247" s="5"/>
      <c r="Q247" s="5">
        <v>3500</v>
      </c>
      <c r="R247" s="5">
        <v>3003</v>
      </c>
      <c r="S247" s="5"/>
      <c r="T247" s="5"/>
      <c r="U247" s="5">
        <v>6648</v>
      </c>
      <c r="V247" s="5">
        <v>7769</v>
      </c>
      <c r="W247" s="6">
        <v>11.72</v>
      </c>
      <c r="X247" s="7">
        <v>121</v>
      </c>
      <c r="Y247" s="9"/>
      <c r="Z247" s="32">
        <v>1017964</v>
      </c>
    </row>
    <row r="248" spans="1:26" ht="12.75">
      <c r="A248" s="2" t="s">
        <v>9</v>
      </c>
      <c r="B248" s="5">
        <v>1987</v>
      </c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>
        <v>25094</v>
      </c>
      <c r="N248" s="5">
        <v>8219</v>
      </c>
      <c r="O248" s="5"/>
      <c r="P248" s="5"/>
      <c r="Q248" s="5">
        <v>30000</v>
      </c>
      <c r="R248" s="5">
        <v>1506</v>
      </c>
      <c r="S248" s="5"/>
      <c r="T248" s="5"/>
      <c r="U248" s="5">
        <v>55094</v>
      </c>
      <c r="V248" s="5">
        <v>9725</v>
      </c>
      <c r="W248" s="6">
        <v>11.5</v>
      </c>
      <c r="X248" s="7">
        <v>127</v>
      </c>
      <c r="Y248" s="9"/>
      <c r="Z248" s="32">
        <v>1868656</v>
      </c>
    </row>
    <row r="249" spans="1:26" ht="12.75">
      <c r="A249" s="2" t="s">
        <v>9</v>
      </c>
      <c r="B249" s="5">
        <v>1986</v>
      </c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>
        <v>401</v>
      </c>
      <c r="N249" s="5">
        <v>371</v>
      </c>
      <c r="O249" s="5"/>
      <c r="P249" s="5"/>
      <c r="Q249" s="5">
        <v>600</v>
      </c>
      <c r="R249" s="5">
        <v>66</v>
      </c>
      <c r="S249" s="5"/>
      <c r="T249" s="5"/>
      <c r="U249" s="5">
        <v>1001</v>
      </c>
      <c r="V249" s="5">
        <v>437</v>
      </c>
      <c r="W249" s="6">
        <v>11.4</v>
      </c>
      <c r="X249" s="7">
        <v>133</v>
      </c>
      <c r="Y249" s="9"/>
      <c r="Z249" s="32">
        <v>69532</v>
      </c>
    </row>
    <row r="250" spans="1:26" ht="12.75">
      <c r="A250" s="2" t="s">
        <v>9</v>
      </c>
      <c r="B250" s="5">
        <v>1985</v>
      </c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>
        <v>1</v>
      </c>
      <c r="N250" s="5">
        <v>0</v>
      </c>
      <c r="O250" s="5"/>
      <c r="P250" s="5"/>
      <c r="Q250" s="5">
        <v>50</v>
      </c>
      <c r="R250" s="5">
        <v>0</v>
      </c>
      <c r="S250" s="5"/>
      <c r="T250" s="5"/>
      <c r="U250" s="5">
        <v>51</v>
      </c>
      <c r="V250" s="5">
        <v>0</v>
      </c>
      <c r="W250" s="6">
        <v>10</v>
      </c>
      <c r="X250" s="7">
        <v>132</v>
      </c>
      <c r="Y250" s="9"/>
      <c r="Z250" s="32">
        <v>510</v>
      </c>
    </row>
    <row r="251" spans="1:26" ht="12.75">
      <c r="A251" s="2" t="s">
        <v>9</v>
      </c>
      <c r="B251" s="5">
        <v>1984</v>
      </c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>
        <v>151</v>
      </c>
      <c r="N251" s="5">
        <v>51</v>
      </c>
      <c r="O251" s="5"/>
      <c r="P251" s="5"/>
      <c r="Q251" s="5">
        <v>1500</v>
      </c>
      <c r="R251" s="5">
        <v>0</v>
      </c>
      <c r="S251" s="5"/>
      <c r="T251" s="5"/>
      <c r="U251" s="5">
        <v>1651</v>
      </c>
      <c r="V251" s="5">
        <v>51</v>
      </c>
      <c r="W251" s="6">
        <v>10</v>
      </c>
      <c r="X251" s="7">
        <v>155</v>
      </c>
      <c r="Y251" s="9"/>
      <c r="Z251" s="32">
        <v>24415</v>
      </c>
    </row>
    <row r="252" spans="1:26" ht="12.75">
      <c r="A252" s="2" t="s">
        <v>9</v>
      </c>
      <c r="B252" s="5">
        <v>1983</v>
      </c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>
        <v>128</v>
      </c>
      <c r="N252" s="5">
        <v>67</v>
      </c>
      <c r="O252" s="5"/>
      <c r="P252" s="5"/>
      <c r="Q252" s="5">
        <v>390</v>
      </c>
      <c r="R252" s="5">
        <v>0</v>
      </c>
      <c r="S252" s="5"/>
      <c r="T252" s="5"/>
      <c r="U252" s="5">
        <v>518</v>
      </c>
      <c r="V252" s="5">
        <v>67</v>
      </c>
      <c r="W252" s="6">
        <v>9</v>
      </c>
      <c r="X252" s="7">
        <v>155</v>
      </c>
      <c r="Y252" s="9"/>
      <c r="Z252" s="32">
        <v>15047</v>
      </c>
    </row>
    <row r="253" spans="1:26" ht="12.75">
      <c r="A253" s="2" t="s">
        <v>9</v>
      </c>
      <c r="B253" s="5">
        <v>1982</v>
      </c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>
        <v>32</v>
      </c>
      <c r="N253" s="5">
        <v>7</v>
      </c>
      <c r="O253" s="5"/>
      <c r="P253" s="5"/>
      <c r="Q253" s="5">
        <v>85</v>
      </c>
      <c r="R253" s="5">
        <v>0</v>
      </c>
      <c r="S253" s="5"/>
      <c r="T253" s="5"/>
      <c r="U253" s="5">
        <v>117</v>
      </c>
      <c r="V253" s="5">
        <v>7</v>
      </c>
      <c r="W253" s="6">
        <v>9</v>
      </c>
      <c r="X253" s="7">
        <v>134</v>
      </c>
      <c r="Y253" s="9"/>
      <c r="Z253" s="32">
        <v>1991</v>
      </c>
    </row>
    <row r="254" spans="1:26" ht="12.75">
      <c r="A254" s="2" t="s">
        <v>9</v>
      </c>
      <c r="B254" s="5">
        <v>1981</v>
      </c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>
        <v>1185</v>
      </c>
      <c r="N254" s="5">
        <v>307</v>
      </c>
      <c r="O254" s="5"/>
      <c r="P254" s="5"/>
      <c r="Q254" s="5">
        <v>600</v>
      </c>
      <c r="R254" s="5">
        <v>0</v>
      </c>
      <c r="S254" s="5"/>
      <c r="T254" s="5"/>
      <c r="U254" s="5">
        <v>1785</v>
      </c>
      <c r="V254" s="5">
        <v>307</v>
      </c>
      <c r="W254" s="6">
        <v>8</v>
      </c>
      <c r="X254" s="7">
        <v>152</v>
      </c>
      <c r="Y254" s="9"/>
      <c r="Z254" s="32">
        <v>60944</v>
      </c>
    </row>
    <row r="255" spans="1:26" ht="12.75">
      <c r="A255" s="2" t="s">
        <v>9</v>
      </c>
      <c r="B255" s="5">
        <v>1980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>
        <v>5815</v>
      </c>
      <c r="N255" s="5">
        <v>1354</v>
      </c>
      <c r="O255" s="5"/>
      <c r="P255" s="5"/>
      <c r="Q255" s="5">
        <v>236007</v>
      </c>
      <c r="R255" s="5">
        <v>57412</v>
      </c>
      <c r="S255" s="5"/>
      <c r="T255" s="5"/>
      <c r="U255" s="5">
        <v>241822</v>
      </c>
      <c r="V255" s="5">
        <v>58766</v>
      </c>
      <c r="W255" s="6">
        <v>7.5</v>
      </c>
      <c r="X255" s="7">
        <v>105</v>
      </c>
      <c r="Y255" s="9"/>
      <c r="Z255" s="32">
        <v>7984095</v>
      </c>
    </row>
    <row r="256" spans="1:26" ht="12.75">
      <c r="A256" s="2" t="s">
        <v>9</v>
      </c>
      <c r="B256" s="5">
        <v>1979</v>
      </c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>
        <v>1578</v>
      </c>
      <c r="N256" s="5">
        <v>589</v>
      </c>
      <c r="O256" s="5"/>
      <c r="P256" s="5"/>
      <c r="Q256" s="5">
        <v>62834</v>
      </c>
      <c r="R256" s="5">
        <v>38330</v>
      </c>
      <c r="S256" s="5"/>
      <c r="T256" s="5"/>
      <c r="U256" s="5">
        <v>64416</v>
      </c>
      <c r="V256" s="5">
        <v>38919</v>
      </c>
      <c r="W256" s="6">
        <v>7.5</v>
      </c>
      <c r="X256" s="7">
        <v>140</v>
      </c>
      <c r="Y256" s="9"/>
      <c r="Z256" s="32">
        <v>5931780</v>
      </c>
    </row>
    <row r="257" spans="1:26" ht="12.75">
      <c r="A257" s="2" t="s">
        <v>9</v>
      </c>
      <c r="B257" s="5">
        <v>1978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>
        <v>37</v>
      </c>
      <c r="N257" s="5">
        <v>0</v>
      </c>
      <c r="O257" s="5"/>
      <c r="P257" s="5"/>
      <c r="Q257" s="5">
        <v>500</v>
      </c>
      <c r="R257" s="5">
        <v>20</v>
      </c>
      <c r="S257" s="5"/>
      <c r="T257" s="5"/>
      <c r="U257" s="5">
        <v>537</v>
      </c>
      <c r="V257" s="5">
        <v>20</v>
      </c>
      <c r="W257" s="6">
        <v>7.25</v>
      </c>
      <c r="X257" s="7">
        <v>97</v>
      </c>
      <c r="Y257" s="9"/>
      <c r="Z257" s="32">
        <v>5833</v>
      </c>
    </row>
    <row r="258" spans="1:26" ht="12.75">
      <c r="A258" s="2" t="s">
        <v>9</v>
      </c>
      <c r="B258" s="5">
        <v>1977</v>
      </c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>
        <v>53665</v>
      </c>
      <c r="N258" s="5">
        <v>6169</v>
      </c>
      <c r="O258" s="5"/>
      <c r="P258" s="5"/>
      <c r="Q258" s="5">
        <v>25075</v>
      </c>
      <c r="R258" s="5">
        <v>3026</v>
      </c>
      <c r="S258" s="5"/>
      <c r="T258" s="5"/>
      <c r="U258" s="5">
        <v>78740</v>
      </c>
      <c r="V258" s="5">
        <v>9195</v>
      </c>
      <c r="W258" s="6">
        <v>7.35</v>
      </c>
      <c r="X258" s="7">
        <v>100</v>
      </c>
      <c r="Y258" s="9"/>
      <c r="Z258" s="32">
        <v>1498239</v>
      </c>
    </row>
    <row r="259" spans="1:26" ht="12.75">
      <c r="A259" s="2" t="s">
        <v>9</v>
      </c>
      <c r="B259" s="5">
        <v>1976</v>
      </c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>
        <v>77615</v>
      </c>
      <c r="N259" s="5">
        <v>26248</v>
      </c>
      <c r="O259" s="5"/>
      <c r="P259" s="5"/>
      <c r="Q259" s="5">
        <v>25549</v>
      </c>
      <c r="R259" s="5">
        <v>8523</v>
      </c>
      <c r="S259" s="5"/>
      <c r="T259" s="5"/>
      <c r="U259" s="5">
        <v>103164</v>
      </c>
      <c r="V259" s="5">
        <v>34771</v>
      </c>
      <c r="W259" s="6">
        <v>6</v>
      </c>
      <c r="X259" s="7">
        <v>50</v>
      </c>
      <c r="Y259" s="9"/>
      <c r="Z259" s="32">
        <v>2357534</v>
      </c>
    </row>
    <row r="260" spans="1:26" ht="12.75">
      <c r="A260" s="2" t="s">
        <v>9</v>
      </c>
      <c r="B260" s="5">
        <v>1975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>
        <v>213004</v>
      </c>
      <c r="N260" s="5">
        <v>92160</v>
      </c>
      <c r="O260" s="5"/>
      <c r="P260" s="5"/>
      <c r="Q260" s="5">
        <v>188000</v>
      </c>
      <c r="R260" s="5">
        <v>72000</v>
      </c>
      <c r="S260" s="5"/>
      <c r="T260" s="5"/>
      <c r="U260" s="5">
        <v>401004</v>
      </c>
      <c r="V260" s="5">
        <v>164160</v>
      </c>
      <c r="W260" s="6">
        <v>6</v>
      </c>
      <c r="X260" s="7">
        <v>50</v>
      </c>
      <c r="Y260" s="9"/>
      <c r="Z260" s="32">
        <v>10614024</v>
      </c>
    </row>
    <row r="261" spans="1:26" ht="12.75">
      <c r="A261" s="2" t="s">
        <v>9</v>
      </c>
      <c r="B261" s="5">
        <v>1974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>
        <v>198331</v>
      </c>
      <c r="N261" s="5">
        <v>82949</v>
      </c>
      <c r="O261" s="5"/>
      <c r="P261" s="5"/>
      <c r="Q261" s="5">
        <v>155000</v>
      </c>
      <c r="R261" s="5">
        <v>65000</v>
      </c>
      <c r="S261" s="5"/>
      <c r="T261" s="5"/>
      <c r="U261" s="5">
        <v>353331</v>
      </c>
      <c r="V261" s="5">
        <v>147949</v>
      </c>
      <c r="W261" s="6">
        <v>6</v>
      </c>
      <c r="X261" s="7">
        <v>50</v>
      </c>
      <c r="Y261" s="9"/>
      <c r="Z261" s="32">
        <v>9517436</v>
      </c>
    </row>
    <row r="262" spans="1:26" ht="12.75">
      <c r="A262" s="2" t="s">
        <v>9</v>
      </c>
      <c r="B262" s="5">
        <v>1973</v>
      </c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>
        <v>79414</v>
      </c>
      <c r="N262" s="5">
        <v>41573</v>
      </c>
      <c r="O262" s="5"/>
      <c r="P262" s="5"/>
      <c r="Q262" s="5">
        <v>59200</v>
      </c>
      <c r="R262" s="5">
        <v>32000</v>
      </c>
      <c r="S262" s="5"/>
      <c r="T262" s="5"/>
      <c r="U262" s="5">
        <v>138614</v>
      </c>
      <c r="V262" s="5">
        <v>73573</v>
      </c>
      <c r="W262" s="6">
        <v>6</v>
      </c>
      <c r="X262" s="7">
        <v>80</v>
      </c>
      <c r="Y262" s="9"/>
      <c r="Z262" s="32">
        <v>6717524</v>
      </c>
    </row>
    <row r="263" spans="1:26" ht="12.75">
      <c r="A263" s="2" t="s">
        <v>9</v>
      </c>
      <c r="B263" s="5">
        <v>1972</v>
      </c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>
        <v>31415</v>
      </c>
      <c r="N263" s="5">
        <v>8622</v>
      </c>
      <c r="O263" s="5"/>
      <c r="P263" s="5"/>
      <c r="Q263" s="5">
        <v>1200</v>
      </c>
      <c r="R263" s="5">
        <v>2500</v>
      </c>
      <c r="S263" s="5"/>
      <c r="T263" s="5"/>
      <c r="U263" s="5">
        <v>32615</v>
      </c>
      <c r="V263" s="5">
        <v>11122</v>
      </c>
      <c r="W263" s="6">
        <v>6</v>
      </c>
      <c r="X263" s="7">
        <v>80</v>
      </c>
      <c r="Y263" s="9"/>
      <c r="Z263" s="32">
        <v>1085450</v>
      </c>
    </row>
    <row r="264" spans="1:26" ht="12.75">
      <c r="A264" s="2" t="s">
        <v>9</v>
      </c>
      <c r="B264" s="5">
        <v>1971</v>
      </c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>
        <v>6388</v>
      </c>
      <c r="N264" s="5">
        <v>600</v>
      </c>
      <c r="O264" s="5"/>
      <c r="P264" s="5"/>
      <c r="Q264" s="5">
        <v>1000</v>
      </c>
      <c r="R264" s="5">
        <v>10</v>
      </c>
      <c r="S264" s="5"/>
      <c r="T264" s="5"/>
      <c r="U264" s="5">
        <v>7388</v>
      </c>
      <c r="V264" s="5">
        <v>610</v>
      </c>
      <c r="W264" s="6">
        <v>5</v>
      </c>
      <c r="X264" s="7">
        <v>45</v>
      </c>
      <c r="Y264" s="9"/>
      <c r="Z264" s="32">
        <v>64390</v>
      </c>
    </row>
    <row r="265" spans="1:26" ht="12.75">
      <c r="A265" s="2" t="s">
        <v>9</v>
      </c>
      <c r="B265" s="5">
        <v>1970</v>
      </c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>
        <v>26579</v>
      </c>
      <c r="N265" s="5">
        <v>16558</v>
      </c>
      <c r="O265" s="5"/>
      <c r="P265" s="5"/>
      <c r="Q265" s="5">
        <v>25000</v>
      </c>
      <c r="R265" s="5">
        <v>15000</v>
      </c>
      <c r="S265" s="5"/>
      <c r="T265" s="5"/>
      <c r="U265" s="5">
        <v>51579</v>
      </c>
      <c r="V265" s="5">
        <v>31558</v>
      </c>
      <c r="W265" s="6">
        <v>5</v>
      </c>
      <c r="X265" s="7">
        <v>40</v>
      </c>
      <c r="Y265" s="9"/>
      <c r="Z265" s="32">
        <v>1520215</v>
      </c>
    </row>
    <row r="266" spans="1:26" ht="12.75">
      <c r="A266" s="2" t="s">
        <v>9</v>
      </c>
      <c r="B266" s="5">
        <v>1969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>
        <v>35867</v>
      </c>
      <c r="N266" s="5">
        <v>15197</v>
      </c>
      <c r="O266" s="5"/>
      <c r="P266" s="5"/>
      <c r="Q266" s="5">
        <v>30000</v>
      </c>
      <c r="R266" s="5">
        <v>15000</v>
      </c>
      <c r="S266" s="5"/>
      <c r="T266" s="5"/>
      <c r="U266" s="5">
        <v>65867</v>
      </c>
      <c r="V266" s="5">
        <v>30197</v>
      </c>
      <c r="W266" s="6">
        <v>5</v>
      </c>
      <c r="X266" s="7">
        <v>40</v>
      </c>
      <c r="Y266" s="9"/>
      <c r="Z266" s="32">
        <v>1537215</v>
      </c>
    </row>
    <row r="267" spans="1:26" ht="12.75">
      <c r="A267" s="2" t="s">
        <v>9</v>
      </c>
      <c r="B267" s="5">
        <v>1968</v>
      </c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>
        <v>26037</v>
      </c>
      <c r="N267" s="5">
        <v>10776</v>
      </c>
      <c r="O267" s="5"/>
      <c r="P267" s="5"/>
      <c r="Q267" s="5">
        <v>30000</v>
      </c>
      <c r="R267" s="5">
        <v>10000</v>
      </c>
      <c r="S267" s="5"/>
      <c r="T267" s="5"/>
      <c r="U267" s="5">
        <v>56037</v>
      </c>
      <c r="V267" s="5">
        <v>20776</v>
      </c>
      <c r="W267" s="6">
        <v>5</v>
      </c>
      <c r="X267" s="7">
        <v>40</v>
      </c>
      <c r="Y267" s="9"/>
      <c r="Z267" s="32">
        <v>1111225</v>
      </c>
    </row>
    <row r="268" spans="1:26" ht="12.75">
      <c r="A268" s="2" t="s">
        <v>9</v>
      </c>
      <c r="B268" s="5">
        <v>1967</v>
      </c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>
        <v>2876</v>
      </c>
      <c r="N268" s="5">
        <v>2008</v>
      </c>
      <c r="O268" s="5"/>
      <c r="P268" s="5"/>
      <c r="Q268" s="5">
        <v>2000</v>
      </c>
      <c r="R268" s="5">
        <v>1500</v>
      </c>
      <c r="S268" s="5"/>
      <c r="T268" s="5"/>
      <c r="U268" s="5">
        <v>4876</v>
      </c>
      <c r="V268" s="5">
        <v>3508</v>
      </c>
      <c r="W268" s="6">
        <v>5</v>
      </c>
      <c r="X268" s="7">
        <v>40</v>
      </c>
      <c r="Y268" s="9"/>
      <c r="Z268" s="32">
        <v>164700</v>
      </c>
    </row>
    <row r="269" spans="1:26" ht="12.75">
      <c r="A269" s="2" t="s">
        <v>9</v>
      </c>
      <c r="B269" s="5">
        <v>1966</v>
      </c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>
        <v>28758</v>
      </c>
      <c r="N269" s="5">
        <v>26485</v>
      </c>
      <c r="O269" s="5"/>
      <c r="P269" s="5"/>
      <c r="Q269" s="5">
        <v>4000</v>
      </c>
      <c r="R269" s="5">
        <v>3000</v>
      </c>
      <c r="S269" s="5"/>
      <c r="T269" s="5"/>
      <c r="U269" s="5">
        <v>32758</v>
      </c>
      <c r="V269" s="5">
        <v>29485</v>
      </c>
      <c r="W269" s="6">
        <v>5</v>
      </c>
      <c r="X269" s="7">
        <v>40</v>
      </c>
      <c r="Y269" s="9"/>
      <c r="Z269" s="32">
        <v>1343190</v>
      </c>
    </row>
    <row r="270" spans="1:26" ht="12.75">
      <c r="A270" s="2" t="s">
        <v>9</v>
      </c>
      <c r="B270" s="5">
        <v>1965</v>
      </c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>
        <v>28108</v>
      </c>
      <c r="N270" s="5">
        <v>19281</v>
      </c>
      <c r="O270" s="5"/>
      <c r="P270" s="5"/>
      <c r="Q270" s="5">
        <v>15000</v>
      </c>
      <c r="R270" s="5">
        <v>12000</v>
      </c>
      <c r="S270" s="5"/>
      <c r="T270" s="5"/>
      <c r="U270" s="5">
        <v>43108</v>
      </c>
      <c r="V270" s="5">
        <v>31281</v>
      </c>
      <c r="W270" s="6">
        <v>5</v>
      </c>
      <c r="X270" s="7">
        <v>40</v>
      </c>
      <c r="Y270" s="9"/>
      <c r="Z270" s="32">
        <v>1466780</v>
      </c>
    </row>
    <row r="271" spans="1:26" ht="12.75">
      <c r="A271" s="2" t="s">
        <v>9</v>
      </c>
      <c r="B271" s="5">
        <v>1964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>
        <v>5565</v>
      </c>
      <c r="N271" s="5">
        <v>4740</v>
      </c>
      <c r="O271" s="5"/>
      <c r="P271" s="5"/>
      <c r="Q271" s="5">
        <v>1000</v>
      </c>
      <c r="R271" s="5">
        <v>1000</v>
      </c>
      <c r="S271" s="5"/>
      <c r="T271" s="5"/>
      <c r="U271" s="5">
        <v>6565</v>
      </c>
      <c r="V271" s="5">
        <v>5740</v>
      </c>
      <c r="W271" s="6">
        <v>5</v>
      </c>
      <c r="X271" s="7">
        <v>35</v>
      </c>
      <c r="Y271" s="9"/>
      <c r="Z271" s="32">
        <v>233725</v>
      </c>
    </row>
    <row r="272" spans="1:26" ht="12.75">
      <c r="A272" s="2" t="s">
        <v>9</v>
      </c>
      <c r="B272" s="5">
        <v>1963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>
        <v>20408</v>
      </c>
      <c r="N272" s="5">
        <v>10121</v>
      </c>
      <c r="O272" s="5"/>
      <c r="P272" s="5"/>
      <c r="Q272" s="5">
        <v>3600</v>
      </c>
      <c r="R272" s="5">
        <v>1800</v>
      </c>
      <c r="S272" s="5"/>
      <c r="T272" s="5"/>
      <c r="U272" s="5">
        <v>24008</v>
      </c>
      <c r="V272" s="5">
        <v>11921</v>
      </c>
      <c r="W272" s="6">
        <v>5</v>
      </c>
      <c r="X272" s="7">
        <v>35</v>
      </c>
      <c r="Y272" s="9"/>
      <c r="Z272" s="32">
        <v>537275</v>
      </c>
    </row>
    <row r="273" spans="1:26" ht="12.75">
      <c r="A273" s="2" t="s">
        <v>9</v>
      </c>
      <c r="B273" s="5">
        <v>1962</v>
      </c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>
        <v>10000</v>
      </c>
      <c r="N273" s="5">
        <v>5000</v>
      </c>
      <c r="O273" s="5"/>
      <c r="P273" s="5"/>
      <c r="Q273" s="5">
        <v>10000</v>
      </c>
      <c r="R273" s="5">
        <v>5000</v>
      </c>
      <c r="S273" s="5"/>
      <c r="T273" s="5"/>
      <c r="U273" s="5">
        <v>20000</v>
      </c>
      <c r="V273" s="5">
        <v>10000</v>
      </c>
      <c r="W273" s="6">
        <v>5</v>
      </c>
      <c r="X273" s="7">
        <v>35</v>
      </c>
      <c r="Y273" s="9"/>
      <c r="Z273" s="32">
        <v>450000</v>
      </c>
    </row>
    <row r="274" spans="1:26" ht="12.75">
      <c r="A274" s="2" t="s">
        <v>9</v>
      </c>
      <c r="B274" s="5">
        <v>1961</v>
      </c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 t="e">
        <f>NA()</f>
        <v>#N/A</v>
      </c>
      <c r="N274" s="5" t="e">
        <f>NA()</f>
        <v>#N/A</v>
      </c>
      <c r="O274" s="5"/>
      <c r="P274" s="5"/>
      <c r="Q274" s="5" t="e">
        <f>NA()</f>
        <v>#N/A</v>
      </c>
      <c r="R274" s="5">
        <v>5</v>
      </c>
      <c r="S274" s="5"/>
      <c r="T274" s="5"/>
      <c r="U274" s="5" t="e">
        <f>NA()</f>
        <v>#N/A</v>
      </c>
      <c r="V274" s="5">
        <v>5</v>
      </c>
      <c r="W274" s="6">
        <v>5</v>
      </c>
      <c r="X274" s="7">
        <v>35</v>
      </c>
      <c r="Y274" s="9"/>
      <c r="Z274" s="32">
        <v>175</v>
      </c>
    </row>
    <row r="275" spans="1:26" ht="12.75">
      <c r="A275" s="2" t="s">
        <v>9</v>
      </c>
      <c r="B275" s="5">
        <v>1960</v>
      </c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 t="e">
        <f>NA()</f>
        <v>#N/A</v>
      </c>
      <c r="N275" s="5" t="e">
        <f>NA()</f>
        <v>#N/A</v>
      </c>
      <c r="O275" s="5"/>
      <c r="P275" s="5"/>
      <c r="Q275" s="5" t="e">
        <f>NA()</f>
        <v>#N/A</v>
      </c>
      <c r="R275" s="5">
        <v>200</v>
      </c>
      <c r="S275" s="5"/>
      <c r="T275" s="5"/>
      <c r="U275" s="5" t="e">
        <f>NA()</f>
        <v>#N/A</v>
      </c>
      <c r="V275" s="5">
        <v>200</v>
      </c>
      <c r="W275" s="6">
        <v>5</v>
      </c>
      <c r="X275" s="7">
        <v>35</v>
      </c>
      <c r="Y275" s="9"/>
      <c r="Z275" s="32">
        <v>7000</v>
      </c>
    </row>
    <row r="276" spans="1:26" ht="12.75">
      <c r="A276" s="2" t="s">
        <v>10</v>
      </c>
      <c r="B276" s="5">
        <v>2004</v>
      </c>
      <c r="C276" s="9">
        <v>1341</v>
      </c>
      <c r="D276" s="9">
        <v>47</v>
      </c>
      <c r="E276" s="9">
        <v>0</v>
      </c>
      <c r="F276" s="9">
        <v>0</v>
      </c>
      <c r="G276" s="22">
        <v>0</v>
      </c>
      <c r="H276" s="22">
        <v>0</v>
      </c>
      <c r="I276" s="22">
        <f aca="true" t="shared" si="85" ref="I276:I283">E276/72</f>
        <v>0</v>
      </c>
      <c r="J276" s="22">
        <f aca="true" t="shared" si="86" ref="J276:J283">F276*0.006</f>
        <v>0</v>
      </c>
      <c r="K276" s="22">
        <f aca="true" t="shared" si="87" ref="K276:K283">G276/72</f>
        <v>0</v>
      </c>
      <c r="L276" s="22">
        <f aca="true" t="shared" si="88" ref="L276:L283">H276*0.006</f>
        <v>0</v>
      </c>
      <c r="M276" s="21">
        <f aca="true" t="shared" si="89" ref="M276:M283">C276+I276</f>
        <v>1341</v>
      </c>
      <c r="N276" s="21">
        <f aca="true" t="shared" si="90" ref="N276:N283">D276+J276</f>
        <v>47</v>
      </c>
      <c r="O276" s="9">
        <f>6555-1341</f>
        <v>5214</v>
      </c>
      <c r="P276" s="9">
        <f>4621.5-47</f>
        <v>4574.5</v>
      </c>
      <c r="Q276" s="21">
        <f aca="true" t="shared" si="91" ref="Q276:Q283">K276+O276</f>
        <v>5214</v>
      </c>
      <c r="R276" s="21">
        <f aca="true" t="shared" si="92" ref="R276:R283">L276+P276</f>
        <v>4574.5</v>
      </c>
      <c r="S276" s="21">
        <v>6555</v>
      </c>
      <c r="T276" s="21">
        <v>4621.5</v>
      </c>
      <c r="U276" s="9">
        <f>M276+Q276</f>
        <v>6555</v>
      </c>
      <c r="V276" s="9">
        <f>N276+P276</f>
        <v>4621.5</v>
      </c>
      <c r="W276" s="6">
        <v>23</v>
      </c>
      <c r="X276" s="7">
        <v>294</v>
      </c>
      <c r="Y276" s="9"/>
      <c r="Z276" s="24">
        <f>IF((U276+V276)=0,0,(U276*W276)+(V276*X276))</f>
        <v>1509486</v>
      </c>
    </row>
    <row r="277" spans="1:26" ht="12.75">
      <c r="A277" s="2" t="s">
        <v>10</v>
      </c>
      <c r="B277" s="5">
        <v>2003</v>
      </c>
      <c r="C277" s="9">
        <v>63446</v>
      </c>
      <c r="D277" s="9">
        <v>12</v>
      </c>
      <c r="E277" s="22">
        <v>0</v>
      </c>
      <c r="F277" s="22">
        <v>0</v>
      </c>
      <c r="G277" s="22">
        <v>60</v>
      </c>
      <c r="H277" s="22">
        <v>120</v>
      </c>
      <c r="I277" s="22">
        <f t="shared" si="85"/>
        <v>0</v>
      </c>
      <c r="J277" s="22">
        <f t="shared" si="86"/>
        <v>0</v>
      </c>
      <c r="K277" s="22">
        <f t="shared" si="87"/>
        <v>0.8333333333333334</v>
      </c>
      <c r="L277" s="22">
        <f t="shared" si="88"/>
        <v>0.72</v>
      </c>
      <c r="M277" s="21">
        <f t="shared" si="89"/>
        <v>63446</v>
      </c>
      <c r="N277" s="21">
        <f t="shared" si="90"/>
        <v>12</v>
      </c>
      <c r="O277" s="9">
        <v>34413</v>
      </c>
      <c r="P277" s="9">
        <v>20419</v>
      </c>
      <c r="Q277" s="21">
        <f t="shared" si="91"/>
        <v>34413.833333333336</v>
      </c>
      <c r="R277" s="21">
        <f t="shared" si="92"/>
        <v>20419.72</v>
      </c>
      <c r="S277" s="9"/>
      <c r="U277" s="9">
        <f aca="true" t="shared" si="93" ref="U277:U283">M277+Q277</f>
        <v>97859.83333333334</v>
      </c>
      <c r="V277" s="9">
        <f aca="true" t="shared" si="94" ref="V277:V283">N277+P277</f>
        <v>20431</v>
      </c>
      <c r="W277" s="6">
        <v>18</v>
      </c>
      <c r="X277" s="7">
        <v>294</v>
      </c>
      <c r="Y277" s="9">
        <v>6529558</v>
      </c>
      <c r="Z277" s="24">
        <f>IF((S277+V277)=0,0,(S277*W277)+(V277*X277))</f>
        <v>6006714</v>
      </c>
    </row>
    <row r="278" spans="1:26" ht="12.75">
      <c r="A278" s="2" t="s">
        <v>10</v>
      </c>
      <c r="B278" s="5">
        <v>2002</v>
      </c>
      <c r="C278" s="9">
        <v>1194100</v>
      </c>
      <c r="D278" s="9">
        <v>3084</v>
      </c>
      <c r="E278" s="9">
        <v>4651.6</v>
      </c>
      <c r="F278" s="9">
        <v>14494.8</v>
      </c>
      <c r="G278" s="9">
        <v>119107.7</v>
      </c>
      <c r="H278" s="9">
        <v>152961</v>
      </c>
      <c r="I278" s="22">
        <f t="shared" si="85"/>
        <v>64.60555555555555</v>
      </c>
      <c r="J278" s="22">
        <f t="shared" si="86"/>
        <v>86.9688</v>
      </c>
      <c r="K278" s="22">
        <f t="shared" si="87"/>
        <v>1654.273611111111</v>
      </c>
      <c r="L278" s="22">
        <f t="shared" si="88"/>
        <v>917.766</v>
      </c>
      <c r="M278" s="21">
        <f t="shared" si="89"/>
        <v>1194164.6055555556</v>
      </c>
      <c r="N278" s="21">
        <f t="shared" si="90"/>
        <v>3170.9688</v>
      </c>
      <c r="O278" s="9">
        <v>56929</v>
      </c>
      <c r="P278" s="9">
        <v>797183</v>
      </c>
      <c r="Q278" s="21">
        <f t="shared" si="91"/>
        <v>58583.27361111111</v>
      </c>
      <c r="R278" s="21">
        <f t="shared" si="92"/>
        <v>798100.766</v>
      </c>
      <c r="S278" s="9"/>
      <c r="U278" s="9">
        <f t="shared" si="93"/>
        <v>1252747.8791666667</v>
      </c>
      <c r="V278" s="9">
        <f t="shared" si="94"/>
        <v>800353.9688</v>
      </c>
      <c r="W278" s="6">
        <v>18</v>
      </c>
      <c r="X278" s="7">
        <v>294</v>
      </c>
      <c r="Y278" s="9">
        <v>255747794</v>
      </c>
      <c r="Z278" s="24">
        <f>IF((S278+V278)=0,0,(S278*W278)+(V278*X278))</f>
        <v>235304066.8272</v>
      </c>
    </row>
    <row r="279" spans="1:26" ht="12.75">
      <c r="A279" s="2" t="s">
        <v>10</v>
      </c>
      <c r="B279" s="5">
        <v>2001</v>
      </c>
      <c r="C279" s="9">
        <v>73851</v>
      </c>
      <c r="D279" s="9">
        <v>3626</v>
      </c>
      <c r="E279" s="9">
        <v>2694.2</v>
      </c>
      <c r="F279" s="9">
        <v>1219.7</v>
      </c>
      <c r="G279" s="9">
        <v>1362.1</v>
      </c>
      <c r="H279" s="9">
        <v>687.2</v>
      </c>
      <c r="I279" s="22">
        <f t="shared" si="85"/>
        <v>37.419444444444444</v>
      </c>
      <c r="J279" s="22">
        <f t="shared" si="86"/>
        <v>7.3182</v>
      </c>
      <c r="K279" s="22">
        <f t="shared" si="87"/>
        <v>18.918055555555554</v>
      </c>
      <c r="L279" s="22">
        <f t="shared" si="88"/>
        <v>4.123200000000001</v>
      </c>
      <c r="M279" s="21">
        <f t="shared" si="89"/>
        <v>73888.41944444444</v>
      </c>
      <c r="N279" s="21">
        <f t="shared" si="90"/>
        <v>3633.3182</v>
      </c>
      <c r="O279" s="9">
        <v>232810</v>
      </c>
      <c r="P279" s="9">
        <v>212182</v>
      </c>
      <c r="Q279" s="21">
        <f t="shared" si="91"/>
        <v>232828.91805555555</v>
      </c>
      <c r="R279" s="21">
        <f t="shared" si="92"/>
        <v>212186.1232</v>
      </c>
      <c r="U279" s="9">
        <f t="shared" si="93"/>
        <v>306717.3375</v>
      </c>
      <c r="V279" s="9">
        <f t="shared" si="94"/>
        <v>215815.3182</v>
      </c>
      <c r="W279" s="6">
        <v>22</v>
      </c>
      <c r="X279" s="7">
        <v>320</v>
      </c>
      <c r="Y279" s="9">
        <v>75805267</v>
      </c>
      <c r="Z279" s="24">
        <f>IF((U279+V279)=0,0,(U279*W279)+(V279*X279))</f>
        <v>75808683.249</v>
      </c>
    </row>
    <row r="280" spans="1:26" ht="12.75">
      <c r="A280" s="2" t="s">
        <v>10</v>
      </c>
      <c r="B280" s="5">
        <v>2000</v>
      </c>
      <c r="C280" s="9">
        <v>26298</v>
      </c>
      <c r="D280" s="9">
        <v>2412</v>
      </c>
      <c r="E280" s="9">
        <v>97.1</v>
      </c>
      <c r="F280" s="9">
        <v>48.7</v>
      </c>
      <c r="G280" s="9">
        <v>1</v>
      </c>
      <c r="H280" s="9">
        <v>0</v>
      </c>
      <c r="I280" s="22">
        <f t="shared" si="85"/>
        <v>1.348611111111111</v>
      </c>
      <c r="J280" s="22">
        <f t="shared" si="86"/>
        <v>0.2922</v>
      </c>
      <c r="K280" s="22">
        <f t="shared" si="87"/>
        <v>0.013888888888888888</v>
      </c>
      <c r="L280" s="22">
        <f t="shared" si="88"/>
        <v>0</v>
      </c>
      <c r="M280" s="21">
        <f t="shared" si="89"/>
        <v>26299.348611111112</v>
      </c>
      <c r="N280" s="21">
        <f t="shared" si="90"/>
        <v>2412.2922</v>
      </c>
      <c r="O280" s="9">
        <v>138359</v>
      </c>
      <c r="P280" s="9">
        <v>113466</v>
      </c>
      <c r="Q280" s="21">
        <f t="shared" si="91"/>
        <v>138359.01388888888</v>
      </c>
      <c r="R280" s="21">
        <f t="shared" si="92"/>
        <v>113466</v>
      </c>
      <c r="U280" s="9">
        <f t="shared" si="93"/>
        <v>164658.3625</v>
      </c>
      <c r="V280" s="9">
        <f t="shared" si="94"/>
        <v>115878.2922</v>
      </c>
      <c r="W280" s="6">
        <v>22</v>
      </c>
      <c r="X280" s="7">
        <v>379</v>
      </c>
      <c r="Y280" s="9">
        <v>40703724</v>
      </c>
      <c r="Z280" s="24">
        <f>IF((U280+V280)=0,0,(U280*W280)+(V280*X280))</f>
        <v>47540356.7188</v>
      </c>
    </row>
    <row r="281" spans="1:26" ht="12.75">
      <c r="A281" s="2" t="s">
        <v>10</v>
      </c>
      <c r="B281" s="5">
        <v>1999</v>
      </c>
      <c r="C281" s="9">
        <v>4932</v>
      </c>
      <c r="D281" s="9">
        <v>243</v>
      </c>
      <c r="E281" s="9">
        <v>0</v>
      </c>
      <c r="F281" s="9">
        <v>0</v>
      </c>
      <c r="G281" s="9">
        <v>25</v>
      </c>
      <c r="H281" s="9">
        <v>50</v>
      </c>
      <c r="I281" s="22">
        <f t="shared" si="85"/>
        <v>0</v>
      </c>
      <c r="J281" s="22">
        <f t="shared" si="86"/>
        <v>0</v>
      </c>
      <c r="K281" s="22">
        <f t="shared" si="87"/>
        <v>0.3472222222222222</v>
      </c>
      <c r="L281" s="22">
        <f t="shared" si="88"/>
        <v>0.3</v>
      </c>
      <c r="M281" s="21">
        <f t="shared" si="89"/>
        <v>4932</v>
      </c>
      <c r="N281" s="21">
        <f t="shared" si="90"/>
        <v>243</v>
      </c>
      <c r="O281" s="9">
        <v>28348</v>
      </c>
      <c r="P281" s="9">
        <v>23178</v>
      </c>
      <c r="Q281" s="21">
        <f t="shared" si="91"/>
        <v>28348.347222222223</v>
      </c>
      <c r="R281" s="21">
        <f t="shared" si="92"/>
        <v>23178.3</v>
      </c>
      <c r="U281" s="9">
        <f t="shared" si="93"/>
        <v>33280.34722222222</v>
      </c>
      <c r="V281" s="9">
        <f t="shared" si="94"/>
        <v>23421</v>
      </c>
      <c r="W281" s="6">
        <v>32</v>
      </c>
      <c r="X281" s="7">
        <v>379</v>
      </c>
      <c r="Y281" s="9">
        <v>9546234</v>
      </c>
      <c r="Z281" s="24">
        <f>IF((U281+V281)=0,0,(U281*W281)+(V281*X281))</f>
        <v>9941530.111111112</v>
      </c>
    </row>
    <row r="282" spans="1:26" ht="12.75">
      <c r="A282" s="2" t="s">
        <v>10</v>
      </c>
      <c r="B282" s="5">
        <v>1998</v>
      </c>
      <c r="C282" s="9">
        <v>2394</v>
      </c>
      <c r="D282" s="9">
        <v>29</v>
      </c>
      <c r="E282" s="9">
        <v>0</v>
      </c>
      <c r="F282" s="9">
        <v>0</v>
      </c>
      <c r="G282" s="9">
        <v>0</v>
      </c>
      <c r="H282" s="9">
        <v>0</v>
      </c>
      <c r="I282" s="22">
        <f t="shared" si="85"/>
        <v>0</v>
      </c>
      <c r="J282" s="22">
        <f t="shared" si="86"/>
        <v>0</v>
      </c>
      <c r="K282" s="22">
        <f t="shared" si="87"/>
        <v>0</v>
      </c>
      <c r="L282" s="22">
        <f t="shared" si="88"/>
        <v>0</v>
      </c>
      <c r="M282" s="21">
        <f t="shared" si="89"/>
        <v>2394</v>
      </c>
      <c r="N282" s="21">
        <f t="shared" si="90"/>
        <v>29</v>
      </c>
      <c r="O282" s="9">
        <v>8803</v>
      </c>
      <c r="P282" s="9">
        <v>7851</v>
      </c>
      <c r="Q282" s="21">
        <f t="shared" si="91"/>
        <v>8803</v>
      </c>
      <c r="R282" s="21">
        <f t="shared" si="92"/>
        <v>7851</v>
      </c>
      <c r="U282" s="9">
        <f t="shared" si="93"/>
        <v>11197</v>
      </c>
      <c r="V282" s="9">
        <f t="shared" si="94"/>
        <v>7880</v>
      </c>
      <c r="W282" s="6">
        <v>32</v>
      </c>
      <c r="X282" s="7">
        <v>379</v>
      </c>
      <c r="Y282" s="9">
        <v>3347336</v>
      </c>
      <c r="Z282" s="24">
        <f>IF((U282+V282)=0,0,(U282*W282)+(V282*X282))</f>
        <v>3344824</v>
      </c>
    </row>
    <row r="283" spans="1:26" ht="12.75">
      <c r="A283" s="2" t="s">
        <v>10</v>
      </c>
      <c r="B283" s="5">
        <v>1997</v>
      </c>
      <c r="C283" s="9">
        <v>16013</v>
      </c>
      <c r="D283" s="9">
        <v>176.169</v>
      </c>
      <c r="E283" s="9">
        <v>0</v>
      </c>
      <c r="F283" s="9">
        <v>0</v>
      </c>
      <c r="G283" s="9">
        <v>0</v>
      </c>
      <c r="H283" s="9">
        <v>0</v>
      </c>
      <c r="I283" s="22">
        <f t="shared" si="85"/>
        <v>0</v>
      </c>
      <c r="J283" s="22">
        <f t="shared" si="86"/>
        <v>0</v>
      </c>
      <c r="K283" s="22">
        <f t="shared" si="87"/>
        <v>0</v>
      </c>
      <c r="L283" s="22">
        <f t="shared" si="88"/>
        <v>0</v>
      </c>
      <c r="M283" s="21">
        <f t="shared" si="89"/>
        <v>16013</v>
      </c>
      <c r="N283" s="21">
        <f t="shared" si="90"/>
        <v>176.169</v>
      </c>
      <c r="O283" s="9">
        <v>2127</v>
      </c>
      <c r="P283" s="9">
        <v>11003</v>
      </c>
      <c r="Q283" s="21">
        <f t="shared" si="91"/>
        <v>2127</v>
      </c>
      <c r="R283" s="21">
        <f t="shared" si="92"/>
        <v>11003</v>
      </c>
      <c r="S283" s="21">
        <v>18140</v>
      </c>
      <c r="T283" s="21">
        <v>12764.314</v>
      </c>
      <c r="U283" s="9">
        <f t="shared" si="93"/>
        <v>18140</v>
      </c>
      <c r="V283" s="9">
        <f t="shared" si="94"/>
        <v>11179.169</v>
      </c>
      <c r="W283" s="6">
        <v>23</v>
      </c>
      <c r="X283" s="7">
        <v>303</v>
      </c>
      <c r="Y283" s="9">
        <v>4333971</v>
      </c>
      <c r="Z283" s="24">
        <f>IF((U283+V283)=0,0,(U283*W283)+(V283*X283))</f>
        <v>3804508.207</v>
      </c>
    </row>
    <row r="284" spans="1:26" ht="12.75">
      <c r="A284" s="2" t="s">
        <v>10</v>
      </c>
      <c r="B284" s="5">
        <v>1996</v>
      </c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>
        <v>59825</v>
      </c>
      <c r="N284" s="5">
        <v>5270</v>
      </c>
      <c r="O284" s="5"/>
      <c r="P284" s="5"/>
      <c r="Q284" s="5">
        <v>31837</v>
      </c>
      <c r="R284" s="5">
        <v>59212</v>
      </c>
      <c r="S284" s="5"/>
      <c r="T284" s="5"/>
      <c r="U284" s="5">
        <v>91662</v>
      </c>
      <c r="V284" s="5">
        <v>64482</v>
      </c>
      <c r="W284" s="6">
        <v>23</v>
      </c>
      <c r="X284" s="7">
        <v>294</v>
      </c>
      <c r="Y284" s="9"/>
      <c r="Z284" s="32">
        <v>21065389</v>
      </c>
    </row>
    <row r="285" spans="1:26" ht="12.75">
      <c r="A285" s="2" t="s">
        <v>10</v>
      </c>
      <c r="B285" s="5">
        <v>1995</v>
      </c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>
        <v>180875</v>
      </c>
      <c r="N285" s="5">
        <v>12868</v>
      </c>
      <c r="O285" s="5"/>
      <c r="P285" s="5"/>
      <c r="Q285" s="5">
        <v>299019</v>
      </c>
      <c r="R285" s="5">
        <v>313992</v>
      </c>
      <c r="S285" s="5"/>
      <c r="T285" s="5"/>
      <c r="U285" s="5">
        <v>479894</v>
      </c>
      <c r="V285" s="5">
        <v>326860</v>
      </c>
      <c r="W285" s="6">
        <v>24</v>
      </c>
      <c r="X285" s="7">
        <v>291</v>
      </c>
      <c r="Y285" s="9"/>
      <c r="Z285" s="32">
        <v>107237189</v>
      </c>
    </row>
    <row r="286" spans="1:26" ht="12.75">
      <c r="A286" s="2" t="s">
        <v>10</v>
      </c>
      <c r="B286" s="5">
        <v>1994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>
        <v>6394</v>
      </c>
      <c r="N286" s="5">
        <v>358</v>
      </c>
      <c r="O286" s="5"/>
      <c r="P286" s="5"/>
      <c r="Q286" s="5">
        <v>12495</v>
      </c>
      <c r="R286" s="5">
        <v>8984</v>
      </c>
      <c r="S286" s="5"/>
      <c r="T286" s="5"/>
      <c r="U286" s="5">
        <v>18889</v>
      </c>
      <c r="V286" s="5">
        <v>9342</v>
      </c>
      <c r="W286" s="6">
        <v>19</v>
      </c>
      <c r="X286" s="7">
        <v>237</v>
      </c>
      <c r="Y286" s="9"/>
      <c r="Z286" s="32">
        <v>2573151</v>
      </c>
    </row>
    <row r="287" spans="1:26" ht="12.75">
      <c r="A287" s="2" t="s">
        <v>10</v>
      </c>
      <c r="B287" s="5">
        <v>1993</v>
      </c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>
        <v>17020</v>
      </c>
      <c r="N287" s="5">
        <v>0</v>
      </c>
      <c r="O287" s="5"/>
      <c r="P287" s="5"/>
      <c r="Q287" s="5">
        <v>23077</v>
      </c>
      <c r="R287" s="5">
        <v>19818</v>
      </c>
      <c r="S287" s="5"/>
      <c r="T287" s="5"/>
      <c r="U287" s="5">
        <v>40097</v>
      </c>
      <c r="V287" s="5">
        <v>19818</v>
      </c>
      <c r="W287" s="6">
        <v>20</v>
      </c>
      <c r="X287" s="7">
        <v>195</v>
      </c>
      <c r="Y287" s="9"/>
      <c r="Z287" s="32">
        <v>4666641</v>
      </c>
    </row>
    <row r="288" spans="1:26" ht="12.75">
      <c r="A288" s="2" t="s">
        <v>10</v>
      </c>
      <c r="B288" s="5">
        <v>1992</v>
      </c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>
        <v>57412</v>
      </c>
      <c r="N288" s="5">
        <v>0</v>
      </c>
      <c r="O288" s="5"/>
      <c r="P288" s="5"/>
      <c r="Q288" s="5">
        <v>6045</v>
      </c>
      <c r="R288" s="5">
        <v>31891</v>
      </c>
      <c r="S288" s="5"/>
      <c r="T288" s="5"/>
      <c r="U288" s="5">
        <v>63457</v>
      </c>
      <c r="V288" s="5">
        <v>31891</v>
      </c>
      <c r="W288" s="6">
        <v>15</v>
      </c>
      <c r="X288" s="7">
        <v>150</v>
      </c>
      <c r="Y288" s="9"/>
      <c r="Z288" s="32">
        <v>6742692</v>
      </c>
    </row>
    <row r="289" spans="1:26" ht="12.75">
      <c r="A289" s="2" t="s">
        <v>10</v>
      </c>
      <c r="B289" s="5">
        <v>1991</v>
      </c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>
        <v>25000</v>
      </c>
      <c r="N289" s="5">
        <v>650</v>
      </c>
      <c r="O289" s="5"/>
      <c r="P289" s="5"/>
      <c r="Q289" s="5" t="e">
        <f>NA()</f>
        <v>#N/A</v>
      </c>
      <c r="R289" s="5">
        <v>11427</v>
      </c>
      <c r="S289" s="5"/>
      <c r="T289" s="5"/>
      <c r="U289" s="5">
        <v>8187</v>
      </c>
      <c r="V289" s="5">
        <v>12077</v>
      </c>
      <c r="W289" s="6">
        <v>15</v>
      </c>
      <c r="X289" s="7">
        <v>150</v>
      </c>
      <c r="Y289" s="9"/>
      <c r="Z289" s="32">
        <v>1934536</v>
      </c>
    </row>
    <row r="290" spans="1:26" ht="12.75">
      <c r="A290" s="2" t="s">
        <v>10</v>
      </c>
      <c r="B290" s="5">
        <v>1990</v>
      </c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>
        <v>8625</v>
      </c>
      <c r="N290" s="5">
        <v>385</v>
      </c>
      <c r="O290" s="5"/>
      <c r="P290" s="5"/>
      <c r="Q290" s="5">
        <v>18540</v>
      </c>
      <c r="R290" s="5">
        <v>262</v>
      </c>
      <c r="S290" s="5"/>
      <c r="T290" s="5"/>
      <c r="U290" s="5">
        <v>27165</v>
      </c>
      <c r="V290" s="5">
        <v>647</v>
      </c>
      <c r="W290" s="6">
        <v>15</v>
      </c>
      <c r="X290" s="7">
        <v>150</v>
      </c>
      <c r="Y290" s="9"/>
      <c r="Z290" s="32">
        <v>25899449</v>
      </c>
    </row>
    <row r="291" spans="1:26" ht="12.75">
      <c r="A291" s="2" t="s">
        <v>10</v>
      </c>
      <c r="B291" s="5">
        <v>1989</v>
      </c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>
        <v>1995</v>
      </c>
      <c r="N291" s="5">
        <v>2080</v>
      </c>
      <c r="O291" s="5"/>
      <c r="P291" s="5"/>
      <c r="Q291" s="5">
        <v>10848</v>
      </c>
      <c r="R291" s="5">
        <v>6267</v>
      </c>
      <c r="S291" s="5"/>
      <c r="T291" s="5"/>
      <c r="U291" s="5">
        <v>12843</v>
      </c>
      <c r="V291" s="5">
        <v>8377</v>
      </c>
      <c r="W291" s="6">
        <v>15</v>
      </c>
      <c r="X291" s="7">
        <v>150</v>
      </c>
      <c r="Y291" s="9"/>
      <c r="Z291" s="32">
        <v>1449264</v>
      </c>
    </row>
    <row r="292" spans="1:26" ht="12.75">
      <c r="A292" s="2" t="s">
        <v>10</v>
      </c>
      <c r="B292" s="5">
        <v>1988</v>
      </c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>
        <v>12698</v>
      </c>
      <c r="N292" s="5">
        <v>1325</v>
      </c>
      <c r="O292" s="5"/>
      <c r="P292" s="5"/>
      <c r="Q292" s="5">
        <v>53822</v>
      </c>
      <c r="R292" s="5">
        <v>32749</v>
      </c>
      <c r="S292" s="5"/>
      <c r="T292" s="5"/>
      <c r="U292" s="5">
        <v>66520</v>
      </c>
      <c r="V292" s="5">
        <v>34074</v>
      </c>
      <c r="W292" s="6">
        <v>15</v>
      </c>
      <c r="X292" s="7">
        <v>150</v>
      </c>
      <c r="Y292" s="9"/>
      <c r="Z292" s="32">
        <v>6108900</v>
      </c>
    </row>
    <row r="293" spans="1:26" ht="12.75">
      <c r="A293" s="2" t="s">
        <v>10</v>
      </c>
      <c r="B293" s="5">
        <v>1987</v>
      </c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>
        <v>0</v>
      </c>
      <c r="N293" s="5">
        <v>400</v>
      </c>
      <c r="O293" s="5"/>
      <c r="P293" s="5"/>
      <c r="Q293" s="5">
        <v>5958</v>
      </c>
      <c r="R293" s="5">
        <v>3920</v>
      </c>
      <c r="S293" s="5"/>
      <c r="T293" s="5"/>
      <c r="U293" s="5">
        <v>5958</v>
      </c>
      <c r="V293" s="5">
        <v>4320</v>
      </c>
      <c r="W293" s="6">
        <v>12</v>
      </c>
      <c r="X293" s="7">
        <v>150</v>
      </c>
      <c r="Y293" s="9"/>
      <c r="Z293" s="32">
        <v>719496</v>
      </c>
    </row>
    <row r="294" spans="1:26" ht="12.75">
      <c r="A294" s="2" t="s">
        <v>10</v>
      </c>
      <c r="B294" s="5">
        <v>1986</v>
      </c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>
        <v>46693</v>
      </c>
      <c r="N294" s="5">
        <v>7117</v>
      </c>
      <c r="O294" s="5"/>
      <c r="P294" s="5"/>
      <c r="Q294" s="5">
        <v>39970</v>
      </c>
      <c r="R294" s="5">
        <v>61228</v>
      </c>
      <c r="S294" s="5"/>
      <c r="T294" s="5"/>
      <c r="U294" s="5">
        <v>86663</v>
      </c>
      <c r="V294" s="5">
        <v>68345</v>
      </c>
      <c r="W294" s="6">
        <v>12</v>
      </c>
      <c r="X294" s="7">
        <v>150</v>
      </c>
      <c r="Y294" s="9"/>
      <c r="Z294" s="32">
        <v>11291706</v>
      </c>
    </row>
    <row r="295" spans="1:26" ht="12.75">
      <c r="A295" s="2" t="s">
        <v>10</v>
      </c>
      <c r="B295" s="5">
        <v>1985</v>
      </c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>
        <v>48968</v>
      </c>
      <c r="N295" s="5">
        <v>4887</v>
      </c>
      <c r="O295" s="5"/>
      <c r="P295" s="5"/>
      <c r="Q295" s="5">
        <v>13296</v>
      </c>
      <c r="R295" s="5">
        <v>44371</v>
      </c>
      <c r="S295" s="5"/>
      <c r="T295" s="5"/>
      <c r="U295" s="5">
        <v>62264</v>
      </c>
      <c r="V295" s="5">
        <v>49258</v>
      </c>
      <c r="W295" s="6">
        <v>12</v>
      </c>
      <c r="X295" s="7">
        <v>150</v>
      </c>
      <c r="Y295" s="9"/>
      <c r="Z295" s="32">
        <v>8135868</v>
      </c>
    </row>
    <row r="296" spans="1:26" ht="12.75">
      <c r="A296" s="2" t="s">
        <v>10</v>
      </c>
      <c r="B296" s="5">
        <v>1984</v>
      </c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>
        <v>31236</v>
      </c>
      <c r="N296" s="5">
        <v>90</v>
      </c>
      <c r="O296" s="5"/>
      <c r="P296" s="5"/>
      <c r="Q296" s="5">
        <v>0</v>
      </c>
      <c r="R296" s="5">
        <v>0</v>
      </c>
      <c r="S296" s="5"/>
      <c r="T296" s="5"/>
      <c r="U296" s="5">
        <v>31236</v>
      </c>
      <c r="V296" s="5">
        <v>90</v>
      </c>
      <c r="W296" s="6">
        <v>12</v>
      </c>
      <c r="X296" s="7">
        <v>150</v>
      </c>
      <c r="Y296" s="9"/>
      <c r="Z296" s="32">
        <v>388332</v>
      </c>
    </row>
    <row r="297" spans="1:26" ht="12.75">
      <c r="A297" s="2" t="s">
        <v>10</v>
      </c>
      <c r="B297" s="5">
        <v>1983</v>
      </c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>
        <v>38420</v>
      </c>
      <c r="N297" s="5">
        <v>2781</v>
      </c>
      <c r="O297" s="5"/>
      <c r="P297" s="5"/>
      <c r="Q297" s="5" t="e">
        <f>NA()</f>
        <v>#N/A</v>
      </c>
      <c r="R297" s="5">
        <v>10672</v>
      </c>
      <c r="S297" s="5"/>
      <c r="T297" s="5"/>
      <c r="U297" s="5">
        <v>9594</v>
      </c>
      <c r="V297" s="5">
        <v>13453</v>
      </c>
      <c r="W297" s="6">
        <v>12</v>
      </c>
      <c r="X297" s="7">
        <v>150</v>
      </c>
      <c r="Y297" s="9"/>
      <c r="Z297" s="32">
        <v>2133078</v>
      </c>
    </row>
    <row r="298" spans="1:26" ht="12.75">
      <c r="A298" s="2" t="s">
        <v>10</v>
      </c>
      <c r="B298" s="5">
        <v>1982</v>
      </c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>
        <v>3422</v>
      </c>
      <c r="N298" s="5">
        <v>6</v>
      </c>
      <c r="O298" s="5"/>
      <c r="P298" s="5"/>
      <c r="Q298" s="5">
        <v>11560</v>
      </c>
      <c r="R298" s="5">
        <v>8559</v>
      </c>
      <c r="S298" s="5"/>
      <c r="T298" s="5"/>
      <c r="U298" s="5">
        <v>14982</v>
      </c>
      <c r="V298" s="5">
        <v>8565</v>
      </c>
      <c r="W298" s="6">
        <v>12</v>
      </c>
      <c r="X298" s="7">
        <v>100</v>
      </c>
      <c r="Y298" s="9"/>
      <c r="Z298" s="32">
        <v>1036284</v>
      </c>
    </row>
    <row r="299" spans="1:26" ht="12.75">
      <c r="A299" s="2" t="s">
        <v>10</v>
      </c>
      <c r="B299" s="5">
        <v>1981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>
        <v>142296</v>
      </c>
      <c r="N299" s="5">
        <v>977</v>
      </c>
      <c r="O299" s="5"/>
      <c r="P299" s="5"/>
      <c r="Q299" s="5" t="e">
        <f>NA()</f>
        <v>#N/A</v>
      </c>
      <c r="R299" s="5">
        <v>48050</v>
      </c>
      <c r="S299" s="5"/>
      <c r="T299" s="5"/>
      <c r="U299" s="5">
        <v>100858</v>
      </c>
      <c r="V299" s="5">
        <v>49024</v>
      </c>
      <c r="W299" s="6">
        <v>11</v>
      </c>
      <c r="X299" s="7">
        <v>100</v>
      </c>
      <c r="Y299" s="9"/>
      <c r="Z299" s="32">
        <v>6018966</v>
      </c>
    </row>
    <row r="300" spans="1:26" ht="12.75">
      <c r="A300" s="2" t="s">
        <v>10</v>
      </c>
      <c r="B300" s="5">
        <v>1980</v>
      </c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>
        <v>173095</v>
      </c>
      <c r="N300" s="5">
        <v>1474</v>
      </c>
      <c r="O300" s="5"/>
      <c r="P300" s="5"/>
      <c r="Q300" s="5">
        <v>11004</v>
      </c>
      <c r="R300" s="5">
        <v>22112</v>
      </c>
      <c r="S300" s="5"/>
      <c r="T300" s="5"/>
      <c r="U300" s="5">
        <v>184099</v>
      </c>
      <c r="V300" s="5">
        <v>23586</v>
      </c>
      <c r="W300" s="6">
        <v>13</v>
      </c>
      <c r="X300" s="7">
        <v>106</v>
      </c>
      <c r="Y300" s="9"/>
      <c r="Z300" s="32">
        <v>4893403</v>
      </c>
    </row>
    <row r="301" spans="1:26" ht="12.75">
      <c r="A301" s="2" t="s">
        <v>10</v>
      </c>
      <c r="B301" s="5">
        <v>1979</v>
      </c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>
        <v>41800</v>
      </c>
      <c r="N301" s="5">
        <v>6722</v>
      </c>
      <c r="O301" s="5"/>
      <c r="P301" s="5"/>
      <c r="Q301" s="5">
        <v>5015</v>
      </c>
      <c r="R301" s="5">
        <v>21288</v>
      </c>
      <c r="S301" s="5"/>
      <c r="T301" s="5"/>
      <c r="U301" s="5">
        <v>46815</v>
      </c>
      <c r="V301" s="5">
        <v>28010</v>
      </c>
      <c r="W301" s="6">
        <v>12</v>
      </c>
      <c r="X301" s="7">
        <v>160</v>
      </c>
      <c r="Y301" s="9"/>
      <c r="Z301" s="32">
        <v>5043380</v>
      </c>
    </row>
    <row r="302" spans="1:26" ht="12.75">
      <c r="A302" s="2" t="s">
        <v>10</v>
      </c>
      <c r="B302" s="5">
        <v>1978</v>
      </c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>
        <v>0</v>
      </c>
      <c r="N302" s="5">
        <v>0</v>
      </c>
      <c r="O302" s="5"/>
      <c r="P302" s="5"/>
      <c r="Q302" s="5">
        <v>0</v>
      </c>
      <c r="R302" s="5">
        <v>0</v>
      </c>
      <c r="S302" s="5"/>
      <c r="T302" s="5"/>
      <c r="U302" s="5">
        <v>0</v>
      </c>
      <c r="V302" s="5">
        <v>0</v>
      </c>
      <c r="W302" s="6" t="e">
        <f>NA()</f>
        <v>#N/A</v>
      </c>
      <c r="X302" s="6" t="e">
        <f>NA()</f>
        <v>#N/A</v>
      </c>
      <c r="Y302" s="9"/>
      <c r="Z302" s="32">
        <v>0</v>
      </c>
    </row>
    <row r="303" spans="1:26" ht="12.75">
      <c r="A303" s="2" t="s">
        <v>10</v>
      </c>
      <c r="B303" s="5">
        <v>1977</v>
      </c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>
        <v>236</v>
      </c>
      <c r="N303" s="5">
        <v>25</v>
      </c>
      <c r="O303" s="5"/>
      <c r="P303" s="5"/>
      <c r="Q303" s="5">
        <v>157</v>
      </c>
      <c r="R303" s="5">
        <v>17</v>
      </c>
      <c r="S303" s="5"/>
      <c r="T303" s="5"/>
      <c r="U303" s="5">
        <v>393</v>
      </c>
      <c r="V303" s="5">
        <v>42</v>
      </c>
      <c r="W303" s="6">
        <v>7</v>
      </c>
      <c r="X303" s="7">
        <v>54</v>
      </c>
      <c r="Y303" s="9"/>
      <c r="Z303" s="32">
        <v>5000</v>
      </c>
    </row>
    <row r="304" spans="1:26" ht="12.75">
      <c r="A304" s="2" t="s">
        <v>10</v>
      </c>
      <c r="B304" s="5">
        <v>1976</v>
      </c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>
        <v>19274</v>
      </c>
      <c r="N304" s="5">
        <v>510</v>
      </c>
      <c r="O304" s="5"/>
      <c r="P304" s="5"/>
      <c r="Q304" s="5">
        <v>0</v>
      </c>
      <c r="R304" s="5">
        <v>0</v>
      </c>
      <c r="S304" s="5"/>
      <c r="T304" s="5"/>
      <c r="U304" s="5">
        <v>19274</v>
      </c>
      <c r="V304" s="5">
        <v>510</v>
      </c>
      <c r="W304" s="6">
        <v>7</v>
      </c>
      <c r="X304" s="7">
        <v>60</v>
      </c>
      <c r="Y304" s="9"/>
      <c r="Z304" s="32">
        <v>165518</v>
      </c>
    </row>
    <row r="305" spans="1:26" ht="12.75">
      <c r="A305" s="2" t="s">
        <v>10</v>
      </c>
      <c r="B305" s="5">
        <v>1975</v>
      </c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>
        <v>85214</v>
      </c>
      <c r="N305" s="5">
        <v>10606</v>
      </c>
      <c r="O305" s="5"/>
      <c r="P305" s="5"/>
      <c r="Q305" s="5">
        <v>0</v>
      </c>
      <c r="R305" s="5">
        <v>20629</v>
      </c>
      <c r="S305" s="5"/>
      <c r="T305" s="5"/>
      <c r="U305" s="5">
        <v>85214</v>
      </c>
      <c r="V305" s="5">
        <v>31235</v>
      </c>
      <c r="W305" s="6">
        <v>7</v>
      </c>
      <c r="X305" s="7">
        <v>60</v>
      </c>
      <c r="Y305" s="9"/>
      <c r="Z305" s="32">
        <v>2470598</v>
      </c>
    </row>
    <row r="306" spans="1:26" ht="12.75">
      <c r="A306" s="2" t="s">
        <v>10</v>
      </c>
      <c r="B306" s="5">
        <v>1974</v>
      </c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>
        <v>193310</v>
      </c>
      <c r="N306" s="5">
        <v>16911</v>
      </c>
      <c r="O306" s="5"/>
      <c r="P306" s="5"/>
      <c r="Q306" s="5">
        <v>54000</v>
      </c>
      <c r="R306" s="5">
        <v>97630</v>
      </c>
      <c r="S306" s="5"/>
      <c r="T306" s="5"/>
      <c r="U306" s="5">
        <v>247310</v>
      </c>
      <c r="V306" s="5">
        <v>114541</v>
      </c>
      <c r="W306" s="6">
        <v>7</v>
      </c>
      <c r="X306" s="7">
        <v>70</v>
      </c>
      <c r="Y306" s="9"/>
      <c r="Z306" s="32">
        <v>9749040</v>
      </c>
    </row>
    <row r="307" spans="1:26" ht="12.75">
      <c r="A307" s="2" t="s">
        <v>10</v>
      </c>
      <c r="B307" s="5">
        <v>1973</v>
      </c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>
        <v>120135</v>
      </c>
      <c r="N307" s="5">
        <v>7640</v>
      </c>
      <c r="O307" s="5"/>
      <c r="P307" s="5"/>
      <c r="Q307" s="5">
        <v>164200</v>
      </c>
      <c r="R307" s="5">
        <v>116800</v>
      </c>
      <c r="S307" s="5"/>
      <c r="T307" s="5"/>
      <c r="U307" s="5">
        <v>284335</v>
      </c>
      <c r="V307" s="5">
        <v>124440</v>
      </c>
      <c r="W307" s="6">
        <v>8</v>
      </c>
      <c r="X307" s="7">
        <v>89</v>
      </c>
      <c r="Y307" s="9"/>
      <c r="Z307" s="32">
        <v>13349840</v>
      </c>
    </row>
    <row r="308" spans="1:26" ht="12.75">
      <c r="A308" s="2" t="s">
        <v>10</v>
      </c>
      <c r="B308" s="5">
        <v>1972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>
        <v>15500</v>
      </c>
      <c r="N308" s="5">
        <v>7918</v>
      </c>
      <c r="O308" s="5"/>
      <c r="P308" s="5"/>
      <c r="Q308" s="5">
        <v>234500</v>
      </c>
      <c r="R308" s="5">
        <v>4300</v>
      </c>
      <c r="S308" s="5"/>
      <c r="T308" s="5"/>
      <c r="U308" s="5">
        <v>250000</v>
      </c>
      <c r="V308" s="5">
        <v>12218</v>
      </c>
      <c r="W308" s="6">
        <v>7</v>
      </c>
      <c r="X308" s="7">
        <v>52</v>
      </c>
      <c r="Y308" s="9"/>
      <c r="Z308" s="32">
        <v>2385336</v>
      </c>
    </row>
    <row r="309" spans="1:26" ht="12.75">
      <c r="A309" s="2" t="s">
        <v>10</v>
      </c>
      <c r="B309" s="5">
        <v>1971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>
        <v>400</v>
      </c>
      <c r="N309" s="5">
        <v>30</v>
      </c>
      <c r="O309" s="5"/>
      <c r="P309" s="5"/>
      <c r="Q309" s="5">
        <v>1070</v>
      </c>
      <c r="R309" s="5">
        <v>112</v>
      </c>
      <c r="S309" s="5"/>
      <c r="T309" s="5"/>
      <c r="U309" s="5">
        <v>1470</v>
      </c>
      <c r="V309" s="5">
        <v>142</v>
      </c>
      <c r="W309" s="6">
        <v>6</v>
      </c>
      <c r="X309" s="7">
        <v>30</v>
      </c>
      <c r="Y309" s="9"/>
      <c r="Z309" s="32">
        <v>13080</v>
      </c>
    </row>
    <row r="310" spans="1:26" ht="12.75">
      <c r="A310" s="2" t="s">
        <v>10</v>
      </c>
      <c r="B310" s="5">
        <v>1969</v>
      </c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>
        <v>1604</v>
      </c>
      <c r="N310" s="5">
        <v>629</v>
      </c>
      <c r="O310" s="5"/>
      <c r="P310" s="5"/>
      <c r="Q310" s="5">
        <v>14440</v>
      </c>
      <c r="R310" s="5">
        <v>5663</v>
      </c>
      <c r="S310" s="5"/>
      <c r="T310" s="5"/>
      <c r="U310" s="5">
        <v>16044</v>
      </c>
      <c r="V310" s="5">
        <v>6292</v>
      </c>
      <c r="W310" s="6">
        <v>6</v>
      </c>
      <c r="X310" s="7">
        <v>35</v>
      </c>
      <c r="Y310" s="9"/>
      <c r="Z310" s="32">
        <v>316484</v>
      </c>
    </row>
    <row r="311" spans="1:26" ht="12.75">
      <c r="A311" s="2" t="s">
        <v>10</v>
      </c>
      <c r="B311" s="5">
        <v>1968</v>
      </c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>
        <v>1352</v>
      </c>
      <c r="N311" s="5">
        <v>1009</v>
      </c>
      <c r="O311" s="5"/>
      <c r="P311" s="5"/>
      <c r="Q311" s="5">
        <v>12165</v>
      </c>
      <c r="R311" s="5">
        <v>9084</v>
      </c>
      <c r="S311" s="5"/>
      <c r="T311" s="5"/>
      <c r="U311" s="5">
        <v>13517</v>
      </c>
      <c r="V311" s="5">
        <v>10093</v>
      </c>
      <c r="W311" s="6">
        <v>7</v>
      </c>
      <c r="X311" s="7">
        <v>40</v>
      </c>
      <c r="Y311" s="9"/>
      <c r="Z311" s="32">
        <v>498339</v>
      </c>
    </row>
    <row r="312" spans="1:26" ht="12.75">
      <c r="A312" s="2" t="s">
        <v>10</v>
      </c>
      <c r="B312" s="5">
        <v>1967</v>
      </c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>
        <v>834</v>
      </c>
      <c r="N312" s="5">
        <v>701</v>
      </c>
      <c r="O312" s="5"/>
      <c r="P312" s="5"/>
      <c r="Q312" s="5">
        <v>7506</v>
      </c>
      <c r="R312" s="5">
        <v>6308</v>
      </c>
      <c r="S312" s="5"/>
      <c r="T312" s="5"/>
      <c r="U312" s="5">
        <v>8340</v>
      </c>
      <c r="V312" s="5">
        <v>7009</v>
      </c>
      <c r="W312" s="6">
        <v>7</v>
      </c>
      <c r="X312" s="7">
        <v>37</v>
      </c>
      <c r="Y312" s="9"/>
      <c r="Z312" s="32">
        <v>317713</v>
      </c>
    </row>
    <row r="313" spans="1:26" ht="12.75">
      <c r="A313" s="2" t="s">
        <v>10</v>
      </c>
      <c r="B313" s="5">
        <v>1964</v>
      </c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>
        <v>50</v>
      </c>
      <c r="N313" s="5">
        <v>46</v>
      </c>
      <c r="O313" s="5"/>
      <c r="P313" s="5"/>
      <c r="Q313" s="5">
        <v>310</v>
      </c>
      <c r="R313" s="5">
        <v>409</v>
      </c>
      <c r="S313" s="5"/>
      <c r="T313" s="5"/>
      <c r="U313" s="5">
        <v>360</v>
      </c>
      <c r="V313" s="5">
        <v>455</v>
      </c>
      <c r="W313" s="6">
        <v>7</v>
      </c>
      <c r="X313" s="7">
        <v>32</v>
      </c>
      <c r="Y313" s="9"/>
      <c r="Z313" s="32">
        <v>17080</v>
      </c>
    </row>
    <row r="314" spans="1:26" ht="12.75">
      <c r="A314" s="2" t="s">
        <v>10</v>
      </c>
      <c r="B314" s="5">
        <v>1963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>
        <v>250</v>
      </c>
      <c r="N314" s="5">
        <v>324</v>
      </c>
      <c r="O314" s="5"/>
      <c r="P314" s="5"/>
      <c r="Q314" s="5">
        <v>1400</v>
      </c>
      <c r="R314" s="5">
        <v>1838</v>
      </c>
      <c r="S314" s="5"/>
      <c r="T314" s="5"/>
      <c r="U314" s="5">
        <v>1650</v>
      </c>
      <c r="V314" s="5">
        <v>2162</v>
      </c>
      <c r="W314" s="6">
        <v>7</v>
      </c>
      <c r="X314" s="7">
        <v>32</v>
      </c>
      <c r="Y314" s="9"/>
      <c r="Z314" s="32">
        <v>80734</v>
      </c>
    </row>
    <row r="315" spans="1:26" ht="12.75">
      <c r="A315" s="2" t="s">
        <v>10</v>
      </c>
      <c r="B315" s="5">
        <v>1962</v>
      </c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>
        <v>11400</v>
      </c>
      <c r="N315" s="5">
        <v>400</v>
      </c>
      <c r="O315" s="5"/>
      <c r="P315" s="5"/>
      <c r="Q315" s="5">
        <v>31600</v>
      </c>
      <c r="R315" s="5">
        <v>89600</v>
      </c>
      <c r="S315" s="5"/>
      <c r="T315" s="5"/>
      <c r="U315" s="5">
        <v>43000</v>
      </c>
      <c r="V315" s="5">
        <v>90000</v>
      </c>
      <c r="W315" s="6">
        <v>5</v>
      </c>
      <c r="X315" s="7">
        <v>36</v>
      </c>
      <c r="Y315" s="9"/>
      <c r="Z315" s="32">
        <v>3455000</v>
      </c>
    </row>
    <row r="316" spans="1:26" ht="12.75">
      <c r="A316" s="2" t="s">
        <v>10</v>
      </c>
      <c r="B316" s="5">
        <v>1961</v>
      </c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 t="e">
        <f>NA()</f>
        <v>#N/A</v>
      </c>
      <c r="N316" s="5">
        <v>221</v>
      </c>
      <c r="O316" s="5"/>
      <c r="P316" s="5"/>
      <c r="Q316" s="5" t="e">
        <f>NA()</f>
        <v>#N/A</v>
      </c>
      <c r="R316" s="5">
        <v>1989</v>
      </c>
      <c r="S316" s="5"/>
      <c r="T316" s="5"/>
      <c r="U316" s="5" t="e">
        <f>NA()</f>
        <v>#N/A</v>
      </c>
      <c r="V316" s="5">
        <v>2210</v>
      </c>
      <c r="W316" s="6" t="e">
        <f>NA()</f>
        <v>#N/A</v>
      </c>
      <c r="X316" s="7">
        <v>34</v>
      </c>
      <c r="Y316" s="9"/>
      <c r="Z316" s="32">
        <v>75140</v>
      </c>
    </row>
    <row r="317" spans="1:26" ht="12.75">
      <c r="A317" s="2" t="s">
        <v>10</v>
      </c>
      <c r="B317" s="5">
        <v>1960</v>
      </c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 t="e">
        <f>NA()</f>
        <v>#N/A</v>
      </c>
      <c r="N317" s="5">
        <v>390</v>
      </c>
      <c r="O317" s="5"/>
      <c r="P317" s="5"/>
      <c r="Q317" s="5" t="e">
        <f>NA()</f>
        <v>#N/A</v>
      </c>
      <c r="R317" s="5">
        <v>3510</v>
      </c>
      <c r="S317" s="5"/>
      <c r="T317" s="5"/>
      <c r="U317" s="5" t="e">
        <f>NA()</f>
        <v>#N/A</v>
      </c>
      <c r="V317" s="5">
        <v>3900</v>
      </c>
      <c r="W317" s="6" t="e">
        <f>NA()</f>
        <v>#N/A</v>
      </c>
      <c r="X317" s="7">
        <v>32</v>
      </c>
      <c r="Y317" s="9"/>
      <c r="Z317" s="32">
        <v>124800</v>
      </c>
    </row>
    <row r="318" spans="1:26" ht="12.75">
      <c r="A318" s="2" t="s">
        <v>11</v>
      </c>
      <c r="B318" s="5">
        <v>2004</v>
      </c>
      <c r="C318" s="9">
        <f>M318-I318</f>
        <v>134.0529125</v>
      </c>
      <c r="D318" s="9">
        <f>N318-J318</f>
        <v>108.31374269999999</v>
      </c>
      <c r="E318" s="9">
        <v>0</v>
      </c>
      <c r="F318" s="9">
        <v>0</v>
      </c>
      <c r="G318" s="22">
        <v>0</v>
      </c>
      <c r="H318" s="22">
        <v>0</v>
      </c>
      <c r="I318" s="22">
        <f aca="true" t="shared" si="95" ref="I318:I325">E318/72</f>
        <v>0</v>
      </c>
      <c r="J318" s="22">
        <f aca="true" t="shared" si="96" ref="J318:J325">F318*0.006</f>
        <v>0</v>
      </c>
      <c r="K318" s="22">
        <f aca="true" t="shared" si="97" ref="K318:K325">G318/72</f>
        <v>0</v>
      </c>
      <c r="L318" s="22">
        <f aca="true" t="shared" si="98" ref="L318:L325">H318*0.006</f>
        <v>0</v>
      </c>
      <c r="M318" s="21">
        <f>0.31*U318</f>
        <v>134.0529125</v>
      </c>
      <c r="N318" s="21">
        <f>0.31*V318</f>
        <v>108.31374269999999</v>
      </c>
      <c r="O318" s="9"/>
      <c r="P318" s="9"/>
      <c r="Q318" s="21">
        <f aca="true" t="shared" si="99" ref="Q318:Q325">K318+O318</f>
        <v>0</v>
      </c>
      <c r="R318" s="21">
        <f aca="true" t="shared" si="100" ref="R318:R325">L318+P318</f>
        <v>0</v>
      </c>
      <c r="S318" s="21">
        <f>U318-K318-I318</f>
        <v>432.42875</v>
      </c>
      <c r="T318" s="21">
        <f>V318-L318-J318</f>
        <v>349.39916999999997</v>
      </c>
      <c r="U318" s="9">
        <v>432.42875</v>
      </c>
      <c r="V318" s="9">
        <v>349.39916999999997</v>
      </c>
      <c r="W318" s="6">
        <v>19.414473164654286</v>
      </c>
      <c r="X318" s="7">
        <v>314.39331690455936</v>
      </c>
      <c r="Y318" s="9"/>
      <c r="Z318" s="24">
        <f>IF((U318+V318)=0,0,(U318*W318)+(V318*X318))</f>
        <v>118244.1403425</v>
      </c>
    </row>
    <row r="319" spans="1:26" ht="12.75">
      <c r="A319" s="2" t="s">
        <v>11</v>
      </c>
      <c r="B319" s="5">
        <v>2003</v>
      </c>
      <c r="C319" s="9">
        <v>109</v>
      </c>
      <c r="D319" s="9">
        <v>88</v>
      </c>
      <c r="E319" s="22">
        <v>375.7</v>
      </c>
      <c r="F319" s="22">
        <v>755.8</v>
      </c>
      <c r="G319" s="22">
        <v>2.4</v>
      </c>
      <c r="H319" s="22">
        <v>6.8</v>
      </c>
      <c r="I319" s="22">
        <f t="shared" si="95"/>
        <v>5.218055555555555</v>
      </c>
      <c r="J319" s="22">
        <f t="shared" si="96"/>
        <v>4.5348</v>
      </c>
      <c r="K319" s="22">
        <f t="shared" si="97"/>
        <v>0.03333333333333333</v>
      </c>
      <c r="L319" s="22">
        <f t="shared" si="98"/>
        <v>0.0408</v>
      </c>
      <c r="M319" s="21">
        <f aca="true" t="shared" si="101" ref="M319:M325">C319+I319</f>
        <v>114.21805555555555</v>
      </c>
      <c r="N319" s="21">
        <f aca="true" t="shared" si="102" ref="N319:N325">D319+J319</f>
        <v>92.5348</v>
      </c>
      <c r="O319" s="9">
        <v>2064</v>
      </c>
      <c r="P319" s="9">
        <v>1666</v>
      </c>
      <c r="Q319" s="21">
        <f t="shared" si="99"/>
        <v>2064.0333333333333</v>
      </c>
      <c r="R319" s="21">
        <f t="shared" si="100"/>
        <v>1666.0408</v>
      </c>
      <c r="U319" s="9">
        <f aca="true" t="shared" si="103" ref="U319:U325">M319+Q319</f>
        <v>2178.251388888889</v>
      </c>
      <c r="V319" s="9">
        <f aca="true" t="shared" si="104" ref="V319:V325">N319+P319</f>
        <v>1758.5348</v>
      </c>
      <c r="W319" s="6">
        <v>12.38</v>
      </c>
      <c r="X319" s="7">
        <v>204</v>
      </c>
      <c r="Y319" s="9">
        <v>384718</v>
      </c>
      <c r="Z319" s="8">
        <f aca="true" t="shared" si="105" ref="Z319:Z325">IF((U319+V319)=0,0,(U319*W319)+(V319*X319))</f>
        <v>385707.8513944445</v>
      </c>
    </row>
    <row r="320" spans="1:26" ht="12.75">
      <c r="A320" s="2" t="s">
        <v>11</v>
      </c>
      <c r="B320" s="5">
        <v>2002</v>
      </c>
      <c r="C320" s="9">
        <v>7517</v>
      </c>
      <c r="D320" s="9">
        <v>5209</v>
      </c>
      <c r="E320" s="9">
        <v>811.1</v>
      </c>
      <c r="F320" s="9">
        <v>1423.6</v>
      </c>
      <c r="G320" s="9">
        <v>302.5</v>
      </c>
      <c r="H320" s="9">
        <v>511</v>
      </c>
      <c r="I320" s="22">
        <f t="shared" si="95"/>
        <v>11.265277777777778</v>
      </c>
      <c r="J320" s="22">
        <f t="shared" si="96"/>
        <v>8.541599999999999</v>
      </c>
      <c r="K320" s="22">
        <f t="shared" si="97"/>
        <v>4.201388888888889</v>
      </c>
      <c r="L320" s="22">
        <f t="shared" si="98"/>
        <v>3.0660000000000003</v>
      </c>
      <c r="M320" s="21">
        <f t="shared" si="101"/>
        <v>7528.265277777778</v>
      </c>
      <c r="N320" s="21">
        <f t="shared" si="102"/>
        <v>5217.5416</v>
      </c>
      <c r="O320" s="9">
        <v>142831</v>
      </c>
      <c r="P320" s="9">
        <v>98972</v>
      </c>
      <c r="Q320" s="21">
        <f t="shared" si="99"/>
        <v>142835.20138888888</v>
      </c>
      <c r="R320" s="21">
        <f t="shared" si="100"/>
        <v>98975.066</v>
      </c>
      <c r="U320" s="9">
        <f t="shared" si="103"/>
        <v>150363.46666666665</v>
      </c>
      <c r="V320" s="9">
        <f t="shared" si="104"/>
        <v>104189.5416</v>
      </c>
      <c r="W320" s="6">
        <v>13.11</v>
      </c>
      <c r="X320" s="7">
        <v>185</v>
      </c>
      <c r="Y320" s="9">
        <v>21244560</v>
      </c>
      <c r="Z320" s="8">
        <f t="shared" si="105"/>
        <v>21246330.244</v>
      </c>
    </row>
    <row r="321" spans="1:26" ht="12.75">
      <c r="A321" s="2" t="s">
        <v>11</v>
      </c>
      <c r="B321" s="5">
        <v>2001</v>
      </c>
      <c r="C321" s="9">
        <v>32163</v>
      </c>
      <c r="D321" s="9">
        <v>20643</v>
      </c>
      <c r="E321" s="9">
        <v>608.7</v>
      </c>
      <c r="F321" s="9">
        <v>2205.4</v>
      </c>
      <c r="G321" s="9">
        <v>564.6</v>
      </c>
      <c r="H321" s="9">
        <v>1893.9</v>
      </c>
      <c r="I321" s="22">
        <f t="shared" si="95"/>
        <v>8.454166666666667</v>
      </c>
      <c r="J321" s="22">
        <f t="shared" si="96"/>
        <v>13.2324</v>
      </c>
      <c r="K321" s="22">
        <f t="shared" si="97"/>
        <v>7.841666666666667</v>
      </c>
      <c r="L321" s="22">
        <f t="shared" si="98"/>
        <v>11.3634</v>
      </c>
      <c r="M321" s="21">
        <f t="shared" si="101"/>
        <v>32171.454166666666</v>
      </c>
      <c r="N321" s="21">
        <f t="shared" si="102"/>
        <v>20656.2324</v>
      </c>
      <c r="O321" s="9">
        <v>1039931</v>
      </c>
      <c r="P321" s="9">
        <v>667450</v>
      </c>
      <c r="Q321" s="21">
        <f t="shared" si="99"/>
        <v>1039938.8416666667</v>
      </c>
      <c r="R321" s="21">
        <f t="shared" si="100"/>
        <v>667461.3634</v>
      </c>
      <c r="U321" s="9">
        <f t="shared" si="103"/>
        <v>1072110.2958333334</v>
      </c>
      <c r="V321" s="9">
        <f t="shared" si="104"/>
        <v>688106.2324</v>
      </c>
      <c r="W321" s="6">
        <v>9.65</v>
      </c>
      <c r="X321" s="7">
        <v>165</v>
      </c>
      <c r="Y321" s="9">
        <v>123880887</v>
      </c>
      <c r="Z321" s="8">
        <f t="shared" si="105"/>
        <v>123883392.70079167</v>
      </c>
    </row>
    <row r="322" spans="1:26" ht="12.75">
      <c r="A322" s="2" t="s">
        <v>11</v>
      </c>
      <c r="B322" s="5">
        <v>2000</v>
      </c>
      <c r="C322" s="9">
        <v>113871</v>
      </c>
      <c r="D322" s="9">
        <v>72547</v>
      </c>
      <c r="E322" s="9">
        <v>953.5</v>
      </c>
      <c r="F322" s="9">
        <v>3124.7</v>
      </c>
      <c r="G322" s="9">
        <v>4074.5</v>
      </c>
      <c r="H322" s="9">
        <v>13516.6</v>
      </c>
      <c r="I322" s="22">
        <f t="shared" si="95"/>
        <v>13.243055555555555</v>
      </c>
      <c r="J322" s="22">
        <f t="shared" si="96"/>
        <v>18.7482</v>
      </c>
      <c r="K322" s="22">
        <f t="shared" si="97"/>
        <v>56.59027777777778</v>
      </c>
      <c r="L322" s="22">
        <f t="shared" si="98"/>
        <v>81.09960000000001</v>
      </c>
      <c r="M322" s="21">
        <f t="shared" si="101"/>
        <v>113884.24305555556</v>
      </c>
      <c r="N322" s="21">
        <f t="shared" si="102"/>
        <v>72565.7482</v>
      </c>
      <c r="O322" s="9">
        <v>1512857</v>
      </c>
      <c r="P322" s="9">
        <v>963838</v>
      </c>
      <c r="Q322" s="21">
        <f t="shared" si="99"/>
        <v>1512913.5902777778</v>
      </c>
      <c r="R322" s="21">
        <f t="shared" si="100"/>
        <v>963919.0996</v>
      </c>
      <c r="U322" s="9">
        <f t="shared" si="103"/>
        <v>1626797.8333333333</v>
      </c>
      <c r="V322" s="9">
        <f t="shared" si="104"/>
        <v>1036403.7482</v>
      </c>
      <c r="W322" s="6">
        <v>7.92</v>
      </c>
      <c r="X322" s="7">
        <v>252</v>
      </c>
      <c r="Y322" s="9">
        <v>274052706</v>
      </c>
      <c r="Z322" s="8">
        <f t="shared" si="105"/>
        <v>274057983.3864</v>
      </c>
    </row>
    <row r="323" spans="1:26" ht="12.75">
      <c r="A323" s="2" t="s">
        <v>11</v>
      </c>
      <c r="B323" s="5">
        <v>1999</v>
      </c>
      <c r="C323" s="9">
        <v>38985</v>
      </c>
      <c r="D323" s="9">
        <v>25022</v>
      </c>
      <c r="E323" s="9">
        <v>5.2</v>
      </c>
      <c r="F323" s="9">
        <v>33.5</v>
      </c>
      <c r="G323" s="9">
        <v>0</v>
      </c>
      <c r="H323" s="9">
        <v>0</v>
      </c>
      <c r="I323" s="22">
        <f t="shared" si="95"/>
        <v>0.07222222222222223</v>
      </c>
      <c r="J323" s="22">
        <f t="shared" si="96"/>
        <v>0.201</v>
      </c>
      <c r="K323" s="22">
        <f t="shared" si="97"/>
        <v>0</v>
      </c>
      <c r="L323" s="22">
        <f t="shared" si="98"/>
        <v>0</v>
      </c>
      <c r="M323" s="21">
        <f t="shared" si="101"/>
        <v>38985.072222222225</v>
      </c>
      <c r="N323" s="21">
        <f t="shared" si="102"/>
        <v>25022.201</v>
      </c>
      <c r="O323" s="9">
        <v>350867</v>
      </c>
      <c r="P323" s="9">
        <v>225194</v>
      </c>
      <c r="Q323" s="21">
        <f t="shared" si="99"/>
        <v>350867</v>
      </c>
      <c r="R323" s="21">
        <f t="shared" si="100"/>
        <v>225194</v>
      </c>
      <c r="U323" s="9">
        <f t="shared" si="103"/>
        <v>389852.0722222222</v>
      </c>
      <c r="V323" s="9">
        <f t="shared" si="104"/>
        <v>250216.201</v>
      </c>
      <c r="W323" s="6">
        <v>14.2</v>
      </c>
      <c r="X323" s="7">
        <v>211</v>
      </c>
      <c r="Y323" s="9">
        <v>58331263</v>
      </c>
      <c r="Z323" s="8">
        <f t="shared" si="105"/>
        <v>58331517.836555555</v>
      </c>
    </row>
    <row r="324" spans="1:26" ht="12.75">
      <c r="A324" s="2" t="s">
        <v>11</v>
      </c>
      <c r="B324" s="5">
        <v>1998</v>
      </c>
      <c r="C324" s="9">
        <v>975</v>
      </c>
      <c r="D324" s="9">
        <v>626</v>
      </c>
      <c r="E324" s="9">
        <v>0</v>
      </c>
      <c r="F324" s="9">
        <v>0</v>
      </c>
      <c r="G324" s="9">
        <v>0</v>
      </c>
      <c r="H324" s="9">
        <v>0</v>
      </c>
      <c r="I324" s="22">
        <f t="shared" si="95"/>
        <v>0</v>
      </c>
      <c r="J324" s="22">
        <f t="shared" si="96"/>
        <v>0</v>
      </c>
      <c r="K324" s="22">
        <f t="shared" si="97"/>
        <v>0</v>
      </c>
      <c r="L324" s="22">
        <f t="shared" si="98"/>
        <v>0</v>
      </c>
      <c r="M324" s="21">
        <f t="shared" si="101"/>
        <v>975</v>
      </c>
      <c r="N324" s="21">
        <f t="shared" si="102"/>
        <v>626</v>
      </c>
      <c r="O324" s="9">
        <v>8772</v>
      </c>
      <c r="P324" s="9">
        <v>5630</v>
      </c>
      <c r="Q324" s="21">
        <f t="shared" si="99"/>
        <v>8772</v>
      </c>
      <c r="R324" s="21">
        <f t="shared" si="100"/>
        <v>5630</v>
      </c>
      <c r="U324" s="9">
        <f t="shared" si="103"/>
        <v>9747</v>
      </c>
      <c r="V324" s="9">
        <f t="shared" si="104"/>
        <v>6256</v>
      </c>
      <c r="W324" s="6">
        <v>19.97</v>
      </c>
      <c r="X324" s="7">
        <v>229</v>
      </c>
      <c r="Y324" s="9">
        <v>1627272</v>
      </c>
      <c r="Z324" s="8">
        <f t="shared" si="105"/>
        <v>1627271.59</v>
      </c>
    </row>
    <row r="325" spans="1:26" ht="12.75">
      <c r="A325" s="2" t="s">
        <v>11</v>
      </c>
      <c r="B325" s="5">
        <v>1997</v>
      </c>
      <c r="C325" s="9">
        <v>437</v>
      </c>
      <c r="D325" s="9">
        <v>27</v>
      </c>
      <c r="E325" s="9">
        <v>0</v>
      </c>
      <c r="F325" s="9">
        <v>0</v>
      </c>
      <c r="G325" s="9">
        <v>0</v>
      </c>
      <c r="H325" s="9">
        <v>0</v>
      </c>
      <c r="I325" s="22">
        <f t="shared" si="95"/>
        <v>0</v>
      </c>
      <c r="J325" s="22">
        <f t="shared" si="96"/>
        <v>0</v>
      </c>
      <c r="K325" s="22">
        <f t="shared" si="97"/>
        <v>0</v>
      </c>
      <c r="L325" s="22">
        <f t="shared" si="98"/>
        <v>0</v>
      </c>
      <c r="M325" s="21">
        <f t="shared" si="101"/>
        <v>437</v>
      </c>
      <c r="N325" s="21">
        <f t="shared" si="102"/>
        <v>27</v>
      </c>
      <c r="O325" s="9">
        <v>1018</v>
      </c>
      <c r="P325" s="9">
        <v>64</v>
      </c>
      <c r="Q325" s="21">
        <f t="shared" si="99"/>
        <v>1018</v>
      </c>
      <c r="R325" s="21">
        <f t="shared" si="100"/>
        <v>64</v>
      </c>
      <c r="U325" s="9">
        <f t="shared" si="103"/>
        <v>1455</v>
      </c>
      <c r="V325" s="9">
        <f t="shared" si="104"/>
        <v>91</v>
      </c>
      <c r="W325" s="6">
        <v>31.14</v>
      </c>
      <c r="X325" s="7">
        <v>318</v>
      </c>
      <c r="Y325" s="9">
        <v>74247</v>
      </c>
      <c r="Z325" s="21">
        <f t="shared" si="105"/>
        <v>74246.70000000001</v>
      </c>
    </row>
    <row r="326" spans="1:26" ht="12.75">
      <c r="A326" s="2" t="s">
        <v>11</v>
      </c>
      <c r="B326" s="5">
        <v>1996</v>
      </c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>
        <v>32</v>
      </c>
      <c r="N326" s="5">
        <v>27</v>
      </c>
      <c r="O326" s="5"/>
      <c r="P326" s="5"/>
      <c r="Q326" s="5">
        <v>105</v>
      </c>
      <c r="R326" s="5">
        <v>133</v>
      </c>
      <c r="S326" s="5"/>
      <c r="T326" s="5"/>
      <c r="U326" s="5">
        <v>137</v>
      </c>
      <c r="V326" s="5">
        <v>160</v>
      </c>
      <c r="W326" s="6">
        <v>28.14</v>
      </c>
      <c r="X326" s="7">
        <v>146</v>
      </c>
      <c r="Y326" s="9"/>
      <c r="Z326" s="6">
        <v>24504</v>
      </c>
    </row>
    <row r="327" spans="1:26" ht="12.75">
      <c r="A327" s="2" t="s">
        <v>11</v>
      </c>
      <c r="B327" s="5">
        <v>1995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>
        <v>18</v>
      </c>
      <c r="N327" s="5">
        <v>16</v>
      </c>
      <c r="O327" s="5"/>
      <c r="P327" s="5"/>
      <c r="Q327" s="5">
        <v>71</v>
      </c>
      <c r="R327" s="5">
        <v>65</v>
      </c>
      <c r="S327" s="5"/>
      <c r="T327" s="5"/>
      <c r="U327" s="5">
        <v>89</v>
      </c>
      <c r="V327" s="5">
        <v>81</v>
      </c>
      <c r="W327" s="6">
        <v>15.33</v>
      </c>
      <c r="X327" s="7">
        <v>181</v>
      </c>
      <c r="Y327" s="9"/>
      <c r="Z327" s="6">
        <v>16025</v>
      </c>
    </row>
    <row r="328" spans="1:26" ht="12.75">
      <c r="A328" s="2" t="s">
        <v>11</v>
      </c>
      <c r="B328" s="5">
        <v>1994</v>
      </c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>
        <v>55</v>
      </c>
      <c r="N328" s="5">
        <v>55</v>
      </c>
      <c r="O328" s="5"/>
      <c r="P328" s="5"/>
      <c r="Q328" s="5">
        <v>494</v>
      </c>
      <c r="R328" s="5">
        <v>495</v>
      </c>
      <c r="S328" s="5"/>
      <c r="T328" s="5"/>
      <c r="U328" s="5">
        <v>549</v>
      </c>
      <c r="V328" s="5">
        <v>550</v>
      </c>
      <c r="W328" s="6">
        <v>14.75</v>
      </c>
      <c r="X328" s="7">
        <v>115</v>
      </c>
      <c r="Y328" s="9"/>
      <c r="Z328" s="6">
        <v>71348</v>
      </c>
    </row>
    <row r="329" spans="1:26" ht="12.75">
      <c r="A329" s="2" t="s">
        <v>11</v>
      </c>
      <c r="B329" s="5">
        <v>1993</v>
      </c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>
        <v>193</v>
      </c>
      <c r="N329" s="5">
        <v>185</v>
      </c>
      <c r="O329" s="5"/>
      <c r="P329" s="5"/>
      <c r="Q329" s="5">
        <v>1733</v>
      </c>
      <c r="R329" s="5">
        <v>1667</v>
      </c>
      <c r="S329" s="5"/>
      <c r="T329" s="5"/>
      <c r="U329" s="5">
        <v>1926</v>
      </c>
      <c r="V329" s="5">
        <v>1852</v>
      </c>
      <c r="W329" s="6">
        <v>12.78</v>
      </c>
      <c r="X329" s="7">
        <v>108</v>
      </c>
      <c r="Y329" s="9"/>
      <c r="Z329" s="6">
        <v>224630</v>
      </c>
    </row>
    <row r="330" spans="1:26" ht="12.75">
      <c r="A330" s="2" t="s">
        <v>11</v>
      </c>
      <c r="B330" s="5">
        <v>1992</v>
      </c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>
        <v>113</v>
      </c>
      <c r="N330" s="5">
        <v>996</v>
      </c>
      <c r="O330" s="5"/>
      <c r="P330" s="5"/>
      <c r="Q330" s="5">
        <v>1020</v>
      </c>
      <c r="R330" s="5">
        <v>966</v>
      </c>
      <c r="S330" s="5"/>
      <c r="T330" s="5"/>
      <c r="U330" s="5">
        <v>1133</v>
      </c>
      <c r="V330" s="5">
        <v>1073</v>
      </c>
      <c r="W330" s="6">
        <v>11.75</v>
      </c>
      <c r="X330" s="7">
        <v>97</v>
      </c>
      <c r="Y330" s="9"/>
      <c r="Z330" s="6">
        <v>203627</v>
      </c>
    </row>
    <row r="331" spans="1:26" ht="12.75">
      <c r="A331" s="2" t="s">
        <v>11</v>
      </c>
      <c r="B331" s="5">
        <v>1991</v>
      </c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>
        <v>3</v>
      </c>
      <c r="N331" s="5">
        <v>3</v>
      </c>
      <c r="O331" s="5"/>
      <c r="P331" s="5"/>
      <c r="Q331" s="5">
        <v>26</v>
      </c>
      <c r="R331" s="5">
        <v>24</v>
      </c>
      <c r="S331" s="5"/>
      <c r="T331" s="5"/>
      <c r="U331" s="5">
        <v>29</v>
      </c>
      <c r="V331" s="5">
        <v>27</v>
      </c>
      <c r="W331" s="6">
        <v>11</v>
      </c>
      <c r="X331" s="7">
        <v>77</v>
      </c>
      <c r="Y331" s="9"/>
      <c r="Z331" s="6">
        <v>2398</v>
      </c>
    </row>
    <row r="332" spans="1:26" ht="12.75">
      <c r="A332" s="2" t="s">
        <v>11</v>
      </c>
      <c r="B332" s="5">
        <v>1990</v>
      </c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>
        <v>16</v>
      </c>
      <c r="N332" s="5">
        <v>751</v>
      </c>
      <c r="O332" s="5"/>
      <c r="P332" s="5"/>
      <c r="Q332" s="5">
        <v>64</v>
      </c>
      <c r="R332" s="5">
        <v>214</v>
      </c>
      <c r="S332" s="5"/>
      <c r="T332" s="5"/>
      <c r="U332" s="5">
        <v>80</v>
      </c>
      <c r="V332" s="5">
        <v>965</v>
      </c>
      <c r="W332" s="6">
        <v>9.5</v>
      </c>
      <c r="X332" s="7">
        <v>64</v>
      </c>
      <c r="Y332" s="9"/>
      <c r="Z332" s="6">
        <v>62555</v>
      </c>
    </row>
    <row r="333" spans="1:26" ht="12.75">
      <c r="A333" s="2" t="s">
        <v>11</v>
      </c>
      <c r="B333" s="5">
        <v>1989</v>
      </c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>
        <v>963</v>
      </c>
      <c r="N333" s="5">
        <v>2594</v>
      </c>
      <c r="O333" s="5"/>
      <c r="P333" s="5"/>
      <c r="Q333" s="5">
        <v>2890</v>
      </c>
      <c r="R333" s="5">
        <v>1431</v>
      </c>
      <c r="S333" s="5"/>
      <c r="T333" s="5"/>
      <c r="U333" s="5">
        <v>3853</v>
      </c>
      <c r="V333" s="5">
        <v>4025</v>
      </c>
      <c r="W333" s="6">
        <v>10.5</v>
      </c>
      <c r="X333" s="7">
        <v>79</v>
      </c>
      <c r="Y333" s="9"/>
      <c r="Z333" s="6">
        <v>358440</v>
      </c>
    </row>
    <row r="334" spans="1:26" ht="12.75">
      <c r="A334" s="2" t="s">
        <v>11</v>
      </c>
      <c r="B334" s="5">
        <v>1988</v>
      </c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>
        <v>4736</v>
      </c>
      <c r="N334" s="5">
        <v>2362</v>
      </c>
      <c r="O334" s="5"/>
      <c r="P334" s="5"/>
      <c r="Q334" s="5">
        <v>15841</v>
      </c>
      <c r="R334" s="5">
        <v>6869</v>
      </c>
      <c r="S334" s="5"/>
      <c r="T334" s="5"/>
      <c r="U334" s="5">
        <v>20577</v>
      </c>
      <c r="V334" s="5">
        <v>9231</v>
      </c>
      <c r="W334" s="6">
        <v>10.67</v>
      </c>
      <c r="X334" s="7">
        <v>64</v>
      </c>
      <c r="Y334" s="9"/>
      <c r="Z334" s="6">
        <v>810341</v>
      </c>
    </row>
    <row r="335" spans="1:26" ht="12.75">
      <c r="A335" s="2" t="s">
        <v>11</v>
      </c>
      <c r="B335" s="5">
        <v>1987</v>
      </c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>
        <v>913</v>
      </c>
      <c r="N335" s="5">
        <v>1898</v>
      </c>
      <c r="O335" s="5"/>
      <c r="P335" s="5"/>
      <c r="Q335" s="5">
        <v>4557</v>
      </c>
      <c r="R335" s="5">
        <v>4212</v>
      </c>
      <c r="S335" s="5"/>
      <c r="T335" s="5"/>
      <c r="U335" s="5">
        <v>5470</v>
      </c>
      <c r="V335" s="5">
        <v>6110</v>
      </c>
      <c r="W335" s="6">
        <v>9.15</v>
      </c>
      <c r="X335" s="7">
        <v>63</v>
      </c>
      <c r="Y335" s="9"/>
      <c r="Z335" s="6">
        <v>434981</v>
      </c>
    </row>
    <row r="336" spans="1:26" ht="12.75">
      <c r="A336" s="2" t="s">
        <v>11</v>
      </c>
      <c r="B336" s="5">
        <v>1986</v>
      </c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>
        <v>900</v>
      </c>
      <c r="N336" s="5">
        <v>21</v>
      </c>
      <c r="O336" s="5"/>
      <c r="P336" s="5"/>
      <c r="Q336" s="5">
        <v>1103</v>
      </c>
      <c r="R336" s="5">
        <v>1403</v>
      </c>
      <c r="S336" s="5"/>
      <c r="T336" s="5"/>
      <c r="U336" s="5">
        <v>2003</v>
      </c>
      <c r="V336" s="5">
        <v>1424</v>
      </c>
      <c r="W336" s="6">
        <v>8.5</v>
      </c>
      <c r="X336" s="7">
        <v>90</v>
      </c>
      <c r="Y336" s="9"/>
      <c r="Z336" s="6">
        <v>145186</v>
      </c>
    </row>
    <row r="337" spans="1:26" ht="12.75">
      <c r="A337" s="2" t="s">
        <v>11</v>
      </c>
      <c r="B337" s="5">
        <v>1985</v>
      </c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>
        <v>0</v>
      </c>
      <c r="N337" s="5">
        <v>0</v>
      </c>
      <c r="O337" s="5"/>
      <c r="P337" s="5"/>
      <c r="Q337" s="5">
        <v>0</v>
      </c>
      <c r="R337" s="5">
        <v>1</v>
      </c>
      <c r="S337" s="5"/>
      <c r="T337" s="5"/>
      <c r="U337" s="5">
        <v>0</v>
      </c>
      <c r="V337" s="5">
        <v>1</v>
      </c>
      <c r="W337" s="6">
        <v>8.75</v>
      </c>
      <c r="X337" s="7">
        <v>74</v>
      </c>
      <c r="Y337" s="9"/>
      <c r="Z337" s="6">
        <v>74</v>
      </c>
    </row>
    <row r="338" spans="1:26" ht="12.75">
      <c r="A338" s="2" t="s">
        <v>11</v>
      </c>
      <c r="B338" s="5">
        <v>1984</v>
      </c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>
        <v>0</v>
      </c>
      <c r="N338" s="5">
        <v>0</v>
      </c>
      <c r="O338" s="5"/>
      <c r="P338" s="5"/>
      <c r="Q338" s="5">
        <v>4</v>
      </c>
      <c r="R338" s="5">
        <v>45</v>
      </c>
      <c r="S338" s="5"/>
      <c r="T338" s="5"/>
      <c r="U338" s="5">
        <v>4</v>
      </c>
      <c r="V338" s="5">
        <v>45</v>
      </c>
      <c r="W338" s="6">
        <v>7.5</v>
      </c>
      <c r="X338" s="7">
        <v>101</v>
      </c>
      <c r="Y338" s="9"/>
      <c r="Z338" s="6">
        <v>4575</v>
      </c>
    </row>
    <row r="339" spans="1:26" ht="12.75">
      <c r="A339" s="2" t="s">
        <v>11</v>
      </c>
      <c r="B339" s="5">
        <v>1983</v>
      </c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>
        <v>0</v>
      </c>
      <c r="N339" s="5">
        <v>0</v>
      </c>
      <c r="O339" s="5"/>
      <c r="P339" s="5"/>
      <c r="Q339" s="5">
        <v>20</v>
      </c>
      <c r="R339" s="5">
        <v>95</v>
      </c>
      <c r="S339" s="5"/>
      <c r="T339" s="5"/>
      <c r="U339" s="5">
        <v>20</v>
      </c>
      <c r="V339" s="5">
        <v>95</v>
      </c>
      <c r="W339" s="6">
        <v>7.5</v>
      </c>
      <c r="X339" s="7">
        <v>101</v>
      </c>
      <c r="Y339" s="9"/>
      <c r="Z339" s="6">
        <v>9745</v>
      </c>
    </row>
    <row r="340" spans="1:26" ht="12.75">
      <c r="A340" s="2" t="s">
        <v>11</v>
      </c>
      <c r="B340" s="5">
        <v>1982</v>
      </c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>
        <v>0</v>
      </c>
      <c r="N340" s="5">
        <v>0</v>
      </c>
      <c r="O340" s="5"/>
      <c r="P340" s="5"/>
      <c r="Q340" s="5">
        <v>10</v>
      </c>
      <c r="R340" s="5">
        <v>10</v>
      </c>
      <c r="S340" s="5"/>
      <c r="T340" s="5"/>
      <c r="U340" s="5">
        <v>10</v>
      </c>
      <c r="V340" s="5">
        <v>10</v>
      </c>
      <c r="W340" s="6">
        <v>3</v>
      </c>
      <c r="X340" s="7">
        <v>58</v>
      </c>
      <c r="Y340" s="9"/>
      <c r="Z340" s="6">
        <v>610</v>
      </c>
    </row>
    <row r="341" spans="1:26" ht="12.75">
      <c r="A341" s="2" t="s">
        <v>11</v>
      </c>
      <c r="B341" s="5">
        <v>1981</v>
      </c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>
        <v>0</v>
      </c>
      <c r="N341" s="5">
        <v>0</v>
      </c>
      <c r="O341" s="5"/>
      <c r="P341" s="5"/>
      <c r="Q341" s="5">
        <v>17</v>
      </c>
      <c r="R341" s="5">
        <v>3</v>
      </c>
      <c r="S341" s="5"/>
      <c r="T341" s="5"/>
      <c r="U341" s="5">
        <v>17</v>
      </c>
      <c r="V341" s="5">
        <v>3</v>
      </c>
      <c r="W341" s="6">
        <v>5.5</v>
      </c>
      <c r="X341" s="7">
        <v>65</v>
      </c>
      <c r="Y341" s="9"/>
      <c r="Z341" s="6">
        <v>289</v>
      </c>
    </row>
    <row r="342" spans="1:26" ht="12.75">
      <c r="A342" s="2" t="s">
        <v>11</v>
      </c>
      <c r="B342" s="5">
        <v>1980</v>
      </c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>
        <v>105</v>
      </c>
      <c r="N342" s="5">
        <v>2548</v>
      </c>
      <c r="O342" s="5"/>
      <c r="P342" s="5"/>
      <c r="Q342" s="5">
        <v>217</v>
      </c>
      <c r="R342" s="5">
        <v>217</v>
      </c>
      <c r="S342" s="5"/>
      <c r="T342" s="5"/>
      <c r="U342" s="5">
        <v>322</v>
      </c>
      <c r="V342" s="5">
        <v>2765</v>
      </c>
      <c r="W342" s="6">
        <v>5.25</v>
      </c>
      <c r="X342" s="7">
        <v>52</v>
      </c>
      <c r="Y342" s="9"/>
      <c r="Z342" s="6">
        <v>145470</v>
      </c>
    </row>
    <row r="343" spans="1:26" ht="12.75">
      <c r="A343" s="2" t="s">
        <v>11</v>
      </c>
      <c r="B343" s="5">
        <v>1979</v>
      </c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>
        <v>0</v>
      </c>
      <c r="N343" s="5">
        <v>204</v>
      </c>
      <c r="O343" s="5"/>
      <c r="P343" s="5"/>
      <c r="Q343" s="5">
        <v>38</v>
      </c>
      <c r="R343" s="5">
        <v>29</v>
      </c>
      <c r="S343" s="5"/>
      <c r="T343" s="5"/>
      <c r="U343" s="5">
        <v>38</v>
      </c>
      <c r="V343" s="5">
        <v>233</v>
      </c>
      <c r="W343" s="6">
        <v>5.75</v>
      </c>
      <c r="X343" s="7">
        <v>66</v>
      </c>
      <c r="Y343" s="9"/>
      <c r="Z343" s="6">
        <v>15596</v>
      </c>
    </row>
    <row r="344" spans="1:26" ht="12.75">
      <c r="A344" s="2" t="s">
        <v>11</v>
      </c>
      <c r="B344" s="5">
        <v>1978</v>
      </c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>
        <v>0</v>
      </c>
      <c r="N344" s="5">
        <v>0</v>
      </c>
      <c r="O344" s="5"/>
      <c r="P344" s="5"/>
      <c r="Q344" s="5">
        <v>19</v>
      </c>
      <c r="R344" s="5">
        <v>29</v>
      </c>
      <c r="S344" s="5"/>
      <c r="T344" s="5"/>
      <c r="U344" s="5">
        <v>19</v>
      </c>
      <c r="V344" s="5">
        <v>29</v>
      </c>
      <c r="W344" s="6">
        <v>6</v>
      </c>
      <c r="X344" s="7">
        <v>65</v>
      </c>
      <c r="Y344" s="9"/>
      <c r="Z344" s="6">
        <v>1999</v>
      </c>
    </row>
    <row r="345" spans="1:26" ht="12.75">
      <c r="A345" s="2" t="s">
        <v>11</v>
      </c>
      <c r="B345" s="5">
        <v>1977</v>
      </c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>
        <v>659</v>
      </c>
      <c r="N345" s="5">
        <v>651</v>
      </c>
      <c r="O345" s="5"/>
      <c r="P345" s="5"/>
      <c r="Q345" s="5">
        <v>1486</v>
      </c>
      <c r="R345" s="5">
        <v>214</v>
      </c>
      <c r="S345" s="5"/>
      <c r="T345" s="5"/>
      <c r="U345" s="5">
        <v>2145</v>
      </c>
      <c r="V345" s="5">
        <v>865</v>
      </c>
      <c r="W345" s="6">
        <v>5.83</v>
      </c>
      <c r="X345" s="7">
        <v>48</v>
      </c>
      <c r="Y345" s="9"/>
      <c r="Z345" s="6">
        <v>54025</v>
      </c>
    </row>
    <row r="346" spans="1:26" ht="12.75">
      <c r="A346" s="2" t="s">
        <v>11</v>
      </c>
      <c r="B346" s="5">
        <v>1976</v>
      </c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>
        <v>5974</v>
      </c>
      <c r="N346" s="5">
        <v>3830</v>
      </c>
      <c r="O346" s="5"/>
      <c r="P346" s="5"/>
      <c r="Q346" s="5">
        <v>37644</v>
      </c>
      <c r="R346" s="5">
        <v>20397</v>
      </c>
      <c r="S346" s="5"/>
      <c r="T346" s="5"/>
      <c r="U346" s="5">
        <v>43618</v>
      </c>
      <c r="V346" s="5">
        <v>24227</v>
      </c>
      <c r="W346" s="6">
        <v>6</v>
      </c>
      <c r="X346" s="7">
        <v>30</v>
      </c>
      <c r="Y346" s="9"/>
      <c r="Z346" s="6">
        <v>988518</v>
      </c>
    </row>
    <row r="347" spans="1:26" ht="12.75">
      <c r="A347" s="2" t="s">
        <v>11</v>
      </c>
      <c r="B347" s="5">
        <v>1975</v>
      </c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>
        <v>19967</v>
      </c>
      <c r="N347" s="5">
        <v>5587</v>
      </c>
      <c r="O347" s="5"/>
      <c r="P347" s="5"/>
      <c r="Q347" s="5">
        <v>419600</v>
      </c>
      <c r="R347" s="5">
        <v>103659</v>
      </c>
      <c r="S347" s="5"/>
      <c r="T347" s="5"/>
      <c r="U347" s="5">
        <v>439567</v>
      </c>
      <c r="V347" s="5">
        <v>109246</v>
      </c>
      <c r="W347" s="6">
        <v>3</v>
      </c>
      <c r="X347" s="7">
        <v>30</v>
      </c>
      <c r="Y347" s="9"/>
      <c r="Z347" s="6">
        <v>4596081</v>
      </c>
    </row>
    <row r="348" spans="1:26" ht="12.75">
      <c r="A348" s="2" t="s">
        <v>11</v>
      </c>
      <c r="B348" s="5">
        <v>1974</v>
      </c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>
        <v>10465</v>
      </c>
      <c r="N348" s="5">
        <v>1857</v>
      </c>
      <c r="O348" s="5"/>
      <c r="P348" s="5"/>
      <c r="Q348" s="5">
        <v>693</v>
      </c>
      <c r="R348" s="5">
        <v>324</v>
      </c>
      <c r="S348" s="5"/>
      <c r="T348" s="5"/>
      <c r="U348" s="5">
        <v>11158</v>
      </c>
      <c r="V348" s="5">
        <v>2181</v>
      </c>
      <c r="W348" s="6">
        <v>6</v>
      </c>
      <c r="X348" s="7">
        <v>35</v>
      </c>
      <c r="Y348" s="9"/>
      <c r="Z348" s="6">
        <v>143283</v>
      </c>
    </row>
    <row r="349" spans="1:26" ht="12.75">
      <c r="A349" s="2" t="s">
        <v>11</v>
      </c>
      <c r="B349" s="5">
        <v>1973</v>
      </c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>
        <v>1567</v>
      </c>
      <c r="N349" s="5">
        <v>386</v>
      </c>
      <c r="O349" s="5"/>
      <c r="P349" s="5"/>
      <c r="Q349" s="5">
        <v>438</v>
      </c>
      <c r="R349" s="5">
        <v>0</v>
      </c>
      <c r="S349" s="5"/>
      <c r="T349" s="5"/>
      <c r="U349" s="5">
        <v>2005</v>
      </c>
      <c r="V349" s="5">
        <v>386</v>
      </c>
      <c r="W349" s="6">
        <v>6</v>
      </c>
      <c r="X349" s="7">
        <v>30</v>
      </c>
      <c r="Y349" s="9"/>
      <c r="Z349" s="6">
        <v>23610</v>
      </c>
    </row>
    <row r="350" spans="1:26" ht="12.75">
      <c r="A350" s="2" t="s">
        <v>11</v>
      </c>
      <c r="B350" s="5">
        <v>1972</v>
      </c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 t="e">
        <f>NA()</f>
        <v>#N/A</v>
      </c>
      <c r="N350" s="5">
        <v>128</v>
      </c>
      <c r="O350" s="5"/>
      <c r="P350" s="5"/>
      <c r="Q350" s="5" t="e">
        <f>NA()</f>
        <v>#N/A</v>
      </c>
      <c r="R350" s="5">
        <v>109</v>
      </c>
      <c r="S350" s="5"/>
      <c r="T350" s="5"/>
      <c r="U350" s="5" t="e">
        <f>NA()</f>
        <v>#N/A</v>
      </c>
      <c r="V350" s="5">
        <v>237</v>
      </c>
      <c r="W350" s="6" t="e">
        <f>NA()</f>
        <v>#N/A</v>
      </c>
      <c r="X350" s="7">
        <v>25</v>
      </c>
      <c r="Y350" s="9"/>
      <c r="Z350" s="6">
        <v>5925</v>
      </c>
    </row>
    <row r="351" spans="1:26" ht="12.75">
      <c r="A351" s="2" t="s">
        <v>12</v>
      </c>
      <c r="B351" s="5">
        <v>2004</v>
      </c>
      <c r="C351" s="9">
        <v>0</v>
      </c>
      <c r="D351" s="9">
        <v>0</v>
      </c>
      <c r="E351" s="9">
        <v>0</v>
      </c>
      <c r="F351" s="9">
        <v>0</v>
      </c>
      <c r="G351" s="22">
        <v>0</v>
      </c>
      <c r="H351" s="22">
        <v>0</v>
      </c>
      <c r="I351" s="22">
        <f aca="true" t="shared" si="106" ref="I351:I358">E351/72</f>
        <v>0</v>
      </c>
      <c r="J351" s="22">
        <f aca="true" t="shared" si="107" ref="J351:J358">F351*0.006</f>
        <v>0</v>
      </c>
      <c r="K351" s="22">
        <f aca="true" t="shared" si="108" ref="K351:K358">G351/72</f>
        <v>0</v>
      </c>
      <c r="L351" s="22">
        <f aca="true" t="shared" si="109" ref="L351:L358">H351*0.006</f>
        <v>0</v>
      </c>
      <c r="M351" s="21">
        <f aca="true" t="shared" si="110" ref="M351:M358">C351+I351</f>
        <v>0</v>
      </c>
      <c r="N351" s="21">
        <f aca="true" t="shared" si="111" ref="N351:N358">D351+J351</f>
        <v>0</v>
      </c>
      <c r="O351" s="9">
        <v>0</v>
      </c>
      <c r="P351" s="9">
        <v>0</v>
      </c>
      <c r="Q351" s="21">
        <f aca="true" t="shared" si="112" ref="Q351:Q358">K351+O351</f>
        <v>0</v>
      </c>
      <c r="R351" s="21">
        <f aca="true" t="shared" si="113" ref="R351:R358">L351+P351</f>
        <v>0</v>
      </c>
      <c r="U351" s="9">
        <f>M351+Q351</f>
        <v>0</v>
      </c>
      <c r="V351" s="9">
        <f>N351+P351</f>
        <v>0</v>
      </c>
      <c r="W351" s="6"/>
      <c r="X351" s="7"/>
      <c r="Y351" s="9"/>
      <c r="Z351" s="24">
        <f>IF((U351+V351)=0,0,(U351*W351)+(V351*X351))</f>
        <v>0</v>
      </c>
    </row>
    <row r="352" spans="1:26" ht="12.75">
      <c r="A352" s="2" t="s">
        <v>12</v>
      </c>
      <c r="B352" s="5">
        <v>2003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22">
        <f t="shared" si="106"/>
        <v>0</v>
      </c>
      <c r="J352" s="22">
        <f t="shared" si="107"/>
        <v>0</v>
      </c>
      <c r="K352" s="22">
        <f t="shared" si="108"/>
        <v>0</v>
      </c>
      <c r="L352" s="22">
        <f t="shared" si="109"/>
        <v>0</v>
      </c>
      <c r="M352" s="21">
        <f t="shared" si="110"/>
        <v>0</v>
      </c>
      <c r="N352" s="21">
        <f t="shared" si="111"/>
        <v>0</v>
      </c>
      <c r="O352" s="9">
        <v>0</v>
      </c>
      <c r="P352" s="9">
        <v>0</v>
      </c>
      <c r="Q352" s="21">
        <f t="shared" si="112"/>
        <v>0</v>
      </c>
      <c r="R352" s="21">
        <f t="shared" si="113"/>
        <v>0</v>
      </c>
      <c r="U352" s="9">
        <f aca="true" t="shared" si="114" ref="U352:U358">M352+Q352</f>
        <v>0</v>
      </c>
      <c r="V352" s="9">
        <f aca="true" t="shared" si="115" ref="V352:V358">N352+P352</f>
        <v>0</v>
      </c>
      <c r="W352" s="6" t="e">
        <f>NA()</f>
        <v>#N/A</v>
      </c>
      <c r="X352" s="6" t="e">
        <f>NA()</f>
        <v>#N/A</v>
      </c>
      <c r="Y352" s="9">
        <v>0</v>
      </c>
      <c r="Z352" s="8">
        <f aca="true" t="shared" si="116" ref="Z352:Z358">IF((U352+V352)=0,0,(U352*W352)+(V352*X352))</f>
        <v>0</v>
      </c>
    </row>
    <row r="353" spans="1:26" ht="12.75">
      <c r="A353" s="2" t="s">
        <v>12</v>
      </c>
      <c r="B353" s="5">
        <v>2002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22">
        <f t="shared" si="106"/>
        <v>0</v>
      </c>
      <c r="J353" s="22">
        <f t="shared" si="107"/>
        <v>0</v>
      </c>
      <c r="K353" s="22">
        <f t="shared" si="108"/>
        <v>0</v>
      </c>
      <c r="L353" s="22">
        <f t="shared" si="109"/>
        <v>0</v>
      </c>
      <c r="M353" s="21">
        <f t="shared" si="110"/>
        <v>0</v>
      </c>
      <c r="N353" s="21">
        <f t="shared" si="111"/>
        <v>0</v>
      </c>
      <c r="O353" s="9">
        <v>0</v>
      </c>
      <c r="P353" s="9">
        <v>0</v>
      </c>
      <c r="Q353" s="21">
        <f t="shared" si="112"/>
        <v>0</v>
      </c>
      <c r="R353" s="21">
        <f t="shared" si="113"/>
        <v>0</v>
      </c>
      <c r="U353" s="9">
        <f t="shared" si="114"/>
        <v>0</v>
      </c>
      <c r="V353" s="9">
        <f t="shared" si="115"/>
        <v>0</v>
      </c>
      <c r="W353" s="6" t="e">
        <f>NA()</f>
        <v>#N/A</v>
      </c>
      <c r="X353" s="6" t="e">
        <f>NA()</f>
        <v>#N/A</v>
      </c>
      <c r="Y353" s="9">
        <v>0</v>
      </c>
      <c r="Z353" s="8">
        <f t="shared" si="116"/>
        <v>0</v>
      </c>
    </row>
    <row r="354" spans="1:26" ht="12.75">
      <c r="A354" s="2" t="s">
        <v>12</v>
      </c>
      <c r="B354" s="5">
        <v>2001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22">
        <f t="shared" si="106"/>
        <v>0</v>
      </c>
      <c r="J354" s="22">
        <f t="shared" si="107"/>
        <v>0</v>
      </c>
      <c r="K354" s="22">
        <f t="shared" si="108"/>
        <v>0</v>
      </c>
      <c r="L354" s="22">
        <f t="shared" si="109"/>
        <v>0</v>
      </c>
      <c r="M354" s="21">
        <f t="shared" si="110"/>
        <v>0</v>
      </c>
      <c r="N354" s="21">
        <f t="shared" si="111"/>
        <v>0</v>
      </c>
      <c r="O354" s="9">
        <v>0</v>
      </c>
      <c r="P354" s="9">
        <v>0</v>
      </c>
      <c r="Q354" s="21">
        <f t="shared" si="112"/>
        <v>0</v>
      </c>
      <c r="R354" s="21">
        <f t="shared" si="113"/>
        <v>0</v>
      </c>
      <c r="U354" s="9">
        <f t="shared" si="114"/>
        <v>0</v>
      </c>
      <c r="V354" s="9">
        <f t="shared" si="115"/>
        <v>0</v>
      </c>
      <c r="W354" s="6" t="e">
        <f>NA()</f>
        <v>#N/A</v>
      </c>
      <c r="X354" s="6" t="e">
        <f>NA()</f>
        <v>#N/A</v>
      </c>
      <c r="Y354" s="9">
        <v>0</v>
      </c>
      <c r="Z354" s="8">
        <f t="shared" si="116"/>
        <v>0</v>
      </c>
    </row>
    <row r="355" spans="1:26" ht="12.75">
      <c r="A355" s="2" t="s">
        <v>12</v>
      </c>
      <c r="B355" s="5">
        <v>2000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22">
        <f t="shared" si="106"/>
        <v>0</v>
      </c>
      <c r="J355" s="22">
        <f t="shared" si="107"/>
        <v>0</v>
      </c>
      <c r="K355" s="22">
        <f t="shared" si="108"/>
        <v>0</v>
      </c>
      <c r="L355" s="22">
        <f t="shared" si="109"/>
        <v>0</v>
      </c>
      <c r="M355" s="21">
        <f t="shared" si="110"/>
        <v>0</v>
      </c>
      <c r="N355" s="21">
        <f t="shared" si="111"/>
        <v>0</v>
      </c>
      <c r="O355" s="9">
        <v>0</v>
      </c>
      <c r="P355" s="9">
        <v>0</v>
      </c>
      <c r="Q355" s="21">
        <f t="shared" si="112"/>
        <v>0</v>
      </c>
      <c r="R355" s="21">
        <f t="shared" si="113"/>
        <v>0</v>
      </c>
      <c r="U355" s="9">
        <f t="shared" si="114"/>
        <v>0</v>
      </c>
      <c r="V355" s="9">
        <f t="shared" si="115"/>
        <v>0</v>
      </c>
      <c r="W355" s="6" t="e">
        <f>NA()</f>
        <v>#N/A</v>
      </c>
      <c r="X355" s="6" t="e">
        <f>NA()</f>
        <v>#N/A</v>
      </c>
      <c r="Y355" s="9">
        <v>0</v>
      </c>
      <c r="Z355" s="8">
        <f t="shared" si="116"/>
        <v>0</v>
      </c>
    </row>
    <row r="356" spans="1:26" ht="12.75">
      <c r="A356" s="2" t="s">
        <v>12</v>
      </c>
      <c r="B356" s="5">
        <v>1999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22">
        <f t="shared" si="106"/>
        <v>0</v>
      </c>
      <c r="J356" s="22">
        <f t="shared" si="107"/>
        <v>0</v>
      </c>
      <c r="K356" s="22">
        <f t="shared" si="108"/>
        <v>0</v>
      </c>
      <c r="L356" s="22">
        <f t="shared" si="109"/>
        <v>0</v>
      </c>
      <c r="M356" s="21">
        <f t="shared" si="110"/>
        <v>0</v>
      </c>
      <c r="N356" s="21">
        <f t="shared" si="111"/>
        <v>0</v>
      </c>
      <c r="O356" s="9">
        <v>0</v>
      </c>
      <c r="P356" s="9">
        <v>0</v>
      </c>
      <c r="Q356" s="21">
        <f t="shared" si="112"/>
        <v>0</v>
      </c>
      <c r="R356" s="21">
        <f t="shared" si="113"/>
        <v>0</v>
      </c>
      <c r="U356" s="9">
        <f t="shared" si="114"/>
        <v>0</v>
      </c>
      <c r="V356" s="9">
        <f t="shared" si="115"/>
        <v>0</v>
      </c>
      <c r="W356" s="6" t="e">
        <f>NA()</f>
        <v>#N/A</v>
      </c>
      <c r="X356" s="6" t="e">
        <f>NA()</f>
        <v>#N/A</v>
      </c>
      <c r="Y356" s="9">
        <v>0</v>
      </c>
      <c r="Z356" s="8">
        <f t="shared" si="116"/>
        <v>0</v>
      </c>
    </row>
    <row r="357" spans="1:26" ht="12.75">
      <c r="A357" s="2" t="s">
        <v>12</v>
      </c>
      <c r="B357" s="5">
        <v>1998</v>
      </c>
      <c r="C357" s="9">
        <v>0</v>
      </c>
      <c r="D357" s="9">
        <v>0</v>
      </c>
      <c r="E357" s="9">
        <v>0.9</v>
      </c>
      <c r="F357" s="9">
        <v>98.9</v>
      </c>
      <c r="G357" s="9">
        <v>1.2</v>
      </c>
      <c r="H357" s="9">
        <v>132.2</v>
      </c>
      <c r="I357" s="22">
        <f t="shared" si="106"/>
        <v>0.0125</v>
      </c>
      <c r="J357" s="22">
        <f t="shared" si="107"/>
        <v>0.5934</v>
      </c>
      <c r="K357" s="22">
        <f t="shared" si="108"/>
        <v>0.016666666666666666</v>
      </c>
      <c r="L357" s="22">
        <f t="shared" si="109"/>
        <v>0.7931999999999999</v>
      </c>
      <c r="M357" s="21">
        <f t="shared" si="110"/>
        <v>0.0125</v>
      </c>
      <c r="N357" s="21">
        <f t="shared" si="111"/>
        <v>0.5934</v>
      </c>
      <c r="O357" s="9">
        <v>0</v>
      </c>
      <c r="P357" s="9">
        <v>0</v>
      </c>
      <c r="Q357" s="21">
        <f t="shared" si="112"/>
        <v>0.016666666666666666</v>
      </c>
      <c r="R357" s="21">
        <f t="shared" si="113"/>
        <v>0.7931999999999999</v>
      </c>
      <c r="U357" s="9">
        <f t="shared" si="114"/>
        <v>0.029166666666666667</v>
      </c>
      <c r="V357" s="9">
        <f t="shared" si="115"/>
        <v>0.5934</v>
      </c>
      <c r="W357" s="6">
        <v>29.71</v>
      </c>
      <c r="X357" s="6">
        <v>278</v>
      </c>
      <c r="Y357" s="9">
        <v>0</v>
      </c>
      <c r="Z357" s="8">
        <f t="shared" si="116"/>
        <v>165.8317416666667</v>
      </c>
    </row>
    <row r="358" spans="1:26" ht="12.75">
      <c r="A358" s="2" t="s">
        <v>12</v>
      </c>
      <c r="B358" s="5">
        <v>1997</v>
      </c>
      <c r="C358" s="9">
        <v>307</v>
      </c>
      <c r="D358" s="9">
        <v>920</v>
      </c>
      <c r="E358" s="9">
        <v>1299.2</v>
      </c>
      <c r="F358" s="9">
        <v>8022</v>
      </c>
      <c r="G358" s="9">
        <v>2041.5</v>
      </c>
      <c r="H358" s="9">
        <v>18799.1</v>
      </c>
      <c r="I358" s="22">
        <f t="shared" si="106"/>
        <v>18.044444444444444</v>
      </c>
      <c r="J358" s="22">
        <f t="shared" si="107"/>
        <v>48.132</v>
      </c>
      <c r="K358" s="22">
        <f t="shared" si="108"/>
        <v>28.354166666666668</v>
      </c>
      <c r="L358" s="22">
        <f t="shared" si="109"/>
        <v>112.79459999999999</v>
      </c>
      <c r="M358" s="21">
        <f t="shared" si="110"/>
        <v>325.0444444444444</v>
      </c>
      <c r="N358" s="21">
        <f t="shared" si="111"/>
        <v>968.132</v>
      </c>
      <c r="O358" s="9">
        <v>461</v>
      </c>
      <c r="P358" s="9">
        <v>1380</v>
      </c>
      <c r="Q358" s="21">
        <f t="shared" si="112"/>
        <v>489.3541666666667</v>
      </c>
      <c r="R358" s="21">
        <f t="shared" si="113"/>
        <v>1492.7946</v>
      </c>
      <c r="U358" s="9">
        <f t="shared" si="114"/>
        <v>814.3986111111111</v>
      </c>
      <c r="V358" s="9">
        <f t="shared" si="115"/>
        <v>2348.132</v>
      </c>
      <c r="W358" s="6">
        <v>28</v>
      </c>
      <c r="X358" s="7">
        <v>440</v>
      </c>
      <c r="Y358" s="9">
        <v>1033500</v>
      </c>
      <c r="Z358" s="21">
        <f t="shared" si="116"/>
        <v>1055981.2411111111</v>
      </c>
    </row>
    <row r="359" spans="1:26" ht="12.75">
      <c r="A359" s="2" t="s">
        <v>12</v>
      </c>
      <c r="B359" s="5">
        <v>1996</v>
      </c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>
        <v>416</v>
      </c>
      <c r="N359" s="5">
        <v>398</v>
      </c>
      <c r="O359" s="5"/>
      <c r="P359" s="5"/>
      <c r="Q359" s="5">
        <v>304</v>
      </c>
      <c r="R359" s="5">
        <v>89</v>
      </c>
      <c r="S359" s="5"/>
      <c r="T359" s="5"/>
      <c r="U359" s="5">
        <v>720</v>
      </c>
      <c r="V359" s="5">
        <v>487</v>
      </c>
      <c r="W359" s="6">
        <v>25</v>
      </c>
      <c r="X359" s="7">
        <v>350</v>
      </c>
      <c r="Y359" s="9"/>
      <c r="Z359" s="6">
        <v>188450</v>
      </c>
    </row>
    <row r="360" spans="1:26" ht="12.75">
      <c r="A360" s="2" t="s">
        <v>12</v>
      </c>
      <c r="B360" s="5">
        <v>1995</v>
      </c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>
        <v>459</v>
      </c>
      <c r="N360" s="5">
        <v>627</v>
      </c>
      <c r="O360" s="5"/>
      <c r="P360" s="5"/>
      <c r="Q360" s="5">
        <v>102</v>
      </c>
      <c r="R360" s="5">
        <v>134</v>
      </c>
      <c r="S360" s="5"/>
      <c r="T360" s="5"/>
      <c r="U360" s="5">
        <v>561</v>
      </c>
      <c r="V360" s="5">
        <v>751</v>
      </c>
      <c r="W360" s="6">
        <v>24</v>
      </c>
      <c r="X360" s="7">
        <v>400</v>
      </c>
      <c r="Y360" s="9"/>
      <c r="Z360" s="6">
        <v>313867</v>
      </c>
    </row>
    <row r="361" spans="1:26" ht="12.75">
      <c r="A361" s="2" t="s">
        <v>12</v>
      </c>
      <c r="B361" s="5">
        <v>1994</v>
      </c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>
        <v>282</v>
      </c>
      <c r="N361" s="5">
        <v>605</v>
      </c>
      <c r="O361" s="5"/>
      <c r="P361" s="5"/>
      <c r="Q361" s="5">
        <v>232</v>
      </c>
      <c r="R361" s="5">
        <v>454</v>
      </c>
      <c r="S361" s="5"/>
      <c r="T361" s="5"/>
      <c r="U361" s="5">
        <v>514</v>
      </c>
      <c r="V361" s="5">
        <v>1059</v>
      </c>
      <c r="W361" s="6">
        <v>22.5</v>
      </c>
      <c r="X361" s="7">
        <v>382</v>
      </c>
      <c r="Y361" s="9"/>
      <c r="Z361" s="6">
        <v>416102</v>
      </c>
    </row>
    <row r="362" spans="1:26" ht="12.75">
      <c r="A362" s="2" t="s">
        <v>12</v>
      </c>
      <c r="B362" s="5">
        <v>1993</v>
      </c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>
        <v>17092</v>
      </c>
      <c r="N362" s="5">
        <v>38483</v>
      </c>
      <c r="O362" s="5"/>
      <c r="P362" s="5"/>
      <c r="Q362" s="5">
        <v>15293</v>
      </c>
      <c r="R362" s="5">
        <v>11427</v>
      </c>
      <c r="S362" s="5"/>
      <c r="T362" s="5"/>
      <c r="U362" s="5">
        <v>32385</v>
      </c>
      <c r="V362" s="5">
        <v>49910</v>
      </c>
      <c r="W362" s="6">
        <v>28</v>
      </c>
      <c r="X362" s="7">
        <v>300</v>
      </c>
      <c r="Y362" s="9"/>
      <c r="Z362" s="6">
        <v>15879780</v>
      </c>
    </row>
    <row r="363" spans="1:26" ht="12.75">
      <c r="A363" s="2" t="s">
        <v>12</v>
      </c>
      <c r="B363" s="5">
        <v>1992</v>
      </c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>
        <v>22439</v>
      </c>
      <c r="N363" s="5">
        <v>60038</v>
      </c>
      <c r="O363" s="5"/>
      <c r="P363" s="5"/>
      <c r="Q363" s="5">
        <v>4675</v>
      </c>
      <c r="R363" s="5">
        <v>8880</v>
      </c>
      <c r="S363" s="5"/>
      <c r="T363" s="5"/>
      <c r="U363" s="5">
        <v>27114</v>
      </c>
      <c r="V363" s="5">
        <v>68918</v>
      </c>
      <c r="W363" s="6">
        <v>28</v>
      </c>
      <c r="X363" s="7">
        <v>252</v>
      </c>
      <c r="Y363" s="9"/>
      <c r="Z363" s="6">
        <v>18126528</v>
      </c>
    </row>
    <row r="364" spans="1:26" ht="12.75">
      <c r="A364" s="2" t="s">
        <v>12</v>
      </c>
      <c r="B364" s="5">
        <v>1991</v>
      </c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>
        <v>5647</v>
      </c>
      <c r="N364" s="5">
        <v>20199</v>
      </c>
      <c r="O364" s="5"/>
      <c r="P364" s="5"/>
      <c r="Q364" s="5">
        <v>1412</v>
      </c>
      <c r="R364" s="5">
        <v>2932</v>
      </c>
      <c r="S364" s="5"/>
      <c r="T364" s="5"/>
      <c r="U364" s="5">
        <v>7059</v>
      </c>
      <c r="V364" s="5">
        <v>23131</v>
      </c>
      <c r="W364" s="6">
        <v>16</v>
      </c>
      <c r="X364" s="7">
        <v>175</v>
      </c>
      <c r="Y364" s="9"/>
      <c r="Z364" s="6">
        <v>4160869</v>
      </c>
    </row>
    <row r="365" spans="1:26" ht="12.75">
      <c r="A365" s="2" t="s">
        <v>12</v>
      </c>
      <c r="B365" s="5">
        <v>1990</v>
      </c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>
        <v>1679</v>
      </c>
      <c r="N365" s="5">
        <v>11654</v>
      </c>
      <c r="O365" s="5"/>
      <c r="P365" s="5"/>
      <c r="Q365" s="5">
        <v>2132</v>
      </c>
      <c r="R365" s="5">
        <v>4219</v>
      </c>
      <c r="S365" s="5"/>
      <c r="T365" s="5"/>
      <c r="U365" s="5">
        <v>3829</v>
      </c>
      <c r="V365" s="5">
        <v>15873</v>
      </c>
      <c r="W365" s="6">
        <v>22</v>
      </c>
      <c r="X365" s="7">
        <v>163</v>
      </c>
      <c r="Y365" s="9"/>
      <c r="Z365" s="6">
        <v>2671537</v>
      </c>
    </row>
    <row r="366" spans="1:26" ht="12.75">
      <c r="A366" s="2" t="s">
        <v>12</v>
      </c>
      <c r="B366" s="5">
        <v>1989</v>
      </c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>
        <v>4162</v>
      </c>
      <c r="N366" s="5">
        <v>35599</v>
      </c>
      <c r="O366" s="5"/>
      <c r="P366" s="5"/>
      <c r="Q366" s="5">
        <v>1770</v>
      </c>
      <c r="R366" s="5">
        <v>6873</v>
      </c>
      <c r="S366" s="5"/>
      <c r="T366" s="5"/>
      <c r="U366" s="5">
        <v>5932</v>
      </c>
      <c r="V366" s="5">
        <v>42472</v>
      </c>
      <c r="W366" s="6">
        <v>18</v>
      </c>
      <c r="X366" s="7">
        <v>156</v>
      </c>
      <c r="Y366" s="9"/>
      <c r="Z366" s="6">
        <v>6732408</v>
      </c>
    </row>
    <row r="367" spans="1:26" ht="12.75">
      <c r="A367" s="2" t="s">
        <v>12</v>
      </c>
      <c r="B367" s="5">
        <v>1988</v>
      </c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>
        <v>653</v>
      </c>
      <c r="N367" s="5">
        <v>1976</v>
      </c>
      <c r="O367" s="5"/>
      <c r="P367" s="5"/>
      <c r="Q367" s="5">
        <v>1598</v>
      </c>
      <c r="R367" s="5">
        <v>784</v>
      </c>
      <c r="S367" s="5"/>
      <c r="T367" s="5"/>
      <c r="U367" s="5">
        <v>2251</v>
      </c>
      <c r="V367" s="5">
        <v>2760</v>
      </c>
      <c r="W367" s="6">
        <v>15</v>
      </c>
      <c r="X367" s="7">
        <v>130</v>
      </c>
      <c r="Y367" s="9"/>
      <c r="Z367" s="6">
        <v>392565</v>
      </c>
    </row>
    <row r="368" spans="1:26" ht="12.75">
      <c r="A368" s="2" t="s">
        <v>12</v>
      </c>
      <c r="B368" s="5">
        <v>1987</v>
      </c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>
        <v>785</v>
      </c>
      <c r="N368" s="5">
        <v>3200</v>
      </c>
      <c r="O368" s="5"/>
      <c r="P368" s="5"/>
      <c r="Q368" s="5">
        <v>1830</v>
      </c>
      <c r="R368" s="5">
        <v>899</v>
      </c>
      <c r="S368" s="5"/>
      <c r="T368" s="5"/>
      <c r="U368" s="5">
        <v>2615</v>
      </c>
      <c r="V368" s="5">
        <v>4099</v>
      </c>
      <c r="W368" s="6">
        <v>15</v>
      </c>
      <c r="X368" s="7">
        <v>115</v>
      </c>
      <c r="Y368" s="9"/>
      <c r="Z368" s="6">
        <v>510610</v>
      </c>
    </row>
    <row r="369" spans="1:26" ht="12.75">
      <c r="A369" s="2" t="s">
        <v>12</v>
      </c>
      <c r="B369" s="5">
        <v>1986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>
        <v>42550</v>
      </c>
      <c r="N369" s="5">
        <v>42096</v>
      </c>
      <c r="O369" s="5"/>
      <c r="P369" s="5"/>
      <c r="Q369" s="5">
        <v>95676</v>
      </c>
      <c r="R369" s="5">
        <v>38281</v>
      </c>
      <c r="S369" s="5"/>
      <c r="T369" s="5"/>
      <c r="U369" s="5">
        <v>138199</v>
      </c>
      <c r="V369" s="5">
        <v>80377</v>
      </c>
      <c r="W369" s="6">
        <v>13</v>
      </c>
      <c r="X369" s="7">
        <v>115</v>
      </c>
      <c r="Y369" s="9"/>
      <c r="Z369" s="6">
        <v>11039942</v>
      </c>
    </row>
    <row r="370" spans="1:26" ht="12.75">
      <c r="A370" s="2" t="s">
        <v>12</v>
      </c>
      <c r="B370" s="5">
        <v>1985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>
        <v>135028</v>
      </c>
      <c r="N370" s="5">
        <v>363196</v>
      </c>
      <c r="O370" s="5"/>
      <c r="P370" s="5"/>
      <c r="Q370" s="5">
        <v>97583</v>
      </c>
      <c r="R370" s="5">
        <v>108310</v>
      </c>
      <c r="S370" s="5"/>
      <c r="T370" s="5"/>
      <c r="U370" s="5">
        <v>232611</v>
      </c>
      <c r="V370" s="5">
        <v>471506</v>
      </c>
      <c r="W370" s="6">
        <v>18</v>
      </c>
      <c r="X370" s="7">
        <v>125</v>
      </c>
      <c r="Y370" s="9"/>
      <c r="Z370" s="6">
        <v>63125248</v>
      </c>
    </row>
    <row r="371" spans="1:26" ht="12.75">
      <c r="A371" s="2" t="s">
        <v>12</v>
      </c>
      <c r="B371" s="5">
        <v>1984</v>
      </c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>
        <v>34688</v>
      </c>
      <c r="N371" s="5">
        <v>74030</v>
      </c>
      <c r="O371" s="5"/>
      <c r="P371" s="5"/>
      <c r="Q371" s="5">
        <v>12277</v>
      </c>
      <c r="R371" s="5">
        <v>17921</v>
      </c>
      <c r="S371" s="5"/>
      <c r="T371" s="5"/>
      <c r="U371" s="5">
        <v>46965</v>
      </c>
      <c r="V371" s="5">
        <v>91951</v>
      </c>
      <c r="W371" s="6">
        <v>16</v>
      </c>
      <c r="X371" s="7">
        <v>140</v>
      </c>
      <c r="Y371" s="9"/>
      <c r="Z371" s="6">
        <v>13624580</v>
      </c>
    </row>
    <row r="372" spans="1:26" ht="12.75">
      <c r="A372" s="2" t="s">
        <v>12</v>
      </c>
      <c r="B372" s="5">
        <v>1983</v>
      </c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>
        <v>2218</v>
      </c>
      <c r="N372" s="5">
        <v>8065</v>
      </c>
      <c r="O372" s="5"/>
      <c r="P372" s="5"/>
      <c r="Q372" s="5">
        <v>545</v>
      </c>
      <c r="R372" s="5">
        <v>15772</v>
      </c>
      <c r="S372" s="5"/>
      <c r="T372" s="5"/>
      <c r="U372" s="5">
        <v>2763</v>
      </c>
      <c r="V372" s="5">
        <v>23837</v>
      </c>
      <c r="W372" s="6">
        <v>16</v>
      </c>
      <c r="X372" s="7">
        <v>150</v>
      </c>
      <c r="Y372" s="9"/>
      <c r="Z372" s="6">
        <v>3619758</v>
      </c>
    </row>
    <row r="373" spans="1:26" ht="12.75">
      <c r="A373" s="2" t="s">
        <v>12</v>
      </c>
      <c r="B373" s="5">
        <v>1982</v>
      </c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>
        <v>1657</v>
      </c>
      <c r="N373" s="5">
        <v>3780</v>
      </c>
      <c r="O373" s="5"/>
      <c r="P373" s="5"/>
      <c r="Q373" s="5">
        <v>33</v>
      </c>
      <c r="R373" s="5">
        <v>124</v>
      </c>
      <c r="S373" s="5"/>
      <c r="T373" s="5"/>
      <c r="U373" s="5">
        <v>1690</v>
      </c>
      <c r="V373" s="5">
        <v>3904</v>
      </c>
      <c r="W373" s="6">
        <v>16</v>
      </c>
      <c r="X373" s="7">
        <v>160</v>
      </c>
      <c r="Y373" s="9"/>
      <c r="Z373" s="6">
        <v>651680</v>
      </c>
    </row>
    <row r="374" spans="1:26" ht="12.75">
      <c r="A374" s="2" t="s">
        <v>12</v>
      </c>
      <c r="B374" s="5">
        <v>1981</v>
      </c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>
        <v>0</v>
      </c>
      <c r="N374" s="5">
        <v>0</v>
      </c>
      <c r="O374" s="5"/>
      <c r="P374" s="5"/>
      <c r="Q374" s="5">
        <v>0</v>
      </c>
      <c r="R374" s="5">
        <v>0</v>
      </c>
      <c r="S374" s="5"/>
      <c r="T374" s="5"/>
      <c r="U374" s="5">
        <v>0</v>
      </c>
      <c r="V374" s="5">
        <v>0</v>
      </c>
      <c r="W374" s="6" t="e">
        <f>NA()</f>
        <v>#N/A</v>
      </c>
      <c r="X374" s="6" t="e">
        <f>NA()</f>
        <v>#N/A</v>
      </c>
      <c r="Y374" s="9"/>
      <c r="Z374" s="6">
        <v>0</v>
      </c>
    </row>
    <row r="375" spans="1:26" ht="12.75">
      <c r="A375" s="2" t="s">
        <v>12</v>
      </c>
      <c r="B375" s="5">
        <v>1980</v>
      </c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>
        <v>0</v>
      </c>
      <c r="N375" s="5">
        <v>50</v>
      </c>
      <c r="O375" s="5"/>
      <c r="P375" s="5"/>
      <c r="Q375" s="5">
        <v>2</v>
      </c>
      <c r="R375" s="5">
        <v>5</v>
      </c>
      <c r="S375" s="5"/>
      <c r="T375" s="5"/>
      <c r="U375" s="5">
        <v>2</v>
      </c>
      <c r="V375" s="5">
        <v>55</v>
      </c>
      <c r="W375" s="6">
        <v>9.25</v>
      </c>
      <c r="X375" s="7">
        <v>160</v>
      </c>
      <c r="Y375" s="9"/>
      <c r="Z375" s="6">
        <v>8818</v>
      </c>
    </row>
    <row r="376" spans="1:26" ht="12.75">
      <c r="A376" s="2" t="s">
        <v>12</v>
      </c>
      <c r="B376" s="5">
        <v>1979</v>
      </c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>
        <v>0</v>
      </c>
      <c r="N376" s="5">
        <v>1311</v>
      </c>
      <c r="O376" s="5"/>
      <c r="P376" s="5"/>
      <c r="Q376" s="5">
        <v>201</v>
      </c>
      <c r="R376" s="5">
        <v>25</v>
      </c>
      <c r="S376" s="5"/>
      <c r="T376" s="5"/>
      <c r="U376" s="5">
        <v>201</v>
      </c>
      <c r="V376" s="5">
        <v>1336</v>
      </c>
      <c r="W376" s="6">
        <v>9</v>
      </c>
      <c r="X376" s="7">
        <v>175</v>
      </c>
      <c r="Y376" s="9"/>
      <c r="Z376" s="6">
        <v>235608</v>
      </c>
    </row>
    <row r="377" spans="1:26" ht="12.75">
      <c r="A377" s="2" t="s">
        <v>12</v>
      </c>
      <c r="B377" s="5">
        <v>1978</v>
      </c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>
        <v>138</v>
      </c>
      <c r="N377" s="5">
        <v>634</v>
      </c>
      <c r="O377" s="5"/>
      <c r="P377" s="5"/>
      <c r="Q377" s="5">
        <v>262</v>
      </c>
      <c r="R377" s="5">
        <v>408</v>
      </c>
      <c r="S377" s="5"/>
      <c r="T377" s="5"/>
      <c r="U377" s="5">
        <v>400</v>
      </c>
      <c r="V377" s="5">
        <v>1042</v>
      </c>
      <c r="W377" s="6">
        <v>7.35</v>
      </c>
      <c r="X377" s="7">
        <v>135</v>
      </c>
      <c r="Y377" s="9"/>
      <c r="Z377" s="6">
        <v>143610</v>
      </c>
    </row>
    <row r="378" spans="1:26" ht="12.75">
      <c r="A378" s="2" t="s">
        <v>12</v>
      </c>
      <c r="B378" s="5">
        <v>1977</v>
      </c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>
        <v>41636</v>
      </c>
      <c r="N378" s="5">
        <v>35814</v>
      </c>
      <c r="O378" s="5"/>
      <c r="P378" s="5"/>
      <c r="Q378" s="5">
        <v>29512</v>
      </c>
      <c r="R378" s="5">
        <v>22660</v>
      </c>
      <c r="S378" s="5"/>
      <c r="T378" s="5"/>
      <c r="U378" s="5">
        <v>71148</v>
      </c>
      <c r="V378" s="5">
        <v>58474</v>
      </c>
      <c r="W378" s="6">
        <v>6.5</v>
      </c>
      <c r="X378" s="7">
        <v>110</v>
      </c>
      <c r="Y378" s="9"/>
      <c r="Z378" s="6">
        <v>6894602</v>
      </c>
    </row>
    <row r="379" spans="1:26" ht="12.75">
      <c r="A379" s="2" t="s">
        <v>12</v>
      </c>
      <c r="B379" s="5">
        <v>1976</v>
      </c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>
        <v>98840</v>
      </c>
      <c r="N379" s="5">
        <v>131614</v>
      </c>
      <c r="O379" s="5"/>
      <c r="P379" s="5"/>
      <c r="Q379" s="5">
        <v>123544</v>
      </c>
      <c r="R379" s="5">
        <v>98172</v>
      </c>
      <c r="S379" s="5"/>
      <c r="T379" s="5"/>
      <c r="U379" s="5">
        <v>222384</v>
      </c>
      <c r="V379" s="5">
        <v>229786</v>
      </c>
      <c r="W379" s="6">
        <v>6.15</v>
      </c>
      <c r="X379" s="7">
        <v>72</v>
      </c>
      <c r="Y379" s="9"/>
      <c r="Z379" s="6">
        <v>17912254</v>
      </c>
    </row>
    <row r="380" spans="1:26" ht="12.75">
      <c r="A380" s="2" t="s">
        <v>12</v>
      </c>
      <c r="B380" s="5">
        <v>1975</v>
      </c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>
        <v>16750</v>
      </c>
      <c r="N380" s="5">
        <v>15661</v>
      </c>
      <c r="O380" s="5"/>
      <c r="P380" s="5"/>
      <c r="Q380" s="5">
        <v>19826</v>
      </c>
      <c r="R380" s="5">
        <v>30262</v>
      </c>
      <c r="S380" s="5"/>
      <c r="T380" s="5"/>
      <c r="U380" s="5">
        <v>36576</v>
      </c>
      <c r="V380" s="5">
        <v>45923</v>
      </c>
      <c r="W380" s="6">
        <v>5.22</v>
      </c>
      <c r="X380" s="7">
        <v>66</v>
      </c>
      <c r="Y380" s="9"/>
      <c r="Z380" s="6">
        <v>3221845</v>
      </c>
    </row>
    <row r="381" spans="1:26" ht="12.75">
      <c r="A381" s="2" t="s">
        <v>12</v>
      </c>
      <c r="B381" s="5">
        <v>1974</v>
      </c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>
        <v>42497</v>
      </c>
      <c r="N381" s="5">
        <v>45219</v>
      </c>
      <c r="O381" s="5"/>
      <c r="P381" s="5"/>
      <c r="Q381" s="5">
        <v>21346</v>
      </c>
      <c r="R381" s="5">
        <v>22446</v>
      </c>
      <c r="S381" s="5"/>
      <c r="T381" s="5"/>
      <c r="U381" s="5">
        <v>63843</v>
      </c>
      <c r="V381" s="5">
        <v>67665</v>
      </c>
      <c r="W381" s="6">
        <v>4.81</v>
      </c>
      <c r="X381" s="7">
        <v>57</v>
      </c>
      <c r="Y381" s="9"/>
      <c r="Z381" s="6">
        <v>4163990</v>
      </c>
    </row>
    <row r="382" spans="1:26" ht="12.75">
      <c r="A382" s="2" t="s">
        <v>12</v>
      </c>
      <c r="B382" s="5">
        <v>1973</v>
      </c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>
        <v>21973</v>
      </c>
      <c r="N382" s="5">
        <v>30047</v>
      </c>
      <c r="O382" s="5"/>
      <c r="P382" s="5"/>
      <c r="Q382" s="5">
        <v>28327</v>
      </c>
      <c r="R382" s="5">
        <v>18607</v>
      </c>
      <c r="S382" s="5"/>
      <c r="T382" s="5"/>
      <c r="U382" s="5">
        <v>50300</v>
      </c>
      <c r="V382" s="5">
        <v>48654</v>
      </c>
      <c r="W382" s="6">
        <v>4.23</v>
      </c>
      <c r="X382" s="7">
        <v>62</v>
      </c>
      <c r="Y382" s="9"/>
      <c r="Z382" s="6">
        <v>3229317</v>
      </c>
    </row>
    <row r="383" spans="1:26" ht="12.75">
      <c r="A383" s="2" t="s">
        <v>12</v>
      </c>
      <c r="B383" s="5">
        <v>1972</v>
      </c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>
        <v>25528</v>
      </c>
      <c r="N383" s="5">
        <v>15013</v>
      </c>
      <c r="O383" s="5"/>
      <c r="P383" s="5"/>
      <c r="Q383" s="5">
        <v>27414</v>
      </c>
      <c r="R383" s="5">
        <v>13146</v>
      </c>
      <c r="S383" s="5"/>
      <c r="T383" s="5"/>
      <c r="U383" s="5">
        <v>52942</v>
      </c>
      <c r="V383" s="5">
        <v>28159</v>
      </c>
      <c r="W383" s="6">
        <v>4.09</v>
      </c>
      <c r="X383" s="7">
        <v>47</v>
      </c>
      <c r="Y383" s="9"/>
      <c r="Z383" s="6">
        <v>1540006</v>
      </c>
    </row>
    <row r="384" spans="1:26" ht="12.75">
      <c r="A384" s="2" t="s">
        <v>12</v>
      </c>
      <c r="B384" s="5">
        <v>1971</v>
      </c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>
        <v>30521</v>
      </c>
      <c r="N384" s="5">
        <v>1812</v>
      </c>
      <c r="O384" s="5"/>
      <c r="P384" s="5"/>
      <c r="Q384" s="5">
        <v>36412</v>
      </c>
      <c r="R384" s="5">
        <v>2062</v>
      </c>
      <c r="S384" s="5"/>
      <c r="T384" s="5"/>
      <c r="U384" s="5">
        <v>66933</v>
      </c>
      <c r="V384" s="5">
        <v>3872</v>
      </c>
      <c r="W384" s="6">
        <v>4.09</v>
      </c>
      <c r="X384" s="7">
        <v>38</v>
      </c>
      <c r="Y384" s="9"/>
      <c r="Z384" s="6">
        <v>420892</v>
      </c>
    </row>
    <row r="385" spans="1:26" ht="12.75">
      <c r="A385" s="2" t="s">
        <v>12</v>
      </c>
      <c r="B385" s="5">
        <v>1970</v>
      </c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>
        <v>6717</v>
      </c>
      <c r="N385" s="5">
        <v>2021</v>
      </c>
      <c r="O385" s="5"/>
      <c r="P385" s="5"/>
      <c r="Q385" s="5">
        <v>8013</v>
      </c>
      <c r="R385" s="5">
        <v>2297</v>
      </c>
      <c r="S385" s="5"/>
      <c r="T385" s="5"/>
      <c r="U385" s="5">
        <v>14730</v>
      </c>
      <c r="V385" s="5">
        <v>4318</v>
      </c>
      <c r="W385" s="6">
        <v>4.09</v>
      </c>
      <c r="X385" s="7">
        <v>34</v>
      </c>
      <c r="Y385" s="9"/>
      <c r="Z385" s="6">
        <v>207058</v>
      </c>
    </row>
    <row r="386" spans="1:26" ht="12.75">
      <c r="A386" s="2" t="s">
        <v>12</v>
      </c>
      <c r="B386" s="5">
        <v>1969</v>
      </c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>
        <v>3410</v>
      </c>
      <c r="N386" s="5">
        <v>3436</v>
      </c>
      <c r="O386" s="5"/>
      <c r="P386" s="5"/>
      <c r="Q386" s="5">
        <v>4068</v>
      </c>
      <c r="R386" s="5">
        <v>3905</v>
      </c>
      <c r="S386" s="5"/>
      <c r="T386" s="5"/>
      <c r="U386" s="5">
        <v>7478</v>
      </c>
      <c r="V386" s="5">
        <v>7341</v>
      </c>
      <c r="W386" s="6">
        <v>4.09</v>
      </c>
      <c r="X386" s="7">
        <v>40</v>
      </c>
      <c r="Y386" s="9"/>
      <c r="Z386" s="6">
        <v>324225</v>
      </c>
    </row>
    <row r="387" spans="1:26" ht="12.75">
      <c r="A387" s="2" t="s">
        <v>12</v>
      </c>
      <c r="B387" s="5">
        <v>1968</v>
      </c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>
        <v>10049</v>
      </c>
      <c r="N387" s="5">
        <v>8257</v>
      </c>
      <c r="O387" s="5"/>
      <c r="P387" s="5"/>
      <c r="Q387" s="5">
        <v>11988</v>
      </c>
      <c r="R387" s="5">
        <v>9387</v>
      </c>
      <c r="S387" s="5"/>
      <c r="T387" s="5"/>
      <c r="U387" s="5">
        <v>22037</v>
      </c>
      <c r="V387" s="5">
        <v>17644</v>
      </c>
      <c r="W387" s="6">
        <v>4.09</v>
      </c>
      <c r="X387" s="7">
        <v>33</v>
      </c>
      <c r="Y387" s="9"/>
      <c r="Z387" s="6">
        <v>672338</v>
      </c>
    </row>
    <row r="388" spans="1:26" ht="12.75">
      <c r="A388" s="2" t="s">
        <v>12</v>
      </c>
      <c r="B388" s="5">
        <v>1967</v>
      </c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>
        <v>3906</v>
      </c>
      <c r="N388" s="5">
        <v>3367</v>
      </c>
      <c r="O388" s="5"/>
      <c r="P388" s="5"/>
      <c r="Q388" s="5">
        <v>4660</v>
      </c>
      <c r="R388" s="5">
        <v>3827</v>
      </c>
      <c r="S388" s="5"/>
      <c r="T388" s="5"/>
      <c r="U388" s="5">
        <v>8566</v>
      </c>
      <c r="V388" s="5">
        <v>7194</v>
      </c>
      <c r="W388" s="6">
        <v>4.09</v>
      </c>
      <c r="X388" s="7">
        <v>30</v>
      </c>
      <c r="Y388" s="9"/>
      <c r="Z388" s="6">
        <v>250855</v>
      </c>
    </row>
    <row r="389" spans="1:26" ht="12.75">
      <c r="A389" s="2" t="s">
        <v>12</v>
      </c>
      <c r="B389" s="5">
        <v>1966</v>
      </c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>
        <v>3160</v>
      </c>
      <c r="N389" s="5">
        <v>2928</v>
      </c>
      <c r="O389" s="5"/>
      <c r="P389" s="5"/>
      <c r="Q389" s="5">
        <v>3770</v>
      </c>
      <c r="R389" s="5">
        <v>3328</v>
      </c>
      <c r="S389" s="5"/>
      <c r="T389" s="5"/>
      <c r="U389" s="5">
        <v>6930</v>
      </c>
      <c r="V389" s="5">
        <v>6256</v>
      </c>
      <c r="W389" s="6">
        <v>4.09</v>
      </c>
      <c r="X389" s="7">
        <v>30</v>
      </c>
      <c r="Y389" s="9"/>
      <c r="Z389" s="6">
        <v>216024</v>
      </c>
    </row>
    <row r="390" spans="1:26" ht="12.75">
      <c r="A390" s="2" t="s">
        <v>12</v>
      </c>
      <c r="B390" s="5">
        <v>1965</v>
      </c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>
        <v>3531</v>
      </c>
      <c r="N390" s="5">
        <v>1777</v>
      </c>
      <c r="O390" s="5"/>
      <c r="P390" s="5"/>
      <c r="Q390" s="5">
        <v>4212</v>
      </c>
      <c r="R390" s="5">
        <v>2020</v>
      </c>
      <c r="S390" s="5"/>
      <c r="T390" s="5"/>
      <c r="U390" s="5">
        <v>7743</v>
      </c>
      <c r="V390" s="5">
        <v>3797</v>
      </c>
      <c r="W390" s="6">
        <v>3.54</v>
      </c>
      <c r="X390" s="7">
        <v>25</v>
      </c>
      <c r="Y390" s="9"/>
      <c r="Z390" s="6">
        <v>122335</v>
      </c>
    </row>
    <row r="391" spans="1:26" ht="12.75">
      <c r="A391" s="2" t="s">
        <v>12</v>
      </c>
      <c r="B391" s="5">
        <v>1964</v>
      </c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>
        <v>648</v>
      </c>
      <c r="N391" s="5">
        <v>1170</v>
      </c>
      <c r="O391" s="5"/>
      <c r="P391" s="5"/>
      <c r="Q391" s="5">
        <v>772</v>
      </c>
      <c r="R391" s="5">
        <v>1331</v>
      </c>
      <c r="S391" s="5"/>
      <c r="T391" s="5"/>
      <c r="U391" s="5">
        <v>1420</v>
      </c>
      <c r="V391" s="5">
        <v>2501</v>
      </c>
      <c r="W391" s="6">
        <v>3.54</v>
      </c>
      <c r="X391" s="7">
        <v>21</v>
      </c>
      <c r="Y391" s="9"/>
      <c r="Z391" s="6">
        <v>57548</v>
      </c>
    </row>
    <row r="392" spans="1:26" ht="12.75">
      <c r="A392" s="2" t="s">
        <v>12</v>
      </c>
      <c r="B392" s="5">
        <v>1963</v>
      </c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>
        <v>876</v>
      </c>
      <c r="N392" s="5">
        <v>1911</v>
      </c>
      <c r="O392" s="5"/>
      <c r="P392" s="5"/>
      <c r="Q392" s="5">
        <v>1044</v>
      </c>
      <c r="R392" s="5">
        <v>2173</v>
      </c>
      <c r="S392" s="5"/>
      <c r="T392" s="5"/>
      <c r="U392" s="5">
        <v>1920</v>
      </c>
      <c r="V392" s="5">
        <v>4084</v>
      </c>
      <c r="W392" s="6">
        <v>3.54</v>
      </c>
      <c r="X392" s="7">
        <v>18</v>
      </c>
      <c r="Y392" s="9"/>
      <c r="Z392" s="6">
        <v>80309</v>
      </c>
    </row>
    <row r="393" spans="1:26" ht="12.75">
      <c r="A393" s="2" t="s">
        <v>12</v>
      </c>
      <c r="B393" s="5">
        <v>1962</v>
      </c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>
        <v>50666</v>
      </c>
      <c r="N393" s="5">
        <v>43544</v>
      </c>
      <c r="O393" s="5"/>
      <c r="P393" s="5"/>
      <c r="Q393" s="5">
        <v>60444</v>
      </c>
      <c r="R393" s="5">
        <v>49499</v>
      </c>
      <c r="S393" s="5"/>
      <c r="T393" s="5"/>
      <c r="U393" s="5">
        <v>111110</v>
      </c>
      <c r="V393" s="5">
        <v>93043</v>
      </c>
      <c r="W393" s="6">
        <v>3.54</v>
      </c>
      <c r="X393" s="7">
        <v>19</v>
      </c>
      <c r="Y393" s="9"/>
      <c r="Z393" s="6">
        <v>2161146</v>
      </c>
    </row>
    <row r="394" spans="1:26" ht="12.75">
      <c r="A394" s="2" t="s">
        <v>12</v>
      </c>
      <c r="B394" s="5">
        <v>1961</v>
      </c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>
        <v>10944</v>
      </c>
      <c r="N394" s="5">
        <v>8371</v>
      </c>
      <c r="O394" s="5"/>
      <c r="P394" s="5"/>
      <c r="Q394" s="5">
        <v>13056</v>
      </c>
      <c r="R394" s="5">
        <v>9516</v>
      </c>
      <c r="S394" s="5"/>
      <c r="T394" s="5"/>
      <c r="U394" s="5">
        <v>24000</v>
      </c>
      <c r="V394" s="5">
        <v>17887</v>
      </c>
      <c r="W394" s="6">
        <v>3.54</v>
      </c>
      <c r="X394" s="7">
        <v>19</v>
      </c>
      <c r="Y394" s="9"/>
      <c r="Z394" s="6">
        <v>424813</v>
      </c>
    </row>
    <row r="395" spans="1:26" ht="12.75">
      <c r="A395" s="2" t="s">
        <v>12</v>
      </c>
      <c r="B395" s="5">
        <v>1960</v>
      </c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>
        <v>3648</v>
      </c>
      <c r="N395" s="5">
        <v>3744</v>
      </c>
      <c r="O395" s="5"/>
      <c r="P395" s="5"/>
      <c r="Q395" s="5">
        <v>4352</v>
      </c>
      <c r="R395" s="5">
        <v>4256</v>
      </c>
      <c r="S395" s="5"/>
      <c r="T395" s="5"/>
      <c r="U395" s="5">
        <v>8000</v>
      </c>
      <c r="V395" s="5">
        <v>8000</v>
      </c>
      <c r="W395" s="6">
        <v>3.54</v>
      </c>
      <c r="X395" s="7">
        <v>27</v>
      </c>
      <c r="Y395" s="9"/>
      <c r="Z395" s="6">
        <v>244320</v>
      </c>
    </row>
    <row r="396" spans="1:26" ht="12.75">
      <c r="A396" s="2" t="s">
        <v>13</v>
      </c>
      <c r="B396" s="5">
        <v>2004</v>
      </c>
      <c r="C396" s="9">
        <v>0</v>
      </c>
      <c r="D396" s="9">
        <v>0</v>
      </c>
      <c r="E396" s="9">
        <v>0</v>
      </c>
      <c r="F396" s="9">
        <v>0</v>
      </c>
      <c r="G396" s="22">
        <v>0</v>
      </c>
      <c r="H396" s="22">
        <v>0</v>
      </c>
      <c r="I396" s="22">
        <f aca="true" t="shared" si="117" ref="I396:I403">E396/72</f>
        <v>0</v>
      </c>
      <c r="J396" s="22">
        <f aca="true" t="shared" si="118" ref="J396:J403">F396*0.006</f>
        <v>0</v>
      </c>
      <c r="K396" s="22">
        <f aca="true" t="shared" si="119" ref="K396:K403">G396/72</f>
        <v>0</v>
      </c>
      <c r="L396" s="22">
        <f aca="true" t="shared" si="120" ref="L396:L403">H396*0.006</f>
        <v>0</v>
      </c>
      <c r="M396" s="21">
        <f aca="true" t="shared" si="121" ref="M396:M403">C396+I396</f>
        <v>0</v>
      </c>
      <c r="N396" s="21">
        <f aca="true" t="shared" si="122" ref="N396:N403">D396+J396</f>
        <v>0</v>
      </c>
      <c r="O396" s="9">
        <v>0</v>
      </c>
      <c r="P396" s="9">
        <v>0</v>
      </c>
      <c r="Q396" s="21">
        <f aca="true" t="shared" si="123" ref="Q396:Q403">K396+O396</f>
        <v>0</v>
      </c>
      <c r="R396" s="21">
        <f aca="true" t="shared" si="124" ref="R396:R403">L396+P396</f>
        <v>0</v>
      </c>
      <c r="U396" s="9">
        <f>M396+Q396</f>
        <v>0</v>
      </c>
      <c r="V396" s="9">
        <f>N396+P396</f>
        <v>0</v>
      </c>
      <c r="W396" s="6"/>
      <c r="X396" s="7"/>
      <c r="Y396" s="9"/>
      <c r="Z396" s="24">
        <f>IF((U396+V396)=0,0,(U396*W396)+(V396*X396))</f>
        <v>0</v>
      </c>
    </row>
    <row r="397" spans="1:26" ht="12.75">
      <c r="A397" s="1" t="s">
        <v>13</v>
      </c>
      <c r="B397" s="4">
        <v>2003</v>
      </c>
      <c r="C397" s="21">
        <v>273</v>
      </c>
      <c r="D397" s="21">
        <v>52</v>
      </c>
      <c r="E397" s="9">
        <v>0</v>
      </c>
      <c r="F397" s="9">
        <v>0</v>
      </c>
      <c r="G397" s="9">
        <v>0</v>
      </c>
      <c r="H397" s="9">
        <v>0</v>
      </c>
      <c r="I397" s="22">
        <f t="shared" si="117"/>
        <v>0</v>
      </c>
      <c r="J397" s="22">
        <f t="shared" si="118"/>
        <v>0</v>
      </c>
      <c r="K397" s="22">
        <f t="shared" si="119"/>
        <v>0</v>
      </c>
      <c r="L397" s="22">
        <f t="shared" si="120"/>
        <v>0</v>
      </c>
      <c r="M397" s="21">
        <f t="shared" si="121"/>
        <v>273</v>
      </c>
      <c r="N397" s="21">
        <f t="shared" si="122"/>
        <v>52</v>
      </c>
      <c r="O397" s="21">
        <v>570</v>
      </c>
      <c r="P397" s="21">
        <v>114</v>
      </c>
      <c r="Q397" s="21">
        <f t="shared" si="123"/>
        <v>570</v>
      </c>
      <c r="R397" s="21">
        <f t="shared" si="124"/>
        <v>114</v>
      </c>
      <c r="U397" s="9">
        <f aca="true" t="shared" si="125" ref="U397:U403">M397+Q397</f>
        <v>843</v>
      </c>
      <c r="V397" s="9">
        <f aca="true" t="shared" si="126" ref="V397:V403">N397+P397</f>
        <v>166</v>
      </c>
      <c r="W397" s="8">
        <v>15</v>
      </c>
      <c r="X397" s="10">
        <v>185</v>
      </c>
      <c r="Y397" s="21">
        <v>43355</v>
      </c>
      <c r="Z397" s="24">
        <f aca="true" t="shared" si="127" ref="Z397:Z403">IF((U397+V397)=0,0,(U397*W397)+(V397*X397))</f>
        <v>43355</v>
      </c>
    </row>
    <row r="398" spans="1:26" ht="12.75">
      <c r="A398" s="1" t="s">
        <v>13</v>
      </c>
      <c r="B398" s="4">
        <v>2002</v>
      </c>
      <c r="C398" s="21">
        <v>1200</v>
      </c>
      <c r="D398" s="21">
        <v>800</v>
      </c>
      <c r="E398" s="9">
        <v>0</v>
      </c>
      <c r="F398" s="9">
        <v>0</v>
      </c>
      <c r="G398" s="9">
        <v>0</v>
      </c>
      <c r="H398" s="9">
        <v>0</v>
      </c>
      <c r="I398" s="22">
        <f t="shared" si="117"/>
        <v>0</v>
      </c>
      <c r="J398" s="22">
        <f t="shared" si="118"/>
        <v>0</v>
      </c>
      <c r="K398" s="22">
        <f t="shared" si="119"/>
        <v>0</v>
      </c>
      <c r="L398" s="22">
        <f t="shared" si="120"/>
        <v>0</v>
      </c>
      <c r="M398" s="21">
        <f t="shared" si="121"/>
        <v>1200</v>
      </c>
      <c r="N398" s="21">
        <f t="shared" si="122"/>
        <v>800</v>
      </c>
      <c r="O398" s="21">
        <v>4300</v>
      </c>
      <c r="P398" s="21">
        <v>600</v>
      </c>
      <c r="Q398" s="21">
        <f t="shared" si="123"/>
        <v>4300</v>
      </c>
      <c r="R398" s="21">
        <f t="shared" si="124"/>
        <v>600</v>
      </c>
      <c r="U398" s="9">
        <f t="shared" si="125"/>
        <v>5500</v>
      </c>
      <c r="V398" s="9">
        <f t="shared" si="126"/>
        <v>1400</v>
      </c>
      <c r="W398" s="8">
        <v>12</v>
      </c>
      <c r="X398" s="10">
        <v>180</v>
      </c>
      <c r="Y398" s="21">
        <v>318000</v>
      </c>
      <c r="Z398" s="24">
        <f t="shared" si="127"/>
        <v>318000</v>
      </c>
    </row>
    <row r="399" spans="1:26" ht="12.75">
      <c r="A399" s="1" t="s">
        <v>13</v>
      </c>
      <c r="B399" s="4">
        <v>2001</v>
      </c>
      <c r="C399" s="21">
        <v>1000</v>
      </c>
      <c r="D399" s="21">
        <v>250</v>
      </c>
      <c r="E399" s="9">
        <v>0</v>
      </c>
      <c r="F399" s="9">
        <v>0</v>
      </c>
      <c r="G399" s="9">
        <v>0</v>
      </c>
      <c r="H399" s="9">
        <v>0</v>
      </c>
      <c r="I399" s="22">
        <f t="shared" si="117"/>
        <v>0</v>
      </c>
      <c r="J399" s="22">
        <f t="shared" si="118"/>
        <v>0</v>
      </c>
      <c r="K399" s="22">
        <f t="shared" si="119"/>
        <v>0</v>
      </c>
      <c r="L399" s="22">
        <f t="shared" si="120"/>
        <v>0</v>
      </c>
      <c r="M399" s="21">
        <f t="shared" si="121"/>
        <v>1000</v>
      </c>
      <c r="N399" s="21">
        <f t="shared" si="122"/>
        <v>250</v>
      </c>
      <c r="O399" s="21">
        <v>10000</v>
      </c>
      <c r="P399" s="21">
        <v>2750</v>
      </c>
      <c r="Q399" s="21">
        <f t="shared" si="123"/>
        <v>10000</v>
      </c>
      <c r="R399" s="21">
        <f t="shared" si="124"/>
        <v>2750</v>
      </c>
      <c r="U399" s="9">
        <f t="shared" si="125"/>
        <v>11000</v>
      </c>
      <c r="V399" s="9">
        <f t="shared" si="126"/>
        <v>3000</v>
      </c>
      <c r="W399" s="8">
        <v>14</v>
      </c>
      <c r="X399" s="10">
        <v>180</v>
      </c>
      <c r="Y399" s="21">
        <v>694000</v>
      </c>
      <c r="Z399" s="24">
        <f t="shared" si="127"/>
        <v>694000</v>
      </c>
    </row>
    <row r="400" spans="1:26" ht="12.75">
      <c r="A400" s="1" t="s">
        <v>13</v>
      </c>
      <c r="B400" s="4">
        <v>2000</v>
      </c>
      <c r="C400" s="21">
        <v>2000</v>
      </c>
      <c r="D400" s="21">
        <v>500</v>
      </c>
      <c r="E400" s="9">
        <v>0</v>
      </c>
      <c r="F400" s="9">
        <v>0</v>
      </c>
      <c r="G400" s="9">
        <v>0</v>
      </c>
      <c r="H400" s="9">
        <v>0</v>
      </c>
      <c r="I400" s="22">
        <f t="shared" si="117"/>
        <v>0</v>
      </c>
      <c r="J400" s="22">
        <f t="shared" si="118"/>
        <v>0</v>
      </c>
      <c r="K400" s="22">
        <f t="shared" si="119"/>
        <v>0</v>
      </c>
      <c r="L400" s="22">
        <f t="shared" si="120"/>
        <v>0</v>
      </c>
      <c r="M400" s="21">
        <f t="shared" si="121"/>
        <v>2000</v>
      </c>
      <c r="N400" s="21">
        <f t="shared" si="122"/>
        <v>500</v>
      </c>
      <c r="O400" s="21">
        <v>8000</v>
      </c>
      <c r="P400" s="21">
        <v>1500</v>
      </c>
      <c r="Q400" s="21">
        <f t="shared" si="123"/>
        <v>8000</v>
      </c>
      <c r="R400" s="21">
        <f t="shared" si="124"/>
        <v>1500</v>
      </c>
      <c r="U400" s="9">
        <f t="shared" si="125"/>
        <v>10000</v>
      </c>
      <c r="V400" s="9">
        <f t="shared" si="126"/>
        <v>2000</v>
      </c>
      <c r="W400" s="8">
        <v>17</v>
      </c>
      <c r="X400" s="10">
        <v>190</v>
      </c>
      <c r="Y400" s="21">
        <v>550000</v>
      </c>
      <c r="Z400" s="24">
        <f t="shared" si="127"/>
        <v>550000</v>
      </c>
    </row>
    <row r="401" spans="1:26" ht="12.75">
      <c r="A401" s="1" t="s">
        <v>13</v>
      </c>
      <c r="B401" s="4">
        <v>1999</v>
      </c>
      <c r="C401" s="21">
        <v>1900</v>
      </c>
      <c r="D401" s="21">
        <v>100</v>
      </c>
      <c r="E401" s="9">
        <v>0</v>
      </c>
      <c r="F401" s="9">
        <v>0</v>
      </c>
      <c r="G401" s="9">
        <v>0</v>
      </c>
      <c r="H401" s="9">
        <v>0</v>
      </c>
      <c r="I401" s="22">
        <f t="shared" si="117"/>
        <v>0</v>
      </c>
      <c r="J401" s="22">
        <f t="shared" si="118"/>
        <v>0</v>
      </c>
      <c r="K401" s="22">
        <f t="shared" si="119"/>
        <v>0</v>
      </c>
      <c r="L401" s="22">
        <f t="shared" si="120"/>
        <v>0</v>
      </c>
      <c r="M401" s="21">
        <f t="shared" si="121"/>
        <v>1900</v>
      </c>
      <c r="N401" s="21">
        <f t="shared" si="122"/>
        <v>100</v>
      </c>
      <c r="O401" s="21">
        <v>1600</v>
      </c>
      <c r="P401" s="21">
        <v>50</v>
      </c>
      <c r="Q401" s="21">
        <f t="shared" si="123"/>
        <v>1600</v>
      </c>
      <c r="R401" s="21">
        <f t="shared" si="124"/>
        <v>50</v>
      </c>
      <c r="U401" s="9">
        <f t="shared" si="125"/>
        <v>3500</v>
      </c>
      <c r="V401" s="9">
        <f t="shared" si="126"/>
        <v>150</v>
      </c>
      <c r="W401" s="8">
        <v>17</v>
      </c>
      <c r="X401" s="10">
        <v>180</v>
      </c>
      <c r="Y401" s="21">
        <v>86500</v>
      </c>
      <c r="Z401" s="24">
        <f t="shared" si="127"/>
        <v>86500</v>
      </c>
    </row>
    <row r="402" spans="1:26" ht="12.75">
      <c r="A402" s="1" t="s">
        <v>13</v>
      </c>
      <c r="B402" s="4">
        <v>1998</v>
      </c>
      <c r="C402" s="21">
        <v>300</v>
      </c>
      <c r="D402" s="21">
        <v>15</v>
      </c>
      <c r="E402" s="9">
        <v>0</v>
      </c>
      <c r="F402" s="9">
        <v>0</v>
      </c>
      <c r="G402" s="9">
        <v>0</v>
      </c>
      <c r="H402" s="9">
        <v>0</v>
      </c>
      <c r="I402" s="22">
        <f t="shared" si="117"/>
        <v>0</v>
      </c>
      <c r="J402" s="22">
        <f t="shared" si="118"/>
        <v>0</v>
      </c>
      <c r="K402" s="22">
        <f t="shared" si="119"/>
        <v>0</v>
      </c>
      <c r="L402" s="22">
        <f t="shared" si="120"/>
        <v>0</v>
      </c>
      <c r="M402" s="21">
        <f t="shared" si="121"/>
        <v>300</v>
      </c>
      <c r="N402" s="21">
        <f t="shared" si="122"/>
        <v>15</v>
      </c>
      <c r="O402" s="21">
        <v>250</v>
      </c>
      <c r="P402" s="21">
        <v>10</v>
      </c>
      <c r="Q402" s="21">
        <f t="shared" si="123"/>
        <v>250</v>
      </c>
      <c r="R402" s="21">
        <f t="shared" si="124"/>
        <v>10</v>
      </c>
      <c r="U402" s="9">
        <f t="shared" si="125"/>
        <v>550</v>
      </c>
      <c r="V402" s="9">
        <f t="shared" si="126"/>
        <v>25</v>
      </c>
      <c r="W402" s="8">
        <v>14</v>
      </c>
      <c r="X402" s="10">
        <v>170</v>
      </c>
      <c r="Y402" s="21">
        <v>11950</v>
      </c>
      <c r="Z402" s="24">
        <f t="shared" si="127"/>
        <v>11950</v>
      </c>
    </row>
    <row r="403" spans="1:26" ht="12.75">
      <c r="A403" s="1" t="s">
        <v>13</v>
      </c>
      <c r="B403" s="4">
        <v>1997</v>
      </c>
      <c r="C403" s="21">
        <v>500</v>
      </c>
      <c r="D403" s="21">
        <v>40</v>
      </c>
      <c r="E403" s="9">
        <v>0</v>
      </c>
      <c r="F403" s="9">
        <v>0</v>
      </c>
      <c r="G403" s="9">
        <v>0</v>
      </c>
      <c r="H403" s="9">
        <v>0</v>
      </c>
      <c r="I403" s="22">
        <f t="shared" si="117"/>
        <v>0</v>
      </c>
      <c r="J403" s="22">
        <f t="shared" si="118"/>
        <v>0</v>
      </c>
      <c r="K403" s="22">
        <f t="shared" si="119"/>
        <v>0</v>
      </c>
      <c r="L403" s="22">
        <f t="shared" si="120"/>
        <v>0</v>
      </c>
      <c r="M403" s="21">
        <f t="shared" si="121"/>
        <v>500</v>
      </c>
      <c r="N403" s="21">
        <f t="shared" si="122"/>
        <v>40</v>
      </c>
      <c r="O403" s="21">
        <v>200</v>
      </c>
      <c r="P403" s="21">
        <v>20</v>
      </c>
      <c r="Q403" s="21">
        <f t="shared" si="123"/>
        <v>200</v>
      </c>
      <c r="R403" s="21">
        <f t="shared" si="124"/>
        <v>20</v>
      </c>
      <c r="U403" s="9">
        <f t="shared" si="125"/>
        <v>700</v>
      </c>
      <c r="V403" s="9">
        <f t="shared" si="126"/>
        <v>60</v>
      </c>
      <c r="W403" s="8">
        <v>14</v>
      </c>
      <c r="X403" s="10">
        <v>160</v>
      </c>
      <c r="Y403" s="21">
        <v>19400</v>
      </c>
      <c r="Z403" s="21">
        <f t="shared" si="127"/>
        <v>19400</v>
      </c>
    </row>
    <row r="404" spans="1:26" ht="12.75">
      <c r="A404" s="2" t="s">
        <v>13</v>
      </c>
      <c r="B404" s="5">
        <v>1996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>
        <v>2350</v>
      </c>
      <c r="N404" s="5">
        <v>647</v>
      </c>
      <c r="O404" s="5"/>
      <c r="P404" s="5"/>
      <c r="Q404" s="5">
        <v>800</v>
      </c>
      <c r="R404" s="5">
        <v>50</v>
      </c>
      <c r="S404" s="5"/>
      <c r="T404" s="5"/>
      <c r="U404" s="5">
        <v>3150</v>
      </c>
      <c r="V404" s="5">
        <v>697</v>
      </c>
      <c r="W404" s="6">
        <v>12</v>
      </c>
      <c r="X404" s="7">
        <v>150</v>
      </c>
      <c r="Y404" s="9"/>
      <c r="Z404" s="6">
        <v>142350</v>
      </c>
    </row>
    <row r="405" spans="1:26" ht="12.75">
      <c r="A405" s="2" t="s">
        <v>13</v>
      </c>
      <c r="B405" s="5">
        <v>1995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>
        <v>1900</v>
      </c>
      <c r="N405" s="5">
        <v>61</v>
      </c>
      <c r="O405" s="5"/>
      <c r="P405" s="5"/>
      <c r="Q405" s="5">
        <v>3300</v>
      </c>
      <c r="R405" s="5">
        <v>1050</v>
      </c>
      <c r="S405" s="5"/>
      <c r="T405" s="5"/>
      <c r="U405" s="5">
        <v>5200</v>
      </c>
      <c r="V405" s="5">
        <v>1111</v>
      </c>
      <c r="W405" s="6">
        <v>11</v>
      </c>
      <c r="X405" s="7">
        <v>125</v>
      </c>
      <c r="Y405" s="9"/>
      <c r="Z405" s="6">
        <v>196075</v>
      </c>
    </row>
    <row r="406" spans="1:26" ht="12.75">
      <c r="A406" s="2" t="s">
        <v>13</v>
      </c>
      <c r="B406" s="5">
        <v>1994</v>
      </c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>
        <v>12110</v>
      </c>
      <c r="N406" s="5">
        <v>11245</v>
      </c>
      <c r="O406" s="5"/>
      <c r="P406" s="5"/>
      <c r="Q406" s="5">
        <v>6781</v>
      </c>
      <c r="R406" s="5">
        <v>928</v>
      </c>
      <c r="S406" s="5"/>
      <c r="T406" s="5"/>
      <c r="U406" s="5">
        <v>18891</v>
      </c>
      <c r="V406" s="5">
        <v>12173</v>
      </c>
      <c r="W406" s="6">
        <v>10</v>
      </c>
      <c r="X406" s="7">
        <v>110</v>
      </c>
      <c r="Y406" s="9"/>
      <c r="Z406" s="6">
        <v>1527940</v>
      </c>
    </row>
    <row r="407" spans="1:26" ht="12.75">
      <c r="A407" s="2" t="s">
        <v>13</v>
      </c>
      <c r="B407" s="5">
        <v>1993</v>
      </c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>
        <v>79059</v>
      </c>
      <c r="N407" s="5">
        <v>88662</v>
      </c>
      <c r="O407" s="5"/>
      <c r="P407" s="5"/>
      <c r="Q407" s="5">
        <v>191456</v>
      </c>
      <c r="R407" s="5">
        <v>24330</v>
      </c>
      <c r="S407" s="5"/>
      <c r="T407" s="5"/>
      <c r="U407" s="5">
        <v>270515</v>
      </c>
      <c r="V407" s="5">
        <v>112992</v>
      </c>
      <c r="W407" s="6">
        <v>9</v>
      </c>
      <c r="X407" s="7">
        <v>100</v>
      </c>
      <c r="Y407" s="9"/>
      <c r="Z407" s="6">
        <v>13733835</v>
      </c>
    </row>
    <row r="408" spans="1:26" ht="12.75">
      <c r="A408" s="2" t="s">
        <v>13</v>
      </c>
      <c r="B408" s="5">
        <v>1992</v>
      </c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>
        <v>14550</v>
      </c>
      <c r="N408" s="5">
        <v>8575</v>
      </c>
      <c r="O408" s="5"/>
      <c r="P408" s="5"/>
      <c r="Q408" s="5">
        <v>33950</v>
      </c>
      <c r="R408" s="5">
        <v>3675</v>
      </c>
      <c r="S408" s="5"/>
      <c r="T408" s="5"/>
      <c r="U408" s="5">
        <v>48500</v>
      </c>
      <c r="V408" s="5">
        <v>12250</v>
      </c>
      <c r="W408" s="6">
        <v>9</v>
      </c>
      <c r="X408" s="7">
        <v>100</v>
      </c>
      <c r="Y408" s="9"/>
      <c r="Z408" s="6">
        <v>1661500</v>
      </c>
    </row>
    <row r="409" spans="1:26" ht="12.75">
      <c r="A409" s="2" t="s">
        <v>13</v>
      </c>
      <c r="B409" s="5">
        <v>1991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>
        <v>1100</v>
      </c>
      <c r="N409" s="5">
        <v>20</v>
      </c>
      <c r="O409" s="5"/>
      <c r="P409" s="5"/>
      <c r="Q409" s="5">
        <v>1300</v>
      </c>
      <c r="R409" s="5">
        <v>10</v>
      </c>
      <c r="S409" s="5"/>
      <c r="T409" s="5"/>
      <c r="U409" s="5">
        <v>2400</v>
      </c>
      <c r="V409" s="5">
        <v>30</v>
      </c>
      <c r="W409" s="6">
        <v>9</v>
      </c>
      <c r="X409" s="7">
        <v>100</v>
      </c>
      <c r="Y409" s="9"/>
      <c r="Z409" s="6">
        <v>24600</v>
      </c>
    </row>
    <row r="410" spans="1:26" ht="12.75">
      <c r="A410" s="2" t="s">
        <v>13</v>
      </c>
      <c r="B410" s="5">
        <v>1990</v>
      </c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>
        <v>50</v>
      </c>
      <c r="N410" s="5">
        <v>50</v>
      </c>
      <c r="O410" s="5"/>
      <c r="P410" s="5"/>
      <c r="Q410" s="5">
        <v>70</v>
      </c>
      <c r="R410" s="5">
        <v>20</v>
      </c>
      <c r="S410" s="5"/>
      <c r="T410" s="5"/>
      <c r="U410" s="5">
        <v>120</v>
      </c>
      <c r="V410" s="5">
        <v>70</v>
      </c>
      <c r="W410" s="6">
        <v>12</v>
      </c>
      <c r="X410" s="7">
        <v>125</v>
      </c>
      <c r="Y410" s="9"/>
      <c r="Z410" s="6">
        <v>10190</v>
      </c>
    </row>
    <row r="411" spans="1:26" ht="12.75">
      <c r="A411" s="2" t="s">
        <v>13</v>
      </c>
      <c r="B411" s="5">
        <v>1989</v>
      </c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>
        <v>20</v>
      </c>
      <c r="N411" s="5">
        <v>20</v>
      </c>
      <c r="O411" s="5"/>
      <c r="P411" s="5"/>
      <c r="Q411" s="5">
        <v>30</v>
      </c>
      <c r="R411" s="5">
        <v>10</v>
      </c>
      <c r="S411" s="5"/>
      <c r="T411" s="5"/>
      <c r="U411" s="5">
        <v>50</v>
      </c>
      <c r="V411" s="5">
        <v>30</v>
      </c>
      <c r="W411" s="6">
        <v>12</v>
      </c>
      <c r="X411" s="7">
        <v>125</v>
      </c>
      <c r="Y411" s="9"/>
      <c r="Z411" s="6">
        <v>4350</v>
      </c>
    </row>
    <row r="412" spans="1:26" ht="12.75">
      <c r="A412" s="2" t="s">
        <v>13</v>
      </c>
      <c r="B412" s="5">
        <v>1988</v>
      </c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>
        <v>522</v>
      </c>
      <c r="N412" s="5">
        <v>63</v>
      </c>
      <c r="O412" s="5"/>
      <c r="P412" s="5"/>
      <c r="Q412" s="5">
        <v>200</v>
      </c>
      <c r="R412" s="5">
        <v>30</v>
      </c>
      <c r="S412" s="5"/>
      <c r="T412" s="5"/>
      <c r="U412" s="5">
        <v>722</v>
      </c>
      <c r="V412" s="5">
        <v>93</v>
      </c>
      <c r="W412" s="6">
        <v>11</v>
      </c>
      <c r="X412" s="7">
        <v>125</v>
      </c>
      <c r="Y412" s="9"/>
      <c r="Z412" s="6">
        <v>19567</v>
      </c>
    </row>
    <row r="413" spans="1:26" ht="12.75">
      <c r="A413" s="2" t="s">
        <v>13</v>
      </c>
      <c r="B413" s="5">
        <v>1987</v>
      </c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>
        <v>5075</v>
      </c>
      <c r="N413" s="5">
        <v>1006</v>
      </c>
      <c r="O413" s="5"/>
      <c r="P413" s="5"/>
      <c r="Q413" s="5">
        <v>4675</v>
      </c>
      <c r="R413" s="5">
        <v>947</v>
      </c>
      <c r="S413" s="5"/>
      <c r="T413" s="5"/>
      <c r="U413" s="5">
        <v>9750</v>
      </c>
      <c r="V413" s="5">
        <v>1953</v>
      </c>
      <c r="W413" s="6">
        <v>11</v>
      </c>
      <c r="X413" s="7">
        <v>125</v>
      </c>
      <c r="Y413" s="9"/>
      <c r="Z413" s="6">
        <v>351375</v>
      </c>
    </row>
    <row r="414" spans="1:26" ht="12.75">
      <c r="A414" s="2" t="s">
        <v>13</v>
      </c>
      <c r="B414" s="5">
        <v>1986</v>
      </c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>
        <v>4417</v>
      </c>
      <c r="N414" s="5">
        <v>1036</v>
      </c>
      <c r="O414" s="5"/>
      <c r="P414" s="5"/>
      <c r="Q414" s="5">
        <v>3276</v>
      </c>
      <c r="R414" s="5">
        <v>267</v>
      </c>
      <c r="S414" s="5"/>
      <c r="T414" s="5"/>
      <c r="U414" s="5">
        <v>7693</v>
      </c>
      <c r="V414" s="5">
        <v>1303</v>
      </c>
      <c r="W414" s="6">
        <v>11</v>
      </c>
      <c r="X414" s="7">
        <v>110</v>
      </c>
      <c r="Y414" s="9"/>
      <c r="Z414" s="6">
        <v>227953</v>
      </c>
    </row>
    <row r="415" spans="1:26" ht="12.75">
      <c r="A415" s="2" t="s">
        <v>13</v>
      </c>
      <c r="B415" s="5">
        <v>1985</v>
      </c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>
        <v>410</v>
      </c>
      <c r="N415" s="5">
        <v>57</v>
      </c>
      <c r="O415" s="5"/>
      <c r="P415" s="5"/>
      <c r="Q415" s="5">
        <v>500</v>
      </c>
      <c r="R415" s="5">
        <v>30</v>
      </c>
      <c r="S415" s="5"/>
      <c r="T415" s="5"/>
      <c r="U415" s="5">
        <v>910</v>
      </c>
      <c r="V415" s="5">
        <v>87</v>
      </c>
      <c r="W415" s="6">
        <v>10</v>
      </c>
      <c r="X415" s="7">
        <v>100</v>
      </c>
      <c r="Y415" s="9"/>
      <c r="Z415" s="6">
        <v>17800</v>
      </c>
    </row>
    <row r="416" spans="1:26" ht="12.75">
      <c r="A416" s="2" t="s">
        <v>13</v>
      </c>
      <c r="B416" s="5">
        <v>1984</v>
      </c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>
        <v>3200</v>
      </c>
      <c r="N416" s="5">
        <v>4200</v>
      </c>
      <c r="O416" s="5"/>
      <c r="P416" s="5"/>
      <c r="Q416" s="5">
        <v>2400</v>
      </c>
      <c r="R416" s="5">
        <v>3700</v>
      </c>
      <c r="S416" s="5"/>
      <c r="T416" s="5"/>
      <c r="U416" s="5">
        <v>5600</v>
      </c>
      <c r="V416" s="5">
        <v>7900</v>
      </c>
      <c r="W416" s="6">
        <v>10</v>
      </c>
      <c r="X416" s="7">
        <v>100</v>
      </c>
      <c r="Y416" s="9"/>
      <c r="Z416" s="6">
        <v>846000</v>
      </c>
    </row>
    <row r="417" spans="1:26" ht="12.75">
      <c r="A417" s="2" t="s">
        <v>13</v>
      </c>
      <c r="B417" s="5">
        <v>1983</v>
      </c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>
        <v>7100</v>
      </c>
      <c r="N417" s="5">
        <v>22200</v>
      </c>
      <c r="O417" s="5"/>
      <c r="P417" s="5"/>
      <c r="Q417" s="5">
        <v>6400</v>
      </c>
      <c r="R417" s="5">
        <v>14800</v>
      </c>
      <c r="S417" s="5"/>
      <c r="T417" s="5"/>
      <c r="U417" s="5">
        <v>13500</v>
      </c>
      <c r="V417" s="5">
        <v>37000</v>
      </c>
      <c r="W417" s="6">
        <v>9</v>
      </c>
      <c r="X417" s="7">
        <v>125</v>
      </c>
      <c r="Y417" s="9"/>
      <c r="Z417" s="6">
        <v>4746500</v>
      </c>
    </row>
    <row r="418" spans="1:26" ht="12.75">
      <c r="A418" s="2" t="s">
        <v>13</v>
      </c>
      <c r="B418" s="5">
        <v>1982</v>
      </c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>
        <v>210000</v>
      </c>
      <c r="N418" s="5">
        <v>33200</v>
      </c>
      <c r="O418" s="5"/>
      <c r="P418" s="5"/>
      <c r="Q418" s="5">
        <v>200000</v>
      </c>
      <c r="R418" s="5">
        <v>13000</v>
      </c>
      <c r="S418" s="5"/>
      <c r="T418" s="5"/>
      <c r="U418" s="5">
        <v>410000</v>
      </c>
      <c r="V418" s="5">
        <v>46200</v>
      </c>
      <c r="W418" s="6">
        <v>9</v>
      </c>
      <c r="X418" s="7">
        <v>120</v>
      </c>
      <c r="Y418" s="9"/>
      <c r="Z418" s="6">
        <v>9234000</v>
      </c>
    </row>
    <row r="419" spans="1:26" ht="12.75">
      <c r="A419" s="2" t="s">
        <v>13</v>
      </c>
      <c r="B419" s="5">
        <v>1981</v>
      </c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>
        <v>500</v>
      </c>
      <c r="N419" s="5">
        <v>30</v>
      </c>
      <c r="O419" s="5"/>
      <c r="P419" s="5"/>
      <c r="Q419" s="5">
        <v>200</v>
      </c>
      <c r="R419" s="5">
        <v>20</v>
      </c>
      <c r="S419" s="5"/>
      <c r="T419" s="5"/>
      <c r="U419" s="5">
        <v>700</v>
      </c>
      <c r="V419" s="5">
        <v>50</v>
      </c>
      <c r="W419" s="6">
        <v>9</v>
      </c>
      <c r="X419" s="7">
        <v>100</v>
      </c>
      <c r="Y419" s="9"/>
      <c r="Z419" s="6">
        <v>11300</v>
      </c>
    </row>
    <row r="420" spans="1:26" ht="12.75">
      <c r="A420" s="2" t="s">
        <v>13</v>
      </c>
      <c r="B420" s="5">
        <v>1980</v>
      </c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>
        <v>90</v>
      </c>
      <c r="N420" s="5">
        <v>0</v>
      </c>
      <c r="O420" s="5"/>
      <c r="P420" s="5"/>
      <c r="Q420" s="5">
        <v>299</v>
      </c>
      <c r="R420" s="5">
        <v>0</v>
      </c>
      <c r="S420" s="5"/>
      <c r="T420" s="5"/>
      <c r="U420" s="5">
        <v>389</v>
      </c>
      <c r="V420" s="5">
        <v>0</v>
      </c>
      <c r="W420" s="6">
        <v>8.25</v>
      </c>
      <c r="X420" s="7">
        <v>69</v>
      </c>
      <c r="Y420" s="9"/>
      <c r="Z420" s="6">
        <v>3209</v>
      </c>
    </row>
    <row r="421" spans="1:26" ht="12.75">
      <c r="A421" s="2" t="s">
        <v>13</v>
      </c>
      <c r="B421" s="5">
        <v>1979</v>
      </c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>
        <v>50</v>
      </c>
      <c r="N421" s="5">
        <v>0</v>
      </c>
      <c r="O421" s="5"/>
      <c r="P421" s="5"/>
      <c r="Q421" s="5">
        <v>150</v>
      </c>
      <c r="R421" s="5">
        <v>0</v>
      </c>
      <c r="S421" s="5"/>
      <c r="T421" s="5"/>
      <c r="U421" s="5">
        <v>200</v>
      </c>
      <c r="V421" s="5">
        <v>0</v>
      </c>
      <c r="W421" s="6">
        <v>6.7</v>
      </c>
      <c r="X421" s="7">
        <v>91</v>
      </c>
      <c r="Y421" s="9"/>
      <c r="Z421" s="6">
        <v>1339</v>
      </c>
    </row>
    <row r="422" spans="1:26" ht="12.75">
      <c r="A422" s="2" t="s">
        <v>13</v>
      </c>
      <c r="B422" s="5">
        <v>1977</v>
      </c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>
        <v>159</v>
      </c>
      <c r="N422" s="5">
        <v>0</v>
      </c>
      <c r="O422" s="5"/>
      <c r="P422" s="5"/>
      <c r="Q422" s="5">
        <v>106</v>
      </c>
      <c r="R422" s="5">
        <v>0</v>
      </c>
      <c r="S422" s="5"/>
      <c r="T422" s="5"/>
      <c r="U422" s="5">
        <v>265</v>
      </c>
      <c r="V422" s="5">
        <v>0</v>
      </c>
      <c r="W422" s="6">
        <v>6.79</v>
      </c>
      <c r="X422" s="7" t="e">
        <f>NA()</f>
        <v>#N/A</v>
      </c>
      <c r="Y422" s="9"/>
      <c r="Z422" s="6">
        <v>1800</v>
      </c>
    </row>
    <row r="423" spans="1:26" ht="12.75">
      <c r="A423" s="2" t="s">
        <v>13</v>
      </c>
      <c r="B423" s="5">
        <v>1976</v>
      </c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>
        <v>4843</v>
      </c>
      <c r="N423" s="5">
        <v>14485</v>
      </c>
      <c r="O423" s="5"/>
      <c r="P423" s="5"/>
      <c r="Q423" s="5">
        <v>1403</v>
      </c>
      <c r="R423" s="5">
        <v>13956</v>
      </c>
      <c r="S423" s="5"/>
      <c r="T423" s="5"/>
      <c r="U423" s="5">
        <v>6247</v>
      </c>
      <c r="V423" s="5">
        <v>28441</v>
      </c>
      <c r="W423" s="6">
        <v>6</v>
      </c>
      <c r="X423" s="7">
        <v>40</v>
      </c>
      <c r="Y423" s="9"/>
      <c r="Z423" s="6">
        <v>1175122</v>
      </c>
    </row>
    <row r="424" spans="1:26" ht="12.75">
      <c r="A424" s="2" t="s">
        <v>13</v>
      </c>
      <c r="B424" s="5">
        <v>1975</v>
      </c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>
        <v>4843</v>
      </c>
      <c r="N424" s="5">
        <v>14485</v>
      </c>
      <c r="O424" s="5"/>
      <c r="P424" s="5"/>
      <c r="Q424" s="5">
        <v>1403</v>
      </c>
      <c r="R424" s="5">
        <v>13956</v>
      </c>
      <c r="S424" s="5"/>
      <c r="T424" s="5"/>
      <c r="U424" s="5">
        <v>6247</v>
      </c>
      <c r="V424" s="5">
        <v>28441</v>
      </c>
      <c r="W424" s="6">
        <v>6</v>
      </c>
      <c r="X424" s="7">
        <v>40</v>
      </c>
      <c r="Y424" s="9"/>
      <c r="Z424" s="6">
        <v>1175122</v>
      </c>
    </row>
    <row r="425" spans="1:26" ht="12.75">
      <c r="A425" s="2" t="s">
        <v>13</v>
      </c>
      <c r="B425" s="5">
        <v>1974</v>
      </c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>
        <v>4843</v>
      </c>
      <c r="N425" s="5">
        <v>14485</v>
      </c>
      <c r="O425" s="5"/>
      <c r="P425" s="5"/>
      <c r="Q425" s="5">
        <v>1403</v>
      </c>
      <c r="R425" s="5">
        <v>13956</v>
      </c>
      <c r="S425" s="5"/>
      <c r="T425" s="5"/>
      <c r="U425" s="5">
        <v>6247</v>
      </c>
      <c r="V425" s="5">
        <v>28441</v>
      </c>
      <c r="W425" s="6">
        <v>6</v>
      </c>
      <c r="X425" s="7">
        <v>40</v>
      </c>
      <c r="Y425" s="9"/>
      <c r="Z425" s="6">
        <v>1175122</v>
      </c>
    </row>
    <row r="426" spans="1:26" ht="12.75">
      <c r="A426" s="2" t="s">
        <v>13</v>
      </c>
      <c r="B426" s="5">
        <v>1973</v>
      </c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>
        <v>4843</v>
      </c>
      <c r="N426" s="5">
        <v>14485</v>
      </c>
      <c r="O426" s="5"/>
      <c r="P426" s="5"/>
      <c r="Q426" s="5">
        <v>1403</v>
      </c>
      <c r="R426" s="5">
        <v>13956</v>
      </c>
      <c r="S426" s="5"/>
      <c r="T426" s="5"/>
      <c r="U426" s="5">
        <v>6247</v>
      </c>
      <c r="V426" s="5">
        <v>28441</v>
      </c>
      <c r="W426" s="6">
        <v>6</v>
      </c>
      <c r="X426" s="7">
        <v>40</v>
      </c>
      <c r="Y426" s="9"/>
      <c r="Z426" s="6">
        <v>1175122</v>
      </c>
    </row>
    <row r="427" spans="1:26" ht="12.75">
      <c r="A427" s="2" t="s">
        <v>13</v>
      </c>
      <c r="B427" s="5">
        <v>1972</v>
      </c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>
        <v>4843</v>
      </c>
      <c r="N427" s="5">
        <v>14485</v>
      </c>
      <c r="O427" s="5"/>
      <c r="P427" s="5"/>
      <c r="Q427" s="5">
        <v>1403</v>
      </c>
      <c r="R427" s="5">
        <v>13956</v>
      </c>
      <c r="S427" s="5"/>
      <c r="T427" s="5"/>
      <c r="U427" s="5">
        <v>6247</v>
      </c>
      <c r="V427" s="5">
        <v>28441</v>
      </c>
      <c r="W427" s="6">
        <v>6</v>
      </c>
      <c r="X427" s="7">
        <v>40</v>
      </c>
      <c r="Y427" s="9"/>
      <c r="Z427" s="6">
        <v>1175122</v>
      </c>
    </row>
    <row r="428" spans="1:26" ht="12.75">
      <c r="A428" s="2" t="s">
        <v>13</v>
      </c>
      <c r="B428" s="5">
        <v>1970</v>
      </c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 t="e">
        <f>NA()</f>
        <v>#N/A</v>
      </c>
      <c r="N428" s="5">
        <v>9000</v>
      </c>
      <c r="O428" s="5"/>
      <c r="P428" s="5"/>
      <c r="Q428" s="5" t="e">
        <f>NA()</f>
        <v>#N/A</v>
      </c>
      <c r="R428" s="5">
        <v>6000</v>
      </c>
      <c r="S428" s="5"/>
      <c r="T428" s="5"/>
      <c r="U428" s="5" t="e">
        <f>NA()</f>
        <v>#N/A</v>
      </c>
      <c r="V428" s="5">
        <v>15000</v>
      </c>
      <c r="W428" s="6" t="e">
        <f>NA()</f>
        <v>#N/A</v>
      </c>
      <c r="X428" s="7">
        <v>40</v>
      </c>
      <c r="Y428" s="9"/>
      <c r="Z428" s="6">
        <v>600000</v>
      </c>
    </row>
    <row r="429" spans="1:26" ht="12.75">
      <c r="A429" s="2" t="s">
        <v>13</v>
      </c>
      <c r="B429" s="5">
        <v>1964</v>
      </c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>
        <v>63000</v>
      </c>
      <c r="N429" s="5" t="e">
        <f>NA()</f>
        <v>#N/A</v>
      </c>
      <c r="O429" s="5"/>
      <c r="P429" s="5"/>
      <c r="Q429" s="5">
        <v>27000</v>
      </c>
      <c r="R429" s="5" t="e">
        <f>NA()</f>
        <v>#N/A</v>
      </c>
      <c r="S429" s="5"/>
      <c r="T429" s="5"/>
      <c r="U429" s="5">
        <v>90000</v>
      </c>
      <c r="V429" s="5" t="e">
        <f>NA()</f>
        <v>#N/A</v>
      </c>
      <c r="W429" s="6">
        <v>6</v>
      </c>
      <c r="X429" s="6" t="e">
        <f>NA()</f>
        <v>#N/A</v>
      </c>
      <c r="Y429" s="9"/>
      <c r="Z429" s="6">
        <v>540000</v>
      </c>
    </row>
    <row r="430" spans="1:26" ht="12.75">
      <c r="A430" s="2" t="s">
        <v>13</v>
      </c>
      <c r="B430" s="5">
        <v>1963</v>
      </c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 t="e">
        <f>NA()</f>
        <v>#N/A</v>
      </c>
      <c r="N430" s="5" t="e">
        <f>NA()</f>
        <v>#N/A</v>
      </c>
      <c r="O430" s="5"/>
      <c r="P430" s="5"/>
      <c r="Q430" s="5" t="e">
        <f>NA()</f>
        <v>#N/A</v>
      </c>
      <c r="R430" s="5" t="e">
        <f>NA()</f>
        <v>#N/A</v>
      </c>
      <c r="S430" s="5"/>
      <c r="T430" s="5"/>
      <c r="U430" s="5" t="e">
        <f>NA()</f>
        <v>#N/A</v>
      </c>
      <c r="V430" s="5" t="e">
        <f>NA()</f>
        <v>#N/A</v>
      </c>
      <c r="W430" s="6" t="e">
        <f>NA()</f>
        <v>#N/A</v>
      </c>
      <c r="X430" s="6" t="e">
        <f>NA()</f>
        <v>#N/A</v>
      </c>
      <c r="Y430" s="9"/>
      <c r="Z430" s="6" t="e">
        <f>NA()</f>
        <v>#N/A</v>
      </c>
    </row>
    <row r="431" spans="1:26" ht="12.75">
      <c r="A431" s="2" t="s">
        <v>13</v>
      </c>
      <c r="B431" s="5">
        <v>1962</v>
      </c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 t="e">
        <f>NA()</f>
        <v>#N/A</v>
      </c>
      <c r="N431" s="5" t="e">
        <f>NA()</f>
        <v>#N/A</v>
      </c>
      <c r="O431" s="5"/>
      <c r="P431" s="5"/>
      <c r="Q431" s="5" t="e">
        <f>NA()</f>
        <v>#N/A</v>
      </c>
      <c r="R431" s="5" t="e">
        <f>NA()</f>
        <v>#N/A</v>
      </c>
      <c r="S431" s="5"/>
      <c r="T431" s="5"/>
      <c r="U431" s="5" t="e">
        <f>NA()</f>
        <v>#N/A</v>
      </c>
      <c r="V431" s="5" t="e">
        <f>NA()</f>
        <v>#N/A</v>
      </c>
      <c r="W431" s="6" t="e">
        <f>NA()</f>
        <v>#N/A</v>
      </c>
      <c r="X431" s="6" t="e">
        <f>NA()</f>
        <v>#N/A</v>
      </c>
      <c r="Y431" s="9"/>
      <c r="Z431" s="6" t="e">
        <f>NA()</f>
        <v>#N/A</v>
      </c>
    </row>
    <row r="432" spans="1:26" ht="12.75">
      <c r="A432" s="2" t="s">
        <v>13</v>
      </c>
      <c r="B432" s="5">
        <v>1961</v>
      </c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>
        <v>18000</v>
      </c>
      <c r="N432" s="5" t="e">
        <f>NA()</f>
        <v>#N/A</v>
      </c>
      <c r="O432" s="5"/>
      <c r="P432" s="5"/>
      <c r="Q432" s="5">
        <v>12000</v>
      </c>
      <c r="R432" s="5" t="e">
        <f>NA()</f>
        <v>#N/A</v>
      </c>
      <c r="S432" s="5"/>
      <c r="T432" s="5"/>
      <c r="U432" s="5">
        <v>30000</v>
      </c>
      <c r="V432" s="5" t="e">
        <f>NA()</f>
        <v>#N/A</v>
      </c>
      <c r="W432" s="6">
        <v>5</v>
      </c>
      <c r="X432" s="7" t="s">
        <v>2</v>
      </c>
      <c r="Y432" s="9"/>
      <c r="Z432" s="6">
        <v>150000</v>
      </c>
    </row>
  </sheetData>
  <autoFilter ref="A1:Z432"/>
  <printOptions gridLines="1" horizontalCentered="1"/>
  <pageMargins left="0.25" right="0.25" top="0.25" bottom="0.25" header="0.5" footer="0.5"/>
  <pageSetup horizontalDpi="600" verticalDpi="600" orientation="portrait" scale="93" r:id="rId3"/>
  <ignoredErrors>
    <ignoredError sqref="J2:K2" formula="1"/>
    <ignoredError sqref="M198:N204 M197:N197 Q198:R204 M135:R141 M70:R73 M2:R2 U197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Southern Pine Beetle State-Level Damage Estimates 1960-2004</dc:title>
  <dc:subject/>
  <dc:creator>John Pye, Terry Price and Steve Clarke</dc:creator>
  <cp:keywords/>
  <dc:description/>
  <cp:lastModifiedBy>John M. Pye</cp:lastModifiedBy>
  <cp:lastPrinted>2005-07-22T19:32:01Z</cp:lastPrinted>
  <dcterms:created xsi:type="dcterms:W3CDTF">2004-05-24T17:15:49Z</dcterms:created>
  <dcterms:modified xsi:type="dcterms:W3CDTF">2006-02-24T22:00:24Z</dcterms:modified>
  <cp:category/>
  <cp:version/>
  <cp:contentType/>
  <cp:contentStatus/>
</cp:coreProperties>
</file>