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8"/>
  </bookViews>
  <sheets>
    <sheet name="Sumry" sheetId="1" r:id="rId1"/>
    <sheet name="M&amp;I" sheetId="2" r:id="rId2"/>
    <sheet name="Sanitation" sheetId="3" r:id="rId3"/>
    <sheet name="F&amp;EHS" sheetId="4" r:id="rId4"/>
    <sheet name="FacSup" sheetId="5" r:id="rId5"/>
    <sheet name="EnvirSUP" sheetId="6" r:id="rId6"/>
    <sheet name="OEHESUP" sheetId="7" r:id="rId7"/>
    <sheet name="Equipment" sheetId="8" r:id="rId8"/>
    <sheet name="Constr" sheetId="9" r:id="rId9"/>
  </sheets>
  <definedNames/>
  <calcPr fullCalcOnLoad="1"/>
</workbook>
</file>

<file path=xl/sharedStrings.xml><?xml version="1.0" encoding="utf-8"?>
<sst xmlns="http://schemas.openxmlformats.org/spreadsheetml/2006/main" count="904" uniqueCount="104">
  <si>
    <t>A.</t>
  </si>
  <si>
    <t>FTE</t>
  </si>
  <si>
    <t>BA</t>
  </si>
  <si>
    <t>--</t>
  </si>
  <si>
    <t>N/A</t>
  </si>
  <si>
    <t>Change from Base</t>
  </si>
  <si>
    <t>Increased Cost of Health Care</t>
  </si>
  <si>
    <t>Increased Cost of Medical or other</t>
  </si>
  <si>
    <t>Total estimated budget authority. . . . . . . . . . . . . . . . . . . . . . . . . . . . . . . . . . . . . .</t>
  </si>
  <si>
    <t xml:space="preserve">(Obligations) . . . . . . . . . . . . . . . . . . . . . . . . . . . . . . . . . . . . . . . . . . . . . . . . . . . </t>
  </si>
  <si>
    <t>Net Change . . . . . . . . . . . . . . . . . . . . . . . . . . . . . . . . . . . . . . . . . . . . . . . . . . . .</t>
  </si>
  <si>
    <t>(Obligations) . . . . . . . . . . . . . . . . . . . . . . . . . . . . . . . . . . . . . . . . . . . . . . . . . . .</t>
  </si>
  <si>
    <t xml:space="preserve">at 2.0% (9 mos.). . . . . . . . . . . . . . . . . . . . . . . . . </t>
  </si>
  <si>
    <t xml:space="preserve">Within Grade Increase. . . . . . . . . . . . . . . . . . . </t>
  </si>
  <si>
    <t>Increased Cost of Travel. . . . . . . . . . . . . . . . . .</t>
  </si>
  <si>
    <t xml:space="preserve">Increased Cost of Trans &amp; Things. . . . . . . . . </t>
  </si>
  <si>
    <t>Increased Cost of Printing. . . . . . . . . . . . . . . .</t>
  </si>
  <si>
    <t>Increased Cost of  Rents, Comm., &amp;</t>
  </si>
  <si>
    <t xml:space="preserve">Utilities. . . . . . . . . . . . . . . . . . . . . . . . . . . . . . . . </t>
  </si>
  <si>
    <t>Provided Under Contracts &amp; Grants. . . . . . . .</t>
  </si>
  <si>
    <t>Increased Cost of Supplies. . . . . . . . . . . . . . . .</t>
  </si>
  <si>
    <t>Equipment. . . . . . . . . . . . . . . . . . . . . . . . . . . . . .</t>
  </si>
  <si>
    <t xml:space="preserve">Increased Cost of Land &amp; Structure. . . . . . . . </t>
  </si>
  <si>
    <t xml:space="preserve">Increased Cost of Grants. . . . . . . . . . . . . . . . . </t>
  </si>
  <si>
    <t>Increased Cost of Insurance/Indemnities. . . .</t>
  </si>
  <si>
    <t>Increased Cost of Interest/Dividends. . . . . . .</t>
  </si>
  <si>
    <t>Subtotal Built-In. . . . . . . . . . . . . . . . . . . . . . . . .</t>
  </si>
  <si>
    <t>(Obligations) . . . . . . . . . . . . . . . . . . . . . . . . . . . . . . . . . . . . . . . . . . . . . . . . . . . .</t>
  </si>
  <si>
    <t>Built-In:</t>
  </si>
  <si>
    <t>B.</t>
  </si>
  <si>
    <t>Phasing-In of Staff and Operating  Cost of New</t>
  </si>
  <si>
    <t>Fac:</t>
  </si>
  <si>
    <t>Subtotal Staffing . . . . . . . . . . . . . . . . . . . . . . . .</t>
  </si>
  <si>
    <t>C.</t>
  </si>
  <si>
    <t xml:space="preserve">TOTAL INCREASES. . . . . . . . . . . . . . . . . . . . . . . </t>
  </si>
  <si>
    <t>DECREASES:</t>
  </si>
  <si>
    <t>INCREASES:</t>
  </si>
  <si>
    <t>Absorption of Built-In Inflation Increases. . .</t>
  </si>
  <si>
    <t xml:space="preserve">TOTAL DECREASES. . . . . . . . . . . . . . . . . . . . . . . . . . . </t>
  </si>
  <si>
    <t>NET CHANGE. . . . . . . . . . . . . . . . . . . . . . . . . . . . . . . . .</t>
  </si>
  <si>
    <t>Subtotal Built-In. . . . . . . . . . . . . . . . . . . . . . . .</t>
  </si>
  <si>
    <t xml:space="preserve">TOTAL INCREASES. . . . . . . . . . . . . . . . . . . . . . . . . . . </t>
  </si>
  <si>
    <t>Maintenance &amp; Improvement</t>
  </si>
  <si>
    <t>Sanitation Facilities</t>
  </si>
  <si>
    <t>Sanitation Facilities. . . . . . . . . . . . . . . . . . . . . .</t>
  </si>
  <si>
    <t>Subtotal Increase . . . . . . . . . . . . . . . . . . . . . . . .</t>
  </si>
  <si>
    <t>Facilities &amp; Environmental Health Support</t>
  </si>
  <si>
    <t>Facilities Health Support</t>
  </si>
  <si>
    <t>Environmental Health Support</t>
  </si>
  <si>
    <t>OEHE Health Support</t>
  </si>
  <si>
    <t xml:space="preserve">TOTAL INCREASES. . . . . . . . . . . . . . . . . . . . . . . . . . . . . </t>
  </si>
  <si>
    <t>Increased Cost of Health Care Provided</t>
  </si>
  <si>
    <t xml:space="preserve">    Under Contracts &amp; Grants. . . . . . . . . . . . . .</t>
  </si>
  <si>
    <t xml:space="preserve">    Equipment. . . . . . . . . . . . . . . . . . . . . . . . . . . . .</t>
  </si>
  <si>
    <t xml:space="preserve">    Utilities . . . . . . . . . . . . . . . . . . . . . . . . . . . . . . . </t>
  </si>
  <si>
    <t>Health Care Facilities Construction</t>
  </si>
  <si>
    <t>Base Reduction to Healthcare Facilities</t>
  </si>
  <si>
    <t xml:space="preserve">      Construction. . . . . . . . . . . . . . . . . . . . . . . . .</t>
  </si>
  <si>
    <t>DECREASE:</t>
  </si>
  <si>
    <t xml:space="preserve">NET CHANGE. . . . . . . . . . . . . . . . . . . . . . . . . . . . . . . . . . </t>
  </si>
  <si>
    <t>Equipment</t>
  </si>
  <si>
    <t>Indian Health Facilities</t>
  </si>
  <si>
    <t>Increased Cost of Interests/Dividends. . . . . .</t>
  </si>
  <si>
    <t>INCREASE:</t>
  </si>
  <si>
    <t xml:space="preserve">TOTAL DECREASE. . . . . . . . . . . . . . . . . . . . . . . . . . . . . </t>
  </si>
  <si>
    <t xml:space="preserve">TOTAL DECREASE. . . . . . . . . . . . . . . . . . . . . . . . . . . . </t>
  </si>
  <si>
    <t>Phasing-In of Staff and Operating  Cost of New Fac:</t>
  </si>
  <si>
    <t xml:space="preserve">Pay Raise at 4.1% (3 mos.) . . . . . . . . . . . . . . . . </t>
  </si>
  <si>
    <t>FY 2005 CS&amp;CO Pay Raise</t>
  </si>
  <si>
    <t>Increased Cost of Equipment</t>
  </si>
  <si>
    <t>Interest/Dividends</t>
  </si>
  <si>
    <t>Increased Cost of Land Structure</t>
  </si>
  <si>
    <t xml:space="preserve">Annualization of FY 2004 </t>
  </si>
  <si>
    <t>FY 2005 Pay Raise</t>
  </si>
  <si>
    <t>Westside, AZ Health Center…………………</t>
  </si>
  <si>
    <t>Dulce, NM Health Center…………………….</t>
  </si>
  <si>
    <t>Metlakatla, AK Health Center……………….</t>
  </si>
  <si>
    <t>Idabel, OK Health Center…………………….</t>
  </si>
  <si>
    <t>Annualization of FY 2004</t>
  </si>
  <si>
    <t>Tribal Pay . . . . . . . . . . . . . . . . . . . . . . . . . . . . . .</t>
  </si>
  <si>
    <t>Tribal Pay. . . . . . . . . . . . . . . . . . . . . . . . . . . . . .</t>
  </si>
  <si>
    <t>Absorption of Built-In Increases. . . . . . . . . .</t>
  </si>
  <si>
    <t>Tribal Pay . . . . . . . . . . . . . . . . . . . . . . . . . . . . . . .</t>
  </si>
  <si>
    <t>Tribal Pay . . . . . . . . . . . . . . . . . . . . . . . . . . . . .</t>
  </si>
  <si>
    <t>Base</t>
  </si>
  <si>
    <t xml:space="preserve">at 1.5% (9 mos.). . . . . . . . . . . . . . . . . . . . . . . . . </t>
  </si>
  <si>
    <t xml:space="preserve">One Day Less Pay.. . . . . . . . . . . . . . . . . . . . . . . . </t>
  </si>
  <si>
    <t xml:space="preserve">One Day Less Pay. . . . . . . . . . . . . . . . . . . . . . . . . . . </t>
  </si>
  <si>
    <t xml:space="preserve">One Day Less Pay. . . . . . . . . . . . . . . . . . . . . . . . . . . . </t>
  </si>
  <si>
    <t>2004 Conference</t>
  </si>
  <si>
    <t xml:space="preserve">2005 Estimate . .. . . . . . . . . . . . . . . . . . . . . . . . . . . . . . . . . . . . . . . . . . . . . . . .  . .  </t>
  </si>
  <si>
    <t>Population Growth. . . . . . . . . . . . . . . . . . . . . . .</t>
  </si>
  <si>
    <t>Piñon, AZ Health Center…………………….</t>
  </si>
  <si>
    <t xml:space="preserve">2005 Estimate . . . . . . . . . . . . . . . . . . . . . . . . . . . . . . . . . . . . . . . . . . . . . .  . .  </t>
  </si>
  <si>
    <t xml:space="preserve">2005 Estimate . . .. . . . . . . . . . . . . . . . . . . . . . . . . . . . . . . . . . . . . . . . . . . . . . . </t>
  </si>
  <si>
    <t xml:space="preserve">2005 Estimate . . .. . . . . . . . . . . . . . . . . . . . . . . . . . . . . . . . . . . . . . . . . . . . . . </t>
  </si>
  <si>
    <t>Population Growth</t>
  </si>
  <si>
    <t>2005 Estimate . . .. . . . . . . . . . . . . . . . . . . . . . . . . . . . . . . . . . . . . . . . . . . . . . .</t>
  </si>
  <si>
    <t>Population growth. . . . . . . . . . . . . . . . . . . . . . .</t>
  </si>
  <si>
    <t>2004 Enacted</t>
  </si>
  <si>
    <t>2004 Enacted . . . . . . . . . . …….. . . . . . . . . . . . . . . . . . . . . . . . . . . . . . . . . . .</t>
  </si>
  <si>
    <t>2004 Enacted…... . . . . . . . . . . . . . . . . . . . . . . . . . . . . . . . . . . . . . . . . . . . .</t>
  </si>
  <si>
    <t>2004 Enacted. . . . . . . . . . . . . . . . . . . . . . . . . . . . . . . . . . . . . . . . . . . . .</t>
  </si>
  <si>
    <t>2004 Enacted….. . . . . . . . . . . . . . . . . . . . . . . . . . . . . . . . . . . . . . . . . . . . 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</si>
</sst>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_);\(#,##0.000\)"/>
    <numFmt numFmtId="166" formatCode="###\ ###\ ###"/>
    <numFmt numFmtId="167" formatCode="[$-409]h:mm:ss\ AM/PM"/>
    <numFmt numFmtId="168" formatCode="[$-409]dddd\,\ mmmm\ dd\,\ yyyy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37" fontId="2" fillId="0" borderId="1" xfId="0" applyNumberFormat="1" applyFont="1" applyBorder="1" applyAlignment="1">
      <alignment/>
    </xf>
    <xf numFmtId="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5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Continuous" vertical="center"/>
    </xf>
    <xf numFmtId="5" fontId="3" fillId="0" borderId="0" xfId="0" applyNumberFormat="1" applyFont="1" applyAlignment="1" quotePrefix="1">
      <alignment horizontal="right" vertical="justify"/>
    </xf>
    <xf numFmtId="0" fontId="3" fillId="0" borderId="0" xfId="0" applyFont="1" applyAlignment="1">
      <alignment horizontal="right" vertical="justify"/>
    </xf>
    <xf numFmtId="5" fontId="3" fillId="0" borderId="0" xfId="0" applyNumberFormat="1" applyFont="1" applyAlignment="1">
      <alignment horizontal="right" vertical="justify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37" fontId="2" fillId="0" borderId="0" xfId="0" applyNumberFormat="1" applyFont="1" applyAlignment="1">
      <alignment horizontal="center"/>
    </xf>
    <xf numFmtId="0" fontId="2" fillId="0" borderId="3" xfId="0" applyFont="1" applyBorder="1" applyAlignment="1" quotePrefix="1">
      <alignment horizontal="center"/>
    </xf>
    <xf numFmtId="37" fontId="2" fillId="0" borderId="3" xfId="0" applyNumberFormat="1" applyFont="1" applyBorder="1" applyAlignment="1">
      <alignment horizontal="center"/>
    </xf>
    <xf numFmtId="37" fontId="2" fillId="0" borderId="3" xfId="0" applyNumberFormat="1" applyFont="1" applyBorder="1" applyAlignment="1" quotePrefix="1">
      <alignment horizontal="center"/>
    </xf>
    <xf numFmtId="37" fontId="2" fillId="0" borderId="0" xfId="0" applyNumberFormat="1" applyFont="1" applyAlignment="1" quotePrefix="1">
      <alignment horizontal="center"/>
    </xf>
    <xf numFmtId="5" fontId="2" fillId="0" borderId="3" xfId="0" applyNumberFormat="1" applyFont="1" applyBorder="1" applyAlignment="1">
      <alignment/>
    </xf>
    <xf numFmtId="5" fontId="2" fillId="0" borderId="1" xfId="0" applyNumberFormat="1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37" fontId="2" fillId="0" borderId="1" xfId="0" applyNumberFormat="1" applyFont="1" applyBorder="1" applyAlignment="1">
      <alignment horizontal="center"/>
    </xf>
    <xf numFmtId="37" fontId="2" fillId="0" borderId="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 quotePrefix="1">
      <alignment horizontal="center"/>
    </xf>
    <xf numFmtId="5" fontId="2" fillId="0" borderId="0" xfId="0" applyNumberFormat="1" applyFont="1" applyBorder="1" applyAlignment="1">
      <alignment/>
    </xf>
    <xf numFmtId="37" fontId="2" fillId="0" borderId="1" xfId="0" applyNumberFormat="1" applyFont="1" applyBorder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5" fontId="3" fillId="0" borderId="0" xfId="0" applyNumberFormat="1" applyFont="1" applyFill="1" applyAlignment="1">
      <alignment/>
    </xf>
    <xf numFmtId="5" fontId="3" fillId="0" borderId="0" xfId="0" applyNumberFormat="1" applyFont="1" applyFill="1" applyAlignment="1" quotePrefix="1">
      <alignment horizontal="right" vertical="justify"/>
    </xf>
    <xf numFmtId="0" fontId="3" fillId="0" borderId="0" xfId="0" applyFont="1" applyFill="1" applyAlignment="1">
      <alignment horizontal="right" vertical="justify"/>
    </xf>
    <xf numFmtId="5" fontId="3" fillId="0" borderId="0" xfId="0" applyNumberFormat="1" applyFont="1" applyFill="1" applyAlignment="1">
      <alignment horizontal="right" vertical="justify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right"/>
    </xf>
    <xf numFmtId="0" fontId="2" fillId="0" borderId="0" xfId="0" applyFont="1" applyFill="1" applyAlignment="1" quotePrefix="1">
      <alignment horizontal="center"/>
    </xf>
    <xf numFmtId="37" fontId="2" fillId="0" borderId="0" xfId="0" applyNumberFormat="1" applyFont="1" applyFill="1" applyAlignment="1">
      <alignment/>
    </xf>
    <xf numFmtId="166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 quotePrefix="1">
      <alignment horizontal="center"/>
    </xf>
    <xf numFmtId="37" fontId="2" fillId="0" borderId="1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5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7" fontId="2" fillId="0" borderId="3" xfId="0" applyNumberFormat="1" applyFont="1" applyFill="1" applyBorder="1" applyAlignment="1">
      <alignment/>
    </xf>
    <xf numFmtId="0" fontId="2" fillId="0" borderId="3" xfId="0" applyFont="1" applyFill="1" applyBorder="1" applyAlignment="1" quotePrefix="1">
      <alignment horizontal="center"/>
    </xf>
    <xf numFmtId="5" fontId="2" fillId="0" borderId="3" xfId="0" applyNumberFormat="1" applyFont="1" applyFill="1" applyBorder="1" applyAlignment="1">
      <alignment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 quotePrefix="1">
      <alignment horizontal="center"/>
    </xf>
    <xf numFmtId="0" fontId="2" fillId="0" borderId="1" xfId="0" applyFont="1" applyFill="1" applyBorder="1" applyAlignment="1">
      <alignment horizontal="center"/>
    </xf>
    <xf numFmtId="5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37" fontId="2" fillId="0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37" fontId="2" fillId="0" borderId="1" xfId="0" applyNumberFormat="1" applyFont="1" applyFill="1" applyBorder="1" applyAlignment="1">
      <alignment horizontal="right"/>
    </xf>
    <xf numFmtId="5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37" fontId="2" fillId="0" borderId="1" xfId="0" applyNumberFormat="1" applyFont="1" applyFill="1" applyBorder="1" applyAlignment="1">
      <alignment horizontal="center"/>
    </xf>
    <xf numFmtId="37" fontId="2" fillId="0" borderId="3" xfId="0" applyNumberFormat="1" applyFont="1" applyFill="1" applyBorder="1" applyAlignment="1" quotePrefix="1">
      <alignment horizontal="center"/>
    </xf>
    <xf numFmtId="3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horizontal="center"/>
    </xf>
    <xf numFmtId="37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 quotePrefix="1">
      <alignment horizontal="center"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Border="1" applyAlignment="1">
      <alignment horizontal="right"/>
    </xf>
    <xf numFmtId="5" fontId="2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21">
      <selection activeCell="C61" sqref="C61"/>
    </sheetView>
  </sheetViews>
  <sheetFormatPr defaultColWidth="9.140625" defaultRowHeight="12.75"/>
  <cols>
    <col min="1" max="1" width="3.57421875" style="0" customWidth="1"/>
    <col min="2" max="2" width="3.00390625" style="0" customWidth="1"/>
    <col min="3" max="3" width="38.140625" style="0" customWidth="1"/>
    <col min="5" max="5" width="1.7109375" style="0" customWidth="1"/>
    <col min="6" max="6" width="13.421875" style="0" bestFit="1" customWidth="1"/>
    <col min="7" max="7" width="1.57421875" style="0" customWidth="1"/>
    <col min="8" max="8" width="9.57421875" style="0" bestFit="1" customWidth="1"/>
    <col min="9" max="9" width="1.8515625" style="0" customWidth="1"/>
    <col min="10" max="10" width="16.8515625" style="0" bestFit="1" customWidth="1"/>
    <col min="12" max="12" width="10.7109375" style="0" bestFit="1" customWidth="1"/>
  </cols>
  <sheetData>
    <row r="1" spans="2:10" ht="20.25">
      <c r="B1" s="24" t="s">
        <v>61</v>
      </c>
      <c r="C1" s="1"/>
      <c r="D1" s="1"/>
      <c r="E1" s="1"/>
      <c r="F1" s="1"/>
      <c r="G1" s="1"/>
      <c r="H1" s="1"/>
      <c r="I1" s="1"/>
      <c r="J1" s="1"/>
    </row>
    <row r="2" spans="1:10" ht="8.25" customHeight="1">
      <c r="A2" s="23"/>
      <c r="B2" s="22"/>
      <c r="C2" s="1"/>
      <c r="D2" s="1"/>
      <c r="E2" s="1"/>
      <c r="F2" s="1"/>
      <c r="G2" s="1"/>
      <c r="H2" s="1"/>
      <c r="I2" s="1"/>
      <c r="J2" s="1"/>
    </row>
    <row r="3" spans="1:10" ht="9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>
      <c r="A4" s="15"/>
      <c r="B4" s="16" t="s">
        <v>100</v>
      </c>
      <c r="C4" s="16"/>
      <c r="D4" s="16"/>
      <c r="E4" s="16"/>
      <c r="F4" s="16"/>
      <c r="G4" s="16"/>
      <c r="H4" s="16"/>
      <c r="I4" s="15"/>
      <c r="J4" s="17">
        <f>'M&amp;I'!J5+Sanitation!J4+'F&amp;EHS'!J5+Equipment!J5+Constr!J5</f>
        <v>391350000</v>
      </c>
    </row>
    <row r="5" spans="1:10" ht="15.7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5.75">
      <c r="A6" s="15"/>
      <c r="B6" s="15"/>
      <c r="C6" s="16" t="s">
        <v>8</v>
      </c>
      <c r="D6" s="16"/>
      <c r="E6" s="16"/>
      <c r="F6" s="16"/>
      <c r="G6" s="16"/>
      <c r="H6" s="16"/>
      <c r="I6" s="15"/>
      <c r="J6" s="17">
        <f>'M&amp;I'!J7+Sanitation!J6+'F&amp;EHS'!J7+Equipment!J7+Constr!J7</f>
        <v>391350000</v>
      </c>
    </row>
    <row r="7" spans="1:10" ht="15.75">
      <c r="A7" s="15"/>
      <c r="B7" s="15"/>
      <c r="C7" s="18" t="s">
        <v>27</v>
      </c>
      <c r="D7" s="16"/>
      <c r="E7" s="16"/>
      <c r="F7" s="16"/>
      <c r="G7" s="16"/>
      <c r="H7" s="16"/>
      <c r="I7" s="15"/>
      <c r="J7" s="17">
        <f>'M&amp;I'!J8+Sanitation!J7+'F&amp;EHS'!J8+Equipment!J8+Constr!J8</f>
        <v>-391350000</v>
      </c>
    </row>
    <row r="8" spans="1:10" ht="15.75">
      <c r="A8" s="15"/>
      <c r="B8" s="15"/>
      <c r="C8" s="15"/>
      <c r="D8" s="15"/>
      <c r="E8" s="15"/>
      <c r="F8" s="15"/>
      <c r="G8" s="15"/>
      <c r="H8" s="15"/>
      <c r="I8" s="15"/>
      <c r="J8" s="17"/>
    </row>
    <row r="9" spans="1:10" ht="15.75">
      <c r="A9" s="15"/>
      <c r="B9" s="16" t="s">
        <v>90</v>
      </c>
      <c r="C9" s="16"/>
      <c r="D9" s="16"/>
      <c r="E9" s="16"/>
      <c r="F9" s="16"/>
      <c r="G9" s="16"/>
      <c r="H9" s="16"/>
      <c r="I9" s="15"/>
      <c r="J9" s="17">
        <v>354448000</v>
      </c>
    </row>
    <row r="10" spans="1:10" ht="15.7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5.75">
      <c r="A11" s="15"/>
      <c r="B11" s="15"/>
      <c r="C11" s="18" t="s">
        <v>9</v>
      </c>
      <c r="D11" s="16"/>
      <c r="E11" s="16"/>
      <c r="F11" s="16"/>
      <c r="G11" s="16"/>
      <c r="H11" s="16"/>
      <c r="I11" s="15"/>
      <c r="J11" s="17">
        <f>+J9</f>
        <v>354448000</v>
      </c>
    </row>
    <row r="12" spans="1:10" ht="15.75">
      <c r="A12" s="15"/>
      <c r="B12" s="15"/>
      <c r="C12" s="16" t="s">
        <v>10</v>
      </c>
      <c r="D12" s="16"/>
      <c r="E12" s="16"/>
      <c r="F12" s="16"/>
      <c r="G12" s="16"/>
      <c r="H12" s="16"/>
      <c r="I12" s="15"/>
      <c r="J12" s="19">
        <f>J11-J4</f>
        <v>-36902000</v>
      </c>
    </row>
    <row r="13" spans="1:10" ht="15.75">
      <c r="A13" s="15"/>
      <c r="B13" s="15"/>
      <c r="C13" s="18" t="s">
        <v>11</v>
      </c>
      <c r="D13" s="16"/>
      <c r="E13" s="16"/>
      <c r="F13" s="16"/>
      <c r="G13" s="16"/>
      <c r="H13" s="16"/>
      <c r="I13" s="20"/>
      <c r="J13" s="21">
        <f>+J6-J11</f>
        <v>36902000</v>
      </c>
    </row>
    <row r="15" spans="1:10" ht="12.75">
      <c r="A15" s="3"/>
      <c r="B15" s="3"/>
      <c r="C15" s="3"/>
      <c r="D15" s="4" t="s">
        <v>89</v>
      </c>
      <c r="E15" s="4"/>
      <c r="F15" s="4"/>
      <c r="G15" s="3"/>
      <c r="H15" s="3"/>
      <c r="I15" s="3"/>
      <c r="J15" s="3"/>
    </row>
    <row r="16" spans="1:10" ht="12.75">
      <c r="A16" s="3"/>
      <c r="B16" s="3"/>
      <c r="C16" s="3"/>
      <c r="D16" s="5" t="s">
        <v>84</v>
      </c>
      <c r="E16" s="5"/>
      <c r="F16" s="5"/>
      <c r="G16" s="3"/>
      <c r="H16" s="5" t="s">
        <v>5</v>
      </c>
      <c r="I16" s="5"/>
      <c r="J16" s="5"/>
    </row>
    <row r="17" spans="1:10" ht="12.75">
      <c r="A17" s="3"/>
      <c r="B17" s="3"/>
      <c r="C17" s="3"/>
      <c r="D17" s="6" t="s">
        <v>1</v>
      </c>
      <c r="E17" s="3"/>
      <c r="F17" s="6" t="s">
        <v>2</v>
      </c>
      <c r="G17" s="3"/>
      <c r="H17" s="6" t="s">
        <v>1</v>
      </c>
      <c r="I17" s="3"/>
      <c r="J17" s="6" t="s">
        <v>2</v>
      </c>
    </row>
    <row r="18" spans="1:10" ht="12.75">
      <c r="A18" s="3" t="s">
        <v>36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 t="s">
        <v>0</v>
      </c>
      <c r="B19" s="3" t="s">
        <v>28</v>
      </c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>
        <v>1</v>
      </c>
      <c r="C20" s="3" t="s">
        <v>78</v>
      </c>
      <c r="D20" s="3"/>
      <c r="E20" s="3"/>
      <c r="F20" s="3"/>
      <c r="G20" s="3"/>
      <c r="H20" s="3"/>
      <c r="I20" s="3"/>
      <c r="J20" s="3"/>
    </row>
    <row r="21" spans="1:10" ht="12.75">
      <c r="A21" s="3"/>
      <c r="B21" s="3"/>
      <c r="C21" s="3" t="s">
        <v>67</v>
      </c>
      <c r="D21" s="7" t="s">
        <v>3</v>
      </c>
      <c r="E21" s="3"/>
      <c r="F21" s="8" t="s">
        <v>4</v>
      </c>
      <c r="G21" s="3"/>
      <c r="H21" s="7" t="s">
        <v>3</v>
      </c>
      <c r="I21" s="3"/>
      <c r="J21" s="76">
        <f>Sanitation!J21+'F&amp;EHS'!J23</f>
        <v>753000</v>
      </c>
    </row>
    <row r="22" spans="1:10" ht="12.75">
      <c r="A22" s="3"/>
      <c r="B22" s="3">
        <v>2</v>
      </c>
      <c r="C22" s="3" t="s">
        <v>73</v>
      </c>
      <c r="D22" s="3"/>
      <c r="E22" s="3"/>
      <c r="F22" s="8"/>
      <c r="G22" s="3"/>
      <c r="H22" s="3"/>
      <c r="I22" s="3"/>
      <c r="J22" s="60"/>
    </row>
    <row r="23" spans="1:10" ht="12.75">
      <c r="A23" s="3"/>
      <c r="B23" s="3"/>
      <c r="C23" s="3" t="s">
        <v>85</v>
      </c>
      <c r="D23" s="7" t="s">
        <v>3</v>
      </c>
      <c r="E23" s="3"/>
      <c r="F23" s="8" t="s">
        <v>4</v>
      </c>
      <c r="G23" s="3"/>
      <c r="H23" s="7" t="s">
        <v>3</v>
      </c>
      <c r="I23" s="3"/>
      <c r="J23" s="82">
        <f>Sanitation!J23+'F&amp;EHS'!J25</f>
        <v>831000</v>
      </c>
    </row>
    <row r="24" spans="1:10" ht="12.75">
      <c r="A24" s="3"/>
      <c r="B24" s="3">
        <v>3</v>
      </c>
      <c r="C24" s="3" t="s">
        <v>13</v>
      </c>
      <c r="D24" s="7" t="s">
        <v>3</v>
      </c>
      <c r="E24" s="3"/>
      <c r="F24" s="8" t="s">
        <v>4</v>
      </c>
      <c r="G24" s="3"/>
      <c r="H24" s="7" t="s">
        <v>3</v>
      </c>
      <c r="I24" s="3"/>
      <c r="J24" s="82">
        <f>Sanitation!J24+'F&amp;EHS'!J26</f>
        <v>1304000</v>
      </c>
    </row>
    <row r="25" spans="1:10" ht="12.75">
      <c r="A25" s="3"/>
      <c r="B25" s="3">
        <v>4</v>
      </c>
      <c r="C25" s="3" t="s">
        <v>86</v>
      </c>
      <c r="D25" s="7" t="s">
        <v>3</v>
      </c>
      <c r="E25" s="3"/>
      <c r="F25" s="8" t="s">
        <v>4</v>
      </c>
      <c r="G25" s="3"/>
      <c r="H25" s="7" t="s">
        <v>3</v>
      </c>
      <c r="I25" s="3"/>
      <c r="J25" s="60">
        <f>Sanitation!J25+'F&amp;EHS'!J27</f>
        <v>-284000</v>
      </c>
    </row>
    <row r="26" spans="1:10" ht="12.75">
      <c r="A26" s="3"/>
      <c r="B26" s="3">
        <v>5</v>
      </c>
      <c r="C26" s="3" t="s">
        <v>82</v>
      </c>
      <c r="D26" s="7" t="s">
        <v>3</v>
      </c>
      <c r="E26" s="3"/>
      <c r="F26" s="8" t="s">
        <v>4</v>
      </c>
      <c r="G26" s="3"/>
      <c r="H26" s="7" t="s">
        <v>3</v>
      </c>
      <c r="I26" s="3"/>
      <c r="J26" s="82">
        <f>Sanitation!J26+'F&amp;EHS'!J28</f>
        <v>836000</v>
      </c>
    </row>
    <row r="27" spans="1:10" ht="12.75">
      <c r="A27" s="3"/>
      <c r="B27" s="3">
        <v>7</v>
      </c>
      <c r="C27" s="3" t="s">
        <v>14</v>
      </c>
      <c r="D27" s="7" t="s">
        <v>3</v>
      </c>
      <c r="E27" s="3"/>
      <c r="F27" s="10">
        <f>+'M&amp;I'!F22+Sanitation!F26+'F&amp;EHS'!F29</f>
        <v>2239000</v>
      </c>
      <c r="G27" s="3"/>
      <c r="H27" s="7" t="s">
        <v>3</v>
      </c>
      <c r="I27" s="3"/>
      <c r="J27" s="60">
        <f>'M&amp;I'!J22+Sanitation!J26+'F&amp;EHS'!J29</f>
        <v>33000</v>
      </c>
    </row>
    <row r="28" spans="1:10" ht="12.75">
      <c r="A28" s="3"/>
      <c r="B28" s="3">
        <v>8</v>
      </c>
      <c r="C28" s="3" t="s">
        <v>15</v>
      </c>
      <c r="D28" s="7" t="s">
        <v>3</v>
      </c>
      <c r="E28" s="3"/>
      <c r="F28" s="10">
        <f>+'M&amp;I'!F23+Sanitation!F27+'F&amp;EHS'!F30</f>
        <v>2312000</v>
      </c>
      <c r="G28" s="3"/>
      <c r="H28" s="7" t="s">
        <v>3</v>
      </c>
      <c r="I28" s="3"/>
      <c r="J28" s="60">
        <f>'M&amp;I'!J23+Sanitation!J27+'F&amp;EHS'!J30+Equipment!J21</f>
        <v>32000</v>
      </c>
    </row>
    <row r="29" spans="1:10" ht="12.75">
      <c r="A29" s="3"/>
      <c r="B29" s="3">
        <v>9</v>
      </c>
      <c r="C29" s="3" t="s">
        <v>16</v>
      </c>
      <c r="D29" s="7" t="s">
        <v>3</v>
      </c>
      <c r="E29" s="3"/>
      <c r="F29" s="10">
        <f>+'M&amp;I'!F24+Sanitation!F28+'F&amp;EHS'!F31</f>
        <v>61000</v>
      </c>
      <c r="G29" s="3"/>
      <c r="H29" s="7" t="s">
        <v>3</v>
      </c>
      <c r="I29" s="3"/>
      <c r="J29" s="60">
        <f>'M&amp;I'!J24+Sanitation!J28+'F&amp;EHS'!J31+Equipment!J22</f>
        <v>2000</v>
      </c>
    </row>
    <row r="30" spans="1:10" ht="12.75">
      <c r="A30" s="3"/>
      <c r="B30" s="3">
        <v>10</v>
      </c>
      <c r="C30" s="3" t="s">
        <v>17</v>
      </c>
      <c r="D30" s="3"/>
      <c r="E30" s="3"/>
      <c r="F30" s="10"/>
      <c r="G30" s="3"/>
      <c r="H30" s="3"/>
      <c r="I30" s="3"/>
      <c r="J30" s="60"/>
    </row>
    <row r="31" spans="1:10" ht="12.75">
      <c r="A31" s="3"/>
      <c r="B31" s="3"/>
      <c r="C31" s="3" t="s">
        <v>18</v>
      </c>
      <c r="D31" s="7" t="s">
        <v>3</v>
      </c>
      <c r="E31" s="3"/>
      <c r="F31" s="10">
        <f>'M&amp;I'!F26+Sanitation!F30+'F&amp;EHS'!F33+Equipment!F24</f>
        <v>11497000</v>
      </c>
      <c r="G31" s="3"/>
      <c r="H31" s="7" t="s">
        <v>3</v>
      </c>
      <c r="I31" s="3"/>
      <c r="J31" s="60">
        <f>'M&amp;I'!J26+Sanitation!J30+'F&amp;EHS'!J33+Equipment!J24</f>
        <v>169000</v>
      </c>
    </row>
    <row r="32" spans="1:10" ht="12.75">
      <c r="A32" s="3"/>
      <c r="B32" s="3">
        <v>11</v>
      </c>
      <c r="C32" s="3" t="s">
        <v>6</v>
      </c>
      <c r="D32" s="3"/>
      <c r="E32" s="3"/>
      <c r="F32" s="10"/>
      <c r="G32" s="3"/>
      <c r="H32" s="3"/>
      <c r="I32" s="3"/>
      <c r="J32" s="60"/>
    </row>
    <row r="33" spans="1:10" ht="12.75">
      <c r="A33" s="3"/>
      <c r="B33" s="3"/>
      <c r="C33" s="3" t="s">
        <v>19</v>
      </c>
      <c r="D33" s="7" t="s">
        <v>3</v>
      </c>
      <c r="E33" s="3"/>
      <c r="F33" s="10">
        <f>+'M&amp;I'!F28+Sanitation!F32+'F&amp;EHS'!F35+Constr!F23+Equipment!F25</f>
        <v>193600000</v>
      </c>
      <c r="G33" s="3"/>
      <c r="H33" s="7" t="s">
        <v>3</v>
      </c>
      <c r="I33" s="3"/>
      <c r="J33" s="60">
        <f>'M&amp;I'!J28+Sanitation!J32+'F&amp;EHS'!J35+Equipment!J25</f>
        <v>3158000</v>
      </c>
    </row>
    <row r="34" spans="1:10" ht="12.75">
      <c r="A34" s="3"/>
      <c r="B34" s="3">
        <v>12</v>
      </c>
      <c r="C34" s="3" t="s">
        <v>20</v>
      </c>
      <c r="D34" s="7" t="s">
        <v>3</v>
      </c>
      <c r="E34" s="3"/>
      <c r="F34" s="10">
        <f>+'M&amp;I'!F29+Sanitation!F33+Equipment!F26+'F&amp;EHS'!F36</f>
        <v>6051000</v>
      </c>
      <c r="G34" s="3"/>
      <c r="H34" s="7" t="s">
        <v>3</v>
      </c>
      <c r="I34" s="3"/>
      <c r="J34" s="60">
        <f>'M&amp;I'!J29+Sanitation!J33+'F&amp;EHS'!J36+Equipment!J26</f>
        <v>92000</v>
      </c>
    </row>
    <row r="35" spans="1:10" ht="12.75">
      <c r="A35" s="3"/>
      <c r="B35" s="3">
        <v>13</v>
      </c>
      <c r="C35" s="3" t="s">
        <v>7</v>
      </c>
      <c r="D35" s="3"/>
      <c r="E35" s="3"/>
      <c r="F35" s="10"/>
      <c r="G35" s="3"/>
      <c r="H35" s="3"/>
      <c r="I35" s="3"/>
      <c r="J35" s="10"/>
    </row>
    <row r="36" spans="1:10" ht="12.75">
      <c r="A36" s="3"/>
      <c r="B36" s="3"/>
      <c r="C36" s="3" t="s">
        <v>21</v>
      </c>
      <c r="D36" s="7" t="s">
        <v>3</v>
      </c>
      <c r="E36" s="3"/>
      <c r="F36" s="10">
        <f>+Sanitation!F35+'F&amp;EHS'!F38</f>
        <v>858000</v>
      </c>
      <c r="G36" s="3"/>
      <c r="H36" s="7" t="s">
        <v>3</v>
      </c>
      <c r="I36" s="3"/>
      <c r="J36" s="60">
        <f>'M&amp;I'!J30+Sanitation!J35+'F&amp;EHS'!J38+Equipment!J27</f>
        <v>115000</v>
      </c>
    </row>
    <row r="37" spans="1:10" ht="12.75">
      <c r="A37" s="3"/>
      <c r="B37" s="3">
        <v>14</v>
      </c>
      <c r="C37" s="3" t="s">
        <v>22</v>
      </c>
      <c r="D37" s="7" t="s">
        <v>3</v>
      </c>
      <c r="E37" s="3"/>
      <c r="F37" s="10">
        <f>+'M&amp;I'!F31+Sanitation!F36+'F&amp;EHS'!F39</f>
        <v>-13023000</v>
      </c>
      <c r="G37" s="3"/>
      <c r="H37" s="7" t="s">
        <v>3</v>
      </c>
      <c r="I37" s="3"/>
      <c r="J37" s="60">
        <f>'M&amp;I'!J31+Sanitation!J36+'F&amp;EHS'!J39+Equipment!J28</f>
        <v>-175000</v>
      </c>
    </row>
    <row r="38" spans="1:12" ht="12.75">
      <c r="A38" s="3"/>
      <c r="B38" s="3">
        <v>15</v>
      </c>
      <c r="C38" s="3" t="s">
        <v>23</v>
      </c>
      <c r="D38" s="7" t="s">
        <v>3</v>
      </c>
      <c r="E38" s="3"/>
      <c r="F38" s="10">
        <f>+'M&amp;I'!F32+Sanitation!F37+'F&amp;EHS'!F40+Equipment!F29</f>
        <v>106151000</v>
      </c>
      <c r="G38" s="3"/>
      <c r="H38" s="7" t="s">
        <v>3</v>
      </c>
      <c r="I38" s="3"/>
      <c r="J38" s="60">
        <f>'M&amp;I'!J32+Sanitation!J37+'F&amp;EHS'!J40+Equipment!J29</f>
        <v>3503000</v>
      </c>
      <c r="L38" s="41"/>
    </row>
    <row r="39" spans="1:12" ht="12.75">
      <c r="A39" s="3"/>
      <c r="B39" s="3">
        <v>16</v>
      </c>
      <c r="C39" s="3" t="s">
        <v>24</v>
      </c>
      <c r="D39" s="7" t="s">
        <v>3</v>
      </c>
      <c r="E39" s="3"/>
      <c r="F39" s="10">
        <f>+Sanitation!F38+'F&amp;EHS'!F41</f>
        <v>4000</v>
      </c>
      <c r="G39" s="3"/>
      <c r="H39" s="7" t="s">
        <v>3</v>
      </c>
      <c r="I39" s="3"/>
      <c r="J39" s="10">
        <f>+Sanitation!J38+'F&amp;EHS'!J41</f>
        <v>0</v>
      </c>
      <c r="L39" s="37"/>
    </row>
    <row r="40" spans="1:10" ht="12.75">
      <c r="A40" s="3"/>
      <c r="B40" s="3">
        <v>17</v>
      </c>
      <c r="C40" s="3" t="s">
        <v>62</v>
      </c>
      <c r="D40" s="33" t="s">
        <v>3</v>
      </c>
      <c r="E40" s="3"/>
      <c r="F40" s="91">
        <f>+'M&amp;I'!F33+'F&amp;EHS'!F42</f>
        <v>0</v>
      </c>
      <c r="G40" s="3"/>
      <c r="H40" s="33" t="s">
        <v>3</v>
      </c>
      <c r="I40" s="3"/>
      <c r="J40" s="36">
        <f>+'M&amp;I'!J33+'F&amp;EHS'!J42</f>
        <v>0</v>
      </c>
    </row>
    <row r="41" spans="1:10" ht="12.75">
      <c r="A41" s="3"/>
      <c r="B41" s="3">
        <v>18</v>
      </c>
      <c r="C41" s="3" t="s">
        <v>91</v>
      </c>
      <c r="D41" s="33" t="s">
        <v>3</v>
      </c>
      <c r="E41" s="3"/>
      <c r="F41" s="8" t="s">
        <v>4</v>
      </c>
      <c r="G41" s="3"/>
      <c r="H41" s="33" t="s">
        <v>3</v>
      </c>
      <c r="I41" s="3"/>
      <c r="J41" s="13">
        <f>'F&amp;EHS'!J43</f>
        <v>2371000</v>
      </c>
    </row>
    <row r="42" spans="1:12" ht="12.75">
      <c r="A42" s="3"/>
      <c r="B42" s="3"/>
      <c r="C42" s="3" t="s">
        <v>26</v>
      </c>
      <c r="D42" s="7" t="s">
        <v>3</v>
      </c>
      <c r="E42" s="3"/>
      <c r="F42" s="8" t="s">
        <v>4</v>
      </c>
      <c r="G42" s="3"/>
      <c r="H42" s="7" t="s">
        <v>3</v>
      </c>
      <c r="I42" s="3"/>
      <c r="J42" s="14">
        <f>SUM(J21:J41)</f>
        <v>12740000</v>
      </c>
      <c r="L42" s="37"/>
    </row>
    <row r="43" ht="12.75">
      <c r="F43" s="2"/>
    </row>
    <row r="44" spans="1:12" ht="12.75">
      <c r="A44" s="3" t="s">
        <v>29</v>
      </c>
      <c r="B44" s="25" t="s">
        <v>66</v>
      </c>
      <c r="C44" s="25"/>
      <c r="D44" s="3"/>
      <c r="E44" s="3"/>
      <c r="F44" s="3"/>
      <c r="G44" s="3"/>
      <c r="H44" s="3"/>
      <c r="I44" s="3"/>
      <c r="J44" s="3"/>
      <c r="L44" s="37"/>
    </row>
    <row r="45" spans="1:10" ht="12.75">
      <c r="A45" s="3"/>
      <c r="B45" s="3"/>
      <c r="C45" s="3" t="s">
        <v>74</v>
      </c>
      <c r="D45" s="7" t="s">
        <v>3</v>
      </c>
      <c r="E45" s="3"/>
      <c r="F45" s="8" t="s">
        <v>4</v>
      </c>
      <c r="G45" s="3"/>
      <c r="H45" s="7">
        <v>7</v>
      </c>
      <c r="I45" s="3"/>
      <c r="J45" s="9">
        <f>'F&amp;EHS'!J48</f>
        <v>811000</v>
      </c>
    </row>
    <row r="46" spans="1:10" ht="12.75">
      <c r="A46" s="3"/>
      <c r="B46" s="3"/>
      <c r="C46" s="3" t="s">
        <v>75</v>
      </c>
      <c r="D46" s="7" t="s">
        <v>3</v>
      </c>
      <c r="E46" s="3"/>
      <c r="F46" s="8" t="s">
        <v>4</v>
      </c>
      <c r="G46" s="3"/>
      <c r="H46" s="8">
        <v>5</v>
      </c>
      <c r="I46" s="3"/>
      <c r="J46" s="10">
        <f>'F&amp;EHS'!J49</f>
        <v>604000</v>
      </c>
    </row>
    <row r="47" spans="1:10" ht="12.75">
      <c r="A47" s="3"/>
      <c r="B47" s="3"/>
      <c r="C47" s="3" t="s">
        <v>76</v>
      </c>
      <c r="D47" s="33" t="s">
        <v>3</v>
      </c>
      <c r="E47" s="3"/>
      <c r="F47" s="35" t="s">
        <v>4</v>
      </c>
      <c r="G47" s="3"/>
      <c r="H47" s="33" t="s">
        <v>3</v>
      </c>
      <c r="I47" s="3"/>
      <c r="J47" s="36">
        <f>'F&amp;EHS'!J50</f>
        <v>683000</v>
      </c>
    </row>
    <row r="48" spans="2:10" ht="12.75">
      <c r="B48" s="3"/>
      <c r="C48" s="3" t="s">
        <v>92</v>
      </c>
      <c r="D48" s="7" t="s">
        <v>3</v>
      </c>
      <c r="E48" s="3"/>
      <c r="F48" s="8" t="s">
        <v>4</v>
      </c>
      <c r="G48" s="3"/>
      <c r="H48" s="26">
        <v>3</v>
      </c>
      <c r="I48" s="3"/>
      <c r="J48" s="14">
        <f>'F&amp;EHS'!J51</f>
        <v>389000</v>
      </c>
    </row>
    <row r="49" spans="2:10" ht="12.75">
      <c r="B49" s="3"/>
      <c r="C49" s="3" t="s">
        <v>77</v>
      </c>
      <c r="D49" s="11" t="s">
        <v>3</v>
      </c>
      <c r="E49" s="3"/>
      <c r="F49" s="12" t="s">
        <v>4</v>
      </c>
      <c r="G49" s="3"/>
      <c r="H49" s="45" t="s">
        <v>3</v>
      </c>
      <c r="I49" s="34"/>
      <c r="J49" s="32">
        <f>'F&amp;EHS'!J52</f>
        <v>1006000</v>
      </c>
    </row>
    <row r="50" spans="2:10" ht="12.75">
      <c r="B50" s="3"/>
      <c r="C50" s="3" t="s">
        <v>32</v>
      </c>
      <c r="D50" s="7" t="s">
        <v>3</v>
      </c>
      <c r="E50" s="3"/>
      <c r="F50" s="8" t="s">
        <v>4</v>
      </c>
      <c r="G50" s="3"/>
      <c r="H50" s="30">
        <f>SUM(H45:H49)</f>
        <v>15</v>
      </c>
      <c r="I50" s="3"/>
      <c r="J50" s="14">
        <f>SUM(J45:J49)</f>
        <v>3493000</v>
      </c>
    </row>
    <row r="51" spans="1:10" ht="12.75">
      <c r="A51" s="3"/>
      <c r="B51" s="3"/>
      <c r="C51" s="3"/>
      <c r="D51" s="7"/>
      <c r="E51" s="3"/>
      <c r="F51" s="8"/>
      <c r="G51" s="3"/>
      <c r="H51" s="26"/>
      <c r="I51" s="3"/>
      <c r="J51" s="10"/>
    </row>
    <row r="52" spans="1:10" ht="12.75">
      <c r="A52" s="3" t="s">
        <v>33</v>
      </c>
      <c r="B52" s="25" t="s">
        <v>63</v>
      </c>
      <c r="C52" s="25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 t="s">
        <v>44</v>
      </c>
      <c r="D53" s="11" t="s">
        <v>3</v>
      </c>
      <c r="E53" s="3"/>
      <c r="F53" s="12" t="s">
        <v>4</v>
      </c>
      <c r="G53" s="3"/>
      <c r="H53" s="11" t="s">
        <v>3</v>
      </c>
      <c r="I53" s="3"/>
      <c r="J53" s="32">
        <f>+Sanitation!J42</f>
        <v>10000000</v>
      </c>
    </row>
    <row r="54" spans="1:10" ht="12.75">
      <c r="A54" s="3"/>
      <c r="B54" s="3"/>
      <c r="C54" s="3" t="s">
        <v>45</v>
      </c>
      <c r="D54" s="7" t="s">
        <v>3</v>
      </c>
      <c r="E54" s="3"/>
      <c r="F54" s="8" t="s">
        <v>4</v>
      </c>
      <c r="G54" s="3"/>
      <c r="H54" s="7" t="s">
        <v>3</v>
      </c>
      <c r="I54" s="3"/>
      <c r="J54" s="14">
        <f>SUM(J53:J53)</f>
        <v>10000000</v>
      </c>
    </row>
    <row r="56" spans="1:10" ht="13.5" thickBot="1">
      <c r="A56" s="3" t="s">
        <v>34</v>
      </c>
      <c r="C56" s="3"/>
      <c r="D56" s="27" t="s">
        <v>3</v>
      </c>
      <c r="E56" s="3"/>
      <c r="F56" s="28" t="s">
        <v>4</v>
      </c>
      <c r="G56" s="3"/>
      <c r="H56" s="29">
        <f>+H50</f>
        <v>15</v>
      </c>
      <c r="I56" s="3"/>
      <c r="J56" s="31">
        <f>SUM(J54,J50,J42)</f>
        <v>26233000</v>
      </c>
    </row>
    <row r="57" ht="13.5" thickTop="1"/>
    <row r="63" spans="4:10" ht="12.75">
      <c r="D63" s="4" t="s">
        <v>99</v>
      </c>
      <c r="E63" s="4"/>
      <c r="F63" s="4"/>
      <c r="G63" s="3"/>
      <c r="H63" s="3"/>
      <c r="I63" s="3"/>
      <c r="J63" s="3"/>
    </row>
    <row r="64" spans="4:10" ht="12.75">
      <c r="D64" s="5" t="s">
        <v>84</v>
      </c>
      <c r="E64" s="5"/>
      <c r="F64" s="5"/>
      <c r="G64" s="3"/>
      <c r="H64" s="5" t="s">
        <v>5</v>
      </c>
      <c r="I64" s="5"/>
      <c r="J64" s="5"/>
    </row>
    <row r="65" spans="4:10" ht="12.75">
      <c r="D65" s="6" t="s">
        <v>1</v>
      </c>
      <c r="E65" s="3"/>
      <c r="F65" s="6" t="s">
        <v>2</v>
      </c>
      <c r="G65" s="3"/>
      <c r="H65" s="6" t="s">
        <v>1</v>
      </c>
      <c r="I65" s="3"/>
      <c r="J65" s="6" t="s">
        <v>2</v>
      </c>
    </row>
    <row r="66" spans="1:10" ht="12.75">
      <c r="A66" s="3" t="s">
        <v>35</v>
      </c>
      <c r="B66" s="3"/>
      <c r="C66" s="3"/>
      <c r="D66" s="3"/>
      <c r="E66" s="3"/>
      <c r="F66" s="10"/>
      <c r="G66" s="3"/>
      <c r="H66" s="3"/>
      <c r="I66" s="3"/>
      <c r="J66" s="10"/>
    </row>
    <row r="67" spans="1:10" ht="12.75">
      <c r="A67" s="3" t="s">
        <v>0</v>
      </c>
      <c r="B67" s="25" t="s">
        <v>28</v>
      </c>
      <c r="C67" s="3"/>
      <c r="D67" s="3"/>
      <c r="E67" s="3"/>
      <c r="F67" s="10"/>
      <c r="G67" s="3"/>
      <c r="H67" s="3"/>
      <c r="I67" s="3"/>
      <c r="J67" s="10"/>
    </row>
    <row r="68" spans="1:10" ht="12.75">
      <c r="A68" s="3"/>
      <c r="B68" s="3"/>
      <c r="C68" s="3" t="s">
        <v>81</v>
      </c>
      <c r="D68" s="11" t="s">
        <v>3</v>
      </c>
      <c r="E68" s="3"/>
      <c r="F68" s="12" t="s">
        <v>4</v>
      </c>
      <c r="G68" s="3"/>
      <c r="H68" s="11" t="s">
        <v>3</v>
      </c>
      <c r="I68" s="3"/>
      <c r="J68" s="32">
        <v>-10326000</v>
      </c>
    </row>
    <row r="69" spans="1:10" ht="12.75">
      <c r="A69" s="3"/>
      <c r="B69" s="3"/>
      <c r="C69" s="3" t="s">
        <v>40</v>
      </c>
      <c r="D69" s="7" t="s">
        <v>3</v>
      </c>
      <c r="E69" s="3"/>
      <c r="F69" s="8" t="s">
        <v>4</v>
      </c>
      <c r="G69" s="3"/>
      <c r="H69" s="7" t="s">
        <v>3</v>
      </c>
      <c r="I69" s="3"/>
      <c r="J69" s="14">
        <f>+J68</f>
        <v>-10326000</v>
      </c>
    </row>
    <row r="70" spans="1:10" ht="12.75">
      <c r="A70" s="3"/>
      <c r="B70" s="3"/>
      <c r="C70" s="3"/>
      <c r="D70" s="7"/>
      <c r="E70" s="3"/>
      <c r="F70" s="8"/>
      <c r="G70" s="3"/>
      <c r="H70" s="7"/>
      <c r="I70" s="3"/>
      <c r="J70" s="14"/>
    </row>
    <row r="71" spans="1:10" ht="12.75">
      <c r="A71" s="3" t="s">
        <v>29</v>
      </c>
      <c r="B71" s="3">
        <v>1</v>
      </c>
      <c r="C71" s="3" t="s">
        <v>56</v>
      </c>
      <c r="D71" s="3"/>
      <c r="E71" s="3"/>
      <c r="F71" s="10"/>
      <c r="G71" s="3"/>
      <c r="H71" s="3"/>
      <c r="I71" s="3"/>
      <c r="J71" s="10"/>
    </row>
    <row r="72" spans="1:10" ht="12.75">
      <c r="A72" s="3"/>
      <c r="B72" s="3"/>
      <c r="C72" s="3" t="s">
        <v>57</v>
      </c>
      <c r="D72" s="11" t="s">
        <v>3</v>
      </c>
      <c r="E72" s="3"/>
      <c r="F72" s="39">
        <v>94554000</v>
      </c>
      <c r="G72" s="3"/>
      <c r="H72" s="11" t="s">
        <v>3</v>
      </c>
      <c r="I72" s="3"/>
      <c r="J72" s="13">
        <f>Constr!J23</f>
        <v>-52809000</v>
      </c>
    </row>
    <row r="73" spans="1:10" ht="12.75">
      <c r="A73" s="3"/>
      <c r="B73" s="3"/>
      <c r="C73" s="3" t="s">
        <v>26</v>
      </c>
      <c r="D73" s="7" t="s">
        <v>3</v>
      </c>
      <c r="E73" s="3"/>
      <c r="F73" s="8" t="s">
        <v>4</v>
      </c>
      <c r="G73" s="3"/>
      <c r="H73" s="7" t="s">
        <v>3</v>
      </c>
      <c r="I73" s="3"/>
      <c r="J73" s="14">
        <f>SUM(J71:J72)</f>
        <v>-52809000</v>
      </c>
    </row>
    <row r="74" spans="1:10" ht="12.75">
      <c r="A74" s="3"/>
      <c r="B74" s="3"/>
      <c r="C74" s="3"/>
      <c r="D74" s="7"/>
      <c r="E74" s="3"/>
      <c r="F74" s="8"/>
      <c r="G74" s="3"/>
      <c r="H74" s="7"/>
      <c r="I74" s="3"/>
      <c r="J74" s="14"/>
    </row>
    <row r="75" spans="1:10" ht="13.5" thickBot="1">
      <c r="A75" s="3" t="s">
        <v>38</v>
      </c>
      <c r="B75" s="3"/>
      <c r="C75" s="3"/>
      <c r="D75" s="27" t="s">
        <v>3</v>
      </c>
      <c r="E75" s="3"/>
      <c r="F75" s="28" t="s">
        <v>4</v>
      </c>
      <c r="G75" s="3"/>
      <c r="H75" s="27" t="s">
        <v>3</v>
      </c>
      <c r="I75" s="3"/>
      <c r="J75" s="31">
        <f>+J69+J73</f>
        <v>-63135000</v>
      </c>
    </row>
    <row r="76" spans="1:10" ht="13.5" thickTop="1">
      <c r="A76" s="3"/>
      <c r="B76" s="3"/>
      <c r="C76" s="3"/>
      <c r="D76" s="7"/>
      <c r="E76" s="3"/>
      <c r="F76" s="8"/>
      <c r="G76" s="3"/>
      <c r="H76" s="7"/>
      <c r="I76" s="3"/>
      <c r="J76" s="10"/>
    </row>
    <row r="77" spans="1:10" ht="13.5" thickBot="1">
      <c r="A77" s="3" t="s">
        <v>39</v>
      </c>
      <c r="B77" s="3"/>
      <c r="C77" s="3"/>
      <c r="D77" s="27" t="s">
        <v>3</v>
      </c>
      <c r="E77" s="3"/>
      <c r="F77" s="28" t="s">
        <v>4</v>
      </c>
      <c r="G77" s="3"/>
      <c r="H77" s="29">
        <f>+Sumry!H56</f>
        <v>15</v>
      </c>
      <c r="I77" s="3"/>
      <c r="J77" s="31">
        <f>+J75+J56</f>
        <v>-36902000</v>
      </c>
    </row>
    <row r="78" ht="13.5" thickTop="1"/>
  </sheetData>
  <printOptions horizontalCentered="1"/>
  <pageMargins left="0.75" right="0.75" top="1" bottom="1" header="1" footer="1"/>
  <pageSetup horizontalDpi="600" verticalDpi="600" orientation="portrait" scale="82" r:id="rId1"/>
  <headerFooter alignWithMargins="0">
    <oddFooter>&amp;C&amp;"Times New Roman,Regular"&amp;12SUP-40</oddFooter>
  </headerFooter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47"/>
  <sheetViews>
    <sheetView workbookViewId="0" topLeftCell="A1">
      <selection activeCell="D17" sqref="D17"/>
    </sheetView>
  </sheetViews>
  <sheetFormatPr defaultColWidth="9.140625" defaultRowHeight="12.75"/>
  <cols>
    <col min="1" max="1" width="3.57421875" style="0" customWidth="1"/>
    <col min="2" max="2" width="3.00390625" style="0" customWidth="1"/>
    <col min="3" max="3" width="34.140625" style="0" customWidth="1"/>
    <col min="5" max="5" width="1.7109375" style="0" customWidth="1"/>
    <col min="6" max="6" width="13.421875" style="0" bestFit="1" customWidth="1"/>
    <col min="7" max="7" width="1.57421875" style="0" customWidth="1"/>
    <col min="8" max="8" width="9.57421875" style="0" bestFit="1" customWidth="1"/>
    <col min="9" max="9" width="1.8515625" style="0" customWidth="1"/>
    <col min="10" max="10" width="16.8515625" style="0" bestFit="1" customWidth="1"/>
  </cols>
  <sheetData>
    <row r="1" spans="6:10" ht="12.75">
      <c r="F1" s="46"/>
      <c r="G1" s="46"/>
      <c r="H1" s="46"/>
      <c r="I1" s="46"/>
      <c r="J1" s="46"/>
    </row>
    <row r="2" spans="2:10" ht="20.25">
      <c r="B2" s="24" t="s">
        <v>42</v>
      </c>
      <c r="C2" s="1"/>
      <c r="D2" s="1"/>
      <c r="E2" s="1"/>
      <c r="F2" s="47"/>
      <c r="G2" s="47"/>
      <c r="H2" s="47"/>
      <c r="I2" s="47"/>
      <c r="J2" s="47"/>
    </row>
    <row r="3" spans="1:10" ht="18.75">
      <c r="A3" s="23"/>
      <c r="B3" s="22"/>
      <c r="C3" s="1"/>
      <c r="D3" s="1"/>
      <c r="E3" s="1"/>
      <c r="F3" s="47"/>
      <c r="G3" s="47"/>
      <c r="H3" s="47"/>
      <c r="I3" s="47"/>
      <c r="J3" s="47"/>
    </row>
    <row r="4" spans="1:10" ht="15.75">
      <c r="A4" s="15"/>
      <c r="B4" s="15"/>
      <c r="C4" s="15"/>
      <c r="D4" s="15"/>
      <c r="E4" s="15"/>
      <c r="F4" s="48"/>
      <c r="G4" s="48"/>
      <c r="H4" s="48"/>
      <c r="I4" s="48"/>
      <c r="J4" s="48"/>
    </row>
    <row r="5" spans="1:10" ht="15.75">
      <c r="A5" s="15"/>
      <c r="B5" s="16" t="s">
        <v>101</v>
      </c>
      <c r="C5" s="16"/>
      <c r="D5" s="16"/>
      <c r="E5" s="16"/>
      <c r="F5" s="49"/>
      <c r="G5" s="49"/>
      <c r="H5" s="49"/>
      <c r="I5" s="48"/>
      <c r="J5" s="50">
        <v>48897000</v>
      </c>
    </row>
    <row r="6" spans="1:10" ht="15.75">
      <c r="A6" s="15"/>
      <c r="B6" s="15"/>
      <c r="C6" s="15"/>
      <c r="D6" s="15"/>
      <c r="E6" s="15"/>
      <c r="F6" s="48"/>
      <c r="G6" s="48"/>
      <c r="H6" s="48"/>
      <c r="I6" s="48"/>
      <c r="J6" s="48"/>
    </row>
    <row r="7" spans="1:10" ht="15.75">
      <c r="A7" s="15"/>
      <c r="B7" s="15"/>
      <c r="C7" s="16" t="s">
        <v>8</v>
      </c>
      <c r="D7" s="16"/>
      <c r="E7" s="16"/>
      <c r="F7" s="49"/>
      <c r="G7" s="49"/>
      <c r="H7" s="49"/>
      <c r="I7" s="48"/>
      <c r="J7" s="50">
        <v>48897000</v>
      </c>
    </row>
    <row r="8" spans="1:10" ht="15.75">
      <c r="A8" s="15"/>
      <c r="B8" s="15"/>
      <c r="C8" s="18" t="s">
        <v>27</v>
      </c>
      <c r="D8" s="16"/>
      <c r="E8" s="16"/>
      <c r="F8" s="49"/>
      <c r="G8" s="49"/>
      <c r="H8" s="49"/>
      <c r="I8" s="48"/>
      <c r="J8" s="50">
        <f>-J7</f>
        <v>-48897000</v>
      </c>
    </row>
    <row r="9" spans="1:10" ht="15.75">
      <c r="A9" s="15"/>
      <c r="B9" s="15"/>
      <c r="C9" s="15"/>
      <c r="D9" s="15"/>
      <c r="E9" s="15"/>
      <c r="F9" s="48"/>
      <c r="G9" s="48"/>
      <c r="H9" s="48"/>
      <c r="I9" s="48"/>
      <c r="J9" s="48"/>
    </row>
    <row r="10" spans="1:10" ht="15.75">
      <c r="A10" s="15"/>
      <c r="B10" s="16" t="s">
        <v>93</v>
      </c>
      <c r="C10" s="16"/>
      <c r="D10" s="16"/>
      <c r="E10" s="16"/>
      <c r="F10" s="49"/>
      <c r="G10" s="49"/>
      <c r="H10" s="49"/>
      <c r="I10" s="48"/>
      <c r="J10" s="50">
        <v>48897000</v>
      </c>
    </row>
    <row r="11" spans="1:10" ht="15.75">
      <c r="A11" s="15"/>
      <c r="B11" s="15"/>
      <c r="C11" s="15"/>
      <c r="D11" s="15"/>
      <c r="E11" s="15"/>
      <c r="F11" s="48"/>
      <c r="G11" s="48"/>
      <c r="H11" s="48"/>
      <c r="I11" s="48"/>
      <c r="J11" s="48"/>
    </row>
    <row r="12" spans="1:10" ht="15.75">
      <c r="A12" s="15"/>
      <c r="B12" s="15"/>
      <c r="C12" s="18" t="s">
        <v>9</v>
      </c>
      <c r="D12" s="16"/>
      <c r="E12" s="16"/>
      <c r="F12" s="49"/>
      <c r="G12" s="49"/>
      <c r="H12" s="49"/>
      <c r="I12" s="48"/>
      <c r="J12" s="50">
        <f>J10</f>
        <v>48897000</v>
      </c>
    </row>
    <row r="13" spans="1:10" ht="15.75">
      <c r="A13" s="15"/>
      <c r="B13" s="15"/>
      <c r="C13" s="16" t="s">
        <v>10</v>
      </c>
      <c r="D13" s="16"/>
      <c r="E13" s="16"/>
      <c r="F13" s="49"/>
      <c r="G13" s="49"/>
      <c r="H13" s="49"/>
      <c r="I13" s="48"/>
      <c r="J13" s="51">
        <f>J12-J5</f>
        <v>0</v>
      </c>
    </row>
    <row r="14" spans="1:10" ht="15.75">
      <c r="A14" s="15"/>
      <c r="B14" s="15"/>
      <c r="C14" s="18" t="s">
        <v>11</v>
      </c>
      <c r="D14" s="16"/>
      <c r="E14" s="16"/>
      <c r="F14" s="49"/>
      <c r="G14" s="49"/>
      <c r="H14" s="49"/>
      <c r="I14" s="52"/>
      <c r="J14" s="53">
        <f>+J7-J12</f>
        <v>0</v>
      </c>
    </row>
    <row r="15" spans="6:10" ht="12.75">
      <c r="F15" s="46"/>
      <c r="G15" s="46"/>
      <c r="H15" s="46"/>
      <c r="I15" s="46"/>
      <c r="J15" s="46"/>
    </row>
    <row r="16" spans="1:10" ht="12.75">
      <c r="A16" s="3"/>
      <c r="B16" s="3"/>
      <c r="C16" s="3"/>
      <c r="D16" s="4" t="s">
        <v>99</v>
      </c>
      <c r="E16" s="4"/>
      <c r="F16" s="54"/>
      <c r="G16" s="55"/>
      <c r="H16" s="55"/>
      <c r="I16" s="55"/>
      <c r="J16" s="55"/>
    </row>
    <row r="17" spans="1:10" ht="12.75">
      <c r="A17" s="3"/>
      <c r="B17" s="3"/>
      <c r="C17" s="3"/>
      <c r="D17" s="5" t="s">
        <v>84</v>
      </c>
      <c r="E17" s="5"/>
      <c r="F17" s="56"/>
      <c r="G17" s="55"/>
      <c r="H17" s="56" t="s">
        <v>5</v>
      </c>
      <c r="I17" s="56"/>
      <c r="J17" s="56"/>
    </row>
    <row r="18" spans="1:10" ht="12.75">
      <c r="A18" s="3"/>
      <c r="B18" s="3"/>
      <c r="C18" s="3"/>
      <c r="D18" s="6" t="s">
        <v>1</v>
      </c>
      <c r="E18" s="3"/>
      <c r="F18" s="57" t="s">
        <v>2</v>
      </c>
      <c r="G18" s="55"/>
      <c r="H18" s="57" t="s">
        <v>1</v>
      </c>
      <c r="I18" s="55"/>
      <c r="J18" s="57" t="s">
        <v>2</v>
      </c>
    </row>
    <row r="19" spans="1:10" ht="12.75">
      <c r="A19" s="3"/>
      <c r="B19" s="3"/>
      <c r="C19" s="3"/>
      <c r="D19" s="3"/>
      <c r="E19" s="3"/>
      <c r="F19" s="55"/>
      <c r="G19" s="55"/>
      <c r="H19" s="55"/>
      <c r="I19" s="55"/>
      <c r="J19" s="55"/>
    </row>
    <row r="20" spans="1:10" ht="12.75">
      <c r="A20" s="3" t="s">
        <v>36</v>
      </c>
      <c r="B20" s="3"/>
      <c r="C20" s="3"/>
      <c r="D20" s="3"/>
      <c r="E20" s="3"/>
      <c r="F20" s="55"/>
      <c r="G20" s="55"/>
      <c r="H20" s="55"/>
      <c r="I20" s="55"/>
      <c r="J20" s="55"/>
    </row>
    <row r="21" spans="1:10" ht="12.75">
      <c r="A21" s="3" t="s">
        <v>0</v>
      </c>
      <c r="B21" s="3" t="s">
        <v>28</v>
      </c>
      <c r="C21" s="3"/>
      <c r="D21" s="3"/>
      <c r="E21" s="3"/>
      <c r="F21" s="55"/>
      <c r="G21" s="55"/>
      <c r="H21" s="55"/>
      <c r="I21" s="55"/>
      <c r="J21" s="55"/>
    </row>
    <row r="22" spans="1:10" ht="12.75">
      <c r="A22" s="3"/>
      <c r="B22" s="3">
        <v>1</v>
      </c>
      <c r="C22" s="3" t="s">
        <v>14</v>
      </c>
      <c r="D22" s="7" t="s">
        <v>3</v>
      </c>
      <c r="E22" s="3"/>
      <c r="F22" s="58">
        <v>123000</v>
      </c>
      <c r="G22" s="55"/>
      <c r="H22" s="59" t="s">
        <v>3</v>
      </c>
      <c r="I22" s="55"/>
      <c r="J22" s="60">
        <v>2000</v>
      </c>
    </row>
    <row r="23" spans="1:10" ht="12.75">
      <c r="A23" s="3"/>
      <c r="B23" s="3">
        <v>2</v>
      </c>
      <c r="C23" s="3" t="s">
        <v>15</v>
      </c>
      <c r="D23" s="7" t="s">
        <v>3</v>
      </c>
      <c r="E23" s="3"/>
      <c r="F23" s="58">
        <v>62000</v>
      </c>
      <c r="G23" s="55"/>
      <c r="H23" s="59" t="s">
        <v>3</v>
      </c>
      <c r="I23" s="55"/>
      <c r="J23" s="60">
        <v>1000</v>
      </c>
    </row>
    <row r="24" spans="1:10" ht="12.75">
      <c r="A24" s="3"/>
      <c r="B24" s="3">
        <v>3</v>
      </c>
      <c r="C24" s="3" t="s">
        <v>16</v>
      </c>
      <c r="D24" s="7" t="s">
        <v>3</v>
      </c>
      <c r="E24" s="3"/>
      <c r="F24" s="58">
        <v>9000</v>
      </c>
      <c r="G24" s="55"/>
      <c r="H24" s="59" t="s">
        <v>3</v>
      </c>
      <c r="I24" s="55"/>
      <c r="J24" s="60">
        <v>0</v>
      </c>
    </row>
    <row r="25" spans="1:10" ht="12.75">
      <c r="A25" s="3"/>
      <c r="B25" s="3">
        <v>4</v>
      </c>
      <c r="C25" s="3" t="s">
        <v>17</v>
      </c>
      <c r="D25" s="3"/>
      <c r="E25" s="3"/>
      <c r="F25" s="58"/>
      <c r="G25" s="55"/>
      <c r="H25" s="55"/>
      <c r="I25" s="55"/>
      <c r="J25" s="60"/>
    </row>
    <row r="26" spans="1:10" ht="12.75">
      <c r="A26" s="3"/>
      <c r="B26" s="3"/>
      <c r="C26" s="3" t="s">
        <v>18</v>
      </c>
      <c r="D26" s="7" t="s">
        <v>3</v>
      </c>
      <c r="E26" s="3"/>
      <c r="F26" s="58">
        <v>88000</v>
      </c>
      <c r="G26" s="55"/>
      <c r="H26" s="59" t="s">
        <v>3</v>
      </c>
      <c r="I26" s="55"/>
      <c r="J26" s="60">
        <v>1000</v>
      </c>
    </row>
    <row r="27" spans="1:10" ht="12.75">
      <c r="A27" s="3"/>
      <c r="B27" s="3">
        <v>5</v>
      </c>
      <c r="C27" s="3" t="s">
        <v>6</v>
      </c>
      <c r="D27" s="3"/>
      <c r="E27" s="3"/>
      <c r="F27" s="58"/>
      <c r="G27" s="55"/>
      <c r="H27" s="55"/>
      <c r="I27" s="55"/>
      <c r="J27" s="60"/>
    </row>
    <row r="28" spans="1:10" ht="12.75">
      <c r="A28" s="3"/>
      <c r="B28" s="3"/>
      <c r="C28" s="3" t="s">
        <v>19</v>
      </c>
      <c r="D28" s="7" t="s">
        <v>3</v>
      </c>
      <c r="E28" s="3"/>
      <c r="F28" s="58">
        <v>9970000</v>
      </c>
      <c r="G28" s="55"/>
      <c r="H28" s="59" t="s">
        <v>3</v>
      </c>
      <c r="I28" s="55"/>
      <c r="J28" s="60">
        <v>255000</v>
      </c>
    </row>
    <row r="29" spans="1:10" ht="12.75">
      <c r="A29" s="3"/>
      <c r="B29" s="3">
        <v>6</v>
      </c>
      <c r="C29" s="3" t="s">
        <v>20</v>
      </c>
      <c r="D29" s="7" t="s">
        <v>3</v>
      </c>
      <c r="E29" s="3"/>
      <c r="F29" s="58">
        <v>3685000</v>
      </c>
      <c r="G29" s="55"/>
      <c r="H29" s="59" t="s">
        <v>3</v>
      </c>
      <c r="I29" s="55"/>
      <c r="J29" s="60">
        <v>56000</v>
      </c>
    </row>
    <row r="30" spans="1:10" ht="12.75">
      <c r="A30" s="3"/>
      <c r="B30" s="3">
        <v>7</v>
      </c>
      <c r="C30" s="3" t="s">
        <v>69</v>
      </c>
      <c r="D30" s="7" t="s">
        <v>3</v>
      </c>
      <c r="E30" s="3"/>
      <c r="F30" s="58">
        <v>750000</v>
      </c>
      <c r="G30" s="55"/>
      <c r="H30" s="59"/>
      <c r="I30" s="55"/>
      <c r="J30" s="60">
        <v>11000</v>
      </c>
    </row>
    <row r="31" spans="1:10" ht="12.75">
      <c r="A31" s="3"/>
      <c r="B31" s="3">
        <v>8</v>
      </c>
      <c r="C31" s="3" t="s">
        <v>22</v>
      </c>
      <c r="D31" s="7" t="s">
        <v>3</v>
      </c>
      <c r="E31" s="3"/>
      <c r="F31" s="58">
        <v>1359000</v>
      </c>
      <c r="G31" s="55"/>
      <c r="H31" s="59" t="s">
        <v>3</v>
      </c>
      <c r="I31" s="55"/>
      <c r="J31" s="60">
        <v>19000</v>
      </c>
    </row>
    <row r="32" spans="1:10" ht="12.75">
      <c r="A32" s="3"/>
      <c r="B32" s="3">
        <v>9</v>
      </c>
      <c r="C32" s="3" t="s">
        <v>23</v>
      </c>
      <c r="D32" s="7" t="s">
        <v>3</v>
      </c>
      <c r="E32" s="3"/>
      <c r="F32" s="58">
        <v>32895000</v>
      </c>
      <c r="G32" s="55"/>
      <c r="H32" s="59" t="s">
        <v>3</v>
      </c>
      <c r="I32" s="55"/>
      <c r="J32" s="60">
        <v>1086000</v>
      </c>
    </row>
    <row r="33" spans="1:10" ht="12.75">
      <c r="A33" s="3"/>
      <c r="B33" s="3">
        <v>10</v>
      </c>
      <c r="C33" s="3" t="s">
        <v>25</v>
      </c>
      <c r="D33" s="11" t="s">
        <v>3</v>
      </c>
      <c r="E33" s="3"/>
      <c r="F33" s="61">
        <v>0</v>
      </c>
      <c r="G33" s="55"/>
      <c r="H33" s="62" t="s">
        <v>3</v>
      </c>
      <c r="I33" s="55"/>
      <c r="J33" s="63">
        <v>0</v>
      </c>
    </row>
    <row r="34" spans="1:10" ht="12.75">
      <c r="A34" s="3"/>
      <c r="B34" s="3"/>
      <c r="C34" s="3" t="s">
        <v>26</v>
      </c>
      <c r="D34" s="7" t="s">
        <v>3</v>
      </c>
      <c r="E34" s="3"/>
      <c r="F34" s="64">
        <f>SUM(F22:F33)</f>
        <v>48941000</v>
      </c>
      <c r="G34" s="55"/>
      <c r="H34" s="59" t="s">
        <v>3</v>
      </c>
      <c r="I34" s="55"/>
      <c r="J34" s="65">
        <f>SUM(J22:J33)</f>
        <v>1431000</v>
      </c>
    </row>
    <row r="35" spans="6:10" ht="12.75">
      <c r="F35" s="66"/>
      <c r="G35" s="46"/>
      <c r="H35" s="46"/>
      <c r="I35" s="46"/>
      <c r="J35" s="46"/>
    </row>
    <row r="36" spans="1:10" ht="13.5" thickBot="1">
      <c r="A36" s="3" t="s">
        <v>34</v>
      </c>
      <c r="C36" s="3"/>
      <c r="D36" s="27" t="s">
        <v>3</v>
      </c>
      <c r="E36" s="3"/>
      <c r="F36" s="67">
        <f>SUM(F34:F35)</f>
        <v>48941000</v>
      </c>
      <c r="G36" s="55"/>
      <c r="H36" s="68" t="s">
        <v>3</v>
      </c>
      <c r="I36" s="55"/>
      <c r="J36" s="69">
        <f>+J34</f>
        <v>1431000</v>
      </c>
    </row>
    <row r="37" spans="1:10" ht="13.5" thickTop="1">
      <c r="A37" s="3"/>
      <c r="B37" s="3"/>
      <c r="C37" s="3"/>
      <c r="D37" s="7"/>
      <c r="E37" s="3"/>
      <c r="F37" s="70"/>
      <c r="G37" s="55"/>
      <c r="H37" s="71"/>
      <c r="I37" s="55"/>
      <c r="J37" s="65"/>
    </row>
    <row r="38" spans="1:10" ht="12.75">
      <c r="A38" s="3" t="s">
        <v>58</v>
      </c>
      <c r="B38" s="3"/>
      <c r="C38" s="3"/>
      <c r="D38" s="3"/>
      <c r="E38" s="3"/>
      <c r="F38" s="60"/>
      <c r="G38" s="55"/>
      <c r="H38" s="55"/>
      <c r="I38" s="55"/>
      <c r="J38" s="60"/>
    </row>
    <row r="39" spans="1:10" ht="12.75">
      <c r="A39" s="3"/>
      <c r="B39" s="3"/>
      <c r="C39" s="3"/>
      <c r="D39" s="7"/>
      <c r="E39" s="3"/>
      <c r="F39" s="60"/>
      <c r="G39" s="55"/>
      <c r="H39" s="59"/>
      <c r="I39" s="55"/>
      <c r="J39" s="60"/>
    </row>
    <row r="40" spans="1:10" ht="12.75">
      <c r="A40" s="3" t="s">
        <v>0</v>
      </c>
      <c r="B40" s="25" t="s">
        <v>28</v>
      </c>
      <c r="C40" s="3"/>
      <c r="D40" s="3"/>
      <c r="E40" s="3"/>
      <c r="F40" s="60"/>
      <c r="G40" s="55"/>
      <c r="H40" s="55"/>
      <c r="I40" s="55"/>
      <c r="J40" s="60"/>
    </row>
    <row r="41" spans="1:10" ht="12.75">
      <c r="A41" s="3"/>
      <c r="B41" s="3"/>
      <c r="C41" s="3" t="s">
        <v>81</v>
      </c>
      <c r="D41" s="11" t="s">
        <v>3</v>
      </c>
      <c r="E41" s="3"/>
      <c r="F41" s="72" t="s">
        <v>4</v>
      </c>
      <c r="G41" s="55"/>
      <c r="H41" s="62" t="s">
        <v>3</v>
      </c>
      <c r="I41" s="55"/>
      <c r="J41" s="73">
        <v>-1431000</v>
      </c>
    </row>
    <row r="42" spans="1:10" ht="12.75">
      <c r="A42" s="3"/>
      <c r="B42" s="3"/>
      <c r="C42" s="3" t="s">
        <v>40</v>
      </c>
      <c r="D42" s="7" t="s">
        <v>3</v>
      </c>
      <c r="E42" s="3"/>
      <c r="F42" s="74" t="s">
        <v>4</v>
      </c>
      <c r="G42" s="55"/>
      <c r="H42" s="59" t="s">
        <v>3</v>
      </c>
      <c r="I42" s="55"/>
      <c r="J42" s="65">
        <f>+J41</f>
        <v>-1431000</v>
      </c>
    </row>
    <row r="43" spans="1:10" ht="12.75">
      <c r="A43" s="3"/>
      <c r="B43" s="3"/>
      <c r="C43" s="3"/>
      <c r="D43" s="7"/>
      <c r="E43" s="3"/>
      <c r="F43" s="60"/>
      <c r="G43" s="55"/>
      <c r="H43" s="59"/>
      <c r="I43" s="55"/>
      <c r="J43" s="60"/>
    </row>
    <row r="44" spans="1:10" ht="13.5" thickBot="1">
      <c r="A44" s="3" t="s">
        <v>64</v>
      </c>
      <c r="B44" s="3"/>
      <c r="C44" s="3"/>
      <c r="D44" s="27" t="s">
        <v>3</v>
      </c>
      <c r="E44" s="3"/>
      <c r="F44" s="75" t="s">
        <v>4</v>
      </c>
      <c r="G44" s="55"/>
      <c r="H44" s="68" t="s">
        <v>3</v>
      </c>
      <c r="I44" s="55"/>
      <c r="J44" s="69">
        <f>+J42</f>
        <v>-1431000</v>
      </c>
    </row>
    <row r="45" spans="1:10" ht="13.5" thickTop="1">
      <c r="A45" s="3"/>
      <c r="B45" s="3"/>
      <c r="C45" s="3"/>
      <c r="D45" s="7"/>
      <c r="E45" s="3"/>
      <c r="F45" s="74"/>
      <c r="G45" s="55"/>
      <c r="H45" s="59"/>
      <c r="I45" s="55"/>
      <c r="J45" s="60"/>
    </row>
    <row r="46" spans="1:10" ht="13.5" thickBot="1">
      <c r="A46" s="3" t="s">
        <v>39</v>
      </c>
      <c r="B46" s="3"/>
      <c r="C46" s="3"/>
      <c r="D46" s="27" t="s">
        <v>3</v>
      </c>
      <c r="E46" s="3"/>
      <c r="F46" s="75" t="s">
        <v>4</v>
      </c>
      <c r="G46" s="55"/>
      <c r="H46" s="68" t="s">
        <v>3</v>
      </c>
      <c r="I46" s="55"/>
      <c r="J46" s="69">
        <f>+J36+J44</f>
        <v>0</v>
      </c>
    </row>
    <row r="47" spans="1:10" ht="13.5" thickTop="1">
      <c r="A47" s="3"/>
      <c r="B47" s="3"/>
      <c r="C47" s="3"/>
      <c r="D47" s="33"/>
      <c r="E47" s="34"/>
      <c r="F47" s="35"/>
      <c r="G47" s="34"/>
      <c r="H47" s="33"/>
      <c r="I47" s="34"/>
      <c r="J47" s="36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Footer>&amp;C&amp;"Times New Roman,Regular"&amp;12SUP-41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55"/>
  <sheetViews>
    <sheetView workbookViewId="0" topLeftCell="A1">
      <selection activeCell="D16" sqref="D16"/>
    </sheetView>
  </sheetViews>
  <sheetFormatPr defaultColWidth="9.140625" defaultRowHeight="12.75"/>
  <cols>
    <col min="1" max="1" width="3.57421875" style="0" customWidth="1"/>
    <col min="2" max="2" width="3.00390625" style="0" customWidth="1"/>
    <col min="3" max="3" width="34.140625" style="0" customWidth="1"/>
    <col min="5" max="5" width="1.7109375" style="0" customWidth="1"/>
    <col min="6" max="6" width="13.421875" style="0" bestFit="1" customWidth="1"/>
    <col min="7" max="7" width="1.57421875" style="0" customWidth="1"/>
    <col min="8" max="8" width="9.57421875" style="0" bestFit="1" customWidth="1"/>
    <col min="9" max="9" width="1.8515625" style="0" customWidth="1"/>
    <col min="10" max="10" width="16.8515625" style="0" bestFit="1" customWidth="1"/>
    <col min="11" max="11" width="9.7109375" style="0" bestFit="1" customWidth="1"/>
  </cols>
  <sheetData>
    <row r="1" spans="2:10" ht="20.25">
      <c r="B1" s="24" t="s">
        <v>43</v>
      </c>
      <c r="C1" s="1"/>
      <c r="D1" s="1"/>
      <c r="E1" s="1"/>
      <c r="F1" s="47"/>
      <c r="G1" s="47"/>
      <c r="H1" s="47"/>
      <c r="I1" s="47"/>
      <c r="J1" s="47"/>
    </row>
    <row r="2" spans="1:10" ht="10.5" customHeight="1">
      <c r="A2" s="23"/>
      <c r="B2" s="22"/>
      <c r="C2" s="1"/>
      <c r="D2" s="1"/>
      <c r="E2" s="1"/>
      <c r="F2" s="47"/>
      <c r="G2" s="47"/>
      <c r="H2" s="47"/>
      <c r="I2" s="47"/>
      <c r="J2" s="47"/>
    </row>
    <row r="3" spans="1:10" ht="15.75">
      <c r="A3" s="15"/>
      <c r="B3" s="15"/>
      <c r="C3" s="15"/>
      <c r="D3" s="15"/>
      <c r="E3" s="15"/>
      <c r="F3" s="48"/>
      <c r="G3" s="48"/>
      <c r="H3" s="48"/>
      <c r="I3" s="48"/>
      <c r="J3" s="48"/>
    </row>
    <row r="4" spans="1:10" ht="15.75">
      <c r="A4" s="15"/>
      <c r="B4" s="16" t="s">
        <v>102</v>
      </c>
      <c r="C4" s="16"/>
      <c r="D4" s="16"/>
      <c r="E4" s="16"/>
      <c r="F4" s="49"/>
      <c r="G4" s="49"/>
      <c r="H4" s="49"/>
      <c r="I4" s="48"/>
      <c r="J4" s="50">
        <v>93015000</v>
      </c>
    </row>
    <row r="5" spans="1:10" ht="15.75">
      <c r="A5" s="15"/>
      <c r="B5" s="15"/>
      <c r="C5" s="15"/>
      <c r="D5" s="15"/>
      <c r="E5" s="15"/>
      <c r="F5" s="48"/>
      <c r="G5" s="48"/>
      <c r="H5" s="48"/>
      <c r="I5" s="48"/>
      <c r="J5" s="48"/>
    </row>
    <row r="6" spans="1:10" ht="15.75">
      <c r="A6" s="15"/>
      <c r="B6" s="15"/>
      <c r="C6" s="16" t="s">
        <v>8</v>
      </c>
      <c r="D6" s="16"/>
      <c r="E6" s="16"/>
      <c r="F6" s="49"/>
      <c r="G6" s="49"/>
      <c r="H6" s="49"/>
      <c r="I6" s="48"/>
      <c r="J6" s="50">
        <v>93015000</v>
      </c>
    </row>
    <row r="7" spans="1:10" ht="15.75">
      <c r="A7" s="15"/>
      <c r="B7" s="15"/>
      <c r="C7" s="18" t="s">
        <v>27</v>
      </c>
      <c r="D7" s="16"/>
      <c r="E7" s="16"/>
      <c r="F7" s="49"/>
      <c r="G7" s="49"/>
      <c r="H7" s="49"/>
      <c r="I7" s="48"/>
      <c r="J7" s="50">
        <f>-J6</f>
        <v>-93015000</v>
      </c>
    </row>
    <row r="8" spans="1:10" ht="15.75">
      <c r="A8" s="15"/>
      <c r="B8" s="15"/>
      <c r="C8" s="15"/>
      <c r="D8" s="15"/>
      <c r="E8" s="15"/>
      <c r="F8" s="48"/>
      <c r="G8" s="48"/>
      <c r="H8" s="48"/>
      <c r="I8" s="48"/>
      <c r="J8" s="48"/>
    </row>
    <row r="9" spans="1:10" ht="15.75">
      <c r="A9" s="15"/>
      <c r="B9" s="16" t="s">
        <v>95</v>
      </c>
      <c r="C9" s="16"/>
      <c r="D9" s="16"/>
      <c r="E9" s="16"/>
      <c r="F9" s="49"/>
      <c r="G9" s="49"/>
      <c r="H9" s="49"/>
      <c r="I9" s="48"/>
      <c r="J9" s="50">
        <v>103158000</v>
      </c>
    </row>
    <row r="10" spans="1:10" ht="15.75">
      <c r="A10" s="15"/>
      <c r="B10" s="15"/>
      <c r="C10" s="15"/>
      <c r="D10" s="15"/>
      <c r="E10" s="15"/>
      <c r="F10" s="48"/>
      <c r="G10" s="48"/>
      <c r="H10" s="48"/>
      <c r="I10" s="48"/>
      <c r="J10" s="48"/>
    </row>
    <row r="11" spans="1:10" ht="15.75">
      <c r="A11" s="15"/>
      <c r="B11" s="15"/>
      <c r="C11" s="18" t="s">
        <v>9</v>
      </c>
      <c r="D11" s="16"/>
      <c r="E11" s="16"/>
      <c r="F11" s="49"/>
      <c r="G11" s="49"/>
      <c r="H11" s="49"/>
      <c r="I11" s="48"/>
      <c r="J11" s="50">
        <f>-J9</f>
        <v>-103158000</v>
      </c>
    </row>
    <row r="12" spans="1:10" ht="15.75">
      <c r="A12" s="15"/>
      <c r="B12" s="15"/>
      <c r="C12" s="16" t="s">
        <v>10</v>
      </c>
      <c r="D12" s="16"/>
      <c r="E12" s="16"/>
      <c r="F12" s="49"/>
      <c r="G12" s="49"/>
      <c r="H12" s="49"/>
      <c r="I12" s="48"/>
      <c r="J12" s="51">
        <f>J9-J4</f>
        <v>10143000</v>
      </c>
    </row>
    <row r="13" spans="1:10" ht="15.75">
      <c r="A13" s="15"/>
      <c r="B13" s="15"/>
      <c r="C13" s="18" t="s">
        <v>11</v>
      </c>
      <c r="D13" s="16"/>
      <c r="E13" s="16"/>
      <c r="F13" s="49"/>
      <c r="G13" s="49"/>
      <c r="H13" s="49"/>
      <c r="I13" s="52"/>
      <c r="J13" s="53">
        <f>-J12</f>
        <v>-10143000</v>
      </c>
    </row>
    <row r="14" spans="6:10" ht="12.75">
      <c r="F14" s="46"/>
      <c r="G14" s="46"/>
      <c r="H14" s="46"/>
      <c r="I14" s="46"/>
      <c r="J14" s="46"/>
    </row>
    <row r="15" spans="1:10" ht="12.75">
      <c r="A15" s="3"/>
      <c r="B15" s="3"/>
      <c r="C15" s="3"/>
      <c r="D15" s="4" t="s">
        <v>99</v>
      </c>
      <c r="E15" s="4"/>
      <c r="F15" s="54"/>
      <c r="G15" s="55"/>
      <c r="H15" s="55"/>
      <c r="I15" s="55"/>
      <c r="J15" s="55"/>
    </row>
    <row r="16" spans="1:10" ht="12.75">
      <c r="A16" s="3"/>
      <c r="B16" s="3"/>
      <c r="C16" s="3"/>
      <c r="D16" s="5" t="s">
        <v>84</v>
      </c>
      <c r="E16" s="5"/>
      <c r="F16" s="56"/>
      <c r="G16" s="55"/>
      <c r="H16" s="56" t="s">
        <v>5</v>
      </c>
      <c r="I16" s="56"/>
      <c r="J16" s="56"/>
    </row>
    <row r="17" spans="1:10" ht="12.75">
      <c r="A17" s="3"/>
      <c r="B17" s="3"/>
      <c r="C17" s="3"/>
      <c r="D17" s="6" t="s">
        <v>1</v>
      </c>
      <c r="E17" s="3"/>
      <c r="F17" s="57" t="s">
        <v>2</v>
      </c>
      <c r="G17" s="55"/>
      <c r="H17" s="57" t="s">
        <v>1</v>
      </c>
      <c r="I17" s="55"/>
      <c r="J17" s="57" t="s">
        <v>2</v>
      </c>
    </row>
    <row r="18" spans="1:10" ht="12.75">
      <c r="A18" s="3" t="s">
        <v>36</v>
      </c>
      <c r="B18" s="3"/>
      <c r="C18" s="3"/>
      <c r="D18" s="3"/>
      <c r="E18" s="3"/>
      <c r="F18" s="55"/>
      <c r="G18" s="55"/>
      <c r="H18" s="55"/>
      <c r="I18" s="55"/>
      <c r="J18" s="55"/>
    </row>
    <row r="19" spans="1:10" ht="12.75">
      <c r="A19" s="3" t="s">
        <v>0</v>
      </c>
      <c r="B19" s="3" t="s">
        <v>28</v>
      </c>
      <c r="C19" s="3"/>
      <c r="D19" s="3"/>
      <c r="E19" s="3"/>
      <c r="F19" s="55"/>
      <c r="G19" s="55"/>
      <c r="H19" s="55"/>
      <c r="I19" s="55"/>
      <c r="J19" s="55"/>
    </row>
    <row r="20" spans="1:10" ht="12.75">
      <c r="A20" s="3"/>
      <c r="B20" s="3">
        <v>1</v>
      </c>
      <c r="C20" s="3" t="s">
        <v>72</v>
      </c>
      <c r="D20" s="3"/>
      <c r="E20" s="3"/>
      <c r="F20" s="55"/>
      <c r="G20" s="55"/>
      <c r="H20" s="55"/>
      <c r="I20" s="55"/>
      <c r="J20" s="55"/>
    </row>
    <row r="21" spans="1:10" ht="12.75">
      <c r="A21" s="3"/>
      <c r="B21" s="3"/>
      <c r="C21" s="3" t="s">
        <v>67</v>
      </c>
      <c r="D21" s="7" t="s">
        <v>3</v>
      </c>
      <c r="E21" s="3"/>
      <c r="F21" s="74" t="s">
        <v>4</v>
      </c>
      <c r="G21" s="55"/>
      <c r="H21" s="59" t="s">
        <v>3</v>
      </c>
      <c r="I21" s="55"/>
      <c r="J21" s="76">
        <v>64000</v>
      </c>
    </row>
    <row r="22" spans="1:10" ht="12.75">
      <c r="A22" s="3"/>
      <c r="B22" s="3">
        <v>2</v>
      </c>
      <c r="C22" s="3" t="s">
        <v>68</v>
      </c>
      <c r="D22" s="3"/>
      <c r="E22" s="3"/>
      <c r="F22" s="74"/>
      <c r="G22" s="55"/>
      <c r="H22" s="55"/>
      <c r="I22" s="55"/>
      <c r="J22" s="60"/>
    </row>
    <row r="23" spans="1:10" ht="12.75">
      <c r="A23" s="3"/>
      <c r="B23" s="3"/>
      <c r="C23" s="3" t="s">
        <v>12</v>
      </c>
      <c r="D23" s="7" t="s">
        <v>3</v>
      </c>
      <c r="E23" s="3"/>
      <c r="F23" s="74" t="s">
        <v>4</v>
      </c>
      <c r="G23" s="55"/>
      <c r="H23" s="59" t="s">
        <v>3</v>
      </c>
      <c r="I23" s="55"/>
      <c r="J23" s="60">
        <v>0</v>
      </c>
    </row>
    <row r="24" spans="1:10" ht="12.75">
      <c r="A24" s="3"/>
      <c r="B24" s="3">
        <v>3</v>
      </c>
      <c r="C24" s="3" t="s">
        <v>13</v>
      </c>
      <c r="D24" s="7" t="s">
        <v>3</v>
      </c>
      <c r="E24" s="3"/>
      <c r="F24" s="74" t="s">
        <v>4</v>
      </c>
      <c r="G24" s="55"/>
      <c r="H24" s="59" t="s">
        <v>3</v>
      </c>
      <c r="I24" s="55"/>
      <c r="J24" s="60">
        <v>0</v>
      </c>
    </row>
    <row r="25" spans="1:10" ht="12.75">
      <c r="A25" s="3"/>
      <c r="B25" s="3">
        <v>4</v>
      </c>
      <c r="C25" s="3" t="s">
        <v>87</v>
      </c>
      <c r="D25" s="7" t="s">
        <v>3</v>
      </c>
      <c r="E25" s="3"/>
      <c r="F25" s="74" t="s">
        <v>4</v>
      </c>
      <c r="G25" s="55"/>
      <c r="H25" s="59" t="s">
        <v>3</v>
      </c>
      <c r="I25" s="55"/>
      <c r="J25" s="60">
        <v>0</v>
      </c>
    </row>
    <row r="26" spans="1:10" ht="12.75">
      <c r="A26" s="3"/>
      <c r="B26" s="3">
        <v>5</v>
      </c>
      <c r="C26" s="3" t="s">
        <v>14</v>
      </c>
      <c r="D26" s="7" t="s">
        <v>3</v>
      </c>
      <c r="E26" s="3"/>
      <c r="F26" s="60">
        <v>28000</v>
      </c>
      <c r="G26" s="55"/>
      <c r="H26" s="59" t="s">
        <v>3</v>
      </c>
      <c r="I26" s="55"/>
      <c r="J26" s="60">
        <v>0</v>
      </c>
    </row>
    <row r="27" spans="1:10" ht="12.75">
      <c r="A27" s="3"/>
      <c r="B27" s="3">
        <v>6</v>
      </c>
      <c r="C27" s="3" t="s">
        <v>15</v>
      </c>
      <c r="D27" s="7" t="s">
        <v>3</v>
      </c>
      <c r="E27" s="3"/>
      <c r="F27" s="60">
        <v>158000</v>
      </c>
      <c r="G27" s="55"/>
      <c r="H27" s="59" t="s">
        <v>3</v>
      </c>
      <c r="I27" s="55"/>
      <c r="J27" s="60">
        <v>2000</v>
      </c>
    </row>
    <row r="28" spans="1:10" ht="12.75">
      <c r="A28" s="3"/>
      <c r="B28" s="3">
        <v>7</v>
      </c>
      <c r="C28" s="3" t="s">
        <v>16</v>
      </c>
      <c r="D28" s="7" t="s">
        <v>3</v>
      </c>
      <c r="E28" s="3"/>
      <c r="F28" s="60">
        <v>17000</v>
      </c>
      <c r="G28" s="55"/>
      <c r="H28" s="59" t="s">
        <v>3</v>
      </c>
      <c r="I28" s="55"/>
      <c r="J28" s="60">
        <v>1000</v>
      </c>
    </row>
    <row r="29" spans="1:10" ht="12.75">
      <c r="A29" s="3"/>
      <c r="B29" s="3">
        <v>8</v>
      </c>
      <c r="C29" s="3" t="s">
        <v>17</v>
      </c>
      <c r="D29" s="3"/>
      <c r="E29" s="3"/>
      <c r="F29" s="60"/>
      <c r="G29" s="55"/>
      <c r="H29" s="55"/>
      <c r="I29" s="55"/>
      <c r="J29" s="60"/>
    </row>
    <row r="30" spans="1:10" ht="12.75">
      <c r="A30" s="3"/>
      <c r="B30" s="3"/>
      <c r="C30" s="3" t="s">
        <v>18</v>
      </c>
      <c r="D30" s="7" t="s">
        <v>3</v>
      </c>
      <c r="E30" s="3"/>
      <c r="F30" s="60">
        <v>169000</v>
      </c>
      <c r="G30" s="55"/>
      <c r="H30" s="59" t="s">
        <v>3</v>
      </c>
      <c r="I30" s="55"/>
      <c r="J30" s="60">
        <v>2000</v>
      </c>
    </row>
    <row r="31" spans="1:10" ht="12.75">
      <c r="A31" s="3"/>
      <c r="B31" s="3">
        <v>9</v>
      </c>
      <c r="C31" s="3" t="s">
        <v>6</v>
      </c>
      <c r="D31" s="3"/>
      <c r="E31" s="3"/>
      <c r="F31" s="60"/>
      <c r="G31" s="55"/>
      <c r="H31" s="55"/>
      <c r="I31" s="55"/>
      <c r="J31" s="60"/>
    </row>
    <row r="32" spans="1:10" ht="12.75">
      <c r="A32" s="3"/>
      <c r="B32" s="3"/>
      <c r="C32" s="3" t="s">
        <v>19</v>
      </c>
      <c r="D32" s="7" t="s">
        <v>3</v>
      </c>
      <c r="E32" s="3"/>
      <c r="F32" s="60">
        <v>85492000</v>
      </c>
      <c r="G32" s="55"/>
      <c r="H32" s="59" t="s">
        <v>3</v>
      </c>
      <c r="I32" s="55"/>
      <c r="J32" s="60">
        <v>2841000</v>
      </c>
    </row>
    <row r="33" spans="1:10" ht="12.75">
      <c r="A33" s="3"/>
      <c r="B33" s="3">
        <v>10</v>
      </c>
      <c r="C33" s="3" t="s">
        <v>20</v>
      </c>
      <c r="D33" s="7" t="s">
        <v>3</v>
      </c>
      <c r="E33" s="3"/>
      <c r="F33" s="60">
        <v>817000</v>
      </c>
      <c r="G33" s="55"/>
      <c r="H33" s="59" t="s">
        <v>3</v>
      </c>
      <c r="I33" s="55"/>
      <c r="J33" s="60">
        <v>11000</v>
      </c>
    </row>
    <row r="34" spans="1:10" ht="12.75">
      <c r="A34" s="3"/>
      <c r="B34" s="3">
        <v>11</v>
      </c>
      <c r="C34" s="3" t="s">
        <v>7</v>
      </c>
      <c r="D34" s="3"/>
      <c r="E34" s="3"/>
      <c r="F34" s="60"/>
      <c r="G34" s="55"/>
      <c r="H34" s="55"/>
      <c r="I34" s="55"/>
      <c r="J34" s="60"/>
    </row>
    <row r="35" spans="1:10" ht="12.75">
      <c r="A35" s="3"/>
      <c r="B35" s="3"/>
      <c r="C35" s="3" t="s">
        <v>21</v>
      </c>
      <c r="D35" s="7" t="s">
        <v>3</v>
      </c>
      <c r="E35" s="3"/>
      <c r="F35" s="60">
        <v>-425000</v>
      </c>
      <c r="G35" s="55"/>
      <c r="H35" s="59" t="s">
        <v>3</v>
      </c>
      <c r="I35" s="55"/>
      <c r="J35" s="60">
        <v>-6000</v>
      </c>
    </row>
    <row r="36" spans="1:10" ht="12.75">
      <c r="A36" s="3"/>
      <c r="B36" s="3">
        <v>12</v>
      </c>
      <c r="C36" s="3" t="s">
        <v>22</v>
      </c>
      <c r="D36" s="7" t="s">
        <v>3</v>
      </c>
      <c r="E36" s="3"/>
      <c r="F36" s="60">
        <v>-15060000</v>
      </c>
      <c r="G36" s="55"/>
      <c r="H36" s="59" t="s">
        <v>3</v>
      </c>
      <c r="I36" s="55"/>
      <c r="J36" s="60">
        <v>-211000</v>
      </c>
    </row>
    <row r="37" spans="1:11" ht="12.75">
      <c r="A37" s="3"/>
      <c r="B37" s="3">
        <v>13</v>
      </c>
      <c r="C37" s="3" t="s">
        <v>23</v>
      </c>
      <c r="D37" s="7" t="s">
        <v>3</v>
      </c>
      <c r="E37" s="3"/>
      <c r="F37" s="60">
        <v>24045000</v>
      </c>
      <c r="G37" s="55"/>
      <c r="H37" s="59" t="s">
        <v>3</v>
      </c>
      <c r="I37" s="55"/>
      <c r="J37" s="60">
        <v>794000</v>
      </c>
      <c r="K37" s="37"/>
    </row>
    <row r="38" spans="1:10" ht="12.75">
      <c r="A38" s="3"/>
      <c r="B38" s="3">
        <v>14</v>
      </c>
      <c r="C38" s="3" t="s">
        <v>70</v>
      </c>
      <c r="D38" s="11" t="s">
        <v>3</v>
      </c>
      <c r="E38" s="3"/>
      <c r="F38" s="77">
        <v>2000</v>
      </c>
      <c r="G38" s="55"/>
      <c r="H38" s="62" t="s">
        <v>3</v>
      </c>
      <c r="I38" s="55"/>
      <c r="J38" s="63">
        <v>0</v>
      </c>
    </row>
    <row r="39" spans="1:10" ht="12.75">
      <c r="A39" s="3"/>
      <c r="B39" s="3"/>
      <c r="C39" s="3" t="s">
        <v>26</v>
      </c>
      <c r="D39" s="7" t="s">
        <v>3</v>
      </c>
      <c r="E39" s="3"/>
      <c r="F39" s="70">
        <f>SUM(F26:F38)</f>
        <v>95243000</v>
      </c>
      <c r="G39" s="55"/>
      <c r="H39" s="59" t="s">
        <v>3</v>
      </c>
      <c r="I39" s="55"/>
      <c r="J39" s="78">
        <f>SUM(J21:J38)</f>
        <v>3498000</v>
      </c>
    </row>
    <row r="40" spans="6:10" ht="12.75">
      <c r="F40" s="79"/>
      <c r="G40" s="46"/>
      <c r="H40" s="46"/>
      <c r="I40" s="46"/>
      <c r="J40" s="46"/>
    </row>
    <row r="41" spans="1:10" ht="12.75">
      <c r="A41" s="3" t="s">
        <v>29</v>
      </c>
      <c r="B41" s="25" t="s">
        <v>63</v>
      </c>
      <c r="C41" s="25"/>
      <c r="D41" s="3"/>
      <c r="E41" s="3"/>
      <c r="F41" s="55"/>
      <c r="G41" s="55"/>
      <c r="H41" s="55"/>
      <c r="I41" s="55"/>
      <c r="J41" s="55"/>
    </row>
    <row r="42" spans="1:10" ht="12.75">
      <c r="A42" s="3"/>
      <c r="B42" s="3"/>
      <c r="C42" s="3" t="s">
        <v>44</v>
      </c>
      <c r="D42" s="11" t="s">
        <v>3</v>
      </c>
      <c r="E42" s="3"/>
      <c r="F42" s="80">
        <f>SUM(F39:F41)</f>
        <v>95243000</v>
      </c>
      <c r="G42" s="55"/>
      <c r="H42" s="62" t="s">
        <v>3</v>
      </c>
      <c r="I42" s="55"/>
      <c r="J42" s="73">
        <v>10000000</v>
      </c>
    </row>
    <row r="43" spans="1:10" ht="12.75">
      <c r="A43" s="3"/>
      <c r="B43" s="3"/>
      <c r="C43" s="3" t="s">
        <v>45</v>
      </c>
      <c r="D43" s="7" t="s">
        <v>3</v>
      </c>
      <c r="E43" s="3"/>
      <c r="F43" s="70">
        <f>SUM(F42)</f>
        <v>95243000</v>
      </c>
      <c r="G43" s="55"/>
      <c r="H43" s="59" t="s">
        <v>3</v>
      </c>
      <c r="I43" s="55"/>
      <c r="J43" s="65">
        <f>SUM(J42:J42)</f>
        <v>10000000</v>
      </c>
    </row>
    <row r="44" spans="1:10" ht="12.75">
      <c r="A44" s="3"/>
      <c r="B44" s="3"/>
      <c r="C44" s="3"/>
      <c r="E44" s="3"/>
      <c r="F44" s="46"/>
      <c r="G44" s="55"/>
      <c r="H44" s="59"/>
      <c r="I44" s="55"/>
      <c r="J44" s="60"/>
    </row>
    <row r="45" spans="1:10" ht="13.5" thickBot="1">
      <c r="A45" s="3" t="s">
        <v>34</v>
      </c>
      <c r="C45" s="3"/>
      <c r="D45" s="27" t="s">
        <v>3</v>
      </c>
      <c r="E45" s="3"/>
      <c r="F45" s="75" t="s">
        <v>4</v>
      </c>
      <c r="G45" s="55"/>
      <c r="H45" s="81" t="str">
        <f>+H43</f>
        <v>--</v>
      </c>
      <c r="I45" s="55"/>
      <c r="J45" s="69">
        <f>+J39+J43</f>
        <v>13498000</v>
      </c>
    </row>
    <row r="46" spans="1:10" ht="13.5" thickTop="1">
      <c r="A46" s="3"/>
      <c r="B46" s="3"/>
      <c r="C46" s="3"/>
      <c r="D46" s="7"/>
      <c r="E46" s="3"/>
      <c r="F46" s="70"/>
      <c r="G46" s="55"/>
      <c r="H46" s="71"/>
      <c r="I46" s="55"/>
      <c r="J46" s="65"/>
    </row>
    <row r="47" spans="1:10" ht="12.75">
      <c r="A47" s="3" t="s">
        <v>35</v>
      </c>
      <c r="B47" s="3"/>
      <c r="C47" s="3"/>
      <c r="D47" s="3"/>
      <c r="E47" s="3"/>
      <c r="F47" s="60"/>
      <c r="G47" s="55"/>
      <c r="H47" s="55"/>
      <c r="I47" s="55"/>
      <c r="J47" s="60"/>
    </row>
    <row r="48" spans="1:10" ht="12.75">
      <c r="A48" s="3"/>
      <c r="B48" s="3"/>
      <c r="C48" s="3"/>
      <c r="D48" s="7"/>
      <c r="E48" s="3"/>
      <c r="F48" s="60"/>
      <c r="G48" s="55"/>
      <c r="H48" s="59"/>
      <c r="I48" s="55"/>
      <c r="J48" s="60"/>
    </row>
    <row r="49" spans="1:10" ht="12.75">
      <c r="A49" s="3" t="s">
        <v>0</v>
      </c>
      <c r="B49" s="25" t="s">
        <v>28</v>
      </c>
      <c r="C49" s="3"/>
      <c r="D49" s="3"/>
      <c r="E49" s="3"/>
      <c r="F49" s="60"/>
      <c r="G49" s="55"/>
      <c r="H49" s="55"/>
      <c r="I49" s="55"/>
      <c r="J49" s="60"/>
    </row>
    <row r="50" spans="1:10" ht="12.75">
      <c r="A50" s="3"/>
      <c r="B50" s="3"/>
      <c r="C50" s="3" t="s">
        <v>81</v>
      </c>
      <c r="D50" s="11" t="s">
        <v>3</v>
      </c>
      <c r="E50" s="3"/>
      <c r="F50" s="72" t="s">
        <v>4</v>
      </c>
      <c r="G50" s="55"/>
      <c r="H50" s="62" t="s">
        <v>3</v>
      </c>
      <c r="I50" s="55"/>
      <c r="J50" s="73">
        <v>-3355000</v>
      </c>
    </row>
    <row r="51" spans="1:10" ht="12.75">
      <c r="A51" s="3"/>
      <c r="B51" s="3"/>
      <c r="C51" s="3" t="s">
        <v>40</v>
      </c>
      <c r="D51" s="7" t="s">
        <v>3</v>
      </c>
      <c r="E51" s="3"/>
      <c r="F51" s="74" t="s">
        <v>4</v>
      </c>
      <c r="G51" s="55"/>
      <c r="H51" s="59" t="s">
        <v>3</v>
      </c>
      <c r="I51" s="55"/>
      <c r="J51" s="65">
        <f>+J50</f>
        <v>-3355000</v>
      </c>
    </row>
    <row r="52" spans="1:10" ht="12.75">
      <c r="A52" s="3"/>
      <c r="B52" s="3"/>
      <c r="C52" s="3"/>
      <c r="D52" s="7"/>
      <c r="E52" s="3"/>
      <c r="F52" s="60"/>
      <c r="G52" s="55"/>
      <c r="H52" s="59"/>
      <c r="I52" s="55"/>
      <c r="J52" s="60"/>
    </row>
    <row r="53" spans="1:10" ht="13.5" thickBot="1">
      <c r="A53" s="3" t="s">
        <v>64</v>
      </c>
      <c r="B53" s="3"/>
      <c r="C53" s="3"/>
      <c r="D53" s="27" t="s">
        <v>3</v>
      </c>
      <c r="E53" s="3"/>
      <c r="F53" s="75" t="s">
        <v>4</v>
      </c>
      <c r="G53" s="55"/>
      <c r="H53" s="68" t="s">
        <v>3</v>
      </c>
      <c r="I53" s="55"/>
      <c r="J53" s="69">
        <f>+J51</f>
        <v>-3355000</v>
      </c>
    </row>
    <row r="54" spans="1:10" ht="13.5" thickTop="1">
      <c r="A54" s="3"/>
      <c r="B54" s="3"/>
      <c r="C54" s="3"/>
      <c r="D54" s="7"/>
      <c r="E54" s="3"/>
      <c r="F54" s="74"/>
      <c r="G54" s="55"/>
      <c r="H54" s="59"/>
      <c r="I54" s="55"/>
      <c r="J54" s="60"/>
    </row>
    <row r="55" spans="1:10" ht="13.5" thickBot="1">
      <c r="A55" s="3" t="s">
        <v>39</v>
      </c>
      <c r="B55" s="3"/>
      <c r="C55" s="3"/>
      <c r="D55" s="27" t="s">
        <v>3</v>
      </c>
      <c r="E55" s="3"/>
      <c r="F55" s="75" t="s">
        <v>4</v>
      </c>
      <c r="G55" s="55"/>
      <c r="H55" s="81" t="str">
        <f>+H45</f>
        <v>--</v>
      </c>
      <c r="I55" s="55"/>
      <c r="J55" s="69">
        <f>+J45+J53</f>
        <v>10143000</v>
      </c>
    </row>
    <row r="56" ht="13.5" thickTop="1"/>
  </sheetData>
  <printOptions/>
  <pageMargins left="0.75" right="0.75" top="0.75" bottom="1" header="0.5" footer="0.5"/>
  <pageSetup horizontalDpi="600" verticalDpi="600" orientation="portrait" scale="90" r:id="rId1"/>
  <headerFooter alignWithMargins="0">
    <oddFooter>&amp;C&amp;"Times New Roman,Regular"&amp;12SUP-42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K69"/>
  <sheetViews>
    <sheetView workbookViewId="0" topLeftCell="A1">
      <selection activeCell="D17" sqref="D17"/>
    </sheetView>
  </sheetViews>
  <sheetFormatPr defaultColWidth="9.140625" defaultRowHeight="12.75"/>
  <cols>
    <col min="1" max="1" width="3.57421875" style="0" customWidth="1"/>
    <col min="2" max="2" width="3.00390625" style="0" customWidth="1"/>
    <col min="3" max="3" width="34.140625" style="0" customWidth="1"/>
    <col min="5" max="5" width="1.7109375" style="0" customWidth="1"/>
    <col min="6" max="6" width="13.421875" style="0" bestFit="1" customWidth="1"/>
    <col min="7" max="7" width="1.57421875" style="0" customWidth="1"/>
    <col min="8" max="8" width="9.57421875" style="0" bestFit="1" customWidth="1"/>
    <col min="9" max="9" width="1.8515625" style="0" customWidth="1"/>
    <col min="10" max="10" width="16.8515625" style="0" bestFit="1" customWidth="1"/>
    <col min="11" max="11" width="9.7109375" style="0" bestFit="1" customWidth="1"/>
  </cols>
  <sheetData>
    <row r="2" spans="2:10" ht="20.25">
      <c r="B2" s="24" t="s">
        <v>46</v>
      </c>
      <c r="C2" s="1"/>
      <c r="D2" s="1"/>
      <c r="E2" s="1"/>
      <c r="F2" s="1"/>
      <c r="G2" s="1"/>
      <c r="H2" s="1"/>
      <c r="I2" s="1"/>
      <c r="J2" s="1"/>
    </row>
    <row r="3" spans="1:10" ht="10.5" customHeight="1">
      <c r="A3" s="23"/>
      <c r="B3" s="22"/>
      <c r="C3" s="1"/>
      <c r="D3" s="1"/>
      <c r="E3" s="1"/>
      <c r="F3" s="1"/>
      <c r="G3" s="1"/>
      <c r="H3" s="1"/>
      <c r="I3" s="1"/>
      <c r="J3" s="1"/>
    </row>
    <row r="4" spans="1:10" ht="15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.75">
      <c r="A5" s="15"/>
      <c r="B5" s="16" t="s">
        <v>103</v>
      </c>
      <c r="C5" s="16"/>
      <c r="D5" s="16"/>
      <c r="E5" s="16"/>
      <c r="F5" s="16"/>
      <c r="G5" s="16"/>
      <c r="H5" s="16"/>
      <c r="I5" s="15"/>
      <c r="J5" s="17">
        <v>137803000</v>
      </c>
    </row>
    <row r="6" spans="1:10" ht="15.7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5.75">
      <c r="A7" s="15"/>
      <c r="B7" s="15"/>
      <c r="C7" s="16" t="s">
        <v>8</v>
      </c>
      <c r="D7" s="16"/>
      <c r="E7" s="16"/>
      <c r="F7" s="16"/>
      <c r="G7" s="16"/>
      <c r="H7" s="16"/>
      <c r="I7" s="15"/>
      <c r="J7" s="17">
        <v>137803000</v>
      </c>
    </row>
    <row r="8" spans="1:10" ht="15.75">
      <c r="A8" s="15"/>
      <c r="B8" s="15"/>
      <c r="C8" s="18" t="s">
        <v>27</v>
      </c>
      <c r="D8" s="16"/>
      <c r="E8" s="16"/>
      <c r="F8" s="16"/>
      <c r="G8" s="16"/>
      <c r="H8" s="16"/>
      <c r="I8" s="15"/>
      <c r="J8" s="17">
        <f>-J7</f>
        <v>-137803000</v>
      </c>
    </row>
    <row r="9" spans="1:10" ht="15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5.75">
      <c r="A10" s="15"/>
      <c r="B10" s="16" t="s">
        <v>95</v>
      </c>
      <c r="C10" s="16"/>
      <c r="D10" s="16"/>
      <c r="E10" s="16"/>
      <c r="F10" s="16"/>
      <c r="G10" s="16"/>
      <c r="H10" s="16"/>
      <c r="I10" s="15"/>
      <c r="J10" s="17">
        <f>+FacSup!J10+EnvirSUP!J9+OEHESUP!J9</f>
        <v>143567000</v>
      </c>
    </row>
    <row r="11" spans="1:10" ht="15.7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5.75">
      <c r="A12" s="15"/>
      <c r="B12" s="15"/>
      <c r="C12" s="18" t="s">
        <v>9</v>
      </c>
      <c r="D12" s="16"/>
      <c r="E12" s="16"/>
      <c r="F12" s="16"/>
      <c r="G12" s="16"/>
      <c r="H12" s="16"/>
      <c r="I12" s="15"/>
      <c r="J12" s="17">
        <f>-J10</f>
        <v>-143567000</v>
      </c>
    </row>
    <row r="13" spans="1:10" ht="15.75">
      <c r="A13" s="15"/>
      <c r="B13" s="15"/>
      <c r="C13" s="16" t="s">
        <v>10</v>
      </c>
      <c r="D13" s="16"/>
      <c r="E13" s="16"/>
      <c r="F13" s="16"/>
      <c r="G13" s="16"/>
      <c r="H13" s="16"/>
      <c r="I13" s="15"/>
      <c r="J13" s="19">
        <f>J10-J5</f>
        <v>5764000</v>
      </c>
    </row>
    <row r="14" spans="1:10" ht="15.75">
      <c r="A14" s="15"/>
      <c r="B14" s="15"/>
      <c r="C14" s="18" t="s">
        <v>11</v>
      </c>
      <c r="D14" s="16"/>
      <c r="E14" s="16"/>
      <c r="F14" s="16"/>
      <c r="G14" s="16"/>
      <c r="H14" s="16"/>
      <c r="I14" s="20"/>
      <c r="J14" s="21">
        <f>-J13</f>
        <v>-5764000</v>
      </c>
    </row>
    <row r="16" spans="1:10" ht="12.75">
      <c r="A16" s="3"/>
      <c r="B16" s="3"/>
      <c r="C16" s="3"/>
      <c r="D16" s="4" t="s">
        <v>99</v>
      </c>
      <c r="E16" s="4"/>
      <c r="F16" s="4"/>
      <c r="G16" s="3"/>
      <c r="H16" s="3"/>
      <c r="I16" s="3"/>
      <c r="J16" s="3"/>
    </row>
    <row r="17" spans="1:10" ht="12.75">
      <c r="A17" s="3"/>
      <c r="B17" s="3"/>
      <c r="C17" s="3"/>
      <c r="D17" s="5" t="s">
        <v>84</v>
      </c>
      <c r="E17" s="5"/>
      <c r="F17" s="5"/>
      <c r="G17" s="3"/>
      <c r="H17" s="5" t="s">
        <v>5</v>
      </c>
      <c r="I17" s="5"/>
      <c r="J17" s="5"/>
    </row>
    <row r="18" spans="1:10" ht="12.75">
      <c r="A18" s="3"/>
      <c r="B18" s="3"/>
      <c r="C18" s="3"/>
      <c r="D18" s="6" t="s">
        <v>1</v>
      </c>
      <c r="E18" s="3"/>
      <c r="F18" s="6" t="s">
        <v>2</v>
      </c>
      <c r="G18" s="3"/>
      <c r="H18" s="6" t="s">
        <v>1</v>
      </c>
      <c r="I18" s="3"/>
      <c r="J18" s="6" t="s">
        <v>2</v>
      </c>
    </row>
    <row r="19" spans="1:10" ht="12.75">
      <c r="A19" s="3" t="s">
        <v>36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 t="s">
        <v>0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/>
      <c r="B21" s="3" t="s">
        <v>28</v>
      </c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>
        <v>1</v>
      </c>
      <c r="C22" s="3" t="s">
        <v>78</v>
      </c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 t="s">
        <v>67</v>
      </c>
      <c r="D23" s="7" t="s">
        <v>3</v>
      </c>
      <c r="E23" s="3"/>
      <c r="F23" s="8" t="s">
        <v>4</v>
      </c>
      <c r="G23" s="3"/>
      <c r="H23" s="7" t="s">
        <v>3</v>
      </c>
      <c r="I23" s="3"/>
      <c r="J23" s="76">
        <f>FacSup!J22+EnvirSUP!J21+OEHESUP!J21</f>
        <v>689000</v>
      </c>
    </row>
    <row r="24" spans="1:10" ht="12.75">
      <c r="A24" s="3"/>
      <c r="B24" s="3">
        <v>2</v>
      </c>
      <c r="C24" s="3" t="s">
        <v>73</v>
      </c>
      <c r="D24" s="3"/>
      <c r="E24" s="3"/>
      <c r="F24" s="8"/>
      <c r="G24" s="3"/>
      <c r="H24" s="3"/>
      <c r="I24" s="3"/>
      <c r="J24" s="60"/>
    </row>
    <row r="25" spans="1:10" ht="12.75">
      <c r="A25" s="3"/>
      <c r="B25" s="3"/>
      <c r="C25" s="3" t="s">
        <v>12</v>
      </c>
      <c r="D25" s="7" t="s">
        <v>3</v>
      </c>
      <c r="E25" s="3"/>
      <c r="F25" s="8" t="s">
        <v>4</v>
      </c>
      <c r="G25" s="3"/>
      <c r="H25" s="7" t="s">
        <v>3</v>
      </c>
      <c r="I25" s="3"/>
      <c r="J25" s="60">
        <f>FacSup!J24+EnvirSUP!J23+OEHESUP!J23</f>
        <v>831000</v>
      </c>
    </row>
    <row r="26" spans="1:10" ht="12.75">
      <c r="A26" s="3"/>
      <c r="B26" s="3">
        <v>3</v>
      </c>
      <c r="C26" s="3" t="s">
        <v>13</v>
      </c>
      <c r="D26" s="7" t="s">
        <v>3</v>
      </c>
      <c r="E26" s="3"/>
      <c r="F26" s="8" t="s">
        <v>4</v>
      </c>
      <c r="G26" s="3"/>
      <c r="H26" s="7" t="s">
        <v>3</v>
      </c>
      <c r="I26" s="3"/>
      <c r="J26" s="60">
        <f>FacSup!J25+EnvirSUP!J24+OEHESUP!J24</f>
        <v>1304000</v>
      </c>
    </row>
    <row r="27" spans="1:10" ht="12.75">
      <c r="A27" s="3"/>
      <c r="B27" s="3">
        <v>4</v>
      </c>
      <c r="C27" s="3" t="s">
        <v>87</v>
      </c>
      <c r="D27" s="7" t="s">
        <v>3</v>
      </c>
      <c r="E27" s="3"/>
      <c r="F27" s="8" t="s">
        <v>4</v>
      </c>
      <c r="G27" s="3"/>
      <c r="H27" s="7" t="s">
        <v>3</v>
      </c>
      <c r="I27" s="3"/>
      <c r="J27" s="60">
        <f>FacSup!J26+EnvirSUP!J25+OEHESUP!J25</f>
        <v>-284000</v>
      </c>
    </row>
    <row r="28" spans="1:10" ht="12.75">
      <c r="A28" s="3"/>
      <c r="B28" s="3">
        <v>5</v>
      </c>
      <c r="C28" s="3" t="s">
        <v>83</v>
      </c>
      <c r="D28" s="7" t="s">
        <v>3</v>
      </c>
      <c r="E28" s="3"/>
      <c r="F28" s="8" t="s">
        <v>4</v>
      </c>
      <c r="G28" s="3"/>
      <c r="H28" s="7" t="s">
        <v>3</v>
      </c>
      <c r="I28" s="3"/>
      <c r="J28" s="60">
        <f>FacSup!J27+EnvirSUP!J26+OEHESUP!J26</f>
        <v>836000</v>
      </c>
    </row>
    <row r="29" spans="1:10" ht="12.75">
      <c r="A29" s="3"/>
      <c r="B29" s="3">
        <v>7</v>
      </c>
      <c r="C29" s="3" t="s">
        <v>14</v>
      </c>
      <c r="D29" s="7" t="s">
        <v>3</v>
      </c>
      <c r="E29" s="3"/>
      <c r="F29" s="10">
        <f>+FacSup!F28+EnvirSUP!F27+OEHESUP!F27</f>
        <v>2088000</v>
      </c>
      <c r="G29" s="3"/>
      <c r="H29" s="7" t="s">
        <v>3</v>
      </c>
      <c r="I29" s="3"/>
      <c r="J29" s="60">
        <f>FacSup!J28+EnvirSUP!J27+OEHESUP!J27</f>
        <v>31000</v>
      </c>
    </row>
    <row r="30" spans="1:10" ht="12.75">
      <c r="A30" s="3"/>
      <c r="B30" s="3">
        <v>8</v>
      </c>
      <c r="C30" s="3" t="s">
        <v>15</v>
      </c>
      <c r="D30" s="7" t="s">
        <v>3</v>
      </c>
      <c r="E30" s="3"/>
      <c r="F30" s="10">
        <f>+FacSup!F29+EnvirSUP!F28+OEHESUP!F28</f>
        <v>2092000</v>
      </c>
      <c r="G30" s="3"/>
      <c r="H30" s="7" t="s">
        <v>3</v>
      </c>
      <c r="I30" s="3"/>
      <c r="J30" s="10">
        <f>+FacSup!J29+EnvirSUP!J28+OEHESUP!J28</f>
        <v>29000</v>
      </c>
    </row>
    <row r="31" spans="1:10" ht="12.75">
      <c r="A31" s="3"/>
      <c r="B31" s="3">
        <v>9</v>
      </c>
      <c r="C31" s="3" t="s">
        <v>16</v>
      </c>
      <c r="D31" s="7" t="s">
        <v>3</v>
      </c>
      <c r="E31" s="3"/>
      <c r="F31" s="10">
        <f>+FacSup!F30+EnvirSUP!F29+OEHESUP!F29</f>
        <v>35000</v>
      </c>
      <c r="G31" s="3"/>
      <c r="H31" s="7" t="s">
        <v>3</v>
      </c>
      <c r="I31" s="3"/>
      <c r="J31" s="10">
        <f>+FacSup!J30+EnvirSUP!J29+OEHESUP!J29</f>
        <v>1000</v>
      </c>
    </row>
    <row r="32" spans="1:10" ht="12.75">
      <c r="A32" s="3"/>
      <c r="B32" s="3">
        <v>10</v>
      </c>
      <c r="C32" s="3" t="s">
        <v>17</v>
      </c>
      <c r="D32" s="3"/>
      <c r="E32" s="3"/>
      <c r="F32" s="10"/>
      <c r="G32" s="3"/>
      <c r="H32" s="3"/>
      <c r="I32" s="3"/>
      <c r="J32" s="10"/>
    </row>
    <row r="33" spans="1:10" ht="12.75">
      <c r="A33" s="3"/>
      <c r="B33" s="3"/>
      <c r="C33" s="3" t="s">
        <v>18</v>
      </c>
      <c r="D33" s="7" t="s">
        <v>3</v>
      </c>
      <c r="E33" s="3"/>
      <c r="F33" s="10">
        <f>+FacSup!F32+EnvirSUP!F31+OEHESUP!F31</f>
        <v>11064000</v>
      </c>
      <c r="G33" s="3"/>
      <c r="H33" s="7" t="s">
        <v>3</v>
      </c>
      <c r="I33" s="3"/>
      <c r="J33" s="10">
        <f>+FacSup!J32+EnvirSUP!J31+OEHESUP!J31</f>
        <v>164000</v>
      </c>
    </row>
    <row r="34" spans="1:10" ht="12.75">
      <c r="A34" s="3"/>
      <c r="B34" s="3">
        <v>11</v>
      </c>
      <c r="C34" s="3" t="s">
        <v>6</v>
      </c>
      <c r="D34" s="3"/>
      <c r="E34" s="3"/>
      <c r="F34" s="10"/>
      <c r="G34" s="3"/>
      <c r="H34" s="3"/>
      <c r="I34" s="3"/>
      <c r="J34" s="10"/>
    </row>
    <row r="35" spans="1:10" ht="12.75">
      <c r="A35" s="3"/>
      <c r="B35" s="3"/>
      <c r="C35" s="3" t="s">
        <v>19</v>
      </c>
      <c r="D35" s="7" t="s">
        <v>3</v>
      </c>
      <c r="E35" s="3"/>
      <c r="F35" s="10">
        <f>+FacSup!F34+EnvirSUP!F33+OEHESUP!F33</f>
        <v>4117000</v>
      </c>
      <c r="G35" s="3"/>
      <c r="H35" s="7" t="s">
        <v>3</v>
      </c>
      <c r="I35" s="3"/>
      <c r="J35" s="10">
        <f>+FacSup!J34+EnvirSUP!J33+OEHESUP!J33</f>
        <v>82000</v>
      </c>
    </row>
    <row r="36" spans="1:10" ht="12.75">
      <c r="A36" s="3"/>
      <c r="B36" s="3">
        <v>12</v>
      </c>
      <c r="C36" s="3" t="s">
        <v>20</v>
      </c>
      <c r="D36" s="7" t="s">
        <v>3</v>
      </c>
      <c r="E36" s="3"/>
      <c r="F36" s="10">
        <f>+FacSup!F35+EnvirSUP!F34+OEHESUP!F34</f>
        <v>1415000</v>
      </c>
      <c r="G36" s="3"/>
      <c r="H36" s="7" t="s">
        <v>3</v>
      </c>
      <c r="I36" s="3"/>
      <c r="J36" s="10">
        <f>+FacSup!J35+EnvirSUP!J34+OEHESUP!J34</f>
        <v>23000</v>
      </c>
    </row>
    <row r="37" spans="1:10" ht="12.75">
      <c r="A37" s="3"/>
      <c r="B37" s="3">
        <v>13</v>
      </c>
      <c r="C37" s="3" t="s">
        <v>7</v>
      </c>
      <c r="D37" s="3"/>
      <c r="E37" s="3"/>
      <c r="F37" s="10"/>
      <c r="G37" s="3"/>
      <c r="H37" s="3"/>
      <c r="I37" s="3"/>
      <c r="J37" s="10"/>
    </row>
    <row r="38" spans="1:10" ht="12.75">
      <c r="A38" s="3"/>
      <c r="B38" s="3"/>
      <c r="C38" s="3" t="s">
        <v>21</v>
      </c>
      <c r="D38" s="7" t="s">
        <v>3</v>
      </c>
      <c r="E38" s="3"/>
      <c r="F38" s="10">
        <f>+FacSup!F37+EnvirSUP!F36+OEHESUP!F36</f>
        <v>1283000</v>
      </c>
      <c r="G38" s="3"/>
      <c r="H38" s="7" t="s">
        <v>3</v>
      </c>
      <c r="I38" s="3"/>
      <c r="J38" s="10">
        <f>+FacSup!J37+EnvirSUP!J36+OEHESUP!J36</f>
        <v>33000</v>
      </c>
    </row>
    <row r="39" spans="1:10" ht="12.75">
      <c r="A39" s="3"/>
      <c r="B39" s="3">
        <v>14</v>
      </c>
      <c r="C39" s="3" t="s">
        <v>22</v>
      </c>
      <c r="D39" s="7" t="s">
        <v>3</v>
      </c>
      <c r="E39" s="3"/>
      <c r="F39" s="10">
        <f>FacSup!F38+EnvirSUP!F37</f>
        <v>678000</v>
      </c>
      <c r="G39" s="3"/>
      <c r="H39" s="7" t="s">
        <v>3</v>
      </c>
      <c r="I39" s="3"/>
      <c r="J39" s="10">
        <f>FacSup!J38+EnvirSUP!J37</f>
        <v>9000</v>
      </c>
    </row>
    <row r="40" spans="1:11" ht="12.75">
      <c r="A40" s="3"/>
      <c r="B40" s="3">
        <v>15</v>
      </c>
      <c r="C40" s="3" t="s">
        <v>23</v>
      </c>
      <c r="D40" s="7" t="s">
        <v>3</v>
      </c>
      <c r="E40" s="3"/>
      <c r="F40" s="10">
        <f>+FacSup!F39+EnvirSUP!F38+OEHESUP!F37</f>
        <v>38045000</v>
      </c>
      <c r="G40" s="3"/>
      <c r="H40" s="7" t="s">
        <v>3</v>
      </c>
      <c r="I40" s="3"/>
      <c r="J40" s="10">
        <f>FacSup!J39+EnvirSUP!J38+OEHESUP!J37</f>
        <v>1255000</v>
      </c>
      <c r="K40" s="37"/>
    </row>
    <row r="41" spans="1:11" ht="12.75">
      <c r="A41" s="3"/>
      <c r="B41" s="3">
        <v>16</v>
      </c>
      <c r="C41" s="3" t="s">
        <v>24</v>
      </c>
      <c r="D41" s="7"/>
      <c r="E41" s="3"/>
      <c r="F41" s="10">
        <f>+FacSup!F40+EnvirSUP!F39</f>
        <v>2000</v>
      </c>
      <c r="G41" s="3"/>
      <c r="H41" s="7"/>
      <c r="I41" s="3"/>
      <c r="J41" s="10">
        <v>0</v>
      </c>
      <c r="K41" s="37"/>
    </row>
    <row r="42" spans="1:10" ht="12.75">
      <c r="A42" s="3"/>
      <c r="B42" s="3">
        <v>17</v>
      </c>
      <c r="C42" s="3" t="s">
        <v>25</v>
      </c>
      <c r="D42" s="33" t="s">
        <v>3</v>
      </c>
      <c r="E42" s="3"/>
      <c r="F42" s="91">
        <f>+FacSup!F41</f>
        <v>0</v>
      </c>
      <c r="G42" s="34"/>
      <c r="H42" s="33" t="s">
        <v>3</v>
      </c>
      <c r="I42" s="34"/>
      <c r="J42" s="36">
        <v>0</v>
      </c>
    </row>
    <row r="43" spans="1:10" ht="12.75">
      <c r="A43" s="3"/>
      <c r="B43" s="3">
        <v>18</v>
      </c>
      <c r="C43" s="3" t="s">
        <v>96</v>
      </c>
      <c r="D43" s="33" t="s">
        <v>3</v>
      </c>
      <c r="E43" s="3"/>
      <c r="F43" s="40" t="s">
        <v>4</v>
      </c>
      <c r="G43" s="3"/>
      <c r="H43" s="33" t="s">
        <v>3</v>
      </c>
      <c r="I43" s="3"/>
      <c r="J43" s="13">
        <f>EnvirSUP!J40</f>
        <v>2371000</v>
      </c>
    </row>
    <row r="44" spans="1:10" ht="12.75">
      <c r="A44" s="3"/>
      <c r="B44" s="3"/>
      <c r="C44" s="3" t="s">
        <v>26</v>
      </c>
      <c r="D44" s="7" t="s">
        <v>3</v>
      </c>
      <c r="E44" s="3"/>
      <c r="F44" s="8" t="s">
        <v>4</v>
      </c>
      <c r="G44" s="3"/>
      <c r="H44" s="7" t="s">
        <v>3</v>
      </c>
      <c r="I44" s="3"/>
      <c r="J44" s="14">
        <f>SUM(J23:J43)</f>
        <v>7374000</v>
      </c>
    </row>
    <row r="45" spans="1:10" ht="12.75">
      <c r="A45" s="3" t="s">
        <v>29</v>
      </c>
      <c r="B45" s="3"/>
      <c r="C45" s="3"/>
      <c r="D45" s="7"/>
      <c r="E45" s="3"/>
      <c r="F45" s="8"/>
      <c r="G45" s="3"/>
      <c r="H45" s="7"/>
      <c r="I45" s="3"/>
      <c r="J45" s="14"/>
    </row>
    <row r="46" spans="1:10" ht="12.75">
      <c r="A46" s="3"/>
      <c r="B46" s="25" t="s">
        <v>30</v>
      </c>
      <c r="C46" s="25"/>
      <c r="D46" s="3"/>
      <c r="E46" s="3"/>
      <c r="F46" s="3"/>
      <c r="G46" s="3"/>
      <c r="H46" s="3"/>
      <c r="I46" s="3"/>
      <c r="J46" s="3"/>
    </row>
    <row r="47" spans="1:10" ht="12.75">
      <c r="A47" s="3"/>
      <c r="B47" s="25" t="s">
        <v>31</v>
      </c>
      <c r="C47" s="25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 t="s">
        <v>74</v>
      </c>
      <c r="D48" s="7" t="s">
        <v>3</v>
      </c>
      <c r="E48" s="3"/>
      <c r="F48" s="8" t="s">
        <v>4</v>
      </c>
      <c r="G48" s="3"/>
      <c r="H48" s="7">
        <f>FacSup!H46+EnvirSUP!H46</f>
        <v>7</v>
      </c>
      <c r="I48" s="3"/>
      <c r="J48" s="9">
        <f>FacSup!J46+EnvirSUP!J46</f>
        <v>811000</v>
      </c>
    </row>
    <row r="49" spans="1:10" ht="12.75">
      <c r="A49" s="3"/>
      <c r="B49" s="3"/>
      <c r="C49" s="3" t="s">
        <v>75</v>
      </c>
      <c r="D49" s="7" t="s">
        <v>3</v>
      </c>
      <c r="E49" s="3"/>
      <c r="F49" s="8" t="s">
        <v>4</v>
      </c>
      <c r="G49" s="3"/>
      <c r="H49" s="8">
        <f>FacSup!H47+EnvirSUP!H47</f>
        <v>5</v>
      </c>
      <c r="I49" s="3"/>
      <c r="J49" s="10">
        <v>604000</v>
      </c>
    </row>
    <row r="50" spans="1:10" ht="12.75">
      <c r="A50" s="3"/>
      <c r="B50" s="3"/>
      <c r="C50" s="3" t="s">
        <v>76</v>
      </c>
      <c r="D50" s="33" t="s">
        <v>3</v>
      </c>
      <c r="E50" s="3"/>
      <c r="F50" s="35" t="s">
        <v>4</v>
      </c>
      <c r="G50" s="3"/>
      <c r="H50" s="33" t="s">
        <v>3</v>
      </c>
      <c r="I50" s="3"/>
      <c r="J50" s="36">
        <f>FacSup!J48+EnvirSUP!J48</f>
        <v>683000</v>
      </c>
    </row>
    <row r="51" spans="2:10" ht="12.75">
      <c r="B51" s="3"/>
      <c r="C51" s="3" t="s">
        <v>92</v>
      </c>
      <c r="D51" s="7" t="s">
        <v>3</v>
      </c>
      <c r="E51" s="3"/>
      <c r="F51" s="8" t="s">
        <v>4</v>
      </c>
      <c r="G51" s="3"/>
      <c r="H51" s="26">
        <f>FacSup!H49</f>
        <v>3</v>
      </c>
      <c r="I51" s="3"/>
      <c r="J51" s="14">
        <f>FacSup!J49+EnvirSUP!J49</f>
        <v>389000</v>
      </c>
    </row>
    <row r="52" spans="2:10" ht="12.75">
      <c r="B52" s="3"/>
      <c r="C52" s="3" t="s">
        <v>77</v>
      </c>
      <c r="D52" s="11" t="s">
        <v>3</v>
      </c>
      <c r="E52" s="3"/>
      <c r="F52" s="12" t="s">
        <v>4</v>
      </c>
      <c r="G52" s="3"/>
      <c r="H52" s="45" t="s">
        <v>3</v>
      </c>
      <c r="I52" s="34"/>
      <c r="J52" s="32">
        <f>FacSup!J50+EnvirSUP!J50</f>
        <v>1006000</v>
      </c>
    </row>
    <row r="53" spans="2:10" ht="12.75">
      <c r="B53" s="3"/>
      <c r="C53" s="3" t="s">
        <v>32</v>
      </c>
      <c r="D53" s="7" t="s">
        <v>3</v>
      </c>
      <c r="E53" s="3"/>
      <c r="F53" s="8" t="s">
        <v>4</v>
      </c>
      <c r="G53" s="3"/>
      <c r="H53" s="30">
        <f>SUM(H48:H52)</f>
        <v>15</v>
      </c>
      <c r="I53" s="3"/>
      <c r="J53" s="14">
        <f>SUM(J48:J52)</f>
        <v>3493000</v>
      </c>
    </row>
    <row r="54" ht="12.75">
      <c r="F54" s="2"/>
    </row>
    <row r="55" spans="1:10" ht="13.5" thickBot="1">
      <c r="A55" s="3" t="s">
        <v>34</v>
      </c>
      <c r="C55" s="3"/>
      <c r="D55" s="27" t="s">
        <v>3</v>
      </c>
      <c r="E55" s="3"/>
      <c r="F55" s="28" t="s">
        <v>4</v>
      </c>
      <c r="G55" s="3"/>
      <c r="H55" s="29">
        <v>15</v>
      </c>
      <c r="I55" s="3"/>
      <c r="J55" s="31">
        <f>+J53+J44</f>
        <v>10867000</v>
      </c>
    </row>
    <row r="56" spans="1:10" ht="13.5" thickTop="1">
      <c r="A56" s="3"/>
      <c r="C56" s="3"/>
      <c r="D56" s="33"/>
      <c r="E56" s="3"/>
      <c r="F56" s="42"/>
      <c r="G56" s="3"/>
      <c r="H56" s="43"/>
      <c r="I56" s="3"/>
      <c r="J56" s="44"/>
    </row>
    <row r="57" spans="1:10" ht="12.75">
      <c r="A57" s="3"/>
      <c r="C57" s="3"/>
      <c r="D57" s="4" t="s">
        <v>89</v>
      </c>
      <c r="E57" s="4"/>
      <c r="F57" s="4"/>
      <c r="G57" s="3"/>
      <c r="H57" s="3"/>
      <c r="I57" s="3"/>
      <c r="J57" s="3"/>
    </row>
    <row r="58" spans="1:10" ht="12.75">
      <c r="A58" s="3"/>
      <c r="C58" s="3"/>
      <c r="D58" s="5" t="s">
        <v>84</v>
      </c>
      <c r="E58" s="5"/>
      <c r="F58" s="5"/>
      <c r="G58" s="3"/>
      <c r="H58" s="5" t="s">
        <v>5</v>
      </c>
      <c r="I58" s="5"/>
      <c r="J58" s="5"/>
    </row>
    <row r="59" spans="1:10" ht="12.75">
      <c r="A59" s="3"/>
      <c r="C59" s="3"/>
      <c r="D59" s="6" t="s">
        <v>1</v>
      </c>
      <c r="E59" s="3"/>
      <c r="F59" s="6" t="s">
        <v>2</v>
      </c>
      <c r="G59" s="3"/>
      <c r="H59" s="6" t="s">
        <v>1</v>
      </c>
      <c r="I59" s="3"/>
      <c r="J59" s="6" t="s">
        <v>2</v>
      </c>
    </row>
    <row r="60" spans="1:10" ht="12.75">
      <c r="A60" s="3" t="s">
        <v>35</v>
      </c>
      <c r="B60" s="3"/>
      <c r="C60" s="3"/>
      <c r="D60" s="7"/>
      <c r="E60" s="3"/>
      <c r="F60" s="26"/>
      <c r="G60" s="3"/>
      <c r="H60" s="30"/>
      <c r="I60" s="3"/>
      <c r="J60" s="14"/>
    </row>
    <row r="61" spans="1:10" ht="12.75">
      <c r="A61" s="3"/>
      <c r="B61" s="3"/>
      <c r="C61" s="3"/>
      <c r="D61" s="3"/>
      <c r="E61" s="3"/>
      <c r="F61" s="10"/>
      <c r="G61" s="3"/>
      <c r="H61" s="3"/>
      <c r="I61" s="3"/>
      <c r="J61" s="10"/>
    </row>
    <row r="62" spans="1:10" ht="12.75">
      <c r="A62" s="3" t="s">
        <v>0</v>
      </c>
      <c r="B62" s="3"/>
      <c r="C62" s="3"/>
      <c r="D62" s="7"/>
      <c r="E62" s="3"/>
      <c r="F62" s="10"/>
      <c r="G62" s="3"/>
      <c r="H62" s="7"/>
      <c r="I62" s="3"/>
      <c r="J62" s="10"/>
    </row>
    <row r="63" spans="1:10" ht="12.75">
      <c r="A63" s="3"/>
      <c r="B63" s="25" t="s">
        <v>28</v>
      </c>
      <c r="C63" s="3"/>
      <c r="D63" s="3"/>
      <c r="E63" s="3"/>
      <c r="F63" s="10"/>
      <c r="G63" s="3"/>
      <c r="H63" s="3"/>
      <c r="I63" s="3"/>
      <c r="J63" s="10"/>
    </row>
    <row r="64" spans="1:10" ht="12.75">
      <c r="A64" s="3"/>
      <c r="B64" s="3"/>
      <c r="C64" s="3" t="s">
        <v>81</v>
      </c>
      <c r="D64" s="11" t="s">
        <v>3</v>
      </c>
      <c r="E64" s="3"/>
      <c r="F64" s="12" t="s">
        <v>4</v>
      </c>
      <c r="G64" s="3"/>
      <c r="H64" s="11" t="s">
        <v>3</v>
      </c>
      <c r="I64" s="3"/>
      <c r="J64" s="32">
        <f>+FacSup!J62+EnvirSUP!J58+OEHESUP!J45</f>
        <v>-5103000</v>
      </c>
    </row>
    <row r="65" spans="1:10" ht="12.75">
      <c r="A65" s="3"/>
      <c r="B65" s="3"/>
      <c r="C65" s="3" t="s">
        <v>40</v>
      </c>
      <c r="D65" s="7" t="s">
        <v>3</v>
      </c>
      <c r="E65" s="3"/>
      <c r="F65" s="8" t="s">
        <v>4</v>
      </c>
      <c r="G65" s="3"/>
      <c r="H65" s="7" t="s">
        <v>3</v>
      </c>
      <c r="I65" s="3"/>
      <c r="J65" s="14">
        <f>+J64</f>
        <v>-5103000</v>
      </c>
    </row>
    <row r="66" spans="4:10" ht="12.75">
      <c r="D66" s="7"/>
      <c r="E66" s="3"/>
      <c r="F66" s="10"/>
      <c r="G66" s="3"/>
      <c r="H66" s="7"/>
      <c r="I66" s="3"/>
      <c r="J66" s="10"/>
    </row>
    <row r="67" spans="1:10" ht="13.5" thickBot="1">
      <c r="A67" s="3" t="s">
        <v>38</v>
      </c>
      <c r="B67" s="3"/>
      <c r="C67" s="3"/>
      <c r="D67" s="27" t="s">
        <v>3</v>
      </c>
      <c r="E67" s="3"/>
      <c r="F67" s="28" t="s">
        <v>4</v>
      </c>
      <c r="G67" s="3"/>
      <c r="H67" s="27" t="s">
        <v>3</v>
      </c>
      <c r="I67" s="3"/>
      <c r="J67" s="31">
        <f>+J65</f>
        <v>-5103000</v>
      </c>
    </row>
    <row r="68" spans="1:10" ht="13.5" thickTop="1">
      <c r="A68" s="3"/>
      <c r="B68" s="3"/>
      <c r="C68" s="3"/>
      <c r="D68" s="7"/>
      <c r="E68" s="3"/>
      <c r="F68" s="8"/>
      <c r="G68" s="3"/>
      <c r="H68" s="7"/>
      <c r="I68" s="3"/>
      <c r="J68" s="10"/>
    </row>
    <row r="69" spans="1:10" ht="13.5" thickBot="1">
      <c r="A69" s="3" t="s">
        <v>39</v>
      </c>
      <c r="B69" s="3"/>
      <c r="C69" s="3"/>
      <c r="D69" s="27" t="s">
        <v>3</v>
      </c>
      <c r="E69" s="3"/>
      <c r="F69" s="28" t="s">
        <v>4</v>
      </c>
      <c r="G69" s="3"/>
      <c r="H69" s="29">
        <f>+H55</f>
        <v>15</v>
      </c>
      <c r="I69" s="3"/>
      <c r="J69" s="31">
        <f>+J55+J67</f>
        <v>5764000</v>
      </c>
    </row>
    <row r="70" ht="13.5" thickTop="1"/>
  </sheetData>
  <printOptions/>
  <pageMargins left="0.75" right="0.75" top="1" bottom="1" header="0.5" footer="0.5"/>
  <pageSetup horizontalDpi="600" verticalDpi="600" orientation="portrait" scale="90" r:id="rId1"/>
  <headerFooter alignWithMargins="0">
    <oddFooter>&amp;C&amp;"Times New Roman,Regular"&amp;12SUP-44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K67"/>
  <sheetViews>
    <sheetView workbookViewId="0" topLeftCell="A38">
      <selection activeCell="D57" sqref="D57"/>
    </sheetView>
  </sheetViews>
  <sheetFormatPr defaultColWidth="9.140625" defaultRowHeight="12.75"/>
  <cols>
    <col min="1" max="1" width="3.57421875" style="0" customWidth="1"/>
    <col min="2" max="2" width="3.00390625" style="0" customWidth="1"/>
    <col min="3" max="3" width="34.140625" style="0" customWidth="1"/>
    <col min="5" max="5" width="1.7109375" style="0" customWidth="1"/>
    <col min="6" max="6" width="13.421875" style="0" bestFit="1" customWidth="1"/>
    <col min="7" max="7" width="1.57421875" style="0" customWidth="1"/>
    <col min="8" max="8" width="9.57421875" style="0" bestFit="1" customWidth="1"/>
    <col min="9" max="9" width="1.8515625" style="0" customWidth="1"/>
    <col min="10" max="10" width="16.8515625" style="0" bestFit="1" customWidth="1"/>
    <col min="11" max="11" width="9.7109375" style="0" bestFit="1" customWidth="1"/>
  </cols>
  <sheetData>
    <row r="2" spans="2:10" ht="20.25">
      <c r="B2" s="24" t="s">
        <v>47</v>
      </c>
      <c r="C2" s="1"/>
      <c r="D2" s="1"/>
      <c r="E2" s="1"/>
      <c r="F2" s="1"/>
      <c r="G2" s="1"/>
      <c r="H2" s="1"/>
      <c r="I2" s="1"/>
      <c r="J2" s="1"/>
    </row>
    <row r="3" spans="1:10" ht="10.5" customHeight="1">
      <c r="A3" s="23"/>
      <c r="B3" s="22"/>
      <c r="C3" s="1"/>
      <c r="D3" s="1"/>
      <c r="E3" s="1"/>
      <c r="F3" s="1"/>
      <c r="G3" s="1"/>
      <c r="H3" s="1"/>
      <c r="I3" s="1"/>
      <c r="J3" s="1"/>
    </row>
    <row r="4" spans="1:10" ht="15.75">
      <c r="A4" s="15"/>
      <c r="B4" s="15"/>
      <c r="C4" s="15"/>
      <c r="D4" s="15"/>
      <c r="E4" s="15"/>
      <c r="F4" s="15"/>
      <c r="G4" s="15"/>
      <c r="H4" s="15"/>
      <c r="I4" s="15"/>
      <c r="J4" s="48"/>
    </row>
    <row r="5" spans="1:10" ht="15.75">
      <c r="A5" s="15"/>
      <c r="B5" s="16" t="s">
        <v>103</v>
      </c>
      <c r="C5" s="16"/>
      <c r="D5" s="16"/>
      <c r="E5" s="16"/>
      <c r="F5" s="16"/>
      <c r="G5" s="16"/>
      <c r="H5" s="16"/>
      <c r="I5" s="15"/>
      <c r="J5" s="50">
        <v>70473000</v>
      </c>
    </row>
    <row r="6" spans="1:10" ht="15.75">
      <c r="A6" s="15"/>
      <c r="B6" s="15"/>
      <c r="C6" s="15"/>
      <c r="D6" s="15"/>
      <c r="E6" s="15"/>
      <c r="F6" s="15"/>
      <c r="G6" s="15"/>
      <c r="H6" s="15"/>
      <c r="I6" s="15"/>
      <c r="J6" s="48"/>
    </row>
    <row r="7" spans="1:10" ht="15.75">
      <c r="A7" s="15"/>
      <c r="B7" s="15"/>
      <c r="C7" s="16" t="s">
        <v>8</v>
      </c>
      <c r="D7" s="16"/>
      <c r="E7" s="16"/>
      <c r="F7" s="16"/>
      <c r="G7" s="16"/>
      <c r="H7" s="16"/>
      <c r="I7" s="15"/>
      <c r="J7" s="50">
        <v>70473000</v>
      </c>
    </row>
    <row r="8" spans="1:10" ht="15.75">
      <c r="A8" s="15"/>
      <c r="B8" s="15"/>
      <c r="C8" s="18" t="s">
        <v>27</v>
      </c>
      <c r="D8" s="16"/>
      <c r="E8" s="16"/>
      <c r="F8" s="16"/>
      <c r="G8" s="16"/>
      <c r="H8" s="16"/>
      <c r="I8" s="15"/>
      <c r="J8" s="50">
        <f>-J7</f>
        <v>-70473000</v>
      </c>
    </row>
    <row r="9" spans="1:10" ht="15.75">
      <c r="A9" s="15"/>
      <c r="B9" s="15"/>
      <c r="C9" s="15"/>
      <c r="D9" s="15"/>
      <c r="E9" s="15"/>
      <c r="F9" s="15"/>
      <c r="G9" s="15"/>
      <c r="H9" s="15"/>
      <c r="I9" s="15"/>
      <c r="J9" s="48"/>
    </row>
    <row r="10" spans="1:10" ht="15.75">
      <c r="A10" s="15"/>
      <c r="B10" s="16" t="s">
        <v>97</v>
      </c>
      <c r="C10" s="16"/>
      <c r="D10" s="16"/>
      <c r="E10" s="16"/>
      <c r="F10" s="16"/>
      <c r="G10" s="16"/>
      <c r="H10" s="16"/>
      <c r="I10" s="15"/>
      <c r="J10" s="50">
        <v>74835000</v>
      </c>
    </row>
    <row r="11" spans="1:10" ht="15.75">
      <c r="A11" s="15"/>
      <c r="B11" s="15"/>
      <c r="C11" s="15"/>
      <c r="D11" s="15"/>
      <c r="E11" s="15"/>
      <c r="F11" s="15"/>
      <c r="G11" s="15"/>
      <c r="H11" s="15"/>
      <c r="I11" s="15"/>
      <c r="J11" s="48"/>
    </row>
    <row r="12" spans="1:10" ht="15.75">
      <c r="A12" s="15"/>
      <c r="B12" s="15"/>
      <c r="C12" s="18" t="s">
        <v>9</v>
      </c>
      <c r="D12" s="16"/>
      <c r="E12" s="16"/>
      <c r="F12" s="49"/>
      <c r="G12" s="49"/>
      <c r="H12" s="49"/>
      <c r="I12" s="48"/>
      <c r="J12" s="50">
        <f>-J10</f>
        <v>-74835000</v>
      </c>
    </row>
    <row r="13" spans="1:10" ht="15.75">
      <c r="A13" s="15"/>
      <c r="B13" s="15"/>
      <c r="C13" s="16" t="s">
        <v>10</v>
      </c>
      <c r="D13" s="16"/>
      <c r="E13" s="16"/>
      <c r="F13" s="49"/>
      <c r="G13" s="49"/>
      <c r="H13" s="49"/>
      <c r="I13" s="48"/>
      <c r="J13" s="51">
        <f>J10-J5</f>
        <v>4362000</v>
      </c>
    </row>
    <row r="14" spans="1:10" ht="15.75">
      <c r="A14" s="15"/>
      <c r="B14" s="15"/>
      <c r="C14" s="18" t="s">
        <v>11</v>
      </c>
      <c r="D14" s="16"/>
      <c r="E14" s="16"/>
      <c r="F14" s="49"/>
      <c r="G14" s="49"/>
      <c r="H14" s="49"/>
      <c r="I14" s="52"/>
      <c r="J14" s="53">
        <f>-J13</f>
        <v>-4362000</v>
      </c>
    </row>
    <row r="15" spans="6:10" ht="12.75">
      <c r="F15" s="46"/>
      <c r="G15" s="46"/>
      <c r="H15" s="46"/>
      <c r="I15" s="46"/>
      <c r="J15" s="46"/>
    </row>
    <row r="16" spans="1:10" ht="12.75">
      <c r="A16" s="3"/>
      <c r="B16" s="3"/>
      <c r="C16" s="3"/>
      <c r="D16" s="4" t="s">
        <v>99</v>
      </c>
      <c r="E16" s="4"/>
      <c r="F16" s="54"/>
      <c r="G16" s="55"/>
      <c r="H16" s="55"/>
      <c r="I16" s="55"/>
      <c r="J16" s="55"/>
    </row>
    <row r="17" spans="1:10" ht="12.75">
      <c r="A17" s="3"/>
      <c r="B17" s="3"/>
      <c r="C17" s="3"/>
      <c r="D17" s="5" t="s">
        <v>84</v>
      </c>
      <c r="E17" s="5"/>
      <c r="F17" s="56"/>
      <c r="G17" s="55"/>
      <c r="H17" s="56" t="s">
        <v>5</v>
      </c>
      <c r="I17" s="56"/>
      <c r="J17" s="56"/>
    </row>
    <row r="18" spans="1:10" ht="12.75">
      <c r="A18" s="3"/>
      <c r="B18" s="3"/>
      <c r="C18" s="3"/>
      <c r="D18" s="6" t="s">
        <v>1</v>
      </c>
      <c r="E18" s="3"/>
      <c r="F18" s="57" t="s">
        <v>2</v>
      </c>
      <c r="G18" s="55"/>
      <c r="H18" s="57" t="s">
        <v>1</v>
      </c>
      <c r="I18" s="55"/>
      <c r="J18" s="57" t="s">
        <v>2</v>
      </c>
    </row>
    <row r="19" spans="1:10" ht="12.75">
      <c r="A19" s="3" t="s">
        <v>36</v>
      </c>
      <c r="B19" s="3"/>
      <c r="C19" s="3"/>
      <c r="D19" s="3"/>
      <c r="E19" s="3"/>
      <c r="F19" s="55"/>
      <c r="G19" s="55"/>
      <c r="H19" s="55"/>
      <c r="I19" s="55"/>
      <c r="J19" s="55"/>
    </row>
    <row r="20" spans="1:10" ht="12.75">
      <c r="A20" s="3" t="s">
        <v>0</v>
      </c>
      <c r="B20" s="3" t="s">
        <v>28</v>
      </c>
      <c r="C20" s="3"/>
      <c r="D20" s="3"/>
      <c r="E20" s="3"/>
      <c r="F20" s="55"/>
      <c r="G20" s="55"/>
      <c r="H20" s="55"/>
      <c r="I20" s="55"/>
      <c r="J20" s="55"/>
    </row>
    <row r="21" spans="1:10" ht="12.75">
      <c r="A21" s="3"/>
      <c r="B21" s="3">
        <v>1</v>
      </c>
      <c r="C21" s="3" t="s">
        <v>72</v>
      </c>
      <c r="D21" s="3"/>
      <c r="E21" s="3"/>
      <c r="F21" s="55"/>
      <c r="G21" s="55"/>
      <c r="H21" s="55"/>
      <c r="I21" s="55"/>
      <c r="J21" s="55"/>
    </row>
    <row r="22" spans="1:10" ht="12.75">
      <c r="A22" s="3"/>
      <c r="B22" s="3"/>
      <c r="C22" s="3" t="s">
        <v>67</v>
      </c>
      <c r="D22" s="7" t="s">
        <v>3</v>
      </c>
      <c r="E22" s="3"/>
      <c r="F22" s="74" t="s">
        <v>4</v>
      </c>
      <c r="G22" s="55"/>
      <c r="H22" s="59" t="s">
        <v>3</v>
      </c>
      <c r="I22" s="55"/>
      <c r="J22" s="76">
        <v>346000</v>
      </c>
    </row>
    <row r="23" spans="1:10" ht="12.75">
      <c r="A23" s="3"/>
      <c r="B23" s="3">
        <v>2</v>
      </c>
      <c r="C23" s="3" t="s">
        <v>73</v>
      </c>
      <c r="D23" s="3"/>
      <c r="E23" s="3"/>
      <c r="F23" s="74"/>
      <c r="G23" s="55"/>
      <c r="H23" s="55"/>
      <c r="I23" s="55"/>
      <c r="J23" s="60"/>
    </row>
    <row r="24" spans="1:10" ht="12.75">
      <c r="A24" s="3"/>
      <c r="B24" s="3"/>
      <c r="C24" s="3" t="s">
        <v>12</v>
      </c>
      <c r="D24" s="7" t="s">
        <v>3</v>
      </c>
      <c r="E24" s="3"/>
      <c r="F24" s="74" t="s">
        <v>4</v>
      </c>
      <c r="G24" s="55"/>
      <c r="H24" s="59" t="s">
        <v>3</v>
      </c>
      <c r="I24" s="55"/>
      <c r="J24" s="60">
        <v>416000</v>
      </c>
    </row>
    <row r="25" spans="1:10" ht="12.75">
      <c r="A25" s="3"/>
      <c r="B25" s="3">
        <v>3</v>
      </c>
      <c r="C25" s="3" t="s">
        <v>13</v>
      </c>
      <c r="D25" s="7" t="s">
        <v>3</v>
      </c>
      <c r="E25" s="3"/>
      <c r="F25" s="74" t="s">
        <v>4</v>
      </c>
      <c r="G25" s="55"/>
      <c r="H25" s="59" t="s">
        <v>3</v>
      </c>
      <c r="I25" s="55"/>
      <c r="J25" s="60">
        <v>655000</v>
      </c>
    </row>
    <row r="26" spans="1:10" ht="12.75">
      <c r="A26" s="3"/>
      <c r="B26" s="3">
        <v>4</v>
      </c>
      <c r="C26" s="3" t="s">
        <v>88</v>
      </c>
      <c r="D26" s="7" t="s">
        <v>3</v>
      </c>
      <c r="E26" s="3"/>
      <c r="F26" s="74" t="s">
        <v>4</v>
      </c>
      <c r="G26" s="55"/>
      <c r="H26" s="59" t="s">
        <v>3</v>
      </c>
      <c r="I26" s="55"/>
      <c r="J26" s="60">
        <v>-142000</v>
      </c>
    </row>
    <row r="27" spans="1:10" ht="12.75">
      <c r="A27" s="3"/>
      <c r="B27" s="3">
        <v>5</v>
      </c>
      <c r="C27" s="3" t="s">
        <v>79</v>
      </c>
      <c r="D27" s="7" t="s">
        <v>3</v>
      </c>
      <c r="E27" s="3"/>
      <c r="F27" s="74" t="s">
        <v>4</v>
      </c>
      <c r="G27" s="55"/>
      <c r="H27" s="59" t="s">
        <v>3</v>
      </c>
      <c r="I27" s="55"/>
      <c r="J27" s="60">
        <v>420000</v>
      </c>
    </row>
    <row r="28" spans="1:10" ht="12.75">
      <c r="A28" s="3"/>
      <c r="B28" s="3">
        <v>6</v>
      </c>
      <c r="C28" s="3" t="s">
        <v>14</v>
      </c>
      <c r="D28" s="7" t="s">
        <v>3</v>
      </c>
      <c r="E28" s="3"/>
      <c r="F28" s="60">
        <v>452000</v>
      </c>
      <c r="G28" s="55"/>
      <c r="H28" s="59" t="s">
        <v>3</v>
      </c>
      <c r="I28" s="55"/>
      <c r="J28" s="60">
        <v>7000</v>
      </c>
    </row>
    <row r="29" spans="1:10" ht="12.75">
      <c r="A29" s="3"/>
      <c r="B29" s="3">
        <v>7</v>
      </c>
      <c r="C29" s="3" t="s">
        <v>15</v>
      </c>
      <c r="D29" s="7" t="s">
        <v>3</v>
      </c>
      <c r="E29" s="3"/>
      <c r="F29" s="60">
        <v>653000</v>
      </c>
      <c r="G29" s="55"/>
      <c r="H29" s="59" t="s">
        <v>3</v>
      </c>
      <c r="I29" s="55"/>
      <c r="J29" s="60">
        <v>9000</v>
      </c>
    </row>
    <row r="30" spans="1:10" ht="12.75">
      <c r="A30" s="3"/>
      <c r="B30" s="3">
        <v>8</v>
      </c>
      <c r="C30" s="3" t="s">
        <v>16</v>
      </c>
      <c r="D30" s="7" t="s">
        <v>3</v>
      </c>
      <c r="E30" s="3"/>
      <c r="F30" s="60">
        <v>7000</v>
      </c>
      <c r="G30" s="55"/>
      <c r="H30" s="59" t="s">
        <v>3</v>
      </c>
      <c r="I30" s="55"/>
      <c r="J30" s="60">
        <v>0</v>
      </c>
    </row>
    <row r="31" spans="1:10" ht="12.75">
      <c r="A31" s="3"/>
      <c r="B31" s="3">
        <v>9</v>
      </c>
      <c r="C31" s="3" t="s">
        <v>17</v>
      </c>
      <c r="D31" s="3"/>
      <c r="E31" s="3"/>
      <c r="F31" s="60"/>
      <c r="G31" s="55"/>
      <c r="H31" s="55"/>
      <c r="I31" s="55"/>
      <c r="J31" s="60"/>
    </row>
    <row r="32" spans="1:10" ht="12.75">
      <c r="A32" s="3"/>
      <c r="B32" s="3"/>
      <c r="C32" s="3" t="s">
        <v>18</v>
      </c>
      <c r="D32" s="7" t="s">
        <v>3</v>
      </c>
      <c r="E32" s="3"/>
      <c r="F32" s="60">
        <v>10302000</v>
      </c>
      <c r="G32" s="55"/>
      <c r="H32" s="59" t="s">
        <v>3</v>
      </c>
      <c r="I32" s="55"/>
      <c r="J32" s="60">
        <v>153000</v>
      </c>
    </row>
    <row r="33" spans="1:10" ht="12.75">
      <c r="A33" s="3"/>
      <c r="B33" s="3">
        <v>10</v>
      </c>
      <c r="C33" s="3" t="s">
        <v>6</v>
      </c>
      <c r="D33" s="3"/>
      <c r="E33" s="3"/>
      <c r="F33" s="60"/>
      <c r="G33" s="55"/>
      <c r="H33" s="55"/>
      <c r="I33" s="55"/>
      <c r="J33" s="60"/>
    </row>
    <row r="34" spans="1:10" ht="12.75">
      <c r="A34" s="3"/>
      <c r="B34" s="3">
        <v>11</v>
      </c>
      <c r="C34" s="3" t="s">
        <v>19</v>
      </c>
      <c r="D34" s="7" t="s">
        <v>3</v>
      </c>
      <c r="E34" s="3"/>
      <c r="F34" s="60">
        <v>1417000</v>
      </c>
      <c r="G34" s="55"/>
      <c r="H34" s="59" t="s">
        <v>3</v>
      </c>
      <c r="I34" s="55"/>
      <c r="J34" s="60">
        <v>29000</v>
      </c>
    </row>
    <row r="35" spans="1:10" ht="12.75">
      <c r="A35" s="3"/>
      <c r="B35" s="3">
        <v>12</v>
      </c>
      <c r="C35" s="3" t="s">
        <v>20</v>
      </c>
      <c r="D35" s="7" t="s">
        <v>3</v>
      </c>
      <c r="E35" s="3"/>
      <c r="F35" s="60">
        <v>1274000</v>
      </c>
      <c r="G35" s="55"/>
      <c r="H35" s="59" t="s">
        <v>3</v>
      </c>
      <c r="I35" s="55"/>
      <c r="J35" s="60">
        <v>21000</v>
      </c>
    </row>
    <row r="36" spans="1:10" ht="12.75">
      <c r="A36" s="3"/>
      <c r="B36" s="3">
        <v>13</v>
      </c>
      <c r="C36" s="3" t="s">
        <v>7</v>
      </c>
      <c r="D36" s="3"/>
      <c r="E36" s="3"/>
      <c r="F36" s="60"/>
      <c r="G36" s="55"/>
      <c r="H36" s="55"/>
      <c r="I36" s="55"/>
      <c r="J36" s="60"/>
    </row>
    <row r="37" spans="1:10" ht="12.75">
      <c r="A37" s="3"/>
      <c r="B37" s="3"/>
      <c r="C37" s="3" t="s">
        <v>21</v>
      </c>
      <c r="D37" s="7" t="s">
        <v>3</v>
      </c>
      <c r="E37" s="3"/>
      <c r="F37" s="60">
        <v>961000</v>
      </c>
      <c r="G37" s="55"/>
      <c r="H37" s="59" t="s">
        <v>3</v>
      </c>
      <c r="I37" s="55"/>
      <c r="J37" s="60">
        <v>15000</v>
      </c>
    </row>
    <row r="38" spans="1:10" ht="12.75">
      <c r="A38" s="3"/>
      <c r="B38" s="3">
        <v>14</v>
      </c>
      <c r="C38" s="3" t="s">
        <v>22</v>
      </c>
      <c r="D38" s="7" t="s">
        <v>3</v>
      </c>
      <c r="E38" s="3"/>
      <c r="F38" s="60">
        <v>603000</v>
      </c>
      <c r="G38" s="55"/>
      <c r="H38" s="59" t="s">
        <v>3</v>
      </c>
      <c r="I38" s="55"/>
      <c r="J38" s="60">
        <v>8000</v>
      </c>
    </row>
    <row r="39" spans="1:11" ht="12.75">
      <c r="A39" s="3"/>
      <c r="B39" s="3">
        <v>15</v>
      </c>
      <c r="C39" s="3" t="s">
        <v>23</v>
      </c>
      <c r="D39" s="7" t="s">
        <v>3</v>
      </c>
      <c r="E39" s="3"/>
      <c r="F39" s="60">
        <v>17672000</v>
      </c>
      <c r="G39" s="55"/>
      <c r="H39" s="59" t="s">
        <v>3</v>
      </c>
      <c r="I39" s="55"/>
      <c r="J39" s="60">
        <v>583000</v>
      </c>
      <c r="K39" s="37"/>
    </row>
    <row r="40" spans="1:10" ht="12.75">
      <c r="A40" s="3"/>
      <c r="B40" s="3">
        <v>16</v>
      </c>
      <c r="C40" s="3" t="s">
        <v>24</v>
      </c>
      <c r="D40" s="7" t="s">
        <v>3</v>
      </c>
      <c r="E40" s="3"/>
      <c r="F40" s="60">
        <v>0</v>
      </c>
      <c r="G40" s="55"/>
      <c r="H40" s="59" t="s">
        <v>3</v>
      </c>
      <c r="I40" s="55"/>
      <c r="J40" s="60">
        <v>0</v>
      </c>
    </row>
    <row r="41" spans="1:10" ht="12.75">
      <c r="A41" s="3"/>
      <c r="B41" s="3">
        <v>17</v>
      </c>
      <c r="C41" s="3" t="s">
        <v>25</v>
      </c>
      <c r="D41" s="11" t="s">
        <v>3</v>
      </c>
      <c r="E41" s="3"/>
      <c r="F41" s="77">
        <v>0</v>
      </c>
      <c r="G41" s="55"/>
      <c r="H41" s="62" t="s">
        <v>3</v>
      </c>
      <c r="I41" s="55"/>
      <c r="J41" s="63">
        <v>0</v>
      </c>
    </row>
    <row r="42" spans="1:10" ht="12.75">
      <c r="A42" s="3"/>
      <c r="B42" s="3"/>
      <c r="C42" s="3" t="s">
        <v>26</v>
      </c>
      <c r="D42" s="7" t="s">
        <v>3</v>
      </c>
      <c r="E42" s="3"/>
      <c r="F42" s="83">
        <f>SUM(F28:F41)</f>
        <v>33341000</v>
      </c>
      <c r="G42" s="55"/>
      <c r="H42" s="59" t="s">
        <v>3</v>
      </c>
      <c r="I42" s="55"/>
      <c r="J42" s="92">
        <f>SUM(J22:J41)</f>
        <v>2520000</v>
      </c>
    </row>
    <row r="43" spans="6:10" ht="12.75">
      <c r="F43" s="79"/>
      <c r="G43" s="46"/>
      <c r="H43" s="46"/>
      <c r="I43" s="46"/>
      <c r="J43" s="46"/>
    </row>
    <row r="44" spans="1:10" ht="12.75">
      <c r="A44" s="3" t="s">
        <v>29</v>
      </c>
      <c r="B44" s="25" t="s">
        <v>30</v>
      </c>
      <c r="C44" s="25"/>
      <c r="D44" s="3"/>
      <c r="E44" s="3"/>
      <c r="F44" s="55"/>
      <c r="G44" s="55"/>
      <c r="H44" s="55"/>
      <c r="I44" s="55"/>
      <c r="J44" s="55"/>
    </row>
    <row r="45" spans="1:10" ht="12.75">
      <c r="A45" s="3"/>
      <c r="B45" s="25" t="s">
        <v>31</v>
      </c>
      <c r="C45" s="25"/>
      <c r="D45" s="3"/>
      <c r="E45" s="3"/>
      <c r="F45" s="55"/>
      <c r="G45" s="55"/>
      <c r="H45" s="55"/>
      <c r="I45" s="55"/>
      <c r="J45" s="55"/>
    </row>
    <row r="46" spans="1:10" ht="12.75">
      <c r="A46" s="3"/>
      <c r="B46" s="3"/>
      <c r="C46" s="3" t="s">
        <v>74</v>
      </c>
      <c r="D46" s="7" t="s">
        <v>3</v>
      </c>
      <c r="E46" s="3"/>
      <c r="F46" s="74" t="s">
        <v>4</v>
      </c>
      <c r="G46" s="55"/>
      <c r="H46" s="59">
        <v>6</v>
      </c>
      <c r="I46" s="55"/>
      <c r="J46" s="76">
        <v>725000</v>
      </c>
    </row>
    <row r="47" spans="1:10" ht="12.75">
      <c r="A47" s="3"/>
      <c r="B47" s="3"/>
      <c r="C47" s="3" t="s">
        <v>75</v>
      </c>
      <c r="D47" s="7" t="s">
        <v>3</v>
      </c>
      <c r="E47" s="3"/>
      <c r="F47" s="74" t="s">
        <v>4</v>
      </c>
      <c r="G47" s="55"/>
      <c r="H47" s="74">
        <v>4</v>
      </c>
      <c r="I47" s="55"/>
      <c r="J47" s="60">
        <v>518000</v>
      </c>
    </row>
    <row r="48" spans="1:10" ht="12.75">
      <c r="A48" s="3"/>
      <c r="B48" s="3"/>
      <c r="C48" s="3" t="s">
        <v>76</v>
      </c>
      <c r="D48" s="33" t="s">
        <v>3</v>
      </c>
      <c r="E48" s="3"/>
      <c r="F48" s="84" t="s">
        <v>4</v>
      </c>
      <c r="G48" s="55"/>
      <c r="H48" s="86" t="s">
        <v>3</v>
      </c>
      <c r="I48" s="55"/>
      <c r="J48" s="87">
        <v>597000</v>
      </c>
    </row>
    <row r="49" spans="1:10" ht="12.75">
      <c r="A49" s="3"/>
      <c r="B49" s="3"/>
      <c r="C49" s="3" t="s">
        <v>92</v>
      </c>
      <c r="D49" s="33" t="s">
        <v>3</v>
      </c>
      <c r="E49" s="3"/>
      <c r="F49" s="84" t="s">
        <v>4</v>
      </c>
      <c r="G49" s="55"/>
      <c r="H49" s="86">
        <v>3</v>
      </c>
      <c r="I49" s="55"/>
      <c r="J49" s="87">
        <v>389000</v>
      </c>
    </row>
    <row r="50" spans="1:10" ht="12.75">
      <c r="A50" s="3"/>
      <c r="B50" s="3"/>
      <c r="C50" s="3" t="s">
        <v>77</v>
      </c>
      <c r="D50" s="11" t="s">
        <v>3</v>
      </c>
      <c r="E50" s="3"/>
      <c r="F50" s="72" t="s">
        <v>4</v>
      </c>
      <c r="G50" s="55"/>
      <c r="H50" s="62" t="s">
        <v>3</v>
      </c>
      <c r="I50" s="55"/>
      <c r="J50" s="63">
        <v>1006000</v>
      </c>
    </row>
    <row r="51" spans="1:10" ht="12.75">
      <c r="A51" s="3"/>
      <c r="B51" s="3"/>
      <c r="C51" s="3" t="s">
        <v>32</v>
      </c>
      <c r="D51" s="33" t="s">
        <v>3</v>
      </c>
      <c r="E51" s="3"/>
      <c r="F51" s="84" t="s">
        <v>4</v>
      </c>
      <c r="G51" s="55"/>
      <c r="H51" s="90">
        <f>SUM(H46:H50)</f>
        <v>13</v>
      </c>
      <c r="I51" s="55"/>
      <c r="J51" s="87">
        <f>SUM(J46:J50)</f>
        <v>3235000</v>
      </c>
    </row>
    <row r="52" spans="1:10" ht="12.75">
      <c r="A52" s="3"/>
      <c r="B52" s="3"/>
      <c r="C52" s="3"/>
      <c r="D52" s="7"/>
      <c r="E52" s="3"/>
      <c r="F52" s="74"/>
      <c r="G52" s="55"/>
      <c r="H52" s="70"/>
      <c r="I52" s="55"/>
      <c r="J52" s="60"/>
    </row>
    <row r="53" spans="1:10" ht="13.5" thickBot="1">
      <c r="A53" s="3" t="s">
        <v>50</v>
      </c>
      <c r="B53" s="3"/>
      <c r="C53" s="3"/>
      <c r="D53" s="27" t="s">
        <v>3</v>
      </c>
      <c r="E53" s="3"/>
      <c r="F53" s="75" t="s">
        <v>4</v>
      </c>
      <c r="G53" s="55"/>
      <c r="H53" s="81">
        <f>+H51</f>
        <v>13</v>
      </c>
      <c r="I53" s="55"/>
      <c r="J53" s="69">
        <f>+J42+J51</f>
        <v>5755000</v>
      </c>
    </row>
    <row r="54" spans="1:10" ht="12.75" customHeight="1" thickTop="1">
      <c r="A54" s="3"/>
      <c r="B54" s="3"/>
      <c r="C54" s="3"/>
      <c r="D54" s="7"/>
      <c r="E54" s="3"/>
      <c r="F54" s="8"/>
      <c r="G54" s="3"/>
      <c r="H54" s="26"/>
      <c r="I54" s="3"/>
      <c r="J54" s="10"/>
    </row>
    <row r="55" spans="1:10" ht="12.75">
      <c r="A55" s="3"/>
      <c r="B55" s="3"/>
      <c r="C55" s="3"/>
      <c r="D55" s="7"/>
      <c r="E55" s="3"/>
      <c r="F55" s="8"/>
      <c r="G55" s="3"/>
      <c r="H55" s="26"/>
      <c r="I55" s="3"/>
      <c r="J55" s="10"/>
    </row>
    <row r="56" spans="1:10" ht="12.75">
      <c r="A56" s="3"/>
      <c r="B56" s="3"/>
      <c r="C56" s="3"/>
      <c r="D56" s="4" t="s">
        <v>99</v>
      </c>
      <c r="E56" s="4"/>
      <c r="F56" s="4"/>
      <c r="G56" s="3"/>
      <c r="H56" s="3"/>
      <c r="I56" s="3"/>
      <c r="J56" s="3"/>
    </row>
    <row r="57" spans="1:10" ht="12.75">
      <c r="A57" s="3"/>
      <c r="B57" s="3"/>
      <c r="C57" s="3"/>
      <c r="D57" s="5" t="s">
        <v>84</v>
      </c>
      <c r="E57" s="5"/>
      <c r="F57" s="5"/>
      <c r="G57" s="3"/>
      <c r="H57" s="5" t="s">
        <v>5</v>
      </c>
      <c r="I57" s="5"/>
      <c r="J57" s="5"/>
    </row>
    <row r="58" spans="1:10" ht="12.75">
      <c r="A58" s="3"/>
      <c r="B58" s="3"/>
      <c r="C58" s="3"/>
      <c r="D58" s="6" t="s">
        <v>1</v>
      </c>
      <c r="E58" s="3"/>
      <c r="F58" s="6" t="s">
        <v>2</v>
      </c>
      <c r="G58" s="3"/>
      <c r="H58" s="6" t="s">
        <v>1</v>
      </c>
      <c r="I58" s="3"/>
      <c r="J58" s="6" t="s">
        <v>2</v>
      </c>
    </row>
    <row r="59" spans="1:10" ht="12.75">
      <c r="A59" s="3" t="s">
        <v>35</v>
      </c>
      <c r="B59" s="3"/>
      <c r="C59" s="3"/>
      <c r="D59" s="3"/>
      <c r="E59" s="3"/>
      <c r="F59" s="10"/>
      <c r="G59" s="3"/>
      <c r="H59" s="3"/>
      <c r="I59" s="3"/>
      <c r="J59" s="10"/>
    </row>
    <row r="60" spans="1:10" ht="12.75">
      <c r="A60" s="3"/>
      <c r="B60" s="3"/>
      <c r="C60" s="3"/>
      <c r="D60" s="7"/>
      <c r="E60" s="3"/>
      <c r="F60" s="10"/>
      <c r="G60" s="3"/>
      <c r="H60" s="7"/>
      <c r="I60" s="3"/>
      <c r="J60" s="10"/>
    </row>
    <row r="61" spans="1:10" ht="12.75">
      <c r="A61" s="3" t="s">
        <v>0</v>
      </c>
      <c r="B61" s="25" t="s">
        <v>28</v>
      </c>
      <c r="C61" s="3"/>
      <c r="D61" s="3"/>
      <c r="E61" s="3"/>
      <c r="F61" s="10"/>
      <c r="G61" s="3"/>
      <c r="H61" s="3"/>
      <c r="I61" s="3"/>
      <c r="J61" s="10"/>
    </row>
    <row r="62" spans="1:10" ht="12.75">
      <c r="A62" s="3"/>
      <c r="B62" s="3"/>
      <c r="C62" s="3" t="s">
        <v>37</v>
      </c>
      <c r="D62" s="11" t="s">
        <v>3</v>
      </c>
      <c r="E62" s="3"/>
      <c r="F62" s="12" t="s">
        <v>4</v>
      </c>
      <c r="G62" s="3"/>
      <c r="H62" s="11" t="s">
        <v>3</v>
      </c>
      <c r="I62" s="3"/>
      <c r="J62" s="32">
        <v>-1393000</v>
      </c>
    </row>
    <row r="63" spans="1:10" ht="12.75">
      <c r="A63" s="3"/>
      <c r="B63" s="3"/>
      <c r="C63" s="3" t="s">
        <v>40</v>
      </c>
      <c r="D63" s="7" t="s">
        <v>3</v>
      </c>
      <c r="E63" s="3"/>
      <c r="F63" s="8">
        <v>0</v>
      </c>
      <c r="G63" s="3"/>
      <c r="H63" s="7" t="s">
        <v>3</v>
      </c>
      <c r="I63" s="3"/>
      <c r="J63" s="14">
        <f>+J62</f>
        <v>-1393000</v>
      </c>
    </row>
    <row r="64" spans="1:10" ht="12.75">
      <c r="A64" s="3"/>
      <c r="B64" s="3"/>
      <c r="C64" s="3"/>
      <c r="D64" s="7"/>
      <c r="E64" s="3"/>
      <c r="F64" s="10"/>
      <c r="G64" s="3"/>
      <c r="H64" s="7"/>
      <c r="I64" s="3"/>
      <c r="J64" s="10"/>
    </row>
    <row r="65" spans="1:10" ht="13.5" thickBot="1">
      <c r="A65" s="3" t="s">
        <v>38</v>
      </c>
      <c r="B65" s="3"/>
      <c r="C65" s="3"/>
      <c r="D65" s="27" t="s">
        <v>3</v>
      </c>
      <c r="E65" s="3"/>
      <c r="F65" s="28" t="s">
        <v>4</v>
      </c>
      <c r="G65" s="3"/>
      <c r="H65" s="27" t="s">
        <v>3</v>
      </c>
      <c r="I65" s="3"/>
      <c r="J65" s="31">
        <f>+J63</f>
        <v>-1393000</v>
      </c>
    </row>
    <row r="66" spans="1:10" ht="13.5" thickTop="1">
      <c r="A66" s="3"/>
      <c r="B66" s="3"/>
      <c r="C66" s="3"/>
      <c r="D66" s="7"/>
      <c r="E66" s="3"/>
      <c r="F66" s="8"/>
      <c r="G66" s="3"/>
      <c r="H66" s="7"/>
      <c r="I66" s="3"/>
      <c r="J66" s="10"/>
    </row>
    <row r="67" spans="1:10" ht="13.5" thickBot="1">
      <c r="A67" s="3" t="s">
        <v>39</v>
      </c>
      <c r="B67" s="3"/>
      <c r="C67" s="3"/>
      <c r="D67" s="27" t="s">
        <v>3</v>
      </c>
      <c r="E67" s="3"/>
      <c r="F67" s="28" t="s">
        <v>4</v>
      </c>
      <c r="G67" s="3"/>
      <c r="H67" s="29">
        <f>+H53</f>
        <v>13</v>
      </c>
      <c r="I67" s="3"/>
      <c r="J67" s="31">
        <f>+J65+J53</f>
        <v>4362000</v>
      </c>
    </row>
    <row r="68" ht="13.5" thickTop="1"/>
  </sheetData>
  <printOptions/>
  <pageMargins left="0.75" right="0.75" top="1" bottom="1" header="0.5" footer="0.5"/>
  <pageSetup horizontalDpi="600" verticalDpi="600" orientation="portrait" scale="90" r:id="rId1"/>
  <headerFooter alignWithMargins="0">
    <oddFooter>&amp;C&amp;"Times New Roman,Regular"&amp;12SUP-46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63"/>
  <sheetViews>
    <sheetView workbookViewId="0" topLeftCell="A52">
      <selection activeCell="D16" sqref="D16"/>
    </sheetView>
  </sheetViews>
  <sheetFormatPr defaultColWidth="9.140625" defaultRowHeight="12.75"/>
  <cols>
    <col min="1" max="1" width="3.57421875" style="0" customWidth="1"/>
    <col min="2" max="2" width="3.00390625" style="0" customWidth="1"/>
    <col min="3" max="3" width="34.140625" style="0" customWidth="1"/>
    <col min="5" max="5" width="1.7109375" style="0" customWidth="1"/>
    <col min="6" max="6" width="13.421875" style="0" bestFit="1" customWidth="1"/>
    <col min="7" max="7" width="1.57421875" style="0" customWidth="1"/>
    <col min="8" max="8" width="9.57421875" style="0" bestFit="1" customWidth="1"/>
    <col min="9" max="9" width="1.8515625" style="0" customWidth="1"/>
    <col min="10" max="10" width="16.8515625" style="0" bestFit="1" customWidth="1"/>
    <col min="11" max="11" width="9.7109375" style="0" bestFit="1" customWidth="1"/>
  </cols>
  <sheetData>
    <row r="1" spans="2:10" ht="20.25">
      <c r="B1" s="24" t="s">
        <v>48</v>
      </c>
      <c r="C1" s="1"/>
      <c r="D1" s="1"/>
      <c r="E1" s="1"/>
      <c r="F1" s="1"/>
      <c r="G1" s="1"/>
      <c r="H1" s="1"/>
      <c r="I1" s="1"/>
      <c r="J1" s="1"/>
    </row>
    <row r="2" spans="1:10" ht="8.25" customHeight="1">
      <c r="A2" s="23"/>
      <c r="B2" s="22"/>
      <c r="C2" s="1"/>
      <c r="D2" s="1"/>
      <c r="E2" s="1"/>
      <c r="F2" s="1"/>
      <c r="G2" s="1"/>
      <c r="H2" s="1"/>
      <c r="I2" s="1"/>
      <c r="J2" s="1"/>
    </row>
    <row r="3" spans="1:10" ht="15.7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>
      <c r="A4" s="15"/>
      <c r="B4" s="16" t="s">
        <v>103</v>
      </c>
      <c r="C4" s="16"/>
      <c r="D4" s="16"/>
      <c r="E4" s="16"/>
      <c r="F4" s="16"/>
      <c r="G4" s="16"/>
      <c r="H4" s="16"/>
      <c r="I4" s="15"/>
      <c r="J4" s="50">
        <v>55889000</v>
      </c>
    </row>
    <row r="5" spans="1:10" ht="15.75">
      <c r="A5" s="15"/>
      <c r="B5" s="15"/>
      <c r="C5" s="15"/>
      <c r="D5" s="15"/>
      <c r="E5" s="15"/>
      <c r="F5" s="15"/>
      <c r="G5" s="15"/>
      <c r="H5" s="15"/>
      <c r="I5" s="15"/>
      <c r="J5" s="48"/>
    </row>
    <row r="6" spans="1:10" ht="15.75">
      <c r="A6" s="15"/>
      <c r="B6" s="15"/>
      <c r="C6" s="16" t="s">
        <v>8</v>
      </c>
      <c r="D6" s="16"/>
      <c r="E6" s="16"/>
      <c r="F6" s="16"/>
      <c r="G6" s="16"/>
      <c r="H6" s="16"/>
      <c r="I6" s="15"/>
      <c r="J6" s="50">
        <v>55889000</v>
      </c>
    </row>
    <row r="7" spans="1:10" ht="15.75">
      <c r="A7" s="15"/>
      <c r="B7" s="15"/>
      <c r="C7" s="18" t="s">
        <v>27</v>
      </c>
      <c r="D7" s="16"/>
      <c r="E7" s="16"/>
      <c r="F7" s="16"/>
      <c r="G7" s="16"/>
      <c r="H7" s="16"/>
      <c r="I7" s="15"/>
      <c r="J7" s="50">
        <f>-J6</f>
        <v>-55889000</v>
      </c>
    </row>
    <row r="8" spans="1:10" ht="15.75">
      <c r="A8" s="15"/>
      <c r="B8" s="15"/>
      <c r="C8" s="15"/>
      <c r="D8" s="15"/>
      <c r="E8" s="15"/>
      <c r="F8" s="15"/>
      <c r="G8" s="15"/>
      <c r="H8" s="15"/>
      <c r="I8" s="15"/>
      <c r="J8" s="48"/>
    </row>
    <row r="9" spans="1:10" ht="15.75">
      <c r="A9" s="15"/>
      <c r="B9" s="16" t="s">
        <v>95</v>
      </c>
      <c r="C9" s="16"/>
      <c r="D9" s="16"/>
      <c r="E9" s="16"/>
      <c r="F9" s="16"/>
      <c r="G9" s="16"/>
      <c r="H9" s="16"/>
      <c r="I9" s="15"/>
      <c r="J9" s="50">
        <v>57082000</v>
      </c>
    </row>
    <row r="10" spans="1:10" ht="15.75">
      <c r="A10" s="15"/>
      <c r="B10" s="15"/>
      <c r="C10" s="15"/>
      <c r="D10" s="15"/>
      <c r="E10" s="15"/>
      <c r="F10" s="15"/>
      <c r="G10" s="15"/>
      <c r="H10" s="15"/>
      <c r="I10" s="15"/>
      <c r="J10" s="48"/>
    </row>
    <row r="11" spans="1:10" ht="15.75">
      <c r="A11" s="15"/>
      <c r="B11" s="15"/>
      <c r="C11" s="18" t="s">
        <v>9</v>
      </c>
      <c r="D11" s="16"/>
      <c r="E11" s="16"/>
      <c r="F11" s="16"/>
      <c r="G11" s="16"/>
      <c r="H11" s="16"/>
      <c r="I11" s="15"/>
      <c r="J11" s="50">
        <f>-J9</f>
        <v>-57082000</v>
      </c>
    </row>
    <row r="12" spans="1:10" ht="15.75">
      <c r="A12" s="15"/>
      <c r="B12" s="15"/>
      <c r="C12" s="16" t="s">
        <v>10</v>
      </c>
      <c r="D12" s="16"/>
      <c r="E12" s="16"/>
      <c r="F12" s="16"/>
      <c r="G12" s="16"/>
      <c r="H12" s="16"/>
      <c r="I12" s="15"/>
      <c r="J12" s="51">
        <f>J9-J4</f>
        <v>1193000</v>
      </c>
    </row>
    <row r="13" spans="1:10" ht="15.75">
      <c r="A13" s="15"/>
      <c r="B13" s="15"/>
      <c r="C13" s="18" t="s">
        <v>11</v>
      </c>
      <c r="D13" s="16"/>
      <c r="E13" s="16"/>
      <c r="F13" s="16"/>
      <c r="G13" s="16"/>
      <c r="H13" s="16"/>
      <c r="I13" s="20"/>
      <c r="J13" s="53">
        <f>-J12</f>
        <v>-1193000</v>
      </c>
    </row>
    <row r="14" ht="12.75">
      <c r="J14" s="46"/>
    </row>
    <row r="15" spans="1:10" ht="12.75">
      <c r="A15" s="3"/>
      <c r="B15" s="3"/>
      <c r="C15" s="3"/>
      <c r="D15" s="4" t="s">
        <v>99</v>
      </c>
      <c r="E15" s="4"/>
      <c r="F15" s="4"/>
      <c r="G15" s="3"/>
      <c r="H15" s="3"/>
      <c r="I15" s="3"/>
      <c r="J15" s="3"/>
    </row>
    <row r="16" spans="1:10" ht="12.75">
      <c r="A16" s="3"/>
      <c r="B16" s="3"/>
      <c r="C16" s="3"/>
      <c r="D16" s="5" t="s">
        <v>84</v>
      </c>
      <c r="E16" s="5"/>
      <c r="F16" s="5"/>
      <c r="G16" s="3"/>
      <c r="H16" s="5" t="s">
        <v>5</v>
      </c>
      <c r="I16" s="5"/>
      <c r="J16" s="5"/>
    </row>
    <row r="17" spans="1:10" ht="12.75">
      <c r="A17" s="3"/>
      <c r="B17" s="3"/>
      <c r="C17" s="3"/>
      <c r="D17" s="6" t="s">
        <v>1</v>
      </c>
      <c r="E17" s="3"/>
      <c r="F17" s="6" t="s">
        <v>2</v>
      </c>
      <c r="G17" s="3"/>
      <c r="H17" s="6" t="s">
        <v>1</v>
      </c>
      <c r="I17" s="3"/>
      <c r="J17" s="6" t="s">
        <v>2</v>
      </c>
    </row>
    <row r="18" spans="1:10" ht="12.75">
      <c r="A18" s="3" t="s">
        <v>36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 t="s">
        <v>0</v>
      </c>
      <c r="B19" s="3" t="s">
        <v>28</v>
      </c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>
        <v>1</v>
      </c>
      <c r="C20" s="3" t="s">
        <v>78</v>
      </c>
      <c r="D20" s="3"/>
      <c r="E20" s="3"/>
      <c r="F20" s="3"/>
      <c r="G20" s="3"/>
      <c r="H20" s="3"/>
      <c r="I20" s="3"/>
      <c r="J20" s="3"/>
    </row>
    <row r="21" spans="1:10" ht="12.75">
      <c r="A21" s="3"/>
      <c r="B21" s="3"/>
      <c r="C21" s="3" t="s">
        <v>67</v>
      </c>
      <c r="D21" s="7" t="s">
        <v>3</v>
      </c>
      <c r="E21" s="3"/>
      <c r="F21" s="74" t="s">
        <v>4</v>
      </c>
      <c r="G21" s="55"/>
      <c r="H21" s="59" t="s">
        <v>3</v>
      </c>
      <c r="I21" s="55"/>
      <c r="J21" s="76">
        <v>283000</v>
      </c>
    </row>
    <row r="22" spans="1:10" ht="12.75">
      <c r="A22" s="3"/>
      <c r="B22" s="3">
        <v>2</v>
      </c>
      <c r="C22" s="3" t="s">
        <v>73</v>
      </c>
      <c r="D22" s="3"/>
      <c r="E22" s="3"/>
      <c r="F22" s="74"/>
      <c r="G22" s="55"/>
      <c r="H22" s="55"/>
      <c r="I22" s="55"/>
      <c r="J22" s="60"/>
    </row>
    <row r="23" spans="1:10" ht="12.75">
      <c r="A23" s="3"/>
      <c r="B23" s="3"/>
      <c r="C23" s="3" t="s">
        <v>12</v>
      </c>
      <c r="D23" s="7" t="s">
        <v>3</v>
      </c>
      <c r="E23" s="3"/>
      <c r="F23" s="74" t="s">
        <v>4</v>
      </c>
      <c r="G23" s="55"/>
      <c r="H23" s="59" t="s">
        <v>3</v>
      </c>
      <c r="I23" s="55"/>
      <c r="J23" s="60">
        <v>342000</v>
      </c>
    </row>
    <row r="24" spans="1:10" ht="12.75">
      <c r="A24" s="3"/>
      <c r="B24" s="3">
        <v>3</v>
      </c>
      <c r="C24" s="3" t="s">
        <v>13</v>
      </c>
      <c r="D24" s="7" t="s">
        <v>3</v>
      </c>
      <c r="E24" s="3"/>
      <c r="F24" s="74" t="s">
        <v>4</v>
      </c>
      <c r="G24" s="55"/>
      <c r="H24" s="59" t="s">
        <v>3</v>
      </c>
      <c r="I24" s="55"/>
      <c r="J24" s="60">
        <v>536000</v>
      </c>
    </row>
    <row r="25" spans="1:10" ht="12.75">
      <c r="A25" s="3"/>
      <c r="B25" s="3">
        <v>4</v>
      </c>
      <c r="C25" s="3" t="s">
        <v>88</v>
      </c>
      <c r="D25" s="7" t="s">
        <v>3</v>
      </c>
      <c r="E25" s="3"/>
      <c r="F25" s="74" t="s">
        <v>4</v>
      </c>
      <c r="G25" s="55"/>
      <c r="H25" s="59" t="s">
        <v>3</v>
      </c>
      <c r="I25" s="55"/>
      <c r="J25" s="60">
        <v>-118000</v>
      </c>
    </row>
    <row r="26" spans="1:10" ht="12.75">
      <c r="A26" s="3"/>
      <c r="B26" s="3">
        <v>5</v>
      </c>
      <c r="C26" s="3" t="s">
        <v>80</v>
      </c>
      <c r="D26" s="7" t="s">
        <v>3</v>
      </c>
      <c r="E26" s="3"/>
      <c r="F26" s="74" t="s">
        <v>4</v>
      </c>
      <c r="G26" s="55"/>
      <c r="H26" s="59" t="s">
        <v>3</v>
      </c>
      <c r="I26" s="55"/>
      <c r="J26" s="60">
        <v>344000</v>
      </c>
    </row>
    <row r="27" spans="1:10" ht="12.75">
      <c r="A27" s="3"/>
      <c r="B27" s="3">
        <v>6</v>
      </c>
      <c r="C27" s="3" t="s">
        <v>14</v>
      </c>
      <c r="D27" s="7" t="s">
        <v>3</v>
      </c>
      <c r="E27" s="3"/>
      <c r="F27" s="60">
        <v>1160000</v>
      </c>
      <c r="G27" s="55"/>
      <c r="H27" s="59" t="s">
        <v>3</v>
      </c>
      <c r="I27" s="55"/>
      <c r="J27" s="60">
        <v>17000</v>
      </c>
    </row>
    <row r="28" spans="1:10" ht="12.75">
      <c r="A28" s="3"/>
      <c r="B28" s="3">
        <v>7</v>
      </c>
      <c r="C28" s="3" t="s">
        <v>15</v>
      </c>
      <c r="D28" s="7" t="s">
        <v>3</v>
      </c>
      <c r="E28" s="3"/>
      <c r="F28" s="60">
        <v>1390000</v>
      </c>
      <c r="G28" s="55"/>
      <c r="H28" s="59" t="s">
        <v>3</v>
      </c>
      <c r="I28" s="55"/>
      <c r="J28" s="60">
        <v>19000</v>
      </c>
    </row>
    <row r="29" spans="1:10" ht="12.75">
      <c r="A29" s="3"/>
      <c r="B29" s="3">
        <v>8</v>
      </c>
      <c r="C29" s="3" t="s">
        <v>16</v>
      </c>
      <c r="D29" s="7" t="s">
        <v>3</v>
      </c>
      <c r="E29" s="3"/>
      <c r="F29" s="60">
        <v>26000</v>
      </c>
      <c r="G29" s="55"/>
      <c r="H29" s="59" t="s">
        <v>3</v>
      </c>
      <c r="I29" s="55"/>
      <c r="J29" s="60">
        <v>1000</v>
      </c>
    </row>
    <row r="30" spans="1:10" ht="12.75">
      <c r="A30" s="3"/>
      <c r="B30" s="3">
        <v>9</v>
      </c>
      <c r="C30" s="3" t="s">
        <v>17</v>
      </c>
      <c r="D30" s="3"/>
      <c r="E30" s="3"/>
      <c r="F30" s="60"/>
      <c r="G30" s="55"/>
      <c r="H30" s="55"/>
      <c r="I30" s="55"/>
      <c r="J30" s="60"/>
    </row>
    <row r="31" spans="1:10" ht="12.75">
      <c r="A31" s="3"/>
      <c r="B31" s="3"/>
      <c r="C31" s="3" t="s">
        <v>54</v>
      </c>
      <c r="D31" s="7" t="s">
        <v>3</v>
      </c>
      <c r="E31" s="3"/>
      <c r="F31" s="60">
        <v>422000</v>
      </c>
      <c r="G31" s="55"/>
      <c r="H31" s="59" t="s">
        <v>3</v>
      </c>
      <c r="I31" s="55"/>
      <c r="J31" s="60">
        <v>6000</v>
      </c>
    </row>
    <row r="32" spans="1:10" ht="12.75">
      <c r="A32" s="3"/>
      <c r="B32" s="3">
        <v>10</v>
      </c>
      <c r="C32" s="3" t="s">
        <v>51</v>
      </c>
      <c r="D32" s="3"/>
      <c r="E32" s="3"/>
      <c r="F32" s="60"/>
      <c r="G32" s="55"/>
      <c r="H32" s="55"/>
      <c r="I32" s="55"/>
      <c r="J32" s="60"/>
    </row>
    <row r="33" spans="1:10" ht="12.75">
      <c r="A33" s="3"/>
      <c r="B33" s="3"/>
      <c r="C33" s="3" t="s">
        <v>52</v>
      </c>
      <c r="D33" s="7" t="s">
        <v>3</v>
      </c>
      <c r="E33" s="3"/>
      <c r="F33" s="60">
        <v>1137000</v>
      </c>
      <c r="G33" s="55"/>
      <c r="H33" s="59" t="s">
        <v>3</v>
      </c>
      <c r="I33" s="55"/>
      <c r="J33" s="60">
        <v>22000</v>
      </c>
    </row>
    <row r="34" spans="1:10" ht="12.75">
      <c r="A34" s="3"/>
      <c r="B34" s="3">
        <v>11</v>
      </c>
      <c r="C34" s="3" t="s">
        <v>20</v>
      </c>
      <c r="D34" s="7" t="s">
        <v>3</v>
      </c>
      <c r="E34" s="3"/>
      <c r="F34" s="60">
        <v>-21000</v>
      </c>
      <c r="G34" s="55"/>
      <c r="H34" s="59" t="s">
        <v>3</v>
      </c>
      <c r="I34" s="55"/>
      <c r="J34" s="60">
        <v>0</v>
      </c>
    </row>
    <row r="35" spans="1:10" ht="12.75">
      <c r="A35" s="3"/>
      <c r="B35" s="3">
        <v>12</v>
      </c>
      <c r="C35" s="3" t="s">
        <v>7</v>
      </c>
      <c r="D35" s="3"/>
      <c r="E35" s="3"/>
      <c r="F35" s="60"/>
      <c r="G35" s="55"/>
      <c r="H35" s="55"/>
      <c r="I35" s="55"/>
      <c r="J35" s="60"/>
    </row>
    <row r="36" spans="1:10" ht="12.75">
      <c r="A36" s="3"/>
      <c r="B36" s="3"/>
      <c r="C36" s="3" t="s">
        <v>53</v>
      </c>
      <c r="D36" s="7" t="s">
        <v>3</v>
      </c>
      <c r="E36" s="3"/>
      <c r="F36" s="60">
        <v>221000</v>
      </c>
      <c r="G36" s="55"/>
      <c r="H36" s="59" t="s">
        <v>3</v>
      </c>
      <c r="I36" s="55"/>
      <c r="J36" s="60">
        <v>17000</v>
      </c>
    </row>
    <row r="37" spans="1:11" ht="12.75">
      <c r="A37" s="3"/>
      <c r="B37" s="3">
        <v>13</v>
      </c>
      <c r="C37" s="3" t="s">
        <v>71</v>
      </c>
      <c r="D37" s="7"/>
      <c r="E37" s="3"/>
      <c r="F37" s="60">
        <v>75000</v>
      </c>
      <c r="G37" s="55"/>
      <c r="H37" s="59"/>
      <c r="I37" s="55"/>
      <c r="J37" s="60">
        <v>1000</v>
      </c>
      <c r="K37" s="37"/>
    </row>
    <row r="38" spans="1:11" ht="12.75">
      <c r="A38" s="3"/>
      <c r="B38" s="3">
        <v>14</v>
      </c>
      <c r="C38" s="3" t="s">
        <v>23</v>
      </c>
      <c r="D38" s="7" t="s">
        <v>3</v>
      </c>
      <c r="E38" s="3"/>
      <c r="F38" s="60">
        <v>19256000</v>
      </c>
      <c r="G38" s="55"/>
      <c r="H38" s="59" t="s">
        <v>3</v>
      </c>
      <c r="I38" s="55"/>
      <c r="J38" s="60">
        <v>635000</v>
      </c>
      <c r="K38" s="37"/>
    </row>
    <row r="39" spans="1:10" ht="12.75">
      <c r="A39" s="3"/>
      <c r="B39" s="3">
        <v>15</v>
      </c>
      <c r="C39" s="3" t="s">
        <v>24</v>
      </c>
      <c r="D39" s="33" t="s">
        <v>3</v>
      </c>
      <c r="E39" s="3"/>
      <c r="F39" s="88">
        <v>2000</v>
      </c>
      <c r="G39" s="55"/>
      <c r="H39" s="86" t="s">
        <v>3</v>
      </c>
      <c r="I39" s="55"/>
      <c r="J39" s="87">
        <v>0</v>
      </c>
    </row>
    <row r="40" spans="1:10" ht="12.75">
      <c r="A40" s="3"/>
      <c r="B40" s="3">
        <v>16</v>
      </c>
      <c r="C40" s="3" t="s">
        <v>98</v>
      </c>
      <c r="D40" s="11" t="s">
        <v>3</v>
      </c>
      <c r="E40" s="3"/>
      <c r="F40" s="77" t="s">
        <v>4</v>
      </c>
      <c r="G40" s="55"/>
      <c r="H40" s="62" t="s">
        <v>3</v>
      </c>
      <c r="I40" s="55"/>
      <c r="J40" s="63">
        <v>2371000</v>
      </c>
    </row>
    <row r="41" spans="1:10" ht="12.75">
      <c r="A41" s="3"/>
      <c r="B41" s="3"/>
      <c r="C41" s="3" t="s">
        <v>26</v>
      </c>
      <c r="D41" s="7" t="s">
        <v>3</v>
      </c>
      <c r="E41" s="3"/>
      <c r="F41" s="70">
        <f>SUM(F27:F39)</f>
        <v>23668000</v>
      </c>
      <c r="G41" s="55"/>
      <c r="H41" s="59" t="s">
        <v>3</v>
      </c>
      <c r="I41" s="55"/>
      <c r="J41" s="65">
        <f>SUM(J21:J40)</f>
        <v>4476000</v>
      </c>
    </row>
    <row r="42" spans="1:10" ht="12.75">
      <c r="A42" s="3"/>
      <c r="B42" s="3"/>
      <c r="C42" s="3"/>
      <c r="D42" s="7"/>
      <c r="E42" s="3"/>
      <c r="F42" s="70"/>
      <c r="G42" s="55"/>
      <c r="H42" s="59"/>
      <c r="I42" s="55"/>
      <c r="J42" s="65"/>
    </row>
    <row r="43" ht="12.75">
      <c r="F43" s="2"/>
    </row>
    <row r="44" spans="1:10" ht="12.75">
      <c r="A44" s="3" t="s">
        <v>29</v>
      </c>
      <c r="B44" s="25" t="s">
        <v>30</v>
      </c>
      <c r="C44" s="25"/>
      <c r="D44" s="3"/>
      <c r="E44" s="3"/>
      <c r="F44" s="3"/>
      <c r="G44" s="3"/>
      <c r="H44" s="3"/>
      <c r="I44" s="3"/>
      <c r="J44" s="3"/>
    </row>
    <row r="45" spans="1:10" ht="12.75">
      <c r="A45" s="3"/>
      <c r="B45" s="25" t="s">
        <v>31</v>
      </c>
      <c r="C45" s="25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 t="s">
        <v>74</v>
      </c>
      <c r="D46" s="7" t="s">
        <v>3</v>
      </c>
      <c r="E46" s="3"/>
      <c r="F46" s="74" t="s">
        <v>4</v>
      </c>
      <c r="G46" s="55"/>
      <c r="H46" s="59">
        <v>1</v>
      </c>
      <c r="I46" s="55"/>
      <c r="J46" s="76">
        <v>86000</v>
      </c>
    </row>
    <row r="47" spans="1:10" ht="12.75">
      <c r="A47" s="3"/>
      <c r="B47" s="3"/>
      <c r="C47" s="3" t="s">
        <v>75</v>
      </c>
      <c r="D47" s="7" t="s">
        <v>3</v>
      </c>
      <c r="E47" s="3"/>
      <c r="F47" s="74" t="s">
        <v>4</v>
      </c>
      <c r="G47" s="55"/>
      <c r="H47" s="74">
        <v>1</v>
      </c>
      <c r="I47" s="55"/>
      <c r="J47" s="60">
        <v>86000</v>
      </c>
    </row>
    <row r="48" spans="1:10" ht="12.75">
      <c r="A48" s="3"/>
      <c r="B48" s="3"/>
      <c r="C48" s="3" t="s">
        <v>76</v>
      </c>
      <c r="D48" s="33" t="s">
        <v>3</v>
      </c>
      <c r="E48" s="3"/>
      <c r="F48" s="84" t="s">
        <v>4</v>
      </c>
      <c r="G48" s="55"/>
      <c r="H48" s="86" t="s">
        <v>3</v>
      </c>
      <c r="I48" s="55"/>
      <c r="J48" s="87">
        <v>86000</v>
      </c>
    </row>
    <row r="49" spans="1:10" ht="12.75">
      <c r="A49" s="3"/>
      <c r="B49" s="3"/>
      <c r="C49" s="3" t="s">
        <v>92</v>
      </c>
      <c r="D49" s="7" t="s">
        <v>3</v>
      </c>
      <c r="E49" s="3"/>
      <c r="F49" s="74" t="s">
        <v>4</v>
      </c>
      <c r="G49" s="55"/>
      <c r="H49" s="71" t="s">
        <v>3</v>
      </c>
      <c r="I49" s="55"/>
      <c r="J49" s="65">
        <v>0</v>
      </c>
    </row>
    <row r="50" spans="1:10" ht="12.75">
      <c r="A50" s="3"/>
      <c r="B50" s="3"/>
      <c r="C50" s="3" t="s">
        <v>77</v>
      </c>
      <c r="D50" s="11" t="s">
        <v>3</v>
      </c>
      <c r="E50" s="3"/>
      <c r="F50" s="72" t="s">
        <v>4</v>
      </c>
      <c r="G50" s="55"/>
      <c r="H50" s="89" t="s">
        <v>3</v>
      </c>
      <c r="I50" s="55"/>
      <c r="J50" s="73">
        <v>0</v>
      </c>
    </row>
    <row r="51" spans="1:10" ht="12.75">
      <c r="A51" s="3"/>
      <c r="B51" s="3"/>
      <c r="C51" s="3" t="s">
        <v>32</v>
      </c>
      <c r="D51" s="7"/>
      <c r="E51" s="3"/>
      <c r="F51" s="74"/>
      <c r="G51" s="55"/>
      <c r="H51" s="70">
        <f>SUM(H46:H50)</f>
        <v>2</v>
      </c>
      <c r="I51" s="55"/>
      <c r="J51" s="65">
        <f>SUM(J46:J50)</f>
        <v>258000</v>
      </c>
    </row>
    <row r="52" spans="1:10" ht="12.75">
      <c r="A52" s="3"/>
      <c r="B52" s="3"/>
      <c r="C52" s="3"/>
      <c r="D52" s="7"/>
      <c r="E52" s="3"/>
      <c r="F52" s="74"/>
      <c r="G52" s="55"/>
      <c r="H52" s="70"/>
      <c r="I52" s="55"/>
      <c r="J52" s="60"/>
    </row>
    <row r="53" spans="1:10" ht="13.5" thickBot="1">
      <c r="A53" s="3" t="s">
        <v>50</v>
      </c>
      <c r="B53" s="3"/>
      <c r="C53" s="3"/>
      <c r="D53" s="27" t="s">
        <v>3</v>
      </c>
      <c r="E53" s="3"/>
      <c r="F53" s="75" t="s">
        <v>4</v>
      </c>
      <c r="G53" s="55"/>
      <c r="H53" s="81" t="str">
        <f>+H49</f>
        <v>--</v>
      </c>
      <c r="I53" s="55"/>
      <c r="J53" s="69">
        <f>+J41+J51</f>
        <v>4734000</v>
      </c>
    </row>
    <row r="54" spans="1:10" ht="13.5" thickTop="1">
      <c r="A54" s="3"/>
      <c r="B54" s="3"/>
      <c r="C54" s="3"/>
      <c r="D54" s="7"/>
      <c r="E54" s="3"/>
      <c r="F54" s="8"/>
      <c r="G54" s="3"/>
      <c r="H54" s="26"/>
      <c r="I54" s="3"/>
      <c r="J54" s="10"/>
    </row>
    <row r="55" spans="1:10" ht="12.75">
      <c r="A55" s="3" t="s">
        <v>35</v>
      </c>
      <c r="B55" s="3"/>
      <c r="C55" s="3"/>
      <c r="D55" s="3"/>
      <c r="E55" s="3"/>
      <c r="F55" s="10"/>
      <c r="G55" s="3"/>
      <c r="H55" s="3"/>
      <c r="I55" s="3"/>
      <c r="J55" s="10"/>
    </row>
    <row r="56" spans="1:10" ht="12.75">
      <c r="A56" s="3"/>
      <c r="B56" s="3"/>
      <c r="C56" s="3"/>
      <c r="D56" s="7"/>
      <c r="E56" s="3"/>
      <c r="F56" s="10"/>
      <c r="G56" s="3"/>
      <c r="H56" s="7"/>
      <c r="I56" s="3"/>
      <c r="J56" s="10"/>
    </row>
    <row r="57" spans="1:10" ht="12.75">
      <c r="A57" s="3" t="s">
        <v>0</v>
      </c>
      <c r="B57" s="25" t="s">
        <v>28</v>
      </c>
      <c r="C57" s="3"/>
      <c r="D57" s="3"/>
      <c r="E57" s="3"/>
      <c r="F57" s="10"/>
      <c r="G57" s="3"/>
      <c r="H57" s="3"/>
      <c r="I57" s="3"/>
      <c r="J57" s="10"/>
    </row>
    <row r="58" spans="1:10" ht="12.75">
      <c r="A58" s="3"/>
      <c r="B58" s="3"/>
      <c r="C58" s="3" t="s">
        <v>81</v>
      </c>
      <c r="D58" s="11" t="s">
        <v>3</v>
      </c>
      <c r="E58" s="3"/>
      <c r="F58" s="12" t="s">
        <v>4</v>
      </c>
      <c r="G58" s="3"/>
      <c r="H58" s="11" t="s">
        <v>3</v>
      </c>
      <c r="I58" s="3"/>
      <c r="J58" s="32">
        <v>-3541000</v>
      </c>
    </row>
    <row r="59" spans="1:10" ht="12.75">
      <c r="A59" s="3"/>
      <c r="B59" s="3"/>
      <c r="C59" s="3" t="s">
        <v>40</v>
      </c>
      <c r="D59" s="7" t="s">
        <v>3</v>
      </c>
      <c r="E59" s="3"/>
      <c r="F59" s="8" t="s">
        <v>4</v>
      </c>
      <c r="G59" s="3"/>
      <c r="H59" s="7" t="s">
        <v>3</v>
      </c>
      <c r="I59" s="3"/>
      <c r="J59" s="14">
        <f>+J58</f>
        <v>-3541000</v>
      </c>
    </row>
    <row r="60" spans="1:10" ht="12.75">
      <c r="A60" s="3"/>
      <c r="B60" s="3"/>
      <c r="C60" s="3"/>
      <c r="D60" s="7"/>
      <c r="E60" s="3"/>
      <c r="F60" s="10"/>
      <c r="G60" s="3"/>
      <c r="H60" s="7"/>
      <c r="I60" s="3"/>
      <c r="J60" s="10"/>
    </row>
    <row r="61" spans="1:10" ht="13.5" thickBot="1">
      <c r="A61" s="3" t="s">
        <v>38</v>
      </c>
      <c r="B61" s="3"/>
      <c r="C61" s="3"/>
      <c r="D61" s="27" t="s">
        <v>3</v>
      </c>
      <c r="E61" s="3"/>
      <c r="F61" s="28" t="s">
        <v>4</v>
      </c>
      <c r="G61" s="3"/>
      <c r="H61" s="27" t="s">
        <v>3</v>
      </c>
      <c r="I61" s="3"/>
      <c r="J61" s="31">
        <f>+J59</f>
        <v>-3541000</v>
      </c>
    </row>
    <row r="62" spans="1:10" ht="13.5" thickTop="1">
      <c r="A62" s="3"/>
      <c r="B62" s="3"/>
      <c r="C62" s="3"/>
      <c r="D62" s="7"/>
      <c r="E62" s="3"/>
      <c r="F62" s="8"/>
      <c r="G62" s="3"/>
      <c r="H62" s="7"/>
      <c r="I62" s="3"/>
      <c r="J62" s="10"/>
    </row>
    <row r="63" spans="1:10" ht="13.5" thickBot="1">
      <c r="A63" s="3" t="s">
        <v>39</v>
      </c>
      <c r="B63" s="3"/>
      <c r="C63" s="3"/>
      <c r="D63" s="27" t="s">
        <v>3</v>
      </c>
      <c r="E63" s="3"/>
      <c r="F63" s="28" t="s">
        <v>4</v>
      </c>
      <c r="G63" s="3"/>
      <c r="H63" s="29" t="str">
        <f>+H53</f>
        <v>--</v>
      </c>
      <c r="I63" s="3"/>
      <c r="J63" s="31">
        <f>+J61+J53</f>
        <v>1193000</v>
      </c>
    </row>
    <row r="64" ht="13.5" thickTop="1"/>
  </sheetData>
  <printOptions horizontalCentered="1"/>
  <pageMargins left="0.75" right="0.75" top="0.75" bottom="0.25" header="0.5" footer="0.25"/>
  <pageSetup fitToHeight="2" horizontalDpi="600" verticalDpi="600" orientation="portrait" scale="77" r:id="rId1"/>
  <headerFooter alignWithMargins="0">
    <oddFooter>&amp;C&amp;"Times New Roman,Regular"&amp;12SUP-47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50"/>
  <sheetViews>
    <sheetView workbookViewId="0" topLeftCell="A37">
      <selection activeCell="D16" sqref="D16"/>
    </sheetView>
  </sheetViews>
  <sheetFormatPr defaultColWidth="9.140625" defaultRowHeight="12.75"/>
  <cols>
    <col min="1" max="1" width="3.57421875" style="0" customWidth="1"/>
    <col min="2" max="2" width="3.00390625" style="0" customWidth="1"/>
    <col min="3" max="3" width="34.140625" style="0" customWidth="1"/>
    <col min="5" max="5" width="1.7109375" style="0" customWidth="1"/>
    <col min="6" max="6" width="13.421875" style="0" bestFit="1" customWidth="1"/>
    <col min="7" max="7" width="1.57421875" style="0" customWidth="1"/>
    <col min="8" max="8" width="9.57421875" style="0" bestFit="1" customWidth="1"/>
    <col min="9" max="9" width="1.8515625" style="0" customWidth="1"/>
    <col min="10" max="10" width="16.8515625" style="0" bestFit="1" customWidth="1"/>
    <col min="11" max="11" width="9.7109375" style="0" bestFit="1" customWidth="1"/>
  </cols>
  <sheetData>
    <row r="1" spans="2:10" ht="20.25">
      <c r="B1" s="24" t="s">
        <v>49</v>
      </c>
      <c r="C1" s="1"/>
      <c r="D1" s="1"/>
      <c r="E1" s="1"/>
      <c r="F1" s="1"/>
      <c r="G1" s="1"/>
      <c r="H1" s="1"/>
      <c r="I1" s="1"/>
      <c r="J1" s="1"/>
    </row>
    <row r="2" spans="1:10" ht="8.25" customHeight="1">
      <c r="A2" s="23"/>
      <c r="B2" s="22"/>
      <c r="C2" s="1"/>
      <c r="D2" s="1"/>
      <c r="E2" s="1"/>
      <c r="F2" s="1"/>
      <c r="G2" s="1"/>
      <c r="H2" s="1"/>
      <c r="I2" s="1"/>
      <c r="J2" s="1"/>
    </row>
    <row r="3" spans="1:10" ht="15.7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5.75">
      <c r="A4" s="15"/>
      <c r="B4" s="16" t="s">
        <v>103</v>
      </c>
      <c r="C4" s="16"/>
      <c r="D4" s="16"/>
      <c r="E4" s="16"/>
      <c r="F4" s="16"/>
      <c r="G4" s="16"/>
      <c r="H4" s="16"/>
      <c r="I4" s="15"/>
      <c r="J4" s="17">
        <v>11441000</v>
      </c>
    </row>
    <row r="5" spans="1:10" ht="15.7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5.75">
      <c r="A6" s="15"/>
      <c r="B6" s="15"/>
      <c r="C6" s="16" t="s">
        <v>8</v>
      </c>
      <c r="D6" s="16"/>
      <c r="E6" s="16"/>
      <c r="F6" s="16"/>
      <c r="G6" s="16"/>
      <c r="H6" s="16"/>
      <c r="I6" s="15"/>
      <c r="J6" s="17">
        <v>11441000</v>
      </c>
    </row>
    <row r="7" spans="1:10" ht="15.75">
      <c r="A7" s="15"/>
      <c r="B7" s="15"/>
      <c r="C7" s="18" t="s">
        <v>27</v>
      </c>
      <c r="D7" s="16"/>
      <c r="E7" s="16"/>
      <c r="F7" s="16"/>
      <c r="G7" s="16"/>
      <c r="H7" s="16"/>
      <c r="I7" s="15"/>
      <c r="J7" s="17">
        <f>-J6</f>
        <v>-11441000</v>
      </c>
    </row>
    <row r="8" spans="1:10" ht="15.7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5.75">
      <c r="A9" s="15"/>
      <c r="B9" s="16" t="s">
        <v>95</v>
      </c>
      <c r="C9" s="16"/>
      <c r="D9" s="16"/>
      <c r="E9" s="16"/>
      <c r="F9" s="16"/>
      <c r="G9" s="16"/>
      <c r="H9" s="16"/>
      <c r="I9" s="15"/>
      <c r="J9" s="17">
        <v>11650000</v>
      </c>
    </row>
    <row r="10" spans="1:10" ht="15.7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5.75">
      <c r="A11" s="15"/>
      <c r="B11" s="15"/>
      <c r="C11" s="18" t="s">
        <v>9</v>
      </c>
      <c r="D11" s="16"/>
      <c r="E11" s="16"/>
      <c r="F11" s="16"/>
      <c r="G11" s="16"/>
      <c r="H11" s="16"/>
      <c r="I11" s="15"/>
      <c r="J11" s="17">
        <f>-J9</f>
        <v>-11650000</v>
      </c>
    </row>
    <row r="12" spans="1:10" ht="15.75">
      <c r="A12" s="15"/>
      <c r="B12" s="15"/>
      <c r="C12" s="16" t="s">
        <v>10</v>
      </c>
      <c r="D12" s="16"/>
      <c r="E12" s="16"/>
      <c r="F12" s="16"/>
      <c r="G12" s="16"/>
      <c r="H12" s="16"/>
      <c r="I12" s="15"/>
      <c r="J12" s="19">
        <f>J9-J4</f>
        <v>209000</v>
      </c>
    </row>
    <row r="13" spans="1:10" ht="15.75">
      <c r="A13" s="15"/>
      <c r="B13" s="15"/>
      <c r="C13" s="18" t="s">
        <v>11</v>
      </c>
      <c r="D13" s="16"/>
      <c r="E13" s="16"/>
      <c r="F13" s="16"/>
      <c r="G13" s="16"/>
      <c r="H13" s="16"/>
      <c r="I13" s="20"/>
      <c r="J13" s="21">
        <f>-J12</f>
        <v>-209000</v>
      </c>
    </row>
    <row r="15" spans="1:10" ht="12.75">
      <c r="A15" s="3"/>
      <c r="B15" s="3"/>
      <c r="C15" s="3"/>
      <c r="D15" s="4" t="s">
        <v>99</v>
      </c>
      <c r="E15" s="4"/>
      <c r="F15" s="4"/>
      <c r="G15" s="3"/>
      <c r="H15" s="3"/>
      <c r="I15" s="3"/>
      <c r="J15" s="3"/>
    </row>
    <row r="16" spans="1:10" ht="12.75">
      <c r="A16" s="3"/>
      <c r="B16" s="3"/>
      <c r="C16" s="3"/>
      <c r="D16" s="5" t="s">
        <v>84</v>
      </c>
      <c r="E16" s="5"/>
      <c r="F16" s="5"/>
      <c r="G16" s="3"/>
      <c r="H16" s="5" t="s">
        <v>5</v>
      </c>
      <c r="I16" s="5"/>
      <c r="J16" s="5"/>
    </row>
    <row r="17" spans="1:10" ht="12.75">
      <c r="A17" s="3"/>
      <c r="B17" s="3"/>
      <c r="C17" s="3"/>
      <c r="D17" s="6" t="s">
        <v>1</v>
      </c>
      <c r="E17" s="3"/>
      <c r="F17" s="6" t="s">
        <v>2</v>
      </c>
      <c r="G17" s="3"/>
      <c r="H17" s="6" t="s">
        <v>1</v>
      </c>
      <c r="I17" s="3"/>
      <c r="J17" s="6" t="s">
        <v>2</v>
      </c>
    </row>
    <row r="18" spans="1:10" ht="12.75">
      <c r="A18" s="3" t="s">
        <v>36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 t="s">
        <v>0</v>
      </c>
      <c r="B19" s="3" t="s">
        <v>28</v>
      </c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>
        <v>1</v>
      </c>
      <c r="C20" s="3" t="s">
        <v>78</v>
      </c>
      <c r="D20" s="3"/>
      <c r="E20" s="3"/>
      <c r="F20" s="3"/>
      <c r="G20" s="3"/>
      <c r="H20" s="3"/>
      <c r="I20" s="3"/>
      <c r="J20" s="3"/>
    </row>
    <row r="21" spans="1:10" ht="12.75">
      <c r="A21" s="3"/>
      <c r="B21" s="3"/>
      <c r="C21" s="3" t="s">
        <v>67</v>
      </c>
      <c r="D21" s="7" t="s">
        <v>3</v>
      </c>
      <c r="E21" s="3"/>
      <c r="F21" s="74" t="s">
        <v>4</v>
      </c>
      <c r="G21" s="55"/>
      <c r="H21" s="59" t="s">
        <v>3</v>
      </c>
      <c r="I21" s="55"/>
      <c r="J21" s="76">
        <v>60000</v>
      </c>
    </row>
    <row r="22" spans="1:10" ht="12.75">
      <c r="A22" s="3"/>
      <c r="B22" s="3">
        <v>2</v>
      </c>
      <c r="C22" s="3" t="s">
        <v>73</v>
      </c>
      <c r="D22" s="3"/>
      <c r="E22" s="3"/>
      <c r="F22" s="74"/>
      <c r="G22" s="55"/>
      <c r="H22" s="55"/>
      <c r="I22" s="55"/>
      <c r="J22" s="60"/>
    </row>
    <row r="23" spans="1:10" ht="12.75">
      <c r="A23" s="3"/>
      <c r="B23" s="3"/>
      <c r="C23" s="3" t="s">
        <v>12</v>
      </c>
      <c r="D23" s="7" t="s">
        <v>3</v>
      </c>
      <c r="E23" s="3"/>
      <c r="F23" s="74" t="s">
        <v>4</v>
      </c>
      <c r="G23" s="55"/>
      <c r="H23" s="59" t="s">
        <v>3</v>
      </c>
      <c r="I23" s="55"/>
      <c r="J23" s="60">
        <v>73000</v>
      </c>
    </row>
    <row r="24" spans="1:10" ht="12.75">
      <c r="A24" s="3"/>
      <c r="B24" s="3">
        <v>3</v>
      </c>
      <c r="C24" s="3" t="s">
        <v>13</v>
      </c>
      <c r="D24" s="7" t="s">
        <v>3</v>
      </c>
      <c r="E24" s="3"/>
      <c r="F24" s="74" t="s">
        <v>4</v>
      </c>
      <c r="G24" s="55"/>
      <c r="H24" s="59" t="s">
        <v>3</v>
      </c>
      <c r="I24" s="55"/>
      <c r="J24" s="60">
        <v>113000</v>
      </c>
    </row>
    <row r="25" spans="1:10" ht="12.75">
      <c r="A25" s="3"/>
      <c r="B25" s="3">
        <v>4</v>
      </c>
      <c r="C25" s="3" t="s">
        <v>88</v>
      </c>
      <c r="D25" s="7" t="s">
        <v>3</v>
      </c>
      <c r="E25" s="3"/>
      <c r="F25" s="74" t="s">
        <v>4</v>
      </c>
      <c r="G25" s="55"/>
      <c r="H25" s="59" t="s">
        <v>3</v>
      </c>
      <c r="I25" s="55"/>
      <c r="J25" s="60">
        <v>-24000</v>
      </c>
    </row>
    <row r="26" spans="1:10" ht="12.75">
      <c r="A26" s="3"/>
      <c r="B26" s="3">
        <v>5</v>
      </c>
      <c r="C26" s="3" t="s">
        <v>79</v>
      </c>
      <c r="D26" s="7" t="s">
        <v>3</v>
      </c>
      <c r="E26" s="3"/>
      <c r="F26" s="74" t="s">
        <v>4</v>
      </c>
      <c r="G26" s="55"/>
      <c r="H26" s="59" t="s">
        <v>3</v>
      </c>
      <c r="I26" s="55"/>
      <c r="J26" s="60">
        <v>72000</v>
      </c>
    </row>
    <row r="27" spans="1:10" ht="12.75">
      <c r="A27" s="3"/>
      <c r="B27" s="3">
        <v>6</v>
      </c>
      <c r="C27" s="3" t="s">
        <v>14</v>
      </c>
      <c r="D27" s="7" t="s">
        <v>3</v>
      </c>
      <c r="E27" s="3"/>
      <c r="F27" s="60">
        <v>476000</v>
      </c>
      <c r="G27" s="55"/>
      <c r="H27" s="59" t="s">
        <v>3</v>
      </c>
      <c r="I27" s="55"/>
      <c r="J27" s="60">
        <v>7000</v>
      </c>
    </row>
    <row r="28" spans="1:10" ht="12.75">
      <c r="A28" s="3"/>
      <c r="B28" s="3">
        <v>7</v>
      </c>
      <c r="C28" s="3" t="s">
        <v>15</v>
      </c>
      <c r="D28" s="7" t="s">
        <v>3</v>
      </c>
      <c r="E28" s="3"/>
      <c r="F28" s="60">
        <v>49000</v>
      </c>
      <c r="G28" s="55"/>
      <c r="H28" s="59" t="s">
        <v>3</v>
      </c>
      <c r="I28" s="55"/>
      <c r="J28" s="60">
        <v>1000</v>
      </c>
    </row>
    <row r="29" spans="1:10" ht="12.75">
      <c r="A29" s="3"/>
      <c r="B29" s="3">
        <v>8</v>
      </c>
      <c r="C29" s="3" t="s">
        <v>16</v>
      </c>
      <c r="D29" s="7" t="s">
        <v>3</v>
      </c>
      <c r="E29" s="3"/>
      <c r="F29" s="60">
        <v>2000</v>
      </c>
      <c r="G29" s="55"/>
      <c r="H29" s="59" t="s">
        <v>3</v>
      </c>
      <c r="I29" s="55"/>
      <c r="J29" s="60">
        <v>0</v>
      </c>
    </row>
    <row r="30" spans="1:10" ht="12.75">
      <c r="A30" s="3"/>
      <c r="B30" s="3">
        <v>9</v>
      </c>
      <c r="C30" s="3" t="s">
        <v>17</v>
      </c>
      <c r="D30" s="3"/>
      <c r="E30" s="3"/>
      <c r="F30" s="60"/>
      <c r="G30" s="55"/>
      <c r="H30" s="55"/>
      <c r="I30" s="55"/>
      <c r="J30" s="60"/>
    </row>
    <row r="31" spans="1:10" ht="12.75">
      <c r="A31" s="3"/>
      <c r="B31" s="3"/>
      <c r="C31" s="3" t="s">
        <v>54</v>
      </c>
      <c r="D31" s="7" t="s">
        <v>3</v>
      </c>
      <c r="E31" s="3"/>
      <c r="F31" s="60">
        <v>340000</v>
      </c>
      <c r="G31" s="55"/>
      <c r="H31" s="59" t="s">
        <v>3</v>
      </c>
      <c r="I31" s="55"/>
      <c r="J31" s="60">
        <v>5000</v>
      </c>
    </row>
    <row r="32" spans="1:10" ht="12.75">
      <c r="A32" s="3"/>
      <c r="B32" s="3">
        <v>10</v>
      </c>
      <c r="C32" s="3" t="s">
        <v>51</v>
      </c>
      <c r="D32" s="3"/>
      <c r="E32" s="3"/>
      <c r="F32" s="60"/>
      <c r="G32" s="55"/>
      <c r="H32" s="55"/>
      <c r="I32" s="55"/>
      <c r="J32" s="60"/>
    </row>
    <row r="33" spans="1:10" ht="12.75">
      <c r="A33" s="3"/>
      <c r="B33" s="3"/>
      <c r="C33" s="3" t="s">
        <v>52</v>
      </c>
      <c r="D33" s="7" t="s">
        <v>3</v>
      </c>
      <c r="E33" s="3"/>
      <c r="F33" s="60">
        <v>1563000</v>
      </c>
      <c r="G33" s="55"/>
      <c r="H33" s="59" t="s">
        <v>3</v>
      </c>
      <c r="I33" s="55"/>
      <c r="J33" s="60">
        <v>31000</v>
      </c>
    </row>
    <row r="34" spans="1:10" ht="12.75">
      <c r="A34" s="3"/>
      <c r="B34" s="3">
        <v>11</v>
      </c>
      <c r="C34" s="3" t="s">
        <v>20</v>
      </c>
      <c r="D34" s="7" t="s">
        <v>3</v>
      </c>
      <c r="E34" s="3"/>
      <c r="F34" s="60">
        <v>162000</v>
      </c>
      <c r="G34" s="55"/>
      <c r="H34" s="59" t="s">
        <v>3</v>
      </c>
      <c r="I34" s="55"/>
      <c r="J34" s="60">
        <v>2000</v>
      </c>
    </row>
    <row r="35" spans="1:10" ht="12.75">
      <c r="A35" s="3"/>
      <c r="B35" s="3">
        <v>12</v>
      </c>
      <c r="C35" s="3" t="s">
        <v>7</v>
      </c>
      <c r="D35" s="3"/>
      <c r="E35" s="3"/>
      <c r="F35" s="60"/>
      <c r="G35" s="55"/>
      <c r="H35" s="55"/>
      <c r="I35" s="55"/>
      <c r="J35" s="60"/>
    </row>
    <row r="36" spans="1:10" ht="12.75">
      <c r="A36" s="3"/>
      <c r="B36" s="3"/>
      <c r="C36" s="3" t="s">
        <v>53</v>
      </c>
      <c r="D36" s="7" t="s">
        <v>3</v>
      </c>
      <c r="E36" s="3"/>
      <c r="F36" s="60">
        <v>101000</v>
      </c>
      <c r="G36" s="55"/>
      <c r="H36" s="59" t="s">
        <v>3</v>
      </c>
      <c r="I36" s="55"/>
      <c r="J36" s="60">
        <v>1000</v>
      </c>
    </row>
    <row r="37" spans="1:11" ht="12.75">
      <c r="A37" s="3"/>
      <c r="B37" s="3">
        <v>13</v>
      </c>
      <c r="C37" s="3" t="s">
        <v>23</v>
      </c>
      <c r="D37" s="11" t="s">
        <v>3</v>
      </c>
      <c r="E37" s="3"/>
      <c r="F37" s="77">
        <v>1117000</v>
      </c>
      <c r="G37" s="55"/>
      <c r="H37" s="62" t="s">
        <v>3</v>
      </c>
      <c r="I37" s="55"/>
      <c r="J37" s="63">
        <v>37000</v>
      </c>
      <c r="K37" s="37"/>
    </row>
    <row r="38" spans="1:10" ht="12.75">
      <c r="A38" s="3"/>
      <c r="B38" s="3"/>
      <c r="C38" s="3" t="s">
        <v>26</v>
      </c>
      <c r="D38" s="7" t="s">
        <v>3</v>
      </c>
      <c r="E38" s="3"/>
      <c r="F38" s="70">
        <f>SUM(F27:F37)</f>
        <v>3810000</v>
      </c>
      <c r="G38" s="55"/>
      <c r="H38" s="59" t="s">
        <v>3</v>
      </c>
      <c r="I38" s="55"/>
      <c r="J38" s="65">
        <f>SUM(J21:J37)</f>
        <v>378000</v>
      </c>
    </row>
    <row r="39" spans="1:10" ht="12.75">
      <c r="A39" s="3"/>
      <c r="B39" s="3"/>
      <c r="C39" s="3"/>
      <c r="D39" s="7"/>
      <c r="E39" s="3"/>
      <c r="F39" s="74"/>
      <c r="G39" s="55"/>
      <c r="H39" s="70"/>
      <c r="I39" s="55"/>
      <c r="J39" s="60"/>
    </row>
    <row r="40" spans="1:10" ht="13.5" thickBot="1">
      <c r="A40" s="3" t="s">
        <v>50</v>
      </c>
      <c r="B40" s="3"/>
      <c r="C40" s="3"/>
      <c r="D40" s="27" t="s">
        <v>3</v>
      </c>
      <c r="E40" s="3"/>
      <c r="F40" s="75">
        <f>SUM(F38:F39)</f>
        <v>3810000</v>
      </c>
      <c r="G40" s="55"/>
      <c r="H40" s="68" t="s">
        <v>3</v>
      </c>
      <c r="I40" s="55"/>
      <c r="J40" s="69">
        <f>+J38</f>
        <v>378000</v>
      </c>
    </row>
    <row r="41" spans="1:10" ht="13.5" thickTop="1">
      <c r="A41" s="3"/>
      <c r="B41" s="3"/>
      <c r="C41" s="3"/>
      <c r="D41" s="7"/>
      <c r="E41" s="3"/>
      <c r="F41" s="8"/>
      <c r="G41" s="3"/>
      <c r="H41" s="26"/>
      <c r="I41" s="3"/>
      <c r="J41" s="10"/>
    </row>
    <row r="42" spans="1:10" ht="12.75">
      <c r="A42" s="3" t="s">
        <v>58</v>
      </c>
      <c r="B42" s="3"/>
      <c r="C42" s="3"/>
      <c r="D42" s="3"/>
      <c r="E42" s="3"/>
      <c r="F42" s="10"/>
      <c r="G42" s="3"/>
      <c r="H42" s="3"/>
      <c r="I42" s="3"/>
      <c r="J42" s="10"/>
    </row>
    <row r="43" spans="1:10" ht="12.75">
      <c r="A43" s="3"/>
      <c r="B43" s="3"/>
      <c r="C43" s="3"/>
      <c r="D43" s="7"/>
      <c r="E43" s="3"/>
      <c r="F43" s="10"/>
      <c r="G43" s="3"/>
      <c r="H43" s="7"/>
      <c r="I43" s="3"/>
      <c r="J43" s="10"/>
    </row>
    <row r="44" spans="1:10" ht="12.75">
      <c r="A44" s="3" t="s">
        <v>0</v>
      </c>
      <c r="B44" s="25" t="s">
        <v>28</v>
      </c>
      <c r="C44" s="3"/>
      <c r="D44" s="3"/>
      <c r="E44" s="3"/>
      <c r="F44" s="10"/>
      <c r="G44" s="3"/>
      <c r="H44" s="3"/>
      <c r="I44" s="3"/>
      <c r="J44" s="10"/>
    </row>
    <row r="45" spans="1:10" ht="12.75">
      <c r="A45" s="3"/>
      <c r="B45" s="3"/>
      <c r="C45" s="3" t="s">
        <v>81</v>
      </c>
      <c r="D45" s="11" t="s">
        <v>3</v>
      </c>
      <c r="E45" s="3"/>
      <c r="F45" s="12" t="s">
        <v>4</v>
      </c>
      <c r="G45" s="3"/>
      <c r="H45" s="11" t="s">
        <v>3</v>
      </c>
      <c r="I45" s="3"/>
      <c r="J45" s="73">
        <v>-169000</v>
      </c>
    </row>
    <row r="46" spans="1:10" ht="12.75">
      <c r="A46" s="3"/>
      <c r="B46" s="3"/>
      <c r="C46" s="3" t="s">
        <v>40</v>
      </c>
      <c r="D46" s="7" t="s">
        <v>3</v>
      </c>
      <c r="E46" s="3"/>
      <c r="F46" s="8" t="s">
        <v>4</v>
      </c>
      <c r="G46" s="3"/>
      <c r="H46" s="7" t="s">
        <v>3</v>
      </c>
      <c r="I46" s="3"/>
      <c r="J46" s="14">
        <f>+J45</f>
        <v>-169000</v>
      </c>
    </row>
    <row r="47" spans="1:10" ht="12.75">
      <c r="A47" s="3"/>
      <c r="B47" s="3"/>
      <c r="C47" s="3"/>
      <c r="D47" s="7"/>
      <c r="E47" s="3"/>
      <c r="F47" s="10"/>
      <c r="G47" s="3"/>
      <c r="H47" s="7"/>
      <c r="I47" s="3"/>
      <c r="J47" s="10"/>
    </row>
    <row r="48" spans="1:10" ht="13.5" thickBot="1">
      <c r="A48" s="3" t="s">
        <v>64</v>
      </c>
      <c r="B48" s="3"/>
      <c r="C48" s="3"/>
      <c r="D48" s="27" t="s">
        <v>3</v>
      </c>
      <c r="E48" s="3"/>
      <c r="F48" s="28" t="s">
        <v>4</v>
      </c>
      <c r="G48" s="3"/>
      <c r="H48" s="27" t="s">
        <v>3</v>
      </c>
      <c r="I48" s="3"/>
      <c r="J48" s="31">
        <f>+J46</f>
        <v>-169000</v>
      </c>
    </row>
    <row r="49" spans="1:10" ht="13.5" thickTop="1">
      <c r="A49" s="3"/>
      <c r="B49" s="3"/>
      <c r="C49" s="3"/>
      <c r="D49" s="7"/>
      <c r="E49" s="3"/>
      <c r="F49" s="8"/>
      <c r="G49" s="3"/>
      <c r="H49" s="7"/>
      <c r="I49" s="3"/>
      <c r="J49" s="10"/>
    </row>
    <row r="50" spans="1:10" ht="13.5" thickBot="1">
      <c r="A50" s="3" t="s">
        <v>39</v>
      </c>
      <c r="B50" s="3"/>
      <c r="C50" s="3"/>
      <c r="D50" s="27" t="s">
        <v>3</v>
      </c>
      <c r="E50" s="3"/>
      <c r="F50" s="28" t="s">
        <v>4</v>
      </c>
      <c r="G50" s="3"/>
      <c r="H50" s="29" t="str">
        <f>+H40</f>
        <v>--</v>
      </c>
      <c r="I50" s="3"/>
      <c r="J50" s="31">
        <f>+J48+J40</f>
        <v>209000</v>
      </c>
    </row>
    <row r="51" ht="13.5" thickTop="1"/>
  </sheetData>
  <printOptions horizontalCentered="1"/>
  <pageMargins left="0.75" right="0.75" top="0.75" bottom="0.25" header="0.5" footer="0.25"/>
  <pageSetup fitToHeight="2" horizontalDpi="600" verticalDpi="600" orientation="portrait" scale="77" r:id="rId1"/>
  <headerFooter alignWithMargins="0">
    <oddFooter>&amp;C&amp;"Times New Roman,Regular"&amp;12SUP-48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43"/>
  <sheetViews>
    <sheetView workbookViewId="0" topLeftCell="A19">
      <selection activeCell="D17" sqref="D17"/>
    </sheetView>
  </sheetViews>
  <sheetFormatPr defaultColWidth="9.140625" defaultRowHeight="12.75"/>
  <cols>
    <col min="1" max="1" width="3.57421875" style="0" customWidth="1"/>
    <col min="2" max="2" width="3.00390625" style="0" customWidth="1"/>
    <col min="3" max="3" width="34.140625" style="0" customWidth="1"/>
    <col min="5" max="5" width="1.7109375" style="0" customWidth="1"/>
    <col min="6" max="6" width="13.421875" style="0" bestFit="1" customWidth="1"/>
    <col min="7" max="7" width="1.57421875" style="0" customWidth="1"/>
    <col min="8" max="8" width="9.57421875" style="0" bestFit="1" customWidth="1"/>
    <col min="9" max="9" width="1.8515625" style="0" customWidth="1"/>
    <col min="10" max="10" width="16.8515625" style="0" bestFit="1" customWidth="1"/>
  </cols>
  <sheetData>
    <row r="1" spans="6:10" ht="12.75">
      <c r="F1" s="46"/>
      <c r="G1" s="46"/>
      <c r="H1" s="46"/>
      <c r="I1" s="46"/>
      <c r="J1" s="46"/>
    </row>
    <row r="2" spans="2:10" ht="20.25">
      <c r="B2" s="24" t="s">
        <v>60</v>
      </c>
      <c r="C2" s="1"/>
      <c r="D2" s="1"/>
      <c r="E2" s="1"/>
      <c r="F2" s="47"/>
      <c r="G2" s="47"/>
      <c r="H2" s="47"/>
      <c r="I2" s="47"/>
      <c r="J2" s="47"/>
    </row>
    <row r="3" spans="1:10" ht="18.75">
      <c r="A3" s="23"/>
      <c r="B3" s="22"/>
      <c r="C3" s="1"/>
      <c r="D3" s="1"/>
      <c r="E3" s="1"/>
      <c r="F3" s="47"/>
      <c r="G3" s="47"/>
      <c r="H3" s="47"/>
      <c r="I3" s="47"/>
      <c r="J3" s="47"/>
    </row>
    <row r="4" spans="1:10" ht="15.75">
      <c r="A4" s="15"/>
      <c r="B4" s="15"/>
      <c r="C4" s="15"/>
      <c r="D4" s="15"/>
      <c r="E4" s="15"/>
      <c r="F4" s="48"/>
      <c r="G4" s="48"/>
      <c r="H4" s="48"/>
      <c r="I4" s="48"/>
      <c r="J4" s="48"/>
    </row>
    <row r="5" spans="1:10" ht="15.75">
      <c r="A5" s="15"/>
      <c r="B5" s="16" t="s">
        <v>103</v>
      </c>
      <c r="C5" s="16"/>
      <c r="D5" s="16"/>
      <c r="E5" s="16"/>
      <c r="F5" s="49"/>
      <c r="G5" s="49"/>
      <c r="H5" s="49"/>
      <c r="I5" s="48"/>
      <c r="J5" s="50">
        <v>17081000</v>
      </c>
    </row>
    <row r="6" spans="1:10" ht="15.75">
      <c r="A6" s="15"/>
      <c r="B6" s="15"/>
      <c r="C6" s="15"/>
      <c r="D6" s="15"/>
      <c r="E6" s="15"/>
      <c r="F6" s="48"/>
      <c r="G6" s="48"/>
      <c r="H6" s="48"/>
      <c r="I6" s="48"/>
      <c r="J6" s="48"/>
    </row>
    <row r="7" spans="1:10" ht="15.75">
      <c r="A7" s="15"/>
      <c r="B7" s="15"/>
      <c r="C7" s="16" t="s">
        <v>8</v>
      </c>
      <c r="D7" s="16"/>
      <c r="E7" s="16"/>
      <c r="F7" s="49"/>
      <c r="G7" s="49"/>
      <c r="H7" s="49"/>
      <c r="I7" s="48"/>
      <c r="J7" s="50">
        <v>17081000</v>
      </c>
    </row>
    <row r="8" spans="1:10" ht="15.75">
      <c r="A8" s="15"/>
      <c r="B8" s="15"/>
      <c r="C8" s="18" t="s">
        <v>27</v>
      </c>
      <c r="D8" s="16"/>
      <c r="E8" s="16"/>
      <c r="F8" s="49"/>
      <c r="G8" s="49"/>
      <c r="H8" s="49"/>
      <c r="I8" s="48"/>
      <c r="J8" s="50">
        <f>-J7</f>
        <v>-17081000</v>
      </c>
    </row>
    <row r="9" spans="1:10" ht="15.75">
      <c r="A9" s="15"/>
      <c r="B9" s="15"/>
      <c r="C9" s="15"/>
      <c r="D9" s="15"/>
      <c r="E9" s="15"/>
      <c r="F9" s="48"/>
      <c r="G9" s="48"/>
      <c r="H9" s="48"/>
      <c r="I9" s="48"/>
      <c r="J9" s="48"/>
    </row>
    <row r="10" spans="1:10" ht="15.75">
      <c r="A10" s="15"/>
      <c r="B10" s="16" t="s">
        <v>95</v>
      </c>
      <c r="C10" s="16"/>
      <c r="D10" s="16"/>
      <c r="E10" s="16"/>
      <c r="F10" s="49"/>
      <c r="G10" s="49"/>
      <c r="H10" s="49"/>
      <c r="I10" s="48"/>
      <c r="J10" s="50">
        <v>17081000</v>
      </c>
    </row>
    <row r="11" spans="1:10" ht="15.75">
      <c r="A11" s="15"/>
      <c r="B11" s="15"/>
      <c r="C11" s="15"/>
      <c r="D11" s="15"/>
      <c r="E11" s="15"/>
      <c r="F11" s="48"/>
      <c r="G11" s="48"/>
      <c r="H11" s="48"/>
      <c r="I11" s="48"/>
      <c r="J11" s="48"/>
    </row>
    <row r="12" spans="1:10" ht="15.75">
      <c r="A12" s="15"/>
      <c r="B12" s="15"/>
      <c r="C12" s="18" t="s">
        <v>9</v>
      </c>
      <c r="D12" s="16"/>
      <c r="E12" s="16"/>
      <c r="F12" s="49"/>
      <c r="G12" s="49"/>
      <c r="H12" s="49"/>
      <c r="I12" s="48"/>
      <c r="J12" s="50">
        <f>-J10</f>
        <v>-17081000</v>
      </c>
    </row>
    <row r="13" spans="1:10" ht="15.75">
      <c r="A13" s="15"/>
      <c r="B13" s="15"/>
      <c r="C13" s="16" t="s">
        <v>10</v>
      </c>
      <c r="D13" s="16"/>
      <c r="E13" s="16"/>
      <c r="F13" s="49"/>
      <c r="G13" s="49"/>
      <c r="H13" s="49"/>
      <c r="I13" s="48"/>
      <c r="J13" s="51">
        <f>J10-J5</f>
        <v>0</v>
      </c>
    </row>
    <row r="14" spans="1:10" ht="15.75">
      <c r="A14" s="15"/>
      <c r="B14" s="15"/>
      <c r="C14" s="18" t="s">
        <v>11</v>
      </c>
      <c r="D14" s="16"/>
      <c r="E14" s="16"/>
      <c r="F14" s="49"/>
      <c r="G14" s="49"/>
      <c r="H14" s="49"/>
      <c r="I14" s="52"/>
      <c r="J14" s="53">
        <f>-J13</f>
        <v>0</v>
      </c>
    </row>
    <row r="15" spans="6:10" ht="12.75">
      <c r="F15" s="46"/>
      <c r="G15" s="46"/>
      <c r="H15" s="46"/>
      <c r="I15" s="46"/>
      <c r="J15" s="46"/>
    </row>
    <row r="16" spans="1:10" ht="12.75">
      <c r="A16" s="3"/>
      <c r="B16" s="3"/>
      <c r="C16" s="3"/>
      <c r="D16" s="4" t="s">
        <v>99</v>
      </c>
      <c r="E16" s="4"/>
      <c r="F16" s="54"/>
      <c r="G16" s="55"/>
      <c r="H16" s="55"/>
      <c r="I16" s="55"/>
      <c r="J16" s="55"/>
    </row>
    <row r="17" spans="1:10" ht="12.75">
      <c r="A17" s="3"/>
      <c r="B17" s="3"/>
      <c r="C17" s="3"/>
      <c r="D17" s="5" t="s">
        <v>84</v>
      </c>
      <c r="E17" s="5"/>
      <c r="F17" s="56"/>
      <c r="G17" s="55"/>
      <c r="H17" s="56" t="s">
        <v>5</v>
      </c>
      <c r="I17" s="56"/>
      <c r="J17" s="56"/>
    </row>
    <row r="18" spans="1:10" ht="12.75">
      <c r="A18" s="3"/>
      <c r="B18" s="3"/>
      <c r="C18" s="3"/>
      <c r="D18" s="6" t="s">
        <v>1</v>
      </c>
      <c r="E18" s="3"/>
      <c r="F18" s="57" t="s">
        <v>2</v>
      </c>
      <c r="G18" s="55"/>
      <c r="H18" s="57" t="s">
        <v>1</v>
      </c>
      <c r="I18" s="55"/>
      <c r="J18" s="57" t="s">
        <v>2</v>
      </c>
    </row>
    <row r="19" spans="1:10" ht="12.75">
      <c r="A19" s="3" t="s">
        <v>36</v>
      </c>
      <c r="B19" s="3"/>
      <c r="C19" s="3"/>
      <c r="D19" s="3"/>
      <c r="E19" s="3"/>
      <c r="F19" s="55"/>
      <c r="G19" s="55"/>
      <c r="H19" s="55"/>
      <c r="I19" s="55"/>
      <c r="J19" s="55"/>
    </row>
    <row r="20" spans="1:10" ht="12.75">
      <c r="A20" s="3" t="s">
        <v>0</v>
      </c>
      <c r="B20" s="3" t="s">
        <v>28</v>
      </c>
      <c r="C20" s="3"/>
      <c r="D20" s="3"/>
      <c r="E20" s="3"/>
      <c r="F20" s="55"/>
      <c r="G20" s="55"/>
      <c r="H20" s="55"/>
      <c r="I20" s="55"/>
      <c r="J20" s="55"/>
    </row>
    <row r="21" spans="1:10" ht="12.75">
      <c r="A21" s="3"/>
      <c r="B21" s="3">
        <v>1</v>
      </c>
      <c r="C21" s="3" t="s">
        <v>15</v>
      </c>
      <c r="D21" s="7" t="s">
        <v>3</v>
      </c>
      <c r="E21" s="3"/>
      <c r="F21" s="82">
        <v>77000</v>
      </c>
      <c r="G21" s="55"/>
      <c r="H21" s="59" t="s">
        <v>3</v>
      </c>
      <c r="I21" s="55"/>
      <c r="J21" s="82"/>
    </row>
    <row r="22" spans="1:10" ht="12.75">
      <c r="A22" s="3"/>
      <c r="B22" s="3">
        <v>2</v>
      </c>
      <c r="C22" s="3" t="s">
        <v>16</v>
      </c>
      <c r="D22" s="7" t="s">
        <v>3</v>
      </c>
      <c r="E22" s="3"/>
      <c r="F22" s="55"/>
      <c r="G22" s="55"/>
      <c r="H22" s="59" t="s">
        <v>3</v>
      </c>
      <c r="I22" s="55"/>
      <c r="J22" s="55"/>
    </row>
    <row r="23" spans="1:10" ht="12.75">
      <c r="A23" s="3"/>
      <c r="B23" s="3">
        <v>3</v>
      </c>
      <c r="C23" s="3" t="s">
        <v>17</v>
      </c>
      <c r="D23" s="3"/>
      <c r="E23" s="3"/>
      <c r="F23" s="55"/>
      <c r="G23" s="55"/>
      <c r="H23" s="55"/>
      <c r="I23" s="55"/>
      <c r="J23" s="55"/>
    </row>
    <row r="24" spans="1:10" ht="12.75">
      <c r="A24" s="3"/>
      <c r="B24" s="3"/>
      <c r="C24" s="3" t="s">
        <v>54</v>
      </c>
      <c r="D24" s="7" t="s">
        <v>3</v>
      </c>
      <c r="E24" s="3"/>
      <c r="F24" s="82">
        <v>176000</v>
      </c>
      <c r="G24" s="55"/>
      <c r="H24" s="59" t="s">
        <v>3</v>
      </c>
      <c r="I24" s="55"/>
      <c r="J24" s="82">
        <v>2000</v>
      </c>
    </row>
    <row r="25" spans="1:10" ht="12.75">
      <c r="A25" s="3"/>
      <c r="B25" s="3"/>
      <c r="C25" s="3" t="s">
        <v>19</v>
      </c>
      <c r="D25" s="7" t="s">
        <v>3</v>
      </c>
      <c r="E25" s="3"/>
      <c r="F25" s="83">
        <v>-533000</v>
      </c>
      <c r="G25" s="55"/>
      <c r="H25" s="59" t="s">
        <v>3</v>
      </c>
      <c r="I25" s="55"/>
      <c r="J25" s="60">
        <v>-20000</v>
      </c>
    </row>
    <row r="26" spans="1:10" ht="12.75">
      <c r="A26" s="3"/>
      <c r="B26" s="3">
        <v>4</v>
      </c>
      <c r="C26" s="3" t="s">
        <v>20</v>
      </c>
      <c r="D26" s="7" t="s">
        <v>3</v>
      </c>
      <c r="E26" s="3"/>
      <c r="F26" s="83">
        <v>134000</v>
      </c>
      <c r="G26" s="55"/>
      <c r="H26" s="59" t="s">
        <v>3</v>
      </c>
      <c r="I26" s="55"/>
      <c r="J26" s="60">
        <v>2000</v>
      </c>
    </row>
    <row r="27" spans="1:10" ht="12.75">
      <c r="A27" s="3"/>
      <c r="B27" s="3">
        <v>5</v>
      </c>
      <c r="C27" s="3" t="s">
        <v>69</v>
      </c>
      <c r="D27" s="7" t="s">
        <v>3</v>
      </c>
      <c r="E27" s="3"/>
      <c r="F27" s="83">
        <v>5488000</v>
      </c>
      <c r="G27" s="55"/>
      <c r="H27" s="59" t="s">
        <v>3</v>
      </c>
      <c r="I27" s="55"/>
      <c r="J27" s="60">
        <v>77000</v>
      </c>
    </row>
    <row r="28" spans="1:10" ht="12.75">
      <c r="A28" s="3"/>
      <c r="B28" s="3">
        <v>6</v>
      </c>
      <c r="C28" s="3" t="s">
        <v>71</v>
      </c>
      <c r="D28" s="7" t="s">
        <v>3</v>
      </c>
      <c r="E28" s="3"/>
      <c r="F28" s="83">
        <v>573000</v>
      </c>
      <c r="G28" s="55"/>
      <c r="H28" s="59" t="s">
        <v>3</v>
      </c>
      <c r="I28" s="55"/>
      <c r="J28" s="60">
        <v>8000</v>
      </c>
    </row>
    <row r="29" spans="1:10" ht="12.75">
      <c r="A29" s="3"/>
      <c r="B29" s="3">
        <v>7</v>
      </c>
      <c r="C29" s="3" t="s">
        <v>23</v>
      </c>
      <c r="D29" s="11" t="s">
        <v>3</v>
      </c>
      <c r="E29" s="3"/>
      <c r="F29" s="77">
        <v>11166000</v>
      </c>
      <c r="G29" s="55"/>
      <c r="H29" s="62" t="s">
        <v>3</v>
      </c>
      <c r="I29" s="55"/>
      <c r="J29" s="63">
        <v>368000</v>
      </c>
    </row>
    <row r="30" spans="1:10" ht="12.75">
      <c r="A30" s="3"/>
      <c r="B30" s="3"/>
      <c r="C30" s="3" t="s">
        <v>26</v>
      </c>
      <c r="D30" s="7" t="s">
        <v>3</v>
      </c>
      <c r="E30" s="3"/>
      <c r="F30" s="70">
        <f>SUM(F21:F29)</f>
        <v>17081000</v>
      </c>
      <c r="G30" s="55"/>
      <c r="H30" s="59" t="s">
        <v>3</v>
      </c>
      <c r="I30" s="55"/>
      <c r="J30" s="65">
        <f>SUM(J23:J29)</f>
        <v>437000</v>
      </c>
    </row>
    <row r="31" spans="6:10" ht="12.75">
      <c r="F31" s="79"/>
      <c r="G31" s="46"/>
      <c r="H31" s="46"/>
      <c r="I31" s="46"/>
      <c r="J31" s="46"/>
    </row>
    <row r="32" spans="1:10" ht="13.5" thickBot="1">
      <c r="A32" s="3" t="s">
        <v>41</v>
      </c>
      <c r="B32" s="3"/>
      <c r="C32" s="3"/>
      <c r="D32" s="27" t="s">
        <v>3</v>
      </c>
      <c r="E32" s="3"/>
      <c r="F32" s="75">
        <f>SUM(F30:F31)</f>
        <v>17081000</v>
      </c>
      <c r="G32" s="55"/>
      <c r="H32" s="68" t="s">
        <v>3</v>
      </c>
      <c r="I32" s="55"/>
      <c r="J32" s="69">
        <f>+J30</f>
        <v>437000</v>
      </c>
    </row>
    <row r="33" spans="6:10" ht="13.5" thickTop="1">
      <c r="F33" s="79"/>
      <c r="G33" s="46"/>
      <c r="H33" s="46"/>
      <c r="I33" s="46"/>
      <c r="J33" s="46"/>
    </row>
    <row r="34" spans="1:10" ht="12.75">
      <c r="A34" s="3" t="s">
        <v>58</v>
      </c>
      <c r="B34" s="3"/>
      <c r="C34" s="3"/>
      <c r="D34" s="3"/>
      <c r="E34" s="3"/>
      <c r="F34" s="60"/>
      <c r="G34" s="55"/>
      <c r="H34" s="55"/>
      <c r="I34" s="55"/>
      <c r="J34" s="60"/>
    </row>
    <row r="35" spans="1:11" ht="12.75">
      <c r="A35" s="3"/>
      <c r="B35" s="3"/>
      <c r="C35" s="3"/>
      <c r="D35" s="7"/>
      <c r="E35" s="3"/>
      <c r="F35" s="60"/>
      <c r="G35" s="55"/>
      <c r="H35" s="59"/>
      <c r="I35" s="55"/>
      <c r="J35" s="60"/>
      <c r="K35" s="38"/>
    </row>
    <row r="36" spans="1:11" ht="12.75">
      <c r="A36" s="3" t="s">
        <v>0</v>
      </c>
      <c r="B36" s="25" t="s">
        <v>28</v>
      </c>
      <c r="C36" s="3"/>
      <c r="D36" s="3"/>
      <c r="E36" s="3"/>
      <c r="F36" s="60"/>
      <c r="G36" s="55"/>
      <c r="H36" s="55"/>
      <c r="I36" s="55"/>
      <c r="J36" s="60"/>
      <c r="K36" s="38"/>
    </row>
    <row r="37" spans="1:11" ht="12.75">
      <c r="A37" s="3"/>
      <c r="B37" s="3"/>
      <c r="C37" s="3" t="s">
        <v>81</v>
      </c>
      <c r="D37" s="11" t="s">
        <v>3</v>
      </c>
      <c r="E37" s="3"/>
      <c r="F37" s="72" t="s">
        <v>4</v>
      </c>
      <c r="G37" s="55"/>
      <c r="H37" s="62" t="s">
        <v>3</v>
      </c>
      <c r="I37" s="55"/>
      <c r="J37" s="73">
        <v>-437000</v>
      </c>
      <c r="K37" s="38"/>
    </row>
    <row r="38" spans="1:11" ht="12.75">
      <c r="A38" s="3"/>
      <c r="B38" s="3"/>
      <c r="C38" s="3" t="s">
        <v>40</v>
      </c>
      <c r="D38" s="7" t="s">
        <v>3</v>
      </c>
      <c r="E38" s="3"/>
      <c r="F38" s="74" t="s">
        <v>4</v>
      </c>
      <c r="G38" s="55"/>
      <c r="H38" s="59" t="s">
        <v>3</v>
      </c>
      <c r="I38" s="55"/>
      <c r="J38" s="65">
        <f>+J37</f>
        <v>-437000</v>
      </c>
      <c r="K38" s="38"/>
    </row>
    <row r="39" spans="1:11" ht="12.75">
      <c r="A39" s="3"/>
      <c r="B39" s="3"/>
      <c r="C39" s="3"/>
      <c r="D39" s="7"/>
      <c r="E39" s="3"/>
      <c r="F39" s="60"/>
      <c r="G39" s="55"/>
      <c r="H39" s="59"/>
      <c r="I39" s="55"/>
      <c r="J39" s="60"/>
      <c r="K39" s="38"/>
    </row>
    <row r="40" spans="1:10" ht="13.5" thickBot="1">
      <c r="A40" s="3" t="s">
        <v>64</v>
      </c>
      <c r="B40" s="3"/>
      <c r="C40" s="3"/>
      <c r="D40" s="27" t="s">
        <v>3</v>
      </c>
      <c r="E40" s="3"/>
      <c r="F40" s="75" t="s">
        <v>4</v>
      </c>
      <c r="G40" s="55"/>
      <c r="H40" s="68" t="s">
        <v>3</v>
      </c>
      <c r="I40" s="55"/>
      <c r="J40" s="69">
        <f>+J38</f>
        <v>-437000</v>
      </c>
    </row>
    <row r="41" spans="1:10" ht="13.5" thickTop="1">
      <c r="A41" s="3"/>
      <c r="B41" s="3"/>
      <c r="C41" s="3"/>
      <c r="D41" s="7"/>
      <c r="E41" s="3"/>
      <c r="F41" s="74"/>
      <c r="G41" s="55"/>
      <c r="H41" s="59"/>
      <c r="I41" s="55"/>
      <c r="J41" s="60"/>
    </row>
    <row r="42" spans="1:10" ht="13.5" thickBot="1">
      <c r="A42" s="3" t="s">
        <v>39</v>
      </c>
      <c r="B42" s="3"/>
      <c r="C42" s="3"/>
      <c r="D42" s="27" t="s">
        <v>3</v>
      </c>
      <c r="E42" s="3"/>
      <c r="F42" s="75" t="s">
        <v>4</v>
      </c>
      <c r="G42" s="55"/>
      <c r="H42" s="68" t="s">
        <v>3</v>
      </c>
      <c r="I42" s="55"/>
      <c r="J42" s="69">
        <f>+J40+J32</f>
        <v>0</v>
      </c>
    </row>
    <row r="43" spans="1:10" ht="13.5" thickTop="1">
      <c r="A43" s="3"/>
      <c r="B43" s="3"/>
      <c r="C43" s="3"/>
      <c r="D43" s="33"/>
      <c r="E43" s="34"/>
      <c r="F43" s="84"/>
      <c r="G43" s="85"/>
      <c r="H43" s="86"/>
      <c r="I43" s="85"/>
      <c r="J43" s="87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Footer>&amp;C&amp;"Times New Roman,Regular"&amp;12SUP-49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2:J28"/>
  <sheetViews>
    <sheetView tabSelected="1" workbookViewId="0" topLeftCell="A1">
      <selection activeCell="F7" sqref="F7"/>
    </sheetView>
  </sheetViews>
  <sheetFormatPr defaultColWidth="9.140625" defaultRowHeight="12.75"/>
  <cols>
    <col min="1" max="1" width="3.57421875" style="0" customWidth="1"/>
    <col min="2" max="2" width="3.00390625" style="0" customWidth="1"/>
    <col min="3" max="3" width="34.140625" style="0" customWidth="1"/>
    <col min="5" max="5" width="1.7109375" style="0" customWidth="1"/>
    <col min="6" max="6" width="13.421875" style="0" bestFit="1" customWidth="1"/>
    <col min="7" max="7" width="1.57421875" style="0" customWidth="1"/>
    <col min="8" max="8" width="9.57421875" style="0" bestFit="1" customWidth="1"/>
    <col min="9" max="9" width="1.8515625" style="0" customWidth="1"/>
    <col min="10" max="10" width="16.8515625" style="0" bestFit="1" customWidth="1"/>
  </cols>
  <sheetData>
    <row r="2" spans="2:10" ht="20.25">
      <c r="B2" s="24" t="s">
        <v>55</v>
      </c>
      <c r="C2" s="1"/>
      <c r="D2" s="1"/>
      <c r="E2" s="1"/>
      <c r="F2" s="1"/>
      <c r="G2" s="1"/>
      <c r="H2" s="1"/>
      <c r="I2" s="1"/>
      <c r="J2" s="1"/>
    </row>
    <row r="3" spans="1:10" ht="10.5" customHeight="1">
      <c r="A3" s="23"/>
      <c r="B3" s="22"/>
      <c r="C3" s="1"/>
      <c r="D3" s="1"/>
      <c r="E3" s="1"/>
      <c r="F3" s="1"/>
      <c r="G3" s="1"/>
      <c r="H3" s="1"/>
      <c r="I3" s="1"/>
      <c r="J3" s="1"/>
    </row>
    <row r="4" spans="1:10" ht="15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.75">
      <c r="A5" s="15"/>
      <c r="B5" s="16" t="s">
        <v>101</v>
      </c>
      <c r="C5" s="16"/>
      <c r="D5" s="16"/>
      <c r="E5" s="16"/>
      <c r="F5" s="16"/>
      <c r="G5" s="16"/>
      <c r="H5" s="16"/>
      <c r="I5" s="15"/>
      <c r="J5" s="17">
        <v>94554000</v>
      </c>
    </row>
    <row r="6" spans="1:10" ht="15.7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5.75">
      <c r="A7" s="15"/>
      <c r="B7" s="15"/>
      <c r="C7" s="16" t="s">
        <v>8</v>
      </c>
      <c r="D7" s="16"/>
      <c r="E7" s="16"/>
      <c r="F7" s="16"/>
      <c r="G7" s="16"/>
      <c r="H7" s="16"/>
      <c r="I7" s="15"/>
      <c r="J7" s="17">
        <v>94554000</v>
      </c>
    </row>
    <row r="8" spans="1:10" ht="15.75">
      <c r="A8" s="15"/>
      <c r="B8" s="15"/>
      <c r="C8" s="18" t="s">
        <v>27</v>
      </c>
      <c r="D8" s="16"/>
      <c r="E8" s="16"/>
      <c r="F8" s="16"/>
      <c r="G8" s="16"/>
      <c r="H8" s="16"/>
      <c r="I8" s="15"/>
      <c r="J8" s="17">
        <f>-J7</f>
        <v>-94554000</v>
      </c>
    </row>
    <row r="9" spans="1:10" ht="15.7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5.75">
      <c r="A10" s="15"/>
      <c r="B10" s="16" t="s">
        <v>94</v>
      </c>
      <c r="C10" s="16"/>
      <c r="D10" s="16"/>
      <c r="E10" s="16"/>
      <c r="F10" s="16"/>
      <c r="G10" s="16"/>
      <c r="H10" s="16"/>
      <c r="I10" s="15"/>
      <c r="J10" s="17">
        <v>41745000</v>
      </c>
    </row>
    <row r="11" spans="1:10" ht="15.7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5.75">
      <c r="A12" s="15"/>
      <c r="B12" s="15"/>
      <c r="C12" s="18" t="s">
        <v>9</v>
      </c>
      <c r="D12" s="16"/>
      <c r="E12" s="16"/>
      <c r="F12" s="16"/>
      <c r="G12" s="16"/>
      <c r="H12" s="16"/>
      <c r="I12" s="15"/>
      <c r="J12" s="17">
        <f>-J10</f>
        <v>-41745000</v>
      </c>
    </row>
    <row r="13" spans="1:10" ht="15.75">
      <c r="A13" s="15"/>
      <c r="B13" s="15"/>
      <c r="C13" s="16" t="s">
        <v>10</v>
      </c>
      <c r="D13" s="16"/>
      <c r="E13" s="16"/>
      <c r="F13" s="16"/>
      <c r="G13" s="16"/>
      <c r="H13" s="16"/>
      <c r="I13" s="15"/>
      <c r="J13" s="19">
        <f>J10-J5</f>
        <v>-52809000</v>
      </c>
    </row>
    <row r="14" spans="1:10" ht="15.75">
      <c r="A14" s="15"/>
      <c r="B14" s="15"/>
      <c r="C14" s="18" t="s">
        <v>11</v>
      </c>
      <c r="D14" s="16"/>
      <c r="E14" s="16"/>
      <c r="F14" s="16"/>
      <c r="G14" s="16"/>
      <c r="H14" s="16"/>
      <c r="I14" s="20"/>
      <c r="J14" s="21">
        <f>+J13</f>
        <v>-52809000</v>
      </c>
    </row>
    <row r="16" spans="1:10" ht="12.75">
      <c r="A16" s="3"/>
      <c r="B16" s="3"/>
      <c r="C16" s="3"/>
      <c r="D16" s="4" t="s">
        <v>99</v>
      </c>
      <c r="E16" s="4"/>
      <c r="F16" s="4"/>
      <c r="G16" s="3"/>
      <c r="H16" s="3"/>
      <c r="I16" s="3"/>
      <c r="J16" s="3"/>
    </row>
    <row r="17" spans="1:10" ht="12.75">
      <c r="A17" s="3"/>
      <c r="B17" s="3"/>
      <c r="C17" s="3"/>
      <c r="D17" s="5" t="s">
        <v>84</v>
      </c>
      <c r="E17" s="5"/>
      <c r="F17" s="5"/>
      <c r="G17" s="3"/>
      <c r="H17" s="5" t="s">
        <v>5</v>
      </c>
      <c r="I17" s="5"/>
      <c r="J17" s="5"/>
    </row>
    <row r="18" spans="1:10" ht="12.75">
      <c r="A18" s="3"/>
      <c r="B18" s="3"/>
      <c r="C18" s="3"/>
      <c r="D18" s="6" t="s">
        <v>1</v>
      </c>
      <c r="E18" s="3"/>
      <c r="F18" s="6" t="s">
        <v>2</v>
      </c>
      <c r="G18" s="3"/>
      <c r="H18" s="6" t="s">
        <v>1</v>
      </c>
      <c r="I18" s="3"/>
      <c r="J18" s="6" t="s">
        <v>2</v>
      </c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 t="s">
        <v>58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2.75">
      <c r="A21" s="3" t="s">
        <v>0</v>
      </c>
      <c r="B21" s="3" t="s">
        <v>28</v>
      </c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>
        <v>1</v>
      </c>
      <c r="C22" s="3" t="s">
        <v>56</v>
      </c>
      <c r="D22" s="3"/>
      <c r="E22" s="3"/>
      <c r="F22" s="10"/>
      <c r="G22" s="3"/>
      <c r="H22" s="3"/>
      <c r="I22" s="3"/>
      <c r="J22" s="10"/>
    </row>
    <row r="23" spans="1:10" ht="12.75">
      <c r="A23" s="3"/>
      <c r="B23" s="3"/>
      <c r="C23" s="3" t="s">
        <v>57</v>
      </c>
      <c r="D23" s="11" t="s">
        <v>3</v>
      </c>
      <c r="E23" s="3"/>
      <c r="F23" s="39">
        <v>94554000</v>
      </c>
      <c r="G23" s="3"/>
      <c r="H23" s="11" t="s">
        <v>3</v>
      </c>
      <c r="I23" s="3"/>
      <c r="J23" s="13">
        <v>-52809000</v>
      </c>
    </row>
    <row r="24" spans="1:10" ht="12.75">
      <c r="A24" s="3"/>
      <c r="B24" s="3"/>
      <c r="C24" s="3" t="s">
        <v>26</v>
      </c>
      <c r="D24" s="7" t="s">
        <v>3</v>
      </c>
      <c r="E24" s="3"/>
      <c r="F24" s="8" t="s">
        <v>4</v>
      </c>
      <c r="G24" s="3"/>
      <c r="H24" s="7" t="s">
        <v>3</v>
      </c>
      <c r="I24" s="3"/>
      <c r="J24" s="14">
        <f>SUM(J22:J23)</f>
        <v>-52809000</v>
      </c>
    </row>
    <row r="25" ht="12.75">
      <c r="F25" s="2"/>
    </row>
    <row r="26" spans="1:10" ht="13.5" thickBot="1">
      <c r="A26" s="3" t="s">
        <v>65</v>
      </c>
      <c r="C26" s="3"/>
      <c r="D26" s="27" t="s">
        <v>3</v>
      </c>
      <c r="E26" s="3"/>
      <c r="F26" s="28" t="s">
        <v>4</v>
      </c>
      <c r="G26" s="3"/>
      <c r="H26" s="27" t="s">
        <v>3</v>
      </c>
      <c r="I26" s="3"/>
      <c r="J26" s="31">
        <f>J24</f>
        <v>-52809000</v>
      </c>
    </row>
    <row r="27" ht="13.5" thickTop="1"/>
    <row r="28" spans="1:10" ht="13.5" thickBot="1">
      <c r="A28" s="3" t="s">
        <v>59</v>
      </c>
      <c r="C28" s="3"/>
      <c r="D28" s="27" t="s">
        <v>3</v>
      </c>
      <c r="E28" s="3"/>
      <c r="F28" s="28" t="s">
        <v>4</v>
      </c>
      <c r="G28" s="3"/>
      <c r="H28" s="27" t="s">
        <v>3</v>
      </c>
      <c r="I28" s="3"/>
      <c r="J28" s="31">
        <f>J26</f>
        <v>-52809000</v>
      </c>
    </row>
    <row r="29" ht="13.5" thickTop="1"/>
  </sheetData>
  <printOptions/>
  <pageMargins left="0.75" right="0.75" top="1" bottom="1" header="0.5" footer="0.5"/>
  <pageSetup horizontalDpi="600" verticalDpi="600" orientation="portrait" scale="90" r:id="rId1"/>
  <headerFooter alignWithMargins="0">
    <oddFooter>&amp;C&amp;"Times New Roman,Regular"&amp;12SUP-50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Emtranco</dc:creator>
  <cp:keywords/>
  <dc:description/>
  <cp:lastModifiedBy>Clabelle</cp:lastModifiedBy>
  <cp:lastPrinted>2004-01-28T20:53:16Z</cp:lastPrinted>
  <dcterms:created xsi:type="dcterms:W3CDTF">2003-01-23T17:25:09Z</dcterms:created>
  <dcterms:modified xsi:type="dcterms:W3CDTF">2004-01-28T20:54:21Z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-2141656649</vt:i4>
  </property>
  <property fmtid="{D5CDD505-2E9C-101B-9397-08002B2CF9AE}" pid="3" name="_EmailSubject">
    <vt:lpwstr>For your review</vt:lpwstr>
  </property>
  <property fmtid="{D5CDD505-2E9C-101B-9397-08002B2CF9AE}" pid="4" name="_AuthorEmail">
    <vt:lpwstr>Myron.Johnson@ihs.gov</vt:lpwstr>
  </property>
  <property fmtid="{D5CDD505-2E9C-101B-9397-08002B2CF9AE}" pid="5" name="_AuthorEmailDisplayName">
    <vt:lpwstr>Johnson, Myron</vt:lpwstr>
  </property>
  <property fmtid="{D5CDD505-2E9C-101B-9397-08002B2CF9AE}" pid="6" name="_ReviewingToolsShownOnce">
    <vt:lpwstr/>
  </property>
</Properties>
</file>