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030" activeTab="2"/>
  </bookViews>
  <sheets>
    <sheet name="Summary" sheetId="1" r:id="rId1"/>
    <sheet name="Exec Sum" sheetId="2" r:id="rId2"/>
    <sheet name="yr by yr" sheetId="3" r:id="rId3"/>
  </sheets>
  <definedNames>
    <definedName name="_Regression_Int" localSheetId="2" hidden="1">1</definedName>
    <definedName name="_xlnm.Print_Area" localSheetId="2">'yr by yr'!$A$1:$P$45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Steve Nadel</author>
  </authors>
  <commentList>
    <comment ref="P13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Estimate 13-year avg measure life</t>
        </r>
      </text>
    </comment>
    <comment ref="C14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kW/kWh factor from EIA reports on DSM in 1999; added 8% for T&amp;D losses and 10% for reserve margin</t>
        </r>
      </text>
    </comment>
    <comment ref="P17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Estimate 13-year avg measure life</t>
        </r>
      </text>
    </comment>
    <comment ref="B41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from AEO2006</t>
        </r>
      </text>
    </comment>
    <comment ref="B42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from AEO2006</t>
        </r>
      </text>
    </comment>
    <comment ref="B31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from AEO2006</t>
        </r>
      </text>
    </comment>
    <comment ref="B32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Weighted avg for R+C+I, derived from AEO2006</t>
        </r>
      </text>
    </comment>
    <comment ref="B15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derived from electric losses in AEO2006</t>
        </r>
      </text>
    </comment>
    <comment ref="C24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levelized cost of 3 cents/kWh, 13 yr life and 4.5% discount rate; utility pays 1/3 of total cost</t>
        </r>
      </text>
    </comment>
    <comment ref="C25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levelized cost of 30 cents/therm, 13 yr life and 4.5% discount rate; utility pays 1/3 of total cost</t>
        </r>
      </text>
    </comment>
    <comment ref="C26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Program covers 1/3 of cost, customer 2/3's</t>
        </r>
      </text>
    </comment>
    <comment ref="C19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Assumes 50% of new power plants are gas-fired, per AEO2006</t>
        </r>
      </text>
    </comment>
    <comment ref="C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D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E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F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G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H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I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J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K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L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M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N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O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P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Q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R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S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T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U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V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W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X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Y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Z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AA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AB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  <comment ref="AC20" authorId="0">
      <text>
        <r>
          <rPr>
            <b/>
            <sz val="8"/>
            <rFont val="Tahoma"/>
            <family val="0"/>
          </rPr>
          <t>Steve Nadel:</t>
        </r>
        <r>
          <rPr>
            <sz val="8"/>
            <rFont val="Tahoma"/>
            <family val="0"/>
          </rPr>
          <t xml:space="preserve">
Based on 1029 Btu/cf</t>
        </r>
      </text>
    </comment>
  </commentList>
</comments>
</file>

<file path=xl/sharedStrings.xml><?xml version="1.0" encoding="utf-8"?>
<sst xmlns="http://schemas.openxmlformats.org/spreadsheetml/2006/main" count="48" uniqueCount="42">
  <si>
    <t xml:space="preserve">      Total</t>
  </si>
  <si>
    <t>Savings from an EERS</t>
  </si>
  <si>
    <t xml:space="preserve">  Program costs (billions)</t>
  </si>
  <si>
    <t xml:space="preserve">  Program benefits (billions)</t>
  </si>
  <si>
    <t xml:space="preserve">  Estimated peak demand savings (MW)</t>
  </si>
  <si>
    <t>CO2 emissions savings from EERS</t>
  </si>
  <si>
    <t>Estimated Savings From and Costs of a National EERS</t>
  </si>
  <si>
    <t xml:space="preserve">  Electric savings from current year programs (TWh)</t>
  </si>
  <si>
    <t xml:space="preserve">    Electric</t>
  </si>
  <si>
    <t xml:space="preserve">    Gas</t>
  </si>
  <si>
    <t>Program Costs</t>
  </si>
  <si>
    <t>Program Benefits and Net Benefits</t>
  </si>
  <si>
    <t xml:space="preserve">  Average end-use electric price (cents/kWh)</t>
  </si>
  <si>
    <t>Natrual gas consumption CO2 emissions (MMT)</t>
  </si>
  <si>
    <t>Power sector CO2 emissions (MMT)</t>
  </si>
  <si>
    <t>Natural gas sales after allowing for prior year EERS</t>
  </si>
  <si>
    <t>Electricity sales after allowing for prior year EERS</t>
  </si>
  <si>
    <t>Electricity sales per AEO2006 (TWh)</t>
  </si>
  <si>
    <t>Natural gas sales per AEO2006 (TBtu, R+C+I)</t>
  </si>
  <si>
    <t xml:space="preserve">  Annual elec savings (including prior year installations)</t>
  </si>
  <si>
    <t xml:space="preserve">  Annual gas savings (including prior year installations)</t>
  </si>
  <si>
    <t xml:space="preserve">  Total savings, all fuels (quads)</t>
  </si>
  <si>
    <t xml:space="preserve">  Average heat rate Btu/kWh (including T&amp;D losses)</t>
  </si>
  <si>
    <t xml:space="preserve">  Average end-use gas price ($/1000cf, wtd avg R,C,I)</t>
  </si>
  <si>
    <t xml:space="preserve">  Customer investments</t>
  </si>
  <si>
    <t xml:space="preserve">  Total costs</t>
  </si>
  <si>
    <t xml:space="preserve">    Discounted costs (2005 $, 4.5% real discount rate)</t>
  </si>
  <si>
    <t xml:space="preserve">    Discounted benefits (2005$, 4.5% real disc. rate)</t>
  </si>
  <si>
    <t xml:space="preserve">  Cumulative net benefits</t>
  </si>
  <si>
    <t xml:space="preserve">  Benefit/cost ratio</t>
  </si>
  <si>
    <t xml:space="preserve">  Annual target (%)</t>
  </si>
  <si>
    <t>Cumulative</t>
  </si>
  <si>
    <t xml:space="preserve">  Gas savings from current year programs (TBtu)</t>
  </si>
  <si>
    <t>Note: 2010 and 2020 savings include savings from measures installed in prior years.</t>
  </si>
  <si>
    <t>Cumulative net benefits (billions)</t>
  </si>
  <si>
    <t>Benefit/cost ratio</t>
  </si>
  <si>
    <t>CO2 emissions savings from an EERS (MMT)</t>
  </si>
  <si>
    <t xml:space="preserve">  Annual direct gas savings (TBtu)</t>
  </si>
  <si>
    <t xml:space="preserve">  Annual electricity savings (TWh)</t>
  </si>
  <si>
    <t xml:space="preserve">  Total gas savings including at power plants (TBtu)</t>
  </si>
  <si>
    <t>S. Nadel, ACEEE, 3/16/06</t>
  </si>
  <si>
    <t xml:space="preserve">  Total gas savings including at power plants (BCF)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</si>
</sst>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%"/>
    <numFmt numFmtId="166" formatCode="0.0_)"/>
    <numFmt numFmtId="167" formatCode="0_)"/>
    <numFmt numFmtId="168" formatCode="0.000_)"/>
    <numFmt numFmtId="169" formatCode="0.0000000000000"/>
    <numFmt numFmtId="170" formatCode="0.0"/>
  </numFmts>
  <fonts count="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8"/>
      <name val="Courier"/>
      <family val="0"/>
    </font>
    <font>
      <b/>
      <sz val="8"/>
      <name val="Courier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 applyProtection="1">
      <alignment/>
      <protection/>
    </xf>
    <xf numFmtId="170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workbookViewId="0" topLeftCell="A4">
      <selection activeCell="A4" sqref="A4:D32"/>
    </sheetView>
  </sheetViews>
  <sheetFormatPr defaultColWidth="9.00390625" defaultRowHeight="12.75"/>
  <cols>
    <col min="1" max="1" width="35.625" style="0" customWidth="1"/>
  </cols>
  <sheetData>
    <row r="1" spans="1:17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>
        <v>2010</v>
      </c>
      <c r="C4" s="5">
        <v>2020</v>
      </c>
      <c r="D4" s="26" t="s">
        <v>31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2.75">
      <c r="A6" s="6" t="s">
        <v>38</v>
      </c>
      <c r="B6" s="22">
        <f>'yr by yr'!F13</f>
        <v>87.11979903333412</v>
      </c>
      <c r="C6" s="22">
        <f>'yr by yr'!P13</f>
        <v>386.158235178506</v>
      </c>
      <c r="D6" s="5"/>
      <c r="E6" s="5"/>
      <c r="G6" s="5"/>
      <c r="H6" s="5"/>
      <c r="I6" s="5"/>
      <c r="J6" s="5"/>
      <c r="K6" s="5"/>
      <c r="M6" s="5"/>
      <c r="N6" s="5"/>
      <c r="O6" s="5"/>
      <c r="P6" s="5"/>
      <c r="Q6" s="5"/>
    </row>
    <row r="7" spans="1:17" ht="12.75">
      <c r="A7" s="5" t="str">
        <f>'yr by yr'!A14</f>
        <v>  Estimated peak demand savings (MW)</v>
      </c>
      <c r="B7" s="19">
        <f>'yr by yr'!F14</f>
        <v>28018.341701244422</v>
      </c>
      <c r="C7" s="19">
        <f>'yr by yr'!P14</f>
        <v>124191.21145861552</v>
      </c>
      <c r="D7" s="5"/>
      <c r="E7" s="5"/>
      <c r="G7" s="5"/>
      <c r="H7" s="5"/>
      <c r="I7" s="5"/>
      <c r="J7" s="5"/>
      <c r="K7" s="5"/>
      <c r="M7" s="5"/>
      <c r="N7" s="5"/>
      <c r="O7" s="5"/>
      <c r="P7" s="5"/>
      <c r="Q7" s="5"/>
    </row>
    <row r="8" spans="1:17" ht="12.75">
      <c r="A8" s="6" t="s">
        <v>37</v>
      </c>
      <c r="B8" s="22">
        <f>'yr by yr'!F17</f>
        <v>355.1495099506502</v>
      </c>
      <c r="C8" s="22">
        <f>'yr by yr'!P17</f>
        <v>1568.728148445241</v>
      </c>
      <c r="D8" s="5"/>
      <c r="E8" s="5"/>
      <c r="G8" s="5"/>
      <c r="H8" s="5"/>
      <c r="I8" s="5"/>
      <c r="J8" s="5"/>
      <c r="K8" s="5"/>
      <c r="M8" s="5"/>
      <c r="N8" s="5"/>
      <c r="O8" s="5"/>
      <c r="P8" s="5"/>
      <c r="Q8" s="5"/>
    </row>
    <row r="9" spans="1:17" ht="12.75">
      <c r="A9" s="5" t="str">
        <f>'yr by yr'!A18</f>
        <v>  Total savings, all fuels (quads)</v>
      </c>
      <c r="B9" s="25">
        <f>'yr by yr'!F18</f>
        <v>1.2929085675525158</v>
      </c>
      <c r="C9" s="25">
        <f>'yr by yr'!P18</f>
        <v>5.594039635476145</v>
      </c>
      <c r="D9" s="5"/>
      <c r="E9" s="5"/>
      <c r="G9" s="5"/>
      <c r="H9" s="5"/>
      <c r="I9" s="5"/>
      <c r="J9" s="5"/>
      <c r="K9" s="5"/>
      <c r="M9" s="5"/>
      <c r="N9" s="5"/>
      <c r="O9" s="5"/>
      <c r="P9" s="5"/>
      <c r="Q9" s="5"/>
    </row>
    <row r="10" spans="1:17" ht="12.75">
      <c r="A10" s="5"/>
      <c r="B10" s="22"/>
      <c r="C10" s="22"/>
      <c r="D10" s="5"/>
      <c r="E10" s="5"/>
      <c r="G10" s="5"/>
      <c r="H10" s="5"/>
      <c r="I10" s="5"/>
      <c r="J10" s="5"/>
      <c r="K10" s="5"/>
      <c r="M10" s="5"/>
      <c r="N10" s="5"/>
      <c r="O10" s="5"/>
      <c r="P10" s="5"/>
      <c r="Q10" s="5"/>
    </row>
    <row r="11" spans="1:17" ht="12.75">
      <c r="A11" s="5" t="str">
        <f>'yr by yr'!A22</f>
        <v>Program Costs</v>
      </c>
      <c r="B11" s="22"/>
      <c r="C11" s="22"/>
      <c r="D11" s="5"/>
      <c r="E11" s="5"/>
      <c r="G11" s="5"/>
      <c r="H11" s="5"/>
      <c r="I11" s="5"/>
      <c r="J11" s="5"/>
      <c r="K11" s="5"/>
      <c r="M11" s="5"/>
      <c r="N11" s="5"/>
      <c r="O11" s="5"/>
      <c r="P11" s="5"/>
      <c r="Q11" s="5"/>
    </row>
    <row r="12" spans="1:17" ht="12.75">
      <c r="A12" s="5" t="str">
        <f>'yr by yr'!A23</f>
        <v>  Program costs (billions)</v>
      </c>
      <c r="B12" s="22"/>
      <c r="C12" s="22"/>
      <c r="D12" s="5"/>
      <c r="E12" s="5"/>
      <c r="G12" s="5"/>
      <c r="H12" s="5"/>
      <c r="I12" s="5"/>
      <c r="J12" s="5"/>
      <c r="K12" s="5"/>
      <c r="M12" s="5"/>
      <c r="N12" s="5"/>
      <c r="O12" s="5"/>
      <c r="P12" s="5"/>
      <c r="Q12" s="5"/>
    </row>
    <row r="13" spans="1:17" ht="12.75">
      <c r="A13" s="5" t="str">
        <f>'yr by yr'!A24</f>
        <v>    Electric</v>
      </c>
      <c r="B13" s="10">
        <f>'yr by yr'!F24</f>
        <v>2.841968915988717</v>
      </c>
      <c r="C13" s="10">
        <f>'yr by yr'!P24</f>
        <v>3.0925909652136894</v>
      </c>
      <c r="D13" s="5"/>
      <c r="E13" s="5"/>
      <c r="G13" s="5"/>
      <c r="H13" s="5"/>
      <c r="I13" s="5"/>
      <c r="J13" s="5"/>
      <c r="K13" s="5"/>
      <c r="M13" s="5"/>
      <c r="N13" s="5"/>
      <c r="O13" s="5"/>
      <c r="P13" s="5"/>
      <c r="Q13" s="5"/>
    </row>
    <row r="14" spans="1:17" ht="12.75">
      <c r="A14" s="5" t="str">
        <f>'yr by yr'!A25</f>
        <v>    Gas</v>
      </c>
      <c r="B14" s="10">
        <f>'yr by yr'!F25</f>
        <v>1.157031158434519</v>
      </c>
      <c r="C14" s="10">
        <f>'yr by yr'!P25</f>
        <v>1.2478696952533748</v>
      </c>
      <c r="D14" s="5"/>
      <c r="E14" s="5"/>
      <c r="G14" s="5"/>
      <c r="H14" s="5"/>
      <c r="I14" s="5"/>
      <c r="J14" s="5"/>
      <c r="K14" s="5"/>
      <c r="M14" s="5"/>
      <c r="N14" s="5"/>
      <c r="O14" s="5"/>
      <c r="P14" s="5"/>
      <c r="Q14" s="5"/>
    </row>
    <row r="15" spans="1:17" ht="12.75">
      <c r="A15" s="5" t="str">
        <f>'yr by yr'!A26</f>
        <v>  Customer investments</v>
      </c>
      <c r="B15" s="10">
        <f>'yr by yr'!F26</f>
        <v>7.998000148846472</v>
      </c>
      <c r="C15" s="10">
        <f>'yr by yr'!P26</f>
        <v>8.680921320934129</v>
      </c>
      <c r="D15" s="5"/>
      <c r="E15" s="5"/>
      <c r="G15" s="5"/>
      <c r="H15" s="5"/>
      <c r="I15" s="5"/>
      <c r="J15" s="5"/>
      <c r="K15" s="5"/>
      <c r="M15" s="5"/>
      <c r="N15" s="5"/>
      <c r="O15" s="5"/>
      <c r="P15" s="5"/>
      <c r="Q15" s="5"/>
    </row>
    <row r="16" spans="1:17" ht="12.75">
      <c r="A16" s="5" t="str">
        <f>'yr by yr'!A27</f>
        <v>  Total costs</v>
      </c>
      <c r="B16" s="10">
        <f>'yr by yr'!F27</f>
        <v>11.997000223269708</v>
      </c>
      <c r="C16" s="10">
        <f>'yr by yr'!P27</f>
        <v>13.021381981401193</v>
      </c>
      <c r="D16" s="5"/>
      <c r="E16" s="5"/>
      <c r="G16" s="5"/>
      <c r="H16" s="5"/>
      <c r="I16" s="5"/>
      <c r="J16" s="5"/>
      <c r="K16" s="5"/>
      <c r="M16" s="5"/>
      <c r="N16" s="5"/>
      <c r="O16" s="5"/>
      <c r="P16" s="5"/>
      <c r="Q16" s="5"/>
    </row>
    <row r="17" spans="1:17" ht="12.75">
      <c r="A17" s="5" t="str">
        <f>'yr by yr'!A28</f>
        <v>    Discounted costs (2005 $, 4.5% real discount rate)</v>
      </c>
      <c r="B17" s="10">
        <f>'yr by yr'!F28</f>
        <v>9.627005384031719</v>
      </c>
      <c r="C17" s="10">
        <f>'yr by yr'!P28</f>
        <v>6.728414256992195</v>
      </c>
      <c r="D17" s="5"/>
      <c r="E17" s="5"/>
      <c r="G17" s="5"/>
      <c r="H17" s="5"/>
      <c r="I17" s="5"/>
      <c r="J17" s="5"/>
      <c r="K17" s="5"/>
      <c r="M17" s="5"/>
      <c r="N17" s="5"/>
      <c r="O17" s="5"/>
      <c r="P17" s="5"/>
      <c r="Q17" s="5"/>
    </row>
    <row r="18" spans="1:17" ht="12.75">
      <c r="A18" s="5"/>
      <c r="B18" s="10"/>
      <c r="C18" s="10"/>
      <c r="D18" s="5"/>
      <c r="E18" s="5"/>
      <c r="G18" s="5"/>
      <c r="H18" s="5"/>
      <c r="I18" s="5"/>
      <c r="J18" s="5"/>
      <c r="K18" s="5"/>
      <c r="M18" s="5"/>
      <c r="N18" s="5"/>
      <c r="O18" s="5"/>
      <c r="P18" s="5"/>
      <c r="Q18" s="5"/>
    </row>
    <row r="19" spans="1:17" ht="12.75">
      <c r="A19" s="5" t="str">
        <f>'yr by yr'!A30</f>
        <v>Program Benefits and Net Benefits</v>
      </c>
      <c r="B19" s="10"/>
      <c r="C19" s="10"/>
      <c r="D19" s="5"/>
      <c r="E19" s="5"/>
      <c r="G19" s="5"/>
      <c r="H19" s="5"/>
      <c r="I19" s="5"/>
      <c r="J19" s="5"/>
      <c r="K19" s="5"/>
      <c r="M19" s="5"/>
      <c r="N19" s="5"/>
      <c r="O19" s="5"/>
      <c r="P19" s="5"/>
      <c r="Q19" s="5"/>
    </row>
    <row r="20" spans="1:17" ht="12.75">
      <c r="A20" s="5" t="str">
        <f>'yr by yr'!A33</f>
        <v>  Program benefits (billions)</v>
      </c>
      <c r="B20" s="10"/>
      <c r="C20" s="10"/>
      <c r="D20" s="5"/>
      <c r="E20" s="5"/>
      <c r="G20" s="5"/>
      <c r="H20" s="5"/>
      <c r="I20" s="5"/>
      <c r="J20" s="5"/>
      <c r="K20" s="5"/>
      <c r="M20" s="5"/>
      <c r="N20" s="5"/>
      <c r="O20" s="5"/>
      <c r="P20" s="5"/>
      <c r="Q20" s="5"/>
    </row>
    <row r="21" spans="1:17" ht="12.75">
      <c r="A21" s="5" t="str">
        <f>'yr by yr'!A34</f>
        <v>    Electric</v>
      </c>
      <c r="B21" s="10">
        <f>'yr by yr'!F34</f>
        <v>6.371144608710214</v>
      </c>
      <c r="C21" s="10">
        <f>'yr by yr'!P34</f>
        <v>27.97734046597139</v>
      </c>
      <c r="D21" s="5"/>
      <c r="E21" s="5"/>
      <c r="G21" s="5"/>
      <c r="H21" s="5"/>
      <c r="I21" s="5"/>
      <c r="J21" s="5"/>
      <c r="K21" s="5"/>
      <c r="M21" s="5"/>
      <c r="N21" s="5"/>
      <c r="O21" s="5"/>
      <c r="P21" s="5"/>
      <c r="Q21" s="5"/>
    </row>
    <row r="22" spans="1:17" ht="12.75">
      <c r="A22" s="5" t="str">
        <f>'yr by yr'!A35</f>
        <v>    Gas</v>
      </c>
      <c r="B22" s="10">
        <f>'yr by yr'!F35</f>
        <v>2.7650350977210456</v>
      </c>
      <c r="C22" s="10">
        <f>'yr by yr'!P35</f>
        <v>11.893459419571387</v>
      </c>
      <c r="D22" s="5"/>
      <c r="E22" s="5"/>
      <c r="G22" s="5"/>
      <c r="H22" s="5"/>
      <c r="I22" s="5"/>
      <c r="J22" s="5"/>
      <c r="K22" s="5"/>
      <c r="M22" s="5"/>
      <c r="N22" s="5"/>
      <c r="O22" s="5"/>
      <c r="P22" s="5"/>
      <c r="Q22" s="5"/>
    </row>
    <row r="23" spans="1:17" ht="12.75">
      <c r="A23" s="5" t="str">
        <f>'yr by yr'!A36</f>
        <v>      Total</v>
      </c>
      <c r="B23" s="10">
        <f>'yr by yr'!F36</f>
        <v>9.13617970643126</v>
      </c>
      <c r="C23" s="10">
        <f>'yr by yr'!P36</f>
        <v>39.87079988554278</v>
      </c>
      <c r="D23" s="5"/>
      <c r="E23" s="5"/>
      <c r="G23" s="5"/>
      <c r="H23" s="5"/>
      <c r="I23" s="5"/>
      <c r="J23" s="5"/>
      <c r="K23" s="5"/>
      <c r="M23" s="5"/>
      <c r="N23" s="5"/>
      <c r="O23" s="5"/>
      <c r="P23" s="5"/>
      <c r="Q23" s="5"/>
    </row>
    <row r="24" spans="1:17" ht="12.75">
      <c r="A24" s="5" t="str">
        <f>'yr by yr'!A37</f>
        <v>    Discounted benefits (2005$, 4.5% real disc. rate)</v>
      </c>
      <c r="B24" s="10">
        <f>'yr by yr'!F37</f>
        <v>7.331336966444078</v>
      </c>
      <c r="C24" s="10">
        <f>'yr by yr'!P37</f>
        <v>20.602057352341134</v>
      </c>
      <c r="D24" s="5"/>
      <c r="E24" s="5"/>
      <c r="G24" s="5"/>
      <c r="H24" s="5"/>
      <c r="I24" s="5"/>
      <c r="J24" s="5"/>
      <c r="K24" s="5"/>
      <c r="M24" s="5"/>
      <c r="N24" s="5"/>
      <c r="O24" s="5"/>
      <c r="P24" s="5"/>
      <c r="Q24" s="5"/>
    </row>
    <row r="25" spans="1:17" ht="12.75">
      <c r="A25" s="5" t="str">
        <f>'yr by yr'!A38</f>
        <v>  Cumulative net benefits</v>
      </c>
      <c r="B25" s="10">
        <f>'yr by yr'!F38</f>
        <v>-13.718472257005281</v>
      </c>
      <c r="C25" s="10">
        <f>'yr by yr'!P38</f>
        <v>64.0010914248403</v>
      </c>
      <c r="D25" s="5"/>
      <c r="E25" s="5"/>
      <c r="G25" s="5"/>
      <c r="H25" s="5"/>
      <c r="I25" s="5"/>
      <c r="J25" s="5"/>
      <c r="K25" s="5"/>
      <c r="M25" s="5"/>
      <c r="N25" s="5"/>
      <c r="O25" s="5"/>
      <c r="P25" s="5"/>
      <c r="Q25" s="5"/>
    </row>
    <row r="26" spans="1:17" ht="12.75">
      <c r="A26" s="5" t="str">
        <f>'yr by yr'!A39</f>
        <v>  Benefit/cost ratio</v>
      </c>
      <c r="B26" s="22"/>
      <c r="C26" s="22"/>
      <c r="D26" s="10">
        <f>'yr by yr'!B39</f>
        <v>2.567094532288223</v>
      </c>
      <c r="E26" s="5"/>
      <c r="G26" s="5"/>
      <c r="H26" s="5"/>
      <c r="I26" s="5"/>
      <c r="J26" s="5"/>
      <c r="K26" s="5"/>
      <c r="M26" s="5"/>
      <c r="N26" s="5"/>
      <c r="O26" s="5"/>
      <c r="P26" s="5"/>
      <c r="Q26" s="5"/>
    </row>
    <row r="27" spans="1:17" ht="12.75">
      <c r="A27" s="5"/>
      <c r="B27" s="22"/>
      <c r="C27" s="22"/>
      <c r="D27" s="5"/>
      <c r="E27" s="5"/>
      <c r="G27" s="5"/>
      <c r="H27" s="5"/>
      <c r="I27" s="5"/>
      <c r="J27" s="5"/>
      <c r="K27" s="5"/>
      <c r="M27" s="5"/>
      <c r="N27" s="5"/>
      <c r="O27" s="5"/>
      <c r="P27" s="5"/>
      <c r="Q27" s="5"/>
    </row>
    <row r="28" spans="1:17" ht="12.75">
      <c r="A28" s="5" t="str">
        <f>'yr by yr'!A41</f>
        <v>Power sector CO2 emissions (MMT)</v>
      </c>
      <c r="B28" s="19">
        <f>'yr by yr'!F41</f>
        <v>2533</v>
      </c>
      <c r="C28" s="19">
        <f>'yr by yr'!P41</f>
        <v>2835</v>
      </c>
      <c r="D28" s="5"/>
      <c r="E28" s="5"/>
      <c r="G28" s="5"/>
      <c r="H28" s="5"/>
      <c r="I28" s="5"/>
      <c r="J28" s="5"/>
      <c r="K28" s="5"/>
      <c r="M28" s="5"/>
      <c r="N28" s="5"/>
      <c r="O28" s="5"/>
      <c r="P28" s="5"/>
      <c r="Q28" s="5"/>
    </row>
    <row r="29" spans="1:17" ht="12.75">
      <c r="A29" s="5" t="str">
        <f>'yr by yr'!A42</f>
        <v>Natrual gas consumption CO2 emissions (MMT)</v>
      </c>
      <c r="B29" s="19">
        <f>'yr by yr'!F42</f>
        <v>927</v>
      </c>
      <c r="C29" s="19">
        <f>'yr by yr'!P42</f>
        <v>1005</v>
      </c>
      <c r="D29" s="5"/>
      <c r="E29" s="5"/>
      <c r="G29" s="5"/>
      <c r="H29" s="5"/>
      <c r="I29" s="5"/>
      <c r="J29" s="5"/>
      <c r="K29" s="5"/>
      <c r="M29" s="5"/>
      <c r="N29" s="5"/>
      <c r="O29" s="5"/>
      <c r="P29" s="5"/>
      <c r="Q29" s="5"/>
    </row>
    <row r="30" spans="1:17" ht="12.75">
      <c r="A30" s="5" t="str">
        <f>'yr by yr'!A43</f>
        <v>CO2 emissions savings from EERS</v>
      </c>
      <c r="B30" s="22">
        <f>'yr by yr'!F43</f>
        <v>75.78153932709289</v>
      </c>
      <c r="C30" s="22">
        <f>'yr by yr'!P43</f>
        <v>320.32307606649334</v>
      </c>
      <c r="D30" s="5"/>
      <c r="E30" s="5"/>
      <c r="G30" s="5"/>
      <c r="H30" s="5"/>
      <c r="I30" s="5"/>
      <c r="J30" s="5"/>
      <c r="K30" s="5"/>
      <c r="M30" s="5"/>
      <c r="N30" s="5"/>
      <c r="O30" s="5"/>
      <c r="P30" s="5"/>
      <c r="Q30" s="5"/>
    </row>
    <row r="31" spans="1:17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2.75">
      <c r="A32" s="5" t="s">
        <v>33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1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1:1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1:1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1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1:1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1:1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1:1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1:1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</row>
    <row r="91" spans="1:1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2" spans="1:1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</row>
    <row r="93" spans="1:1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</row>
    <row r="95" spans="1:1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  <row r="96" spans="1:1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</row>
    <row r="97" spans="1:1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</row>
    <row r="99" spans="1:1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</row>
    <row r="100" spans="1:1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</row>
    <row r="101" spans="1:1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</row>
    <row r="103" spans="1:1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</row>
    <row r="104" spans="1:1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</row>
    <row r="105" spans="1:1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</row>
    <row r="106" spans="1:1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</row>
    <row r="108" spans="1:1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1:1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1:1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</row>
    <row r="111" spans="1:1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</row>
    <row r="114" spans="1:1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</row>
    <row r="115" spans="1:1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</row>
    <row r="116" spans="1:1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</row>
    <row r="117" spans="1:1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</row>
    <row r="118" spans="1:1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</row>
    <row r="145" spans="1:1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</row>
    <row r="146" spans="1:1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</row>
    <row r="147" spans="1:1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</row>
    <row r="148" spans="1:1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</row>
    <row r="149" spans="1:1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</row>
    <row r="150" spans="1:1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</row>
    <row r="151" spans="1:1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</row>
    <row r="152" spans="1:1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</row>
    <row r="153" spans="1:1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</row>
    <row r="154" spans="1:1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</row>
    <row r="155" spans="1:1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</row>
    <row r="156" spans="1:1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</row>
    <row r="158" spans="1:1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0" spans="1:1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</row>
    <row r="161" spans="1:1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</row>
    <row r="163" spans="1:1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</row>
    <row r="164" spans="1:1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A22" sqref="A22"/>
    </sheetView>
  </sheetViews>
  <sheetFormatPr defaultColWidth="9.00390625" defaultRowHeight="12.75"/>
  <cols>
    <col min="1" max="1" width="35.625" style="0" customWidth="1"/>
  </cols>
  <sheetData>
    <row r="3" spans="1:4" ht="12.75">
      <c r="A3" s="5"/>
      <c r="B3" s="5">
        <v>2010</v>
      </c>
      <c r="C3" s="5">
        <v>2020</v>
      </c>
      <c r="D3" s="26" t="s">
        <v>31</v>
      </c>
    </row>
    <row r="4" spans="1:4" ht="12.75">
      <c r="A4" s="5" t="s">
        <v>1</v>
      </c>
      <c r="B4" s="5"/>
      <c r="C4" s="5"/>
      <c r="D4" s="5"/>
    </row>
    <row r="5" spans="1:4" ht="12.75">
      <c r="A5" s="6" t="str">
        <f>Summary!A6</f>
        <v>  Annual electricity savings (TWh)</v>
      </c>
      <c r="B5" s="22">
        <f>Summary!B6</f>
        <v>87.11979903333412</v>
      </c>
      <c r="C5" s="22">
        <f>Summary!C6</f>
        <v>386.158235178506</v>
      </c>
      <c r="D5" s="5"/>
    </row>
    <row r="6" spans="1:4" ht="12.75">
      <c r="A6" s="6" t="str">
        <f>Summary!A7</f>
        <v>  Estimated peak demand savings (MW)</v>
      </c>
      <c r="B6" s="19">
        <f>Summary!B7</f>
        <v>28018.341701244422</v>
      </c>
      <c r="C6" s="19">
        <f>Summary!C7</f>
        <v>124191.21145861552</v>
      </c>
      <c r="D6" s="5"/>
    </row>
    <row r="7" spans="1:4" ht="12.75">
      <c r="A7" s="6" t="str">
        <f>Summary!A8</f>
        <v>  Annual direct gas savings (TBtu)</v>
      </c>
      <c r="B7" s="19">
        <f>Summary!B8</f>
        <v>355.1495099506502</v>
      </c>
      <c r="C7" s="19">
        <f>Summary!C8</f>
        <v>1568.728148445241</v>
      </c>
      <c r="D7" s="5"/>
    </row>
    <row r="8" spans="1:4" ht="12.75">
      <c r="A8" s="6" t="str">
        <f>Summary!A9</f>
        <v>  Total savings, all fuels (quads)</v>
      </c>
      <c r="B8" s="25">
        <f>Summary!B9</f>
        <v>1.2929085675525158</v>
      </c>
      <c r="C8" s="25">
        <f>Summary!C9</f>
        <v>5.594039635476145</v>
      </c>
      <c r="D8" s="5"/>
    </row>
    <row r="9" spans="1:4" ht="12.75">
      <c r="A9" s="5"/>
      <c r="B9" s="25"/>
      <c r="C9" s="25"/>
      <c r="D9" s="5"/>
    </row>
    <row r="10" spans="1:4" ht="12.75">
      <c r="A10" s="5" t="s">
        <v>34</v>
      </c>
      <c r="B10" s="10">
        <f>Summary!B25</f>
        <v>-13.718472257005281</v>
      </c>
      <c r="C10" s="10">
        <f>Summary!C25</f>
        <v>64.0010914248403</v>
      </c>
      <c r="D10" s="5"/>
    </row>
    <row r="11" spans="1:4" ht="12.75">
      <c r="A11" s="5" t="s">
        <v>35</v>
      </c>
      <c r="B11" s="5"/>
      <c r="C11" s="5"/>
      <c r="D11" s="10">
        <f>Summary!D26</f>
        <v>2.567094532288223</v>
      </c>
    </row>
    <row r="12" spans="1:4" ht="12.75">
      <c r="A12" s="5"/>
      <c r="B12" s="22"/>
      <c r="C12" s="22"/>
      <c r="D12" s="10"/>
    </row>
    <row r="13" spans="1:4" ht="12.75">
      <c r="A13" s="5" t="s">
        <v>36</v>
      </c>
      <c r="B13" s="19">
        <f>Summary!B30</f>
        <v>75.78153932709289</v>
      </c>
      <c r="C13" s="19">
        <f>Summary!C30</f>
        <v>320.32307606649334</v>
      </c>
      <c r="D13" s="5"/>
    </row>
    <row r="14" spans="1:4" ht="12.75">
      <c r="A14" s="5"/>
      <c r="B14" s="5"/>
      <c r="C14" s="5"/>
      <c r="D14" s="5"/>
    </row>
    <row r="15" spans="1:4" ht="12.75">
      <c r="A15" s="5" t="s">
        <v>33</v>
      </c>
      <c r="B15" s="5"/>
      <c r="C15" s="5"/>
      <c r="D15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1250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2" sqref="A12"/>
    </sheetView>
  </sheetViews>
  <sheetFormatPr defaultColWidth="9.625" defaultRowHeight="12.75"/>
  <cols>
    <col min="1" max="1" width="35.625" style="0" customWidth="1"/>
  </cols>
  <sheetData>
    <row r="1" spans="1:2" ht="12.75">
      <c r="A1" s="11" t="s">
        <v>6</v>
      </c>
      <c r="B1" s="12"/>
    </row>
    <row r="2" spans="1:2" ht="12.75">
      <c r="A2" s="4"/>
      <c r="B2" s="12"/>
    </row>
    <row r="3" spans="1:29" ht="12.75">
      <c r="A3" s="5"/>
      <c r="B3" s="13">
        <v>2006</v>
      </c>
      <c r="C3" s="5">
        <f aca="true" t="shared" si="0" ref="C3:AC3">B3+1</f>
        <v>2007</v>
      </c>
      <c r="D3" s="5">
        <f t="shared" si="0"/>
        <v>2008</v>
      </c>
      <c r="E3" s="5">
        <f t="shared" si="0"/>
        <v>2009</v>
      </c>
      <c r="F3" s="5">
        <f t="shared" si="0"/>
        <v>2010</v>
      </c>
      <c r="G3" s="5">
        <f t="shared" si="0"/>
        <v>2011</v>
      </c>
      <c r="H3" s="5">
        <f t="shared" si="0"/>
        <v>2012</v>
      </c>
      <c r="I3" s="5">
        <f t="shared" si="0"/>
        <v>2013</v>
      </c>
      <c r="J3" s="5">
        <f t="shared" si="0"/>
        <v>2014</v>
      </c>
      <c r="K3" s="5">
        <f t="shared" si="0"/>
        <v>2015</v>
      </c>
      <c r="L3" s="5">
        <f t="shared" si="0"/>
        <v>2016</v>
      </c>
      <c r="M3" s="5">
        <f t="shared" si="0"/>
        <v>2017</v>
      </c>
      <c r="N3" s="5">
        <f t="shared" si="0"/>
        <v>2018</v>
      </c>
      <c r="O3" s="5">
        <f t="shared" si="0"/>
        <v>2019</v>
      </c>
      <c r="P3" s="5">
        <f t="shared" si="0"/>
        <v>2020</v>
      </c>
      <c r="Q3" s="5">
        <f t="shared" si="0"/>
        <v>2021</v>
      </c>
      <c r="R3" s="5">
        <f t="shared" si="0"/>
        <v>2022</v>
      </c>
      <c r="S3" s="5">
        <f t="shared" si="0"/>
        <v>2023</v>
      </c>
      <c r="T3" s="5">
        <f t="shared" si="0"/>
        <v>2024</v>
      </c>
      <c r="U3" s="5">
        <f t="shared" si="0"/>
        <v>2025</v>
      </c>
      <c r="V3" s="5">
        <f t="shared" si="0"/>
        <v>2026</v>
      </c>
      <c r="W3" s="5">
        <f t="shared" si="0"/>
        <v>2027</v>
      </c>
      <c r="X3" s="5">
        <f t="shared" si="0"/>
        <v>2028</v>
      </c>
      <c r="Y3" s="5">
        <f t="shared" si="0"/>
        <v>2029</v>
      </c>
      <c r="Z3" s="5">
        <f t="shared" si="0"/>
        <v>2030</v>
      </c>
      <c r="AA3" s="5">
        <f t="shared" si="0"/>
        <v>2031</v>
      </c>
      <c r="AB3" s="5">
        <f t="shared" si="0"/>
        <v>2032</v>
      </c>
      <c r="AC3" s="5">
        <f t="shared" si="0"/>
        <v>2033</v>
      </c>
    </row>
    <row r="4" spans="1:26" ht="12.75">
      <c r="A4" s="5"/>
      <c r="B4" s="1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ht="12.75">
      <c r="A5" s="6" t="s">
        <v>17</v>
      </c>
      <c r="B5" s="14">
        <v>3699.87719726563</v>
      </c>
      <c r="C5" s="7">
        <v>3766.5888671875</v>
      </c>
      <c r="D5" s="7">
        <v>3847.1943359375</v>
      </c>
      <c r="E5" s="7">
        <v>3910.5732421875</v>
      </c>
      <c r="F5" s="7">
        <v>3977.67724609375</v>
      </c>
      <c r="G5" s="7">
        <v>4046.90112304688</v>
      </c>
      <c r="H5" s="7">
        <v>4115.63232421875</v>
      </c>
      <c r="I5" s="7">
        <v>4173.16796875</v>
      </c>
      <c r="J5" s="7">
        <v>4233.95947265625</v>
      </c>
      <c r="K5" s="7">
        <v>4299.5400390625</v>
      </c>
      <c r="L5" s="7">
        <v>4369.84716796875</v>
      </c>
      <c r="M5" s="7">
        <v>4432.52001953125</v>
      </c>
      <c r="N5" s="7">
        <v>4500.84521484375</v>
      </c>
      <c r="O5" s="7">
        <v>4563.87158203125</v>
      </c>
      <c r="P5" s="7">
        <v>4629.22509765625</v>
      </c>
      <c r="Q5" s="7">
        <v>4688.00830078125</v>
      </c>
      <c r="R5" s="7">
        <v>4751.01806640625</v>
      </c>
      <c r="S5" s="7">
        <v>4816.822265625</v>
      </c>
      <c r="T5" s="7">
        <v>4890.91015625</v>
      </c>
      <c r="U5" s="7">
        <v>4956.37841796875</v>
      </c>
      <c r="V5" s="7">
        <v>5032.349609375</v>
      </c>
      <c r="W5" s="7">
        <v>5108.2802734375</v>
      </c>
      <c r="X5" s="7">
        <v>5191.32958984375</v>
      </c>
      <c r="Y5" s="7">
        <v>5266.28125</v>
      </c>
      <c r="Z5" s="7">
        <v>5341.42822265625</v>
      </c>
      <c r="AA5" s="3"/>
      <c r="AB5" s="1"/>
    </row>
    <row r="6" spans="1:28" ht="12.75">
      <c r="A6" s="6" t="s">
        <v>16</v>
      </c>
      <c r="B6" s="14">
        <f>B5</f>
        <v>3699.87719726563</v>
      </c>
      <c r="C6" s="7">
        <f>C5</f>
        <v>3766.5888671875</v>
      </c>
      <c r="D6" s="7">
        <f aca="true" t="shared" si="1" ref="D6:P6">D5-C13</f>
        <v>3837.7778637695315</v>
      </c>
      <c r="E6" s="7">
        <f t="shared" si="1"/>
        <v>3881.9678807006835</v>
      </c>
      <c r="F6" s="7">
        <f t="shared" si="1"/>
        <v>3919.9571255016785</v>
      </c>
      <c r="G6" s="7">
        <f t="shared" si="1"/>
        <v>3959.781324013546</v>
      </c>
      <c r="H6" s="7">
        <f t="shared" si="1"/>
        <v>3998.8141652553145</v>
      </c>
      <c r="I6" s="7">
        <f t="shared" si="1"/>
        <v>4026.3587035471496</v>
      </c>
      <c r="J6" s="7">
        <f t="shared" si="1"/>
        <v>4056.952517176796</v>
      </c>
      <c r="K6" s="7">
        <f t="shared" si="1"/>
        <v>4092.10593970422</v>
      </c>
      <c r="L6" s="7">
        <f t="shared" si="1"/>
        <v>4131.7222740626885</v>
      </c>
      <c r="M6" s="7">
        <f t="shared" si="1"/>
        <v>4163.407208569718</v>
      </c>
      <c r="N6" s="7">
        <f t="shared" si="1"/>
        <v>4200.506849817945</v>
      </c>
      <c r="O6" s="7">
        <f t="shared" si="1"/>
        <v>4232.0294156318105</v>
      </c>
      <c r="P6" s="7">
        <f t="shared" si="1"/>
        <v>4265.642710639572</v>
      </c>
      <c r="Q6" s="7"/>
      <c r="R6" s="7"/>
      <c r="S6" s="7"/>
      <c r="T6" s="7"/>
      <c r="U6" s="7"/>
      <c r="V6" s="7"/>
      <c r="W6" s="7"/>
      <c r="X6" s="7"/>
      <c r="Y6" s="7"/>
      <c r="Z6" s="7"/>
      <c r="AA6" s="3"/>
      <c r="AB6" s="1"/>
    </row>
    <row r="7" spans="1:28" ht="12.75">
      <c r="A7" s="6" t="s">
        <v>18</v>
      </c>
      <c r="B7" s="20">
        <v>15193.3605670929</v>
      </c>
      <c r="C7" s="20">
        <v>15402.23574638366</v>
      </c>
      <c r="D7" s="21">
        <v>15678.513050079338</v>
      </c>
      <c r="E7" s="21">
        <v>15911.667346954338</v>
      </c>
      <c r="F7" s="21">
        <v>16077.80146598816</v>
      </c>
      <c r="G7" s="21">
        <v>16259.778261184692</v>
      </c>
      <c r="H7" s="21">
        <v>16415.967226028442</v>
      </c>
      <c r="I7" s="21">
        <v>16498.02660942078</v>
      </c>
      <c r="J7" s="21">
        <v>16612.247943878167</v>
      </c>
      <c r="K7" s="21">
        <v>16792.58823394775</v>
      </c>
      <c r="L7" s="21">
        <v>16931.299686431892</v>
      </c>
      <c r="M7" s="21">
        <v>17017.85206794738</v>
      </c>
      <c r="N7" s="21">
        <v>17104.38084602356</v>
      </c>
      <c r="O7" s="21">
        <v>17214.95699882507</v>
      </c>
      <c r="P7" s="21">
        <v>17340.152978897087</v>
      </c>
      <c r="Q7" s="21">
        <v>17405.58338165284</v>
      </c>
      <c r="R7" s="21">
        <v>17514.59980010987</v>
      </c>
      <c r="S7" s="21">
        <v>17659.38949584961</v>
      </c>
      <c r="T7" s="21">
        <v>17755.502462387092</v>
      </c>
      <c r="U7" s="21">
        <v>17856.26363754272</v>
      </c>
      <c r="V7" s="21">
        <v>17976.91631317139</v>
      </c>
      <c r="W7" s="21">
        <v>18066.72763824463</v>
      </c>
      <c r="X7" s="21">
        <v>18179.97860908508</v>
      </c>
      <c r="Y7" s="21">
        <v>18289.01505470276</v>
      </c>
      <c r="Z7" s="21">
        <v>18438.6727809906</v>
      </c>
      <c r="AA7" s="3"/>
      <c r="AB7" s="1"/>
    </row>
    <row r="8" spans="1:28" ht="12.75">
      <c r="A8" s="6" t="s">
        <v>15</v>
      </c>
      <c r="B8" s="19">
        <f>B7</f>
        <v>15193.3605670929</v>
      </c>
      <c r="C8" s="19">
        <f>C7</f>
        <v>15402.23574638366</v>
      </c>
      <c r="D8" s="21">
        <f>D7-C16</f>
        <v>15640.00746071338</v>
      </c>
      <c r="E8" s="21">
        <f aca="true" t="shared" si="2" ref="E8:P8">E7-D16</f>
        <v>15833.467309650772</v>
      </c>
      <c r="F8" s="21">
        <f t="shared" si="2"/>
        <v>15959.050461165778</v>
      </c>
      <c r="G8" s="21">
        <f t="shared" si="2"/>
        <v>16140.085382725949</v>
      </c>
      <c r="H8" s="21">
        <f t="shared" si="2"/>
        <v>16294.916585657998</v>
      </c>
      <c r="I8" s="21">
        <f t="shared" si="2"/>
        <v>16375.814735028345</v>
      </c>
      <c r="J8" s="21">
        <f t="shared" si="2"/>
        <v>16489.429333365453</v>
      </c>
      <c r="K8" s="21">
        <f t="shared" si="2"/>
        <v>16668.91751394751</v>
      </c>
      <c r="L8" s="21">
        <f t="shared" si="2"/>
        <v>16806.282805077284</v>
      </c>
      <c r="M8" s="21">
        <f t="shared" si="2"/>
        <v>16891.804946909302</v>
      </c>
      <c r="N8" s="21">
        <f t="shared" si="2"/>
        <v>16977.692308921738</v>
      </c>
      <c r="O8" s="21">
        <f t="shared" si="2"/>
        <v>17087.624306508158</v>
      </c>
      <c r="P8" s="21">
        <f t="shared" si="2"/>
        <v>17211.995796598276</v>
      </c>
      <c r="Q8" s="7"/>
      <c r="R8" s="7"/>
      <c r="S8" s="7"/>
      <c r="T8" s="7"/>
      <c r="U8" s="7"/>
      <c r="V8" s="7"/>
      <c r="W8" s="7"/>
      <c r="X8" s="7"/>
      <c r="Y8" s="7"/>
      <c r="Z8" s="7"/>
      <c r="AA8" s="3"/>
      <c r="AB8" s="1"/>
    </row>
    <row r="9" ht="12.75">
      <c r="B9" s="12"/>
    </row>
    <row r="10" spans="1:26" ht="12.75">
      <c r="A10" s="6" t="s">
        <v>1</v>
      </c>
      <c r="B10" s="1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6" t="s">
        <v>30</v>
      </c>
      <c r="B11" s="23">
        <v>0</v>
      </c>
      <c r="C11" s="9">
        <v>0.0025</v>
      </c>
      <c r="D11" s="9">
        <v>0.005</v>
      </c>
      <c r="E11" s="9">
        <v>0.0075</v>
      </c>
      <c r="F11" s="9">
        <f>E11</f>
        <v>0.0075</v>
      </c>
      <c r="G11" s="9">
        <f>F11</f>
        <v>0.0075</v>
      </c>
      <c r="H11" s="9">
        <f aca="true" t="shared" si="3" ref="H11:P11">G11</f>
        <v>0.0075</v>
      </c>
      <c r="I11" s="9">
        <f t="shared" si="3"/>
        <v>0.0075</v>
      </c>
      <c r="J11" s="9">
        <f t="shared" si="3"/>
        <v>0.0075</v>
      </c>
      <c r="K11" s="9">
        <f t="shared" si="3"/>
        <v>0.0075</v>
      </c>
      <c r="L11" s="9">
        <f t="shared" si="3"/>
        <v>0.0075</v>
      </c>
      <c r="M11" s="9">
        <f t="shared" si="3"/>
        <v>0.0075</v>
      </c>
      <c r="N11" s="9">
        <f t="shared" si="3"/>
        <v>0.0075</v>
      </c>
      <c r="O11" s="9">
        <f t="shared" si="3"/>
        <v>0.0075</v>
      </c>
      <c r="P11" s="9">
        <f t="shared" si="3"/>
        <v>0.0075</v>
      </c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8" ht="12.75">
      <c r="A12" s="6" t="s">
        <v>7</v>
      </c>
      <c r="B12" s="13"/>
      <c r="C12" s="10">
        <f aca="true" t="shared" si="4" ref="C12:P12">C6*C11</f>
        <v>9.41647216796875</v>
      </c>
      <c r="D12" s="10">
        <f t="shared" si="4"/>
        <v>19.188889318847657</v>
      </c>
      <c r="E12" s="10">
        <f t="shared" si="4"/>
        <v>29.114759105255125</v>
      </c>
      <c r="F12" s="10">
        <f t="shared" si="4"/>
        <v>29.399678441262587</v>
      </c>
      <c r="G12" s="10">
        <f t="shared" si="4"/>
        <v>29.698359930101596</v>
      </c>
      <c r="H12" s="10">
        <f t="shared" si="4"/>
        <v>29.991106239414858</v>
      </c>
      <c r="I12" s="10">
        <f t="shared" si="4"/>
        <v>30.19769027660362</v>
      </c>
      <c r="J12" s="10">
        <f t="shared" si="4"/>
        <v>30.42714387882597</v>
      </c>
      <c r="K12" s="10">
        <f t="shared" si="4"/>
        <v>30.69079454778165</v>
      </c>
      <c r="L12" s="10">
        <f t="shared" si="4"/>
        <v>30.987917055470163</v>
      </c>
      <c r="M12" s="10">
        <f t="shared" si="4"/>
        <v>31.225554064272885</v>
      </c>
      <c r="N12" s="10">
        <f t="shared" si="4"/>
        <v>31.503801373634587</v>
      </c>
      <c r="O12" s="10">
        <f t="shared" si="4"/>
        <v>31.740220617238577</v>
      </c>
      <c r="P12" s="10">
        <f t="shared" si="4"/>
        <v>31.99232032979679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B12" s="1"/>
    </row>
    <row r="13" spans="1:30" ht="12.75">
      <c r="A13" s="6" t="s">
        <v>19</v>
      </c>
      <c r="B13" s="13"/>
      <c r="C13" s="10">
        <f>C12</f>
        <v>9.41647216796875</v>
      </c>
      <c r="D13" s="10">
        <f>D12+C13</f>
        <v>28.605361486816406</v>
      </c>
      <c r="E13" s="10">
        <f aca="true" t="shared" si="5" ref="E13:O13">E12+D13</f>
        <v>57.72012059207153</v>
      </c>
      <c r="F13" s="10">
        <f t="shared" si="5"/>
        <v>87.11979903333412</v>
      </c>
      <c r="G13" s="10">
        <f t="shared" si="5"/>
        <v>116.8181589634357</v>
      </c>
      <c r="H13" s="10">
        <f t="shared" si="5"/>
        <v>146.80926520285055</v>
      </c>
      <c r="I13" s="10">
        <f t="shared" si="5"/>
        <v>177.00695547945418</v>
      </c>
      <c r="J13" s="10">
        <f t="shared" si="5"/>
        <v>207.43409935828015</v>
      </c>
      <c r="K13" s="10">
        <f t="shared" si="5"/>
        <v>238.1248939060618</v>
      </c>
      <c r="L13" s="10">
        <f t="shared" si="5"/>
        <v>269.112810961532</v>
      </c>
      <c r="M13" s="10">
        <f t="shared" si="5"/>
        <v>300.3383650258049</v>
      </c>
      <c r="N13" s="10">
        <f t="shared" si="5"/>
        <v>331.84216639943946</v>
      </c>
      <c r="O13" s="10">
        <f t="shared" si="5"/>
        <v>363.582387016678</v>
      </c>
      <c r="P13" s="10">
        <f>P12+O13-C12</f>
        <v>386.158235178506</v>
      </c>
      <c r="Q13" s="10">
        <f>Q12+P13-D12</f>
        <v>366.96934585965835</v>
      </c>
      <c r="R13" s="10">
        <f aca="true" t="shared" si="6" ref="R13:AC13">R12+Q13-E12</f>
        <v>337.8545867544032</v>
      </c>
      <c r="S13" s="10">
        <f t="shared" si="6"/>
        <v>308.4549083131406</v>
      </c>
      <c r="T13" s="10">
        <f t="shared" si="6"/>
        <v>278.756548383039</v>
      </c>
      <c r="U13" s="10">
        <f t="shared" si="6"/>
        <v>248.76544214362414</v>
      </c>
      <c r="V13" s="10">
        <f t="shared" si="6"/>
        <v>218.56775186702052</v>
      </c>
      <c r="W13" s="10">
        <f t="shared" si="6"/>
        <v>188.14060798819455</v>
      </c>
      <c r="X13" s="10">
        <f t="shared" si="6"/>
        <v>157.4498134404129</v>
      </c>
      <c r="Y13" s="10">
        <f t="shared" si="6"/>
        <v>126.46189638494273</v>
      </c>
      <c r="Z13" s="10">
        <f t="shared" si="6"/>
        <v>95.23634232066985</v>
      </c>
      <c r="AA13" s="10">
        <f t="shared" si="6"/>
        <v>63.73254094703526</v>
      </c>
      <c r="AB13" s="10">
        <f t="shared" si="6"/>
        <v>31.992320329796684</v>
      </c>
      <c r="AC13" s="10">
        <f t="shared" si="6"/>
        <v>-1.0658141036401503E-13</v>
      </c>
      <c r="AD13" s="10"/>
    </row>
    <row r="14" spans="1:30" ht="12.75">
      <c r="A14" s="6" t="s">
        <v>4</v>
      </c>
      <c r="B14" s="13"/>
      <c r="C14" s="19">
        <f>C13*0.000270713006379425*1000000*1.08*1.1</f>
        <v>3028.4038502138555</v>
      </c>
      <c r="D14" s="19">
        <f aca="true" t="shared" si="7" ref="D14:P14">D13*0.000270713006379425*1000000*1.08*1.1</f>
        <v>9199.685967119553</v>
      </c>
      <c r="E14" s="19">
        <f t="shared" si="7"/>
        <v>18563.19780038642</v>
      </c>
      <c r="F14" s="19">
        <f t="shared" si="7"/>
        <v>28018.341701244422</v>
      </c>
      <c r="G14" s="19">
        <f t="shared" si="7"/>
        <v>37569.54367508909</v>
      </c>
      <c r="H14" s="19">
        <f t="shared" si="7"/>
        <v>47214.89492633256</v>
      </c>
      <c r="I14" s="19">
        <f t="shared" si="7"/>
        <v>56926.68506067955</v>
      </c>
      <c r="J14" s="19">
        <f t="shared" si="7"/>
        <v>66712.26909151139</v>
      </c>
      <c r="K14" s="19">
        <f t="shared" si="7"/>
        <v>76582.64503663285</v>
      </c>
      <c r="L14" s="19">
        <f t="shared" si="7"/>
        <v>86548.57767540969</v>
      </c>
      <c r="M14" s="19">
        <f t="shared" si="7"/>
        <v>96590.93605193356</v>
      </c>
      <c r="N14" s="19">
        <f t="shared" si="7"/>
        <v>106722.78072523097</v>
      </c>
      <c r="O14" s="19">
        <f t="shared" si="7"/>
        <v>116930.65949440034</v>
      </c>
      <c r="P14" s="19">
        <f t="shared" si="7"/>
        <v>124191.21145861552</v>
      </c>
      <c r="Q14" s="19">
        <f aca="true" t="shared" si="8" ref="Q14:AB14">Q13*0.000270713006379425*1000000*1.08*1.1</f>
        <v>118019.92934170985</v>
      </c>
      <c r="R14" s="19">
        <f t="shared" si="8"/>
        <v>108656.41750844296</v>
      </c>
      <c r="S14" s="19">
        <f t="shared" si="8"/>
        <v>99201.27360758495</v>
      </c>
      <c r="T14" s="19">
        <f t="shared" si="8"/>
        <v>89650.07163374028</v>
      </c>
      <c r="U14" s="19">
        <f t="shared" si="8"/>
        <v>80004.72038249679</v>
      </c>
      <c r="V14" s="19">
        <f t="shared" si="8"/>
        <v>70292.93024814983</v>
      </c>
      <c r="W14" s="19">
        <f t="shared" si="8"/>
        <v>60507.34621731797</v>
      </c>
      <c r="X14" s="19">
        <f t="shared" si="8"/>
        <v>50636.97027219653</v>
      </c>
      <c r="Y14" s="19">
        <f t="shared" si="8"/>
        <v>40671.037633419684</v>
      </c>
      <c r="Z14" s="19">
        <f t="shared" si="8"/>
        <v>30628.679256895815</v>
      </c>
      <c r="AA14" s="19">
        <f t="shared" si="8"/>
        <v>20496.834583598407</v>
      </c>
      <c r="AB14" s="19">
        <f t="shared" si="8"/>
        <v>10288.955814429037</v>
      </c>
      <c r="AC14" s="10"/>
      <c r="AD14" s="10"/>
    </row>
    <row r="15" spans="1:30" ht="12.75">
      <c r="A15" s="6" t="s">
        <v>22</v>
      </c>
      <c r="B15" s="24">
        <v>10830.801901743265</v>
      </c>
      <c r="C15" s="19">
        <v>10836.087159533075</v>
      </c>
      <c r="D15" s="19">
        <v>10802.501142421934</v>
      </c>
      <c r="E15" s="19">
        <v>10785.91004497751</v>
      </c>
      <c r="F15" s="19">
        <v>10764.017686072217</v>
      </c>
      <c r="G15" s="19">
        <v>10668.367849384504</v>
      </c>
      <c r="H15" s="19">
        <v>10671.005698005698</v>
      </c>
      <c r="I15" s="19">
        <v>10628.955056179775</v>
      </c>
      <c r="J15" s="19">
        <v>10587.825605536333</v>
      </c>
      <c r="K15" s="19">
        <v>10554.639400136333</v>
      </c>
      <c r="L15" s="19">
        <v>10526.626425217974</v>
      </c>
      <c r="M15" s="19">
        <v>10506.793650793652</v>
      </c>
      <c r="N15" s="19">
        <v>10478.127604166666</v>
      </c>
      <c r="O15" s="19">
        <v>10461.713551701992</v>
      </c>
      <c r="P15" s="19">
        <v>10423.994933502217</v>
      </c>
      <c r="Q15" s="19">
        <v>10387.4075</v>
      </c>
      <c r="R15" s="19">
        <v>10353.872917951881</v>
      </c>
      <c r="S15" s="19">
        <v>10321.144248326234</v>
      </c>
      <c r="T15" s="19">
        <v>10293.241461953265</v>
      </c>
      <c r="U15" s="19">
        <v>10262.230632761679</v>
      </c>
      <c r="V15" s="19">
        <v>10222.089691322073</v>
      </c>
      <c r="W15" s="19">
        <v>10183.14629948365</v>
      </c>
      <c r="X15" s="19">
        <v>10141.596837944662</v>
      </c>
      <c r="Y15" s="19">
        <v>10089.79855314413</v>
      </c>
      <c r="Z15" s="19">
        <v>10056.22392974753</v>
      </c>
      <c r="AA15" s="19"/>
      <c r="AB15" s="10"/>
      <c r="AC15" s="10"/>
      <c r="AD15" s="10"/>
    </row>
    <row r="16" spans="1:30" ht="12.75">
      <c r="A16" s="6" t="s">
        <v>32</v>
      </c>
      <c r="B16" s="13"/>
      <c r="C16" s="22">
        <f>C8*C11</f>
        <v>38.50558936595915</v>
      </c>
      <c r="D16" s="22">
        <f aca="true" t="shared" si="9" ref="D16:P16">D8*D11</f>
        <v>78.2000373035669</v>
      </c>
      <c r="E16" s="22">
        <f t="shared" si="9"/>
        <v>118.75100482238079</v>
      </c>
      <c r="F16" s="22">
        <f t="shared" si="9"/>
        <v>119.69287845874334</v>
      </c>
      <c r="G16" s="22">
        <f t="shared" si="9"/>
        <v>121.05064037044461</v>
      </c>
      <c r="H16" s="22">
        <f t="shared" si="9"/>
        <v>122.21187439243498</v>
      </c>
      <c r="I16" s="22">
        <f t="shared" si="9"/>
        <v>122.81861051271258</v>
      </c>
      <c r="J16" s="22">
        <f t="shared" si="9"/>
        <v>123.67072000024089</v>
      </c>
      <c r="K16" s="22">
        <f t="shared" si="9"/>
        <v>125.01688135460631</v>
      </c>
      <c r="L16" s="22">
        <f t="shared" si="9"/>
        <v>126.04712103807962</v>
      </c>
      <c r="M16" s="22">
        <f t="shared" si="9"/>
        <v>126.68853710181976</v>
      </c>
      <c r="N16" s="22">
        <f t="shared" si="9"/>
        <v>127.33269231691303</v>
      </c>
      <c r="O16" s="22">
        <f t="shared" si="9"/>
        <v>128.1571822988112</v>
      </c>
      <c r="P16" s="22">
        <f t="shared" si="9"/>
        <v>129.08996847448705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10"/>
    </row>
    <row r="17" spans="1:30" ht="12.75">
      <c r="A17" s="6" t="s">
        <v>20</v>
      </c>
      <c r="B17" s="13"/>
      <c r="C17" s="22">
        <f>C16</f>
        <v>38.50558936595915</v>
      </c>
      <c r="D17" s="22">
        <f aca="true" t="shared" si="10" ref="D17:O17">D16+C17</f>
        <v>116.70562666952605</v>
      </c>
      <c r="E17" s="22">
        <f t="shared" si="10"/>
        <v>235.45663149190685</v>
      </c>
      <c r="F17" s="22">
        <f t="shared" si="10"/>
        <v>355.1495099506502</v>
      </c>
      <c r="G17" s="22">
        <f t="shared" si="10"/>
        <v>476.20015032109484</v>
      </c>
      <c r="H17" s="22">
        <f t="shared" si="10"/>
        <v>598.4120247135298</v>
      </c>
      <c r="I17" s="22">
        <f t="shared" si="10"/>
        <v>721.2306352262424</v>
      </c>
      <c r="J17" s="22">
        <f t="shared" si="10"/>
        <v>844.9013552264832</v>
      </c>
      <c r="K17" s="22">
        <f t="shared" si="10"/>
        <v>969.9182365810896</v>
      </c>
      <c r="L17" s="22">
        <f t="shared" si="10"/>
        <v>1095.9653576191693</v>
      </c>
      <c r="M17" s="22">
        <f t="shared" si="10"/>
        <v>1222.653894720989</v>
      </c>
      <c r="N17" s="22">
        <f t="shared" si="10"/>
        <v>1349.986587037902</v>
      </c>
      <c r="O17" s="22">
        <f t="shared" si="10"/>
        <v>1478.1437693367131</v>
      </c>
      <c r="P17" s="22">
        <f aca="true" t="shared" si="11" ref="P17:AC17">P16+O17-C16</f>
        <v>1568.728148445241</v>
      </c>
      <c r="Q17" s="22">
        <f t="shared" si="11"/>
        <v>1490.5281111416741</v>
      </c>
      <c r="R17" s="22">
        <f t="shared" si="11"/>
        <v>1371.7771063192934</v>
      </c>
      <c r="S17" s="22">
        <f t="shared" si="11"/>
        <v>1252.08422786055</v>
      </c>
      <c r="T17" s="22">
        <f t="shared" si="11"/>
        <v>1131.0335874901054</v>
      </c>
      <c r="U17" s="22">
        <f t="shared" si="11"/>
        <v>1008.8217130976705</v>
      </c>
      <c r="V17" s="22">
        <f t="shared" si="11"/>
        <v>886.0031025849579</v>
      </c>
      <c r="W17" s="22">
        <f t="shared" si="11"/>
        <v>762.332382584717</v>
      </c>
      <c r="X17" s="22">
        <f t="shared" si="11"/>
        <v>637.3155012301107</v>
      </c>
      <c r="Y17" s="22">
        <f t="shared" si="11"/>
        <v>511.2683801920311</v>
      </c>
      <c r="Z17" s="22">
        <f t="shared" si="11"/>
        <v>384.57984309021134</v>
      </c>
      <c r="AA17" s="22">
        <f t="shared" si="11"/>
        <v>257.2471507732983</v>
      </c>
      <c r="AB17" s="22">
        <f t="shared" si="11"/>
        <v>129.0899684744871</v>
      </c>
      <c r="AC17" s="22">
        <f t="shared" si="11"/>
        <v>0</v>
      </c>
      <c r="AD17" s="10"/>
    </row>
    <row r="18" spans="1:29" ht="12.75">
      <c r="A18" s="5" t="s">
        <v>21</v>
      </c>
      <c r="B18" s="13"/>
      <c r="C18" s="25">
        <f>C13*C15/1000000+C17/1000</f>
        <v>0.14054330251338593</v>
      </c>
      <c r="D18" s="25">
        <f aca="true" t="shared" si="12" ref="D18:AC18">D13*D15/1000000+D17/1000</f>
        <v>0.42571507681025267</v>
      </c>
      <c r="E18" s="25">
        <f t="shared" si="12"/>
        <v>0.8580206599832444</v>
      </c>
      <c r="F18" s="25">
        <f t="shared" si="12"/>
        <v>1.2929085675525158</v>
      </c>
      <c r="G18" s="25">
        <f t="shared" si="12"/>
        <v>1.7224592416309006</v>
      </c>
      <c r="H18" s="25">
        <f t="shared" si="12"/>
        <v>2.1650145302131776</v>
      </c>
      <c r="I18" s="25">
        <f t="shared" si="12"/>
        <v>2.602629609648575</v>
      </c>
      <c r="J18" s="25">
        <f t="shared" si="12"/>
        <v>3.0411774238734495</v>
      </c>
      <c r="K18" s="25">
        <f t="shared" si="12"/>
        <v>3.483240623955294</v>
      </c>
      <c r="L18" s="25">
        <f t="shared" si="12"/>
        <v>3.9288153848515206</v>
      </c>
      <c r="M18" s="25">
        <f t="shared" si="12"/>
        <v>4.378247121463862</v>
      </c>
      <c r="N18" s="25">
        <f t="shared" si="12"/>
        <v>4.827071151014337</v>
      </c>
      <c r="O18" s="25">
        <f t="shared" si="12"/>
        <v>5.2818385547492515</v>
      </c>
      <c r="P18" s="25">
        <f t="shared" si="12"/>
        <v>5.594039635476145</v>
      </c>
      <c r="Q18" s="25">
        <f t="shared" si="12"/>
        <v>5.302388246594383</v>
      </c>
      <c r="R18" s="25">
        <f t="shared" si="12"/>
        <v>4.8698805623215335</v>
      </c>
      <c r="S18" s="25">
        <f t="shared" si="12"/>
        <v>4.435691830664718</v>
      </c>
      <c r="T18" s="25">
        <f t="shared" si="12"/>
        <v>4.000342049097384</v>
      </c>
      <c r="U18" s="25">
        <f t="shared" si="12"/>
        <v>3.561710053836473</v>
      </c>
      <c r="V18" s="25">
        <f t="shared" si="12"/>
        <v>3.1202222658002694</v>
      </c>
      <c r="W18" s="25">
        <f t="shared" si="12"/>
        <v>2.6781957186023044</v>
      </c>
      <c r="X18" s="25">
        <f t="shared" si="12"/>
        <v>2.2341080313523793</v>
      </c>
      <c r="Y18" s="25">
        <f t="shared" si="12"/>
        <v>1.7872434393646892</v>
      </c>
      <c r="Z18" s="25">
        <f t="shared" si="12"/>
        <v>1.3422978277169588</v>
      </c>
      <c r="AA18" s="25">
        <f t="shared" si="12"/>
        <v>0.2572471507732983</v>
      </c>
      <c r="AB18" s="25">
        <f t="shared" si="12"/>
        <v>0.12908996847448712</v>
      </c>
      <c r="AC18" s="25">
        <f t="shared" si="12"/>
        <v>0</v>
      </c>
    </row>
    <row r="19" spans="1:33" ht="12.75">
      <c r="A19" s="5" t="s">
        <v>39</v>
      </c>
      <c r="B19" s="13"/>
      <c r="C19" s="22">
        <f>C13*C15*0.5/1000+C17</f>
        <v>89.52444593967255</v>
      </c>
      <c r="D19" s="22">
        <f aca="true" t="shared" si="13" ref="D19:AC19">D13*D15*0.5/1000+D17</f>
        <v>271.21035173988935</v>
      </c>
      <c r="E19" s="22">
        <f t="shared" si="13"/>
        <v>546.7386457375757</v>
      </c>
      <c r="F19" s="22">
        <f t="shared" si="13"/>
        <v>824.029038751583</v>
      </c>
      <c r="G19" s="22">
        <f t="shared" si="13"/>
        <v>1099.3296959759978</v>
      </c>
      <c r="H19" s="22">
        <f t="shared" si="13"/>
        <v>1381.7132774633537</v>
      </c>
      <c r="I19" s="22">
        <f t="shared" si="13"/>
        <v>1661.930122437409</v>
      </c>
      <c r="J19" s="22">
        <f t="shared" si="13"/>
        <v>1943.0393895499665</v>
      </c>
      <c r="K19" s="22">
        <f t="shared" si="13"/>
        <v>2226.5794302681916</v>
      </c>
      <c r="L19" s="22">
        <f t="shared" si="13"/>
        <v>2512.390371235345</v>
      </c>
      <c r="M19" s="22">
        <f t="shared" si="13"/>
        <v>2800.4505080924255</v>
      </c>
      <c r="N19" s="22">
        <f t="shared" si="13"/>
        <v>3088.5288690261195</v>
      </c>
      <c r="O19" s="22">
        <f t="shared" si="13"/>
        <v>3379.9911620429825</v>
      </c>
      <c r="P19" s="22">
        <f t="shared" si="13"/>
        <v>3581.3838919606933</v>
      </c>
      <c r="Q19" s="22">
        <f t="shared" si="13"/>
        <v>3396.4581788680284</v>
      </c>
      <c r="R19" s="22">
        <f t="shared" si="13"/>
        <v>3120.828834320413</v>
      </c>
      <c r="S19" s="22">
        <f t="shared" si="13"/>
        <v>2843.8880292626336</v>
      </c>
      <c r="T19" s="22">
        <f t="shared" si="13"/>
        <v>2565.6878182937444</v>
      </c>
      <c r="U19" s="22">
        <f t="shared" si="13"/>
        <v>2285.265883467072</v>
      </c>
      <c r="V19" s="22">
        <f t="shared" si="13"/>
        <v>2003.1126841926134</v>
      </c>
      <c r="W19" s="22">
        <f t="shared" si="13"/>
        <v>1720.2640505935105</v>
      </c>
      <c r="X19" s="22">
        <f t="shared" si="13"/>
        <v>1435.711766291245</v>
      </c>
      <c r="Y19" s="22">
        <f t="shared" si="13"/>
        <v>1149.25590977836</v>
      </c>
      <c r="Z19" s="22">
        <f t="shared" si="13"/>
        <v>863.4388354035851</v>
      </c>
      <c r="AA19" s="22">
        <f t="shared" si="13"/>
        <v>257.2471507732983</v>
      </c>
      <c r="AB19" s="22">
        <f t="shared" si="13"/>
        <v>129.0899684744871</v>
      </c>
      <c r="AC19" s="22">
        <f t="shared" si="13"/>
        <v>0</v>
      </c>
      <c r="AD19" s="27"/>
      <c r="AE19" s="27"/>
      <c r="AF19" s="27"/>
      <c r="AG19" s="27"/>
    </row>
    <row r="20" spans="1:33" ht="12.75">
      <c r="A20" s="28" t="s">
        <v>41</v>
      </c>
      <c r="B20" s="13"/>
      <c r="C20" s="22">
        <f>C19/1.029</f>
        <v>87.00140518918616</v>
      </c>
      <c r="D20" s="22">
        <f aca="true" t="shared" si="14" ref="D20:AC20">D19/1.029</f>
        <v>263.56691131184584</v>
      </c>
      <c r="E20" s="22">
        <f t="shared" si="14"/>
        <v>531.3300736030862</v>
      </c>
      <c r="F20" s="22">
        <f t="shared" si="14"/>
        <v>800.8056741997892</v>
      </c>
      <c r="G20" s="22">
        <f t="shared" si="14"/>
        <v>1068.3476151370241</v>
      </c>
      <c r="H20" s="22">
        <f t="shared" si="14"/>
        <v>1342.7728643958735</v>
      </c>
      <c r="I20" s="22">
        <f t="shared" si="14"/>
        <v>1615.0924416301352</v>
      </c>
      <c r="J20" s="22">
        <f t="shared" si="14"/>
        <v>1888.279290136022</v>
      </c>
      <c r="K20" s="22">
        <f t="shared" si="14"/>
        <v>2163.828406480264</v>
      </c>
      <c r="L20" s="22">
        <f t="shared" si="14"/>
        <v>2441.584422969237</v>
      </c>
      <c r="M20" s="22">
        <f t="shared" si="14"/>
        <v>2721.526246931415</v>
      </c>
      <c r="N20" s="22">
        <f t="shared" si="14"/>
        <v>3001.4857813664917</v>
      </c>
      <c r="O20" s="22">
        <f t="shared" si="14"/>
        <v>3284.7338795364262</v>
      </c>
      <c r="P20" s="22">
        <f t="shared" si="14"/>
        <v>3480.4508182319664</v>
      </c>
      <c r="Q20" s="22">
        <f t="shared" si="14"/>
        <v>3300.736811339192</v>
      </c>
      <c r="R20" s="22">
        <f t="shared" si="14"/>
        <v>3032.875446375523</v>
      </c>
      <c r="S20" s="22">
        <f t="shared" si="14"/>
        <v>2763.7395814019765</v>
      </c>
      <c r="T20" s="22">
        <f t="shared" si="14"/>
        <v>2493.379803978372</v>
      </c>
      <c r="U20" s="22">
        <f t="shared" si="14"/>
        <v>2220.860916877621</v>
      </c>
      <c r="V20" s="22">
        <f t="shared" si="14"/>
        <v>1946.6595570384973</v>
      </c>
      <c r="W20" s="22">
        <f t="shared" si="14"/>
        <v>1671.7823620928189</v>
      </c>
      <c r="X20" s="22">
        <f t="shared" si="14"/>
        <v>1395.2495299234647</v>
      </c>
      <c r="Y20" s="22">
        <f t="shared" si="14"/>
        <v>1116.866773351176</v>
      </c>
      <c r="Z20" s="22">
        <f t="shared" si="14"/>
        <v>839.1047963105784</v>
      </c>
      <c r="AA20" s="22">
        <f t="shared" si="14"/>
        <v>249.99723107220439</v>
      </c>
      <c r="AB20" s="22">
        <f t="shared" si="14"/>
        <v>125.45186440669302</v>
      </c>
      <c r="AC20" s="22">
        <f t="shared" si="14"/>
        <v>0</v>
      </c>
      <c r="AD20" s="27"/>
      <c r="AE20" s="27"/>
      <c r="AF20" s="27"/>
      <c r="AG20" s="27"/>
    </row>
    <row r="21" spans="1:26" ht="12.75">
      <c r="A21" s="5"/>
      <c r="B21" s="13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 t="s">
        <v>10</v>
      </c>
      <c r="B22" s="1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 t="s">
        <v>2</v>
      </c>
      <c r="B23" s="15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 t="s">
        <v>8</v>
      </c>
      <c r="B24" s="15"/>
      <c r="C24" s="10">
        <f>C12*0.29/3</f>
        <v>0.9102589762369792</v>
      </c>
      <c r="D24" s="10">
        <f>D12*0.29/3</f>
        <v>1.854925967488607</v>
      </c>
      <c r="E24" s="10">
        <f aca="true" t="shared" si="15" ref="E24:P24">E12*0.29/3</f>
        <v>2.814426713507995</v>
      </c>
      <c r="F24" s="10">
        <f t="shared" si="15"/>
        <v>2.841968915988717</v>
      </c>
      <c r="G24" s="10">
        <f t="shared" si="15"/>
        <v>2.870841459909821</v>
      </c>
      <c r="H24" s="10">
        <f t="shared" si="15"/>
        <v>2.8991402698101028</v>
      </c>
      <c r="I24" s="10">
        <f t="shared" si="15"/>
        <v>2.919110060071683</v>
      </c>
      <c r="J24" s="10">
        <f t="shared" si="15"/>
        <v>2.941290574953177</v>
      </c>
      <c r="K24" s="10">
        <f t="shared" si="15"/>
        <v>2.966776806285559</v>
      </c>
      <c r="L24" s="10">
        <f t="shared" si="15"/>
        <v>2.995498648695449</v>
      </c>
      <c r="M24" s="10">
        <f t="shared" si="15"/>
        <v>3.0184702262130454</v>
      </c>
      <c r="N24" s="10">
        <f t="shared" si="15"/>
        <v>3.04536746611801</v>
      </c>
      <c r="O24" s="10">
        <f t="shared" si="15"/>
        <v>3.0682213263330627</v>
      </c>
      <c r="P24" s="10">
        <f t="shared" si="15"/>
        <v>3.0925909652136894</v>
      </c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 t="s">
        <v>9</v>
      </c>
      <c r="B25" s="15"/>
      <c r="C25" s="10">
        <f>C16/1000*29/3</f>
        <v>0.3722206972042718</v>
      </c>
      <c r="D25" s="10">
        <f>D16/1000*29/3</f>
        <v>0.7559336939344802</v>
      </c>
      <c r="E25" s="10">
        <f aca="true" t="shared" si="16" ref="E25:P25">E16/1000*29/3</f>
        <v>1.147926379949681</v>
      </c>
      <c r="F25" s="10">
        <f t="shared" si="16"/>
        <v>1.157031158434519</v>
      </c>
      <c r="G25" s="10">
        <f t="shared" si="16"/>
        <v>1.1701561902476312</v>
      </c>
      <c r="H25" s="10">
        <f t="shared" si="16"/>
        <v>1.1813814524602049</v>
      </c>
      <c r="I25" s="10">
        <f t="shared" si="16"/>
        <v>1.1872465682895548</v>
      </c>
      <c r="J25" s="10">
        <f t="shared" si="16"/>
        <v>1.1954836266689952</v>
      </c>
      <c r="K25" s="10">
        <f t="shared" si="16"/>
        <v>1.2084965197611943</v>
      </c>
      <c r="L25" s="10">
        <f t="shared" si="16"/>
        <v>1.218455503368103</v>
      </c>
      <c r="M25" s="10">
        <f t="shared" si="16"/>
        <v>1.2246558586509244</v>
      </c>
      <c r="N25" s="10">
        <f t="shared" si="16"/>
        <v>1.230882692396826</v>
      </c>
      <c r="O25" s="10">
        <f t="shared" si="16"/>
        <v>1.2388527622218417</v>
      </c>
      <c r="P25" s="10">
        <f t="shared" si="16"/>
        <v>1.2478696952533748</v>
      </c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 t="s">
        <v>24</v>
      </c>
      <c r="B26" s="15"/>
      <c r="C26" s="10">
        <f>(C24+C25)*2</f>
        <v>2.564959346882502</v>
      </c>
      <c r="D26" s="10">
        <f>(D24+D25)*2</f>
        <v>5.221719322846174</v>
      </c>
      <c r="E26" s="10">
        <f aca="true" t="shared" si="17" ref="E26:P26">(E24+E25)*2</f>
        <v>7.924706186915352</v>
      </c>
      <c r="F26" s="10">
        <f t="shared" si="17"/>
        <v>7.998000148846472</v>
      </c>
      <c r="G26" s="10">
        <f t="shared" si="17"/>
        <v>8.081995300314905</v>
      </c>
      <c r="H26" s="10">
        <f t="shared" si="17"/>
        <v>8.161043444540615</v>
      </c>
      <c r="I26" s="10">
        <f t="shared" si="17"/>
        <v>8.212713256722475</v>
      </c>
      <c r="J26" s="10">
        <f t="shared" si="17"/>
        <v>8.273548403244344</v>
      </c>
      <c r="K26" s="10">
        <f t="shared" si="17"/>
        <v>8.350546652093506</v>
      </c>
      <c r="L26" s="10">
        <f t="shared" si="17"/>
        <v>8.427908304127104</v>
      </c>
      <c r="M26" s="10">
        <f t="shared" si="17"/>
        <v>8.48625216972794</v>
      </c>
      <c r="N26" s="10">
        <f t="shared" si="17"/>
        <v>8.552500317029672</v>
      </c>
      <c r="O26" s="10">
        <f t="shared" si="17"/>
        <v>8.614148177109808</v>
      </c>
      <c r="P26" s="10">
        <f t="shared" si="17"/>
        <v>8.680921320934129</v>
      </c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 t="s">
        <v>25</v>
      </c>
      <c r="B27" s="15"/>
      <c r="C27" s="10">
        <f>SUM(C24:C26)</f>
        <v>3.847439020323753</v>
      </c>
      <c r="D27" s="10">
        <f>SUM(D24:D26)</f>
        <v>7.8325789842692615</v>
      </c>
      <c r="E27" s="10">
        <f aca="true" t="shared" si="18" ref="E27:P27">SUM(E24:E26)</f>
        <v>11.887059280373029</v>
      </c>
      <c r="F27" s="10">
        <f t="shared" si="18"/>
        <v>11.997000223269708</v>
      </c>
      <c r="G27" s="10">
        <f t="shared" si="18"/>
        <v>12.122992950472357</v>
      </c>
      <c r="H27" s="10">
        <f t="shared" si="18"/>
        <v>12.241565166810922</v>
      </c>
      <c r="I27" s="10">
        <f t="shared" si="18"/>
        <v>12.319069885083714</v>
      </c>
      <c r="J27" s="10">
        <f t="shared" si="18"/>
        <v>12.410322604866517</v>
      </c>
      <c r="K27" s="10">
        <f t="shared" si="18"/>
        <v>12.525819978140259</v>
      </c>
      <c r="L27" s="10">
        <f t="shared" si="18"/>
        <v>12.641862456190657</v>
      </c>
      <c r="M27" s="10">
        <f t="shared" si="18"/>
        <v>12.72937825459191</v>
      </c>
      <c r="N27" s="10">
        <f t="shared" si="18"/>
        <v>12.828750475544508</v>
      </c>
      <c r="O27" s="10">
        <f t="shared" si="18"/>
        <v>12.921222265664712</v>
      </c>
      <c r="P27" s="10">
        <f t="shared" si="18"/>
        <v>13.021381981401193</v>
      </c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 t="s">
        <v>26</v>
      </c>
      <c r="B28" s="15"/>
      <c r="C28" s="10">
        <f>C27/(1.045^(C3-2005))</f>
        <v>3.5232151464698642</v>
      </c>
      <c r="D28" s="10">
        <f aca="true" t="shared" si="19" ref="D28:P28">D27/(1.045^(D3-2005))</f>
        <v>6.863662364907005</v>
      </c>
      <c r="E28" s="10">
        <f t="shared" si="19"/>
        <v>9.968028401521801</v>
      </c>
      <c r="F28" s="10">
        <f t="shared" si="19"/>
        <v>9.627005384031719</v>
      </c>
      <c r="G28" s="10">
        <f t="shared" si="19"/>
        <v>9.309194621843982</v>
      </c>
      <c r="H28" s="10">
        <f t="shared" si="19"/>
        <v>8.995450451146949</v>
      </c>
      <c r="I28" s="10">
        <f t="shared" si="19"/>
        <v>8.662586721280825</v>
      </c>
      <c r="J28" s="10">
        <f t="shared" si="19"/>
        <v>8.350961030265596</v>
      </c>
      <c r="K28" s="10">
        <f t="shared" si="19"/>
        <v>8.065722224049464</v>
      </c>
      <c r="L28" s="10">
        <f t="shared" si="19"/>
        <v>7.789899701394717</v>
      </c>
      <c r="M28" s="10">
        <f t="shared" si="19"/>
        <v>7.506054378940966</v>
      </c>
      <c r="N28" s="10">
        <f t="shared" si="19"/>
        <v>7.238900083070019</v>
      </c>
      <c r="O28" s="10">
        <f t="shared" si="19"/>
        <v>6.977109370171477</v>
      </c>
      <c r="P28" s="10">
        <f t="shared" si="19"/>
        <v>6.728414256992195</v>
      </c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15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 t="s">
        <v>11</v>
      </c>
      <c r="B30" s="15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9" ht="12.75">
      <c r="A31" s="6" t="s">
        <v>12</v>
      </c>
      <c r="B31" s="16">
        <v>8.21307277679443</v>
      </c>
      <c r="C31" s="8">
        <v>7.8193793296814</v>
      </c>
      <c r="D31" s="8">
        <v>7.55537748336792</v>
      </c>
      <c r="E31" s="8">
        <v>7.42421531677246</v>
      </c>
      <c r="F31" s="8">
        <v>7.31308460235596</v>
      </c>
      <c r="G31" s="8">
        <v>7.18526172637939</v>
      </c>
      <c r="H31" s="8">
        <v>7.13918590545654</v>
      </c>
      <c r="I31" s="8">
        <v>7.21340942382813</v>
      </c>
      <c r="J31" s="8">
        <v>7.18757152557373</v>
      </c>
      <c r="K31" s="8">
        <v>7.12232208251953</v>
      </c>
      <c r="L31" s="8">
        <v>7.12610816955566</v>
      </c>
      <c r="M31" s="8">
        <v>7.1400580406189</v>
      </c>
      <c r="N31" s="8">
        <v>7.18368673324585</v>
      </c>
      <c r="O31" s="8">
        <v>7.25089168548584</v>
      </c>
      <c r="P31" s="8">
        <v>7.24504566192627</v>
      </c>
      <c r="Q31" s="8">
        <v>7.29382848739624</v>
      </c>
      <c r="R31" s="8">
        <v>7.31226396560669</v>
      </c>
      <c r="S31" s="8">
        <v>7.29802703857422</v>
      </c>
      <c r="T31" s="8">
        <v>7.34151697158813</v>
      </c>
      <c r="U31" s="8">
        <v>7.40043544769287</v>
      </c>
      <c r="V31" s="8">
        <v>7.4026951789856</v>
      </c>
      <c r="W31" s="8">
        <v>7.42417335510254</v>
      </c>
      <c r="X31" s="8">
        <v>7.42264270782471</v>
      </c>
      <c r="Y31" s="8">
        <v>7.43461132049561</v>
      </c>
      <c r="Z31" s="8">
        <v>7.50610113143921</v>
      </c>
      <c r="AA31" s="8">
        <f>Z31</f>
        <v>7.50610113143921</v>
      </c>
      <c r="AB31" s="8">
        <f>AA31</f>
        <v>7.50610113143921</v>
      </c>
      <c r="AC31" s="8">
        <f>AB31</f>
        <v>7.50610113143921</v>
      </c>
    </row>
    <row r="32" spans="1:29" ht="12.75">
      <c r="A32" s="6" t="s">
        <v>23</v>
      </c>
      <c r="B32" s="17">
        <v>9.717160083196472</v>
      </c>
      <c r="C32" s="18">
        <v>9.0413697848919</v>
      </c>
      <c r="D32" s="18">
        <v>8.711748079604199</v>
      </c>
      <c r="E32" s="18">
        <v>8.31165043970753</v>
      </c>
      <c r="F32" s="18">
        <v>8.01133335633861</v>
      </c>
      <c r="G32" s="18">
        <v>7.788749862334808</v>
      </c>
      <c r="H32" s="18">
        <v>7.704703930038054</v>
      </c>
      <c r="I32" s="18">
        <v>7.77951529604431</v>
      </c>
      <c r="J32" s="18">
        <v>7.676267855495426</v>
      </c>
      <c r="K32" s="18">
        <v>7.4570589179222395</v>
      </c>
      <c r="L32" s="18">
        <v>7.442451108622229</v>
      </c>
      <c r="M32" s="18">
        <v>7.489992102731282</v>
      </c>
      <c r="N32" s="18">
        <v>7.657271689542328</v>
      </c>
      <c r="O32" s="18">
        <v>7.801090874769752</v>
      </c>
      <c r="P32" s="18">
        <v>7.801459899134433</v>
      </c>
      <c r="Q32" s="18">
        <v>7.931385065210989</v>
      </c>
      <c r="R32" s="18">
        <v>8.008380422514922</v>
      </c>
      <c r="S32" s="18">
        <v>8.077141161763576</v>
      </c>
      <c r="T32" s="18">
        <v>8.203245060146719</v>
      </c>
      <c r="U32" s="18">
        <v>8.33309699920711</v>
      </c>
      <c r="V32" s="18">
        <v>8.41275900968455</v>
      </c>
      <c r="W32" s="18">
        <v>8.515807453444005</v>
      </c>
      <c r="X32" s="18">
        <v>8.58092009448595</v>
      </c>
      <c r="Y32" s="18">
        <v>8.660804116781174</v>
      </c>
      <c r="Z32" s="18">
        <v>8.818906233836895</v>
      </c>
      <c r="AA32" s="8"/>
      <c r="AB32" s="8"/>
      <c r="AC32" s="8"/>
    </row>
    <row r="33" spans="1:26" ht="12.75">
      <c r="A33" s="5" t="s">
        <v>3</v>
      </c>
      <c r="B33" s="1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9" ht="12.75">
      <c r="A34" s="5" t="s">
        <v>8</v>
      </c>
      <c r="B34" s="13"/>
      <c r="C34" s="10">
        <f>C13*C31/100</f>
        <v>0.7363096782873505</v>
      </c>
      <c r="D34" s="10">
        <f aca="true" t="shared" si="20" ref="D34:AC34">D13*D31/100</f>
        <v>2.1612430408109256</v>
      </c>
      <c r="E34" s="10">
        <f t="shared" si="20"/>
        <v>4.285266033856109</v>
      </c>
      <c r="F34" s="10">
        <f t="shared" si="20"/>
        <v>6.371144608710214</v>
      </c>
      <c r="G34" s="10">
        <f t="shared" si="20"/>
        <v>8.39369046546078</v>
      </c>
      <c r="H34" s="10">
        <f t="shared" si="20"/>
        <v>10.48098636926622</v>
      </c>
      <c r="I34" s="10">
        <f t="shared" si="20"/>
        <v>12.768236407386212</v>
      </c>
      <c r="J34" s="10">
        <f t="shared" si="20"/>
        <v>14.909474259806064</v>
      </c>
      <c r="K34" s="10">
        <f t="shared" si="20"/>
        <v>16.960021902647643</v>
      </c>
      <c r="L34" s="10">
        <f t="shared" si="20"/>
        <v>19.17727000725061</v>
      </c>
      <c r="M34" s="10">
        <f t="shared" si="20"/>
        <v>21.444333581088323</v>
      </c>
      <c r="N34" s="10">
        <f t="shared" si="20"/>
        <v>23.838501682952153</v>
      </c>
      <c r="O34" s="10">
        <f t="shared" si="20"/>
        <v>26.362965070083256</v>
      </c>
      <c r="P34" s="10">
        <f t="shared" si="20"/>
        <v>27.97734046597139</v>
      </c>
      <c r="Q34" s="10">
        <f t="shared" si="20"/>
        <v>26.766114688323395</v>
      </c>
      <c r="R34" s="10">
        <f t="shared" si="20"/>
        <v>24.704819203391622</v>
      </c>
      <c r="S34" s="10">
        <f t="shared" si="20"/>
        <v>22.51112261050232</v>
      </c>
      <c r="T34" s="10">
        <f t="shared" si="20"/>
        <v>20.464959308954086</v>
      </c>
      <c r="U34" s="10">
        <f t="shared" si="20"/>
        <v>18.40972596200666</v>
      </c>
      <c r="V34" s="10">
        <f t="shared" si="20"/>
        <v>16.179904430277137</v>
      </c>
      <c r="W34" s="10">
        <f t="shared" si="20"/>
        <v>13.96788488838746</v>
      </c>
      <c r="X34" s="10">
        <f t="shared" si="20"/>
        <v>11.686937095818418</v>
      </c>
      <c r="Y34" s="10">
        <f t="shared" si="20"/>
        <v>9.401950464748381</v>
      </c>
      <c r="Z34" s="10">
        <f t="shared" si="20"/>
        <v>7.148536168473118</v>
      </c>
      <c r="AA34" s="10">
        <f t="shared" si="20"/>
        <v>4.783828977120372</v>
      </c>
      <c r="AB34" s="10">
        <f t="shared" si="20"/>
        <v>2.4013759182485255</v>
      </c>
      <c r="AC34" s="10">
        <f t="shared" si="20"/>
        <v>-8.0001084492372E-15</v>
      </c>
    </row>
    <row r="35" spans="1:29" ht="12.75">
      <c r="A35" s="5" t="s">
        <v>9</v>
      </c>
      <c r="B35" s="13"/>
      <c r="C35" s="10">
        <f>C17/1.029*C32/1000</f>
        <v>0.33833165426903594</v>
      </c>
      <c r="D35" s="10">
        <f aca="true" t="shared" si="21" ref="D35:AC35">D17/1.029*D32/1000</f>
        <v>0.988056383884595</v>
      </c>
      <c r="E35" s="10">
        <f t="shared" si="21"/>
        <v>1.9018787314594376</v>
      </c>
      <c r="F35" s="10">
        <f t="shared" si="21"/>
        <v>2.7650350977210456</v>
      </c>
      <c r="G35" s="10">
        <f t="shared" si="21"/>
        <v>3.6044741061780785</v>
      </c>
      <c r="H35" s="10">
        <f t="shared" si="21"/>
        <v>4.480648667242336</v>
      </c>
      <c r="I35" s="10">
        <f t="shared" si="21"/>
        <v>5.452696558521193</v>
      </c>
      <c r="J35" s="10">
        <f t="shared" si="21"/>
        <v>6.302904872876168</v>
      </c>
      <c r="K35" s="10">
        <f t="shared" si="21"/>
        <v>7.028899354472718</v>
      </c>
      <c r="L35" s="10">
        <f t="shared" si="21"/>
        <v>7.926791633454173</v>
      </c>
      <c r="M35" s="10">
        <f t="shared" si="21"/>
        <v>8.899580190314726</v>
      </c>
      <c r="N35" s="10">
        <f t="shared" si="21"/>
        <v>10.0458834540206</v>
      </c>
      <c r="O35" s="10">
        <f t="shared" si="21"/>
        <v>11.206155364985811</v>
      </c>
      <c r="P35" s="10">
        <f t="shared" si="21"/>
        <v>11.893459419571387</v>
      </c>
      <c r="Q35" s="10">
        <f t="shared" si="21"/>
        <v>11.488777842552206</v>
      </c>
      <c r="R35" s="10">
        <f t="shared" si="21"/>
        <v>10.676105852576871</v>
      </c>
      <c r="S35" s="10">
        <f t="shared" si="21"/>
        <v>9.828242035808955</v>
      </c>
      <c r="T35" s="10">
        <f t="shared" si="21"/>
        <v>9.016662477588174</v>
      </c>
      <c r="U35" s="10">
        <f t="shared" si="21"/>
        <v>8.169688231437487</v>
      </c>
      <c r="V35" s="10">
        <f t="shared" si="21"/>
        <v>7.2436643186395235</v>
      </c>
      <c r="W35" s="10">
        <f t="shared" si="21"/>
        <v>6.308917187188202</v>
      </c>
      <c r="X35" s="10">
        <f t="shared" si="21"/>
        <v>5.314629145804512</v>
      </c>
      <c r="Y35" s="10">
        <f t="shared" si="21"/>
        <v>4.303202421717381</v>
      </c>
      <c r="Z35" s="10">
        <f t="shared" si="21"/>
        <v>3.2959898694230128</v>
      </c>
      <c r="AA35" s="10">
        <f t="shared" si="21"/>
        <v>0</v>
      </c>
      <c r="AB35" s="10">
        <f t="shared" si="21"/>
        <v>0</v>
      </c>
      <c r="AC35" s="10">
        <f t="shared" si="21"/>
        <v>0</v>
      </c>
    </row>
    <row r="36" spans="1:29" ht="12.75">
      <c r="A36" s="5" t="s">
        <v>0</v>
      </c>
      <c r="B36" s="13"/>
      <c r="C36" s="10">
        <f>SUM(C34:C35)</f>
        <v>1.0746413325563864</v>
      </c>
      <c r="D36" s="10">
        <f aca="true" t="shared" si="22" ref="D36:AC36">SUM(D34:D35)</f>
        <v>3.1492994246955206</v>
      </c>
      <c r="E36" s="10">
        <f t="shared" si="22"/>
        <v>6.187144765315547</v>
      </c>
      <c r="F36" s="10">
        <f t="shared" si="22"/>
        <v>9.13617970643126</v>
      </c>
      <c r="G36" s="10">
        <f t="shared" si="22"/>
        <v>11.99816457163886</v>
      </c>
      <c r="H36" s="10">
        <f t="shared" si="22"/>
        <v>14.961635036508557</v>
      </c>
      <c r="I36" s="10">
        <f t="shared" si="22"/>
        <v>18.220932965907405</v>
      </c>
      <c r="J36" s="10">
        <f t="shared" si="22"/>
        <v>21.21237913268223</v>
      </c>
      <c r="K36" s="10">
        <f t="shared" si="22"/>
        <v>23.98892125712036</v>
      </c>
      <c r="L36" s="10">
        <f t="shared" si="22"/>
        <v>27.10406164070478</v>
      </c>
      <c r="M36" s="10">
        <f t="shared" si="22"/>
        <v>30.34391377140305</v>
      </c>
      <c r="N36" s="10">
        <f t="shared" si="22"/>
        <v>33.88438513697275</v>
      </c>
      <c r="O36" s="10">
        <f t="shared" si="22"/>
        <v>37.56912043506907</v>
      </c>
      <c r="P36" s="10">
        <f t="shared" si="22"/>
        <v>39.87079988554278</v>
      </c>
      <c r="Q36" s="10">
        <f t="shared" si="22"/>
        <v>38.2548925308756</v>
      </c>
      <c r="R36" s="10">
        <f t="shared" si="22"/>
        <v>35.38092505596849</v>
      </c>
      <c r="S36" s="10">
        <f t="shared" si="22"/>
        <v>32.339364646311274</v>
      </c>
      <c r="T36" s="10">
        <f t="shared" si="22"/>
        <v>29.48162178654226</v>
      </c>
      <c r="U36" s="10">
        <f t="shared" si="22"/>
        <v>26.579414193444148</v>
      </c>
      <c r="V36" s="10">
        <f t="shared" si="22"/>
        <v>23.42356874891666</v>
      </c>
      <c r="W36" s="10">
        <f t="shared" si="22"/>
        <v>20.27680207557566</v>
      </c>
      <c r="X36" s="10">
        <f t="shared" si="22"/>
        <v>17.001566241622932</v>
      </c>
      <c r="Y36" s="10">
        <f t="shared" si="22"/>
        <v>13.705152886465761</v>
      </c>
      <c r="Z36" s="10">
        <f t="shared" si="22"/>
        <v>10.44452603789613</v>
      </c>
      <c r="AA36" s="10">
        <f t="shared" si="22"/>
        <v>4.783828977120372</v>
      </c>
      <c r="AB36" s="10">
        <f t="shared" si="22"/>
        <v>2.4013759182485255</v>
      </c>
      <c r="AC36" s="10">
        <f t="shared" si="22"/>
        <v>-8.0001084492372E-15</v>
      </c>
    </row>
    <row r="37" spans="1:29" ht="12.75">
      <c r="A37" s="5" t="s">
        <v>27</v>
      </c>
      <c r="B37" s="13"/>
      <c r="C37" s="10">
        <f>C36/(1.045^(C3-2005))</f>
        <v>0.984081255059533</v>
      </c>
      <c r="D37" s="10">
        <f aca="true" t="shared" si="23" ref="D37:AC37">D36/(1.045^(D3-2005))</f>
        <v>2.7597203910127646</v>
      </c>
      <c r="E37" s="10">
        <f t="shared" si="23"/>
        <v>5.188300427408731</v>
      </c>
      <c r="F37" s="10">
        <f t="shared" si="23"/>
        <v>7.331336966444078</v>
      </c>
      <c r="G37" s="10">
        <f t="shared" si="23"/>
        <v>9.213339441721567</v>
      </c>
      <c r="H37" s="10">
        <f t="shared" si="23"/>
        <v>10.994235198285383</v>
      </c>
      <c r="I37" s="10">
        <f t="shared" si="23"/>
        <v>12.812689061122645</v>
      </c>
      <c r="J37" s="10">
        <f t="shared" si="23"/>
        <v>14.273903840886799</v>
      </c>
      <c r="K37" s="10">
        <f t="shared" si="23"/>
        <v>15.447130459498746</v>
      </c>
      <c r="L37" s="10">
        <f t="shared" si="23"/>
        <v>16.701488598945875</v>
      </c>
      <c r="M37" s="10">
        <f t="shared" si="23"/>
        <v>17.89270946959921</v>
      </c>
      <c r="N37" s="10">
        <f t="shared" si="23"/>
        <v>19.119997606189123</v>
      </c>
      <c r="O37" s="10">
        <f t="shared" si="23"/>
        <v>20.28630549241129</v>
      </c>
      <c r="P37" s="10">
        <f t="shared" si="23"/>
        <v>20.602057352341134</v>
      </c>
      <c r="Q37" s="10">
        <f t="shared" si="23"/>
        <v>18.915870803154274</v>
      </c>
      <c r="R37" s="10">
        <f t="shared" si="23"/>
        <v>16.741418231689824</v>
      </c>
      <c r="S37" s="10">
        <f t="shared" si="23"/>
        <v>14.643276240129262</v>
      </c>
      <c r="T37" s="10">
        <f t="shared" si="23"/>
        <v>12.774439444168236</v>
      </c>
      <c r="U37" s="10">
        <f t="shared" si="23"/>
        <v>11.020964309910717</v>
      </c>
      <c r="V37" s="10">
        <f t="shared" si="23"/>
        <v>9.294177540736143</v>
      </c>
      <c r="W37" s="10">
        <f t="shared" si="23"/>
        <v>7.6991197068519615</v>
      </c>
      <c r="X37" s="10">
        <f t="shared" si="23"/>
        <v>6.17752130132975</v>
      </c>
      <c r="Y37" s="10">
        <f t="shared" si="23"/>
        <v>4.765329263862444</v>
      </c>
      <c r="Z37" s="10">
        <f t="shared" si="23"/>
        <v>3.475213380607368</v>
      </c>
      <c r="AA37" s="10">
        <f t="shared" si="23"/>
        <v>1.5231830334568794</v>
      </c>
      <c r="AB37" s="10">
        <f t="shared" si="23"/>
        <v>0.7316785257909361</v>
      </c>
      <c r="AC37" s="10">
        <f t="shared" si="23"/>
        <v>-2.3325971560914094E-15</v>
      </c>
    </row>
    <row r="38" spans="1:29" ht="12.75">
      <c r="A38" s="5" t="s">
        <v>28</v>
      </c>
      <c r="B38" s="13"/>
      <c r="C38" s="10">
        <f>B38+C37-C28</f>
        <v>-2.539133891410331</v>
      </c>
      <c r="D38" s="10">
        <f aca="true" t="shared" si="24" ref="D38:AC38">C38+D37-D28</f>
        <v>-6.643075865304571</v>
      </c>
      <c r="E38" s="10">
        <f t="shared" si="24"/>
        <v>-11.42280383941764</v>
      </c>
      <c r="F38" s="10">
        <f t="shared" si="24"/>
        <v>-13.718472257005281</v>
      </c>
      <c r="G38" s="10">
        <f t="shared" si="24"/>
        <v>-13.814327437127696</v>
      </c>
      <c r="H38" s="10">
        <f t="shared" si="24"/>
        <v>-11.815542689989263</v>
      </c>
      <c r="I38" s="10">
        <f t="shared" si="24"/>
        <v>-7.665440350147442</v>
      </c>
      <c r="J38" s="10">
        <f t="shared" si="24"/>
        <v>-1.742497539526239</v>
      </c>
      <c r="K38" s="10">
        <f t="shared" si="24"/>
        <v>5.638910695923043</v>
      </c>
      <c r="L38" s="10">
        <f t="shared" si="24"/>
        <v>14.5504995934742</v>
      </c>
      <c r="M38" s="10">
        <f t="shared" si="24"/>
        <v>24.937154684132445</v>
      </c>
      <c r="N38" s="10">
        <f t="shared" si="24"/>
        <v>36.81825220725155</v>
      </c>
      <c r="O38" s="10">
        <f t="shared" si="24"/>
        <v>50.12744832949136</v>
      </c>
      <c r="P38" s="10">
        <f t="shared" si="24"/>
        <v>64.0010914248403</v>
      </c>
      <c r="Q38" s="10">
        <f t="shared" si="24"/>
        <v>82.91696222799457</v>
      </c>
      <c r="R38" s="10">
        <f t="shared" si="24"/>
        <v>99.6583804596844</v>
      </c>
      <c r="S38" s="10">
        <f t="shared" si="24"/>
        <v>114.30165669981366</v>
      </c>
      <c r="T38" s="10">
        <f t="shared" si="24"/>
        <v>127.0760961439819</v>
      </c>
      <c r="U38" s="10">
        <f t="shared" si="24"/>
        <v>138.09706045389262</v>
      </c>
      <c r="V38" s="10">
        <f t="shared" si="24"/>
        <v>147.39123799462877</v>
      </c>
      <c r="W38" s="10">
        <f t="shared" si="24"/>
        <v>155.09035770148074</v>
      </c>
      <c r="X38" s="10">
        <f t="shared" si="24"/>
        <v>161.2678790028105</v>
      </c>
      <c r="Y38" s="10">
        <f t="shared" si="24"/>
        <v>166.03320826667294</v>
      </c>
      <c r="Z38" s="10">
        <f t="shared" si="24"/>
        <v>169.5084216472803</v>
      </c>
      <c r="AA38" s="10">
        <f t="shared" si="24"/>
        <v>171.0316046807372</v>
      </c>
      <c r="AB38" s="10">
        <f t="shared" si="24"/>
        <v>171.76328320652811</v>
      </c>
      <c r="AC38" s="10">
        <f t="shared" si="24"/>
        <v>171.76328320652811</v>
      </c>
    </row>
    <row r="39" spans="1:29" ht="12.75">
      <c r="A39" s="5" t="s">
        <v>29</v>
      </c>
      <c r="B39" s="15">
        <f>SUM(C37:AC37)/SUM(C28:P28)</f>
        <v>2.567094532288223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6" ht="12.75">
      <c r="A40" s="5"/>
      <c r="B40" s="1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8" ht="12.75">
      <c r="A41" s="6" t="s">
        <v>14</v>
      </c>
      <c r="B41" s="14">
        <v>2369</v>
      </c>
      <c r="C41" s="7">
        <v>2395</v>
      </c>
      <c r="D41" s="7">
        <v>2450</v>
      </c>
      <c r="E41" s="7">
        <v>2500</v>
      </c>
      <c r="F41" s="7">
        <v>2533</v>
      </c>
      <c r="G41" s="7">
        <v>2554</v>
      </c>
      <c r="H41" s="7">
        <v>2605</v>
      </c>
      <c r="I41" s="7">
        <v>2624</v>
      </c>
      <c r="J41" s="7">
        <v>2643</v>
      </c>
      <c r="K41" s="7">
        <v>2661</v>
      </c>
      <c r="L41" s="7">
        <v>2691</v>
      </c>
      <c r="M41" s="7">
        <v>2722</v>
      </c>
      <c r="N41" s="7">
        <v>2761</v>
      </c>
      <c r="O41" s="7">
        <v>2799</v>
      </c>
      <c r="P41" s="7">
        <v>2835</v>
      </c>
      <c r="Q41" s="7">
        <v>2872</v>
      </c>
      <c r="R41" s="7">
        <v>2912</v>
      </c>
      <c r="S41" s="7">
        <v>2954</v>
      </c>
      <c r="T41" s="7">
        <v>3006</v>
      </c>
      <c r="U41" s="7">
        <v>3052</v>
      </c>
      <c r="V41" s="7">
        <v>3099</v>
      </c>
      <c r="W41" s="7">
        <v>3156</v>
      </c>
      <c r="X41" s="7">
        <v>3215</v>
      </c>
      <c r="Y41" s="7">
        <v>3268</v>
      </c>
      <c r="Z41" s="7">
        <v>3318</v>
      </c>
      <c r="AA41" s="3"/>
      <c r="AB41" s="1"/>
    </row>
    <row r="42" spans="1:28" ht="12.75">
      <c r="A42" s="6" t="s">
        <v>13</v>
      </c>
      <c r="B42" s="14">
        <v>880</v>
      </c>
      <c r="C42" s="7">
        <v>891</v>
      </c>
      <c r="D42" s="7">
        <v>906</v>
      </c>
      <c r="E42" s="7">
        <v>919</v>
      </c>
      <c r="F42" s="7">
        <v>927</v>
      </c>
      <c r="G42" s="7">
        <v>938</v>
      </c>
      <c r="H42" s="7">
        <v>947</v>
      </c>
      <c r="I42" s="7">
        <v>953</v>
      </c>
      <c r="J42" s="7">
        <v>958</v>
      </c>
      <c r="K42" s="7">
        <v>972</v>
      </c>
      <c r="L42" s="7">
        <v>982</v>
      </c>
      <c r="M42" s="7">
        <v>987</v>
      </c>
      <c r="N42" s="7">
        <v>993</v>
      </c>
      <c r="O42" s="7">
        <v>998</v>
      </c>
      <c r="P42" s="7">
        <v>1005</v>
      </c>
      <c r="Q42" s="7">
        <v>1008</v>
      </c>
      <c r="R42" s="7">
        <v>1014</v>
      </c>
      <c r="S42" s="7">
        <v>1021</v>
      </c>
      <c r="T42" s="7">
        <v>1025</v>
      </c>
      <c r="U42" s="7">
        <v>1030</v>
      </c>
      <c r="V42" s="7">
        <v>1037</v>
      </c>
      <c r="W42" s="7">
        <v>1041</v>
      </c>
      <c r="X42" s="7">
        <v>1047</v>
      </c>
      <c r="Y42" s="7">
        <v>1053</v>
      </c>
      <c r="Z42" s="7">
        <v>1060</v>
      </c>
      <c r="AA42" s="3"/>
      <c r="AB42" s="1"/>
    </row>
    <row r="43" spans="1:28" ht="12.75">
      <c r="A43" s="6" t="s">
        <v>5</v>
      </c>
      <c r="B43" s="16">
        <f aca="true" t="shared" si="25" ref="B43:Z43">(B41+B42)*B13/B5</f>
        <v>0</v>
      </c>
      <c r="C43" s="16">
        <f t="shared" si="25"/>
        <v>8.215</v>
      </c>
      <c r="D43" s="16">
        <f t="shared" si="25"/>
        <v>24.953143711250107</v>
      </c>
      <c r="E43" s="16">
        <f t="shared" si="25"/>
        <v>50.464492053318885</v>
      </c>
      <c r="F43" s="16">
        <f t="shared" si="25"/>
        <v>75.78153932709289</v>
      </c>
      <c r="G43" s="16">
        <f t="shared" si="25"/>
        <v>100.80034048205036</v>
      </c>
      <c r="H43" s="16">
        <f t="shared" si="25"/>
        <v>126.70386198784473</v>
      </c>
      <c r="I43" s="16">
        <f t="shared" si="25"/>
        <v>151.72020021510372</v>
      </c>
      <c r="J43" s="16">
        <f t="shared" si="25"/>
        <v>176.42355733758163</v>
      </c>
      <c r="K43" s="16">
        <f t="shared" si="25"/>
        <v>201.20936930485158</v>
      </c>
      <c r="L43" s="16">
        <f t="shared" si="25"/>
        <v>226.1981521704275</v>
      </c>
      <c r="M43" s="16">
        <f t="shared" si="25"/>
        <v>251.31414883006298</v>
      </c>
      <c r="N43" s="16">
        <f t="shared" si="25"/>
        <v>276.77812348557785</v>
      </c>
      <c r="O43" s="16">
        <f t="shared" si="25"/>
        <v>302.48930073704986</v>
      </c>
      <c r="P43" s="16">
        <f t="shared" si="25"/>
        <v>320.32307606649334</v>
      </c>
      <c r="Q43" s="16">
        <f t="shared" si="25"/>
        <v>303.7198252610161</v>
      </c>
      <c r="R43" s="16">
        <f t="shared" si="25"/>
        <v>279.1858690196712</v>
      </c>
      <c r="S43" s="16">
        <f t="shared" si="25"/>
        <v>254.5471252478613</v>
      </c>
      <c r="T43" s="16">
        <f t="shared" si="25"/>
        <v>229.74612303931136</v>
      </c>
      <c r="U43" s="16">
        <f t="shared" si="25"/>
        <v>204.87954090608667</v>
      </c>
      <c r="V43" s="16">
        <f t="shared" si="25"/>
        <v>179.63700694361535</v>
      </c>
      <c r="W43" s="16">
        <f t="shared" si="25"/>
        <v>154.5776835762952</v>
      </c>
      <c r="X43" s="16">
        <f t="shared" si="25"/>
        <v>129.26382216145078</v>
      </c>
      <c r="Y43" s="16">
        <f t="shared" si="25"/>
        <v>103.76237582816862</v>
      </c>
      <c r="Z43" s="16">
        <f t="shared" si="25"/>
        <v>78.05865571896598</v>
      </c>
      <c r="AA43" s="2"/>
      <c r="AB43" s="1"/>
    </row>
    <row r="44" spans="1:26" ht="12.75">
      <c r="A44" s="5"/>
      <c r="B44" s="13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.75">
      <c r="A45" s="5" t="s">
        <v>40</v>
      </c>
      <c r="B45" s="13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.75">
      <c r="A46" s="5"/>
      <c r="B46" s="13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"/>
      <c r="B47" s="13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.75">
      <c r="A48" s="5"/>
      <c r="B48" s="1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.75">
      <c r="A49" s="5"/>
      <c r="B49" s="1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.75">
      <c r="A50" s="5"/>
      <c r="B50" s="13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.75">
      <c r="A51" s="5"/>
      <c r="B51" s="13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.75">
      <c r="A52" s="5"/>
      <c r="B52" s="13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.75">
      <c r="A53" s="5"/>
      <c r="B53" s="13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.75">
      <c r="A54" s="5"/>
      <c r="B54" s="13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.75">
      <c r="A55" s="5"/>
      <c r="B55" s="1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.75">
      <c r="A56" s="5"/>
      <c r="B56" s="1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.75">
      <c r="A57" s="5"/>
      <c r="B57" s="1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.75">
      <c r="A58" s="5"/>
      <c r="B58" s="13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.75">
      <c r="A59" s="5"/>
      <c r="B59" s="13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.75">
      <c r="A60" s="5"/>
      <c r="B60" s="13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2">
      <c r="B61" s="12"/>
    </row>
    <row r="62" ht="12">
      <c r="B62" s="12"/>
    </row>
    <row r="63" ht="12">
      <c r="B63" s="12"/>
    </row>
    <row r="64" ht="12">
      <c r="B64" s="12"/>
    </row>
    <row r="65" ht="12">
      <c r="B65" s="12"/>
    </row>
    <row r="66" ht="12">
      <c r="B66" s="12"/>
    </row>
    <row r="67" ht="12">
      <c r="B67" s="12"/>
    </row>
    <row r="68" ht="12">
      <c r="B68" s="12"/>
    </row>
    <row r="69" ht="12">
      <c r="B69" s="12"/>
    </row>
    <row r="70" ht="12">
      <c r="B70" s="12"/>
    </row>
    <row r="71" ht="12">
      <c r="B71" s="12"/>
    </row>
    <row r="72" ht="12">
      <c r="B72" s="12"/>
    </row>
    <row r="73" ht="12">
      <c r="B73" s="12"/>
    </row>
    <row r="74" ht="12">
      <c r="B74" s="12"/>
    </row>
    <row r="75" ht="12">
      <c r="B75" s="12"/>
    </row>
    <row r="76" ht="12">
      <c r="B76" s="12"/>
    </row>
    <row r="77" ht="12">
      <c r="B77" s="12"/>
    </row>
    <row r="78" ht="12">
      <c r="B78" s="12"/>
    </row>
    <row r="79" ht="12">
      <c r="B79" s="12"/>
    </row>
    <row r="80" ht="12">
      <c r="B80" s="12"/>
    </row>
    <row r="81" ht="12">
      <c r="B81" s="12"/>
    </row>
    <row r="82" ht="12">
      <c r="B82" s="12"/>
    </row>
    <row r="83" ht="12">
      <c r="B83" s="12"/>
    </row>
    <row r="84" ht="12">
      <c r="B84" s="12"/>
    </row>
    <row r="85" ht="12">
      <c r="B85" s="12"/>
    </row>
    <row r="86" ht="12">
      <c r="B86" s="12"/>
    </row>
    <row r="87" ht="12">
      <c r="B87" s="12"/>
    </row>
    <row r="88" ht="12">
      <c r="B88" s="12"/>
    </row>
    <row r="89" ht="12">
      <c r="B89" s="12"/>
    </row>
    <row r="90" ht="12">
      <c r="B90" s="12"/>
    </row>
    <row r="91" ht="12">
      <c r="B91" s="12"/>
    </row>
    <row r="92" ht="12">
      <c r="B92" s="12"/>
    </row>
    <row r="93" ht="12">
      <c r="B93" s="12"/>
    </row>
    <row r="94" ht="12">
      <c r="B94" s="12"/>
    </row>
    <row r="95" ht="12">
      <c r="B95" s="12"/>
    </row>
    <row r="96" ht="12">
      <c r="B96" s="12"/>
    </row>
    <row r="97" ht="12">
      <c r="B97" s="12"/>
    </row>
    <row r="98" ht="12">
      <c r="B98" s="12"/>
    </row>
    <row r="99" ht="12">
      <c r="B99" s="12"/>
    </row>
    <row r="100" ht="12">
      <c r="B100" s="12"/>
    </row>
    <row r="101" ht="12">
      <c r="B101" s="12"/>
    </row>
    <row r="102" ht="12">
      <c r="B102" s="12"/>
    </row>
    <row r="103" ht="12">
      <c r="B103" s="12"/>
    </row>
    <row r="104" ht="12">
      <c r="B104" s="12"/>
    </row>
    <row r="105" ht="12">
      <c r="B105" s="12"/>
    </row>
    <row r="106" ht="12">
      <c r="B106" s="12"/>
    </row>
    <row r="107" ht="12">
      <c r="B107" s="12"/>
    </row>
    <row r="108" ht="12">
      <c r="B108" s="12"/>
    </row>
    <row r="109" ht="12">
      <c r="B109" s="12"/>
    </row>
    <row r="110" ht="12">
      <c r="B110" s="12"/>
    </row>
    <row r="111" ht="12">
      <c r="B111" s="12"/>
    </row>
    <row r="112" ht="12">
      <c r="B112" s="12"/>
    </row>
    <row r="113" ht="12">
      <c r="B113" s="12"/>
    </row>
    <row r="114" ht="12">
      <c r="B114" s="12"/>
    </row>
    <row r="115" ht="12">
      <c r="B115" s="12"/>
    </row>
    <row r="116" ht="12">
      <c r="B116" s="12"/>
    </row>
    <row r="117" ht="12">
      <c r="B117" s="12"/>
    </row>
    <row r="118" ht="12">
      <c r="B118" s="12"/>
    </row>
    <row r="119" ht="12">
      <c r="B119" s="12"/>
    </row>
    <row r="120" ht="12">
      <c r="B120" s="12"/>
    </row>
    <row r="121" ht="12">
      <c r="B121" s="12"/>
    </row>
    <row r="122" ht="12">
      <c r="B122" s="12"/>
    </row>
    <row r="123" ht="12">
      <c r="B123" s="12"/>
    </row>
    <row r="124" ht="12">
      <c r="B124" s="12"/>
    </row>
    <row r="125" ht="12">
      <c r="B125" s="12"/>
    </row>
    <row r="126" ht="12">
      <c r="B126" s="12"/>
    </row>
    <row r="127" ht="12">
      <c r="B127" s="12"/>
    </row>
    <row r="128" ht="12">
      <c r="B128" s="12"/>
    </row>
    <row r="129" ht="12">
      <c r="B129" s="12"/>
    </row>
    <row r="130" ht="12">
      <c r="B130" s="12"/>
    </row>
    <row r="131" ht="12">
      <c r="B131" s="12"/>
    </row>
    <row r="132" ht="12">
      <c r="B132" s="12"/>
    </row>
    <row r="133" ht="12">
      <c r="B133" s="12"/>
    </row>
    <row r="134" ht="12">
      <c r="B134" s="12"/>
    </row>
    <row r="135" ht="12">
      <c r="B135" s="12"/>
    </row>
    <row r="136" ht="12">
      <c r="B136" s="12"/>
    </row>
    <row r="137" ht="12">
      <c r="B137" s="12"/>
    </row>
    <row r="138" ht="12">
      <c r="B138" s="12"/>
    </row>
    <row r="139" ht="12">
      <c r="B139" s="12"/>
    </row>
    <row r="140" ht="12">
      <c r="B140" s="12"/>
    </row>
    <row r="141" ht="12">
      <c r="B141" s="12"/>
    </row>
    <row r="142" ht="12">
      <c r="B142" s="12"/>
    </row>
    <row r="143" ht="12">
      <c r="B143" s="12"/>
    </row>
    <row r="144" ht="12">
      <c r="B144" s="12"/>
    </row>
    <row r="145" ht="12">
      <c r="B145" s="12"/>
    </row>
    <row r="146" ht="12">
      <c r="B146" s="12"/>
    </row>
    <row r="147" ht="12">
      <c r="B147" s="12"/>
    </row>
    <row r="148" ht="12">
      <c r="B148" s="12"/>
    </row>
    <row r="149" ht="12">
      <c r="B149" s="12"/>
    </row>
    <row r="150" ht="12">
      <c r="B150" s="12"/>
    </row>
    <row r="151" ht="12">
      <c r="B151" s="12"/>
    </row>
    <row r="152" ht="12">
      <c r="B152" s="12"/>
    </row>
    <row r="153" ht="12">
      <c r="B153" s="12"/>
    </row>
    <row r="154" ht="12">
      <c r="B154" s="12"/>
    </row>
    <row r="155" ht="12">
      <c r="B155" s="12"/>
    </row>
    <row r="156" ht="12">
      <c r="B156" s="12"/>
    </row>
    <row r="157" ht="12">
      <c r="B157" s="12"/>
    </row>
    <row r="158" ht="12">
      <c r="B158" s="12"/>
    </row>
    <row r="159" ht="12">
      <c r="B159" s="12"/>
    </row>
    <row r="160" ht="12">
      <c r="B160" s="12"/>
    </row>
    <row r="161" ht="12">
      <c r="B161" s="12"/>
    </row>
    <row r="162" ht="12">
      <c r="B162" s="12"/>
    </row>
    <row r="163" ht="12">
      <c r="B163" s="12"/>
    </row>
    <row r="164" ht="12">
      <c r="B164" s="12"/>
    </row>
    <row r="165" ht="12">
      <c r="B165" s="12"/>
    </row>
    <row r="166" ht="12">
      <c r="B166" s="12"/>
    </row>
    <row r="167" ht="12">
      <c r="B167" s="12"/>
    </row>
    <row r="168" ht="12">
      <c r="B168" s="12"/>
    </row>
    <row r="169" ht="12">
      <c r="B169" s="12"/>
    </row>
    <row r="170" ht="12">
      <c r="B170" s="12"/>
    </row>
    <row r="171" ht="12">
      <c r="B171" s="12"/>
    </row>
    <row r="172" ht="12">
      <c r="B172" s="12"/>
    </row>
    <row r="173" ht="12">
      <c r="B173" s="12"/>
    </row>
    <row r="174" ht="12">
      <c r="B174" s="12"/>
    </row>
    <row r="175" ht="12">
      <c r="B175" s="12"/>
    </row>
    <row r="176" ht="12">
      <c r="B176" s="12"/>
    </row>
    <row r="177" ht="12">
      <c r="B177" s="12"/>
    </row>
    <row r="178" ht="12">
      <c r="B178" s="12"/>
    </row>
    <row r="179" ht="12">
      <c r="B179" s="12"/>
    </row>
    <row r="180" ht="12">
      <c r="B180" s="12"/>
    </row>
    <row r="181" ht="12">
      <c r="B181" s="12"/>
    </row>
    <row r="182" ht="12">
      <c r="B182" s="12"/>
    </row>
    <row r="183" ht="12">
      <c r="B183" s="12"/>
    </row>
    <row r="184" ht="12">
      <c r="B184" s="12"/>
    </row>
    <row r="185" ht="12">
      <c r="B185" s="12"/>
    </row>
    <row r="186" ht="12">
      <c r="B186" s="12"/>
    </row>
    <row r="187" ht="12">
      <c r="B187" s="12"/>
    </row>
    <row r="188" ht="12">
      <c r="B188" s="12"/>
    </row>
    <row r="189" ht="12">
      <c r="B189" s="12"/>
    </row>
    <row r="190" ht="12">
      <c r="B190" s="12"/>
    </row>
    <row r="191" ht="12">
      <c r="B191" s="12"/>
    </row>
    <row r="192" ht="12">
      <c r="B192" s="12"/>
    </row>
    <row r="193" ht="12">
      <c r="B193" s="12"/>
    </row>
    <row r="194" ht="12">
      <c r="B194" s="12"/>
    </row>
    <row r="195" ht="12">
      <c r="B195" s="12"/>
    </row>
    <row r="196" ht="12">
      <c r="B196" s="12"/>
    </row>
    <row r="197" ht="12">
      <c r="B197" s="12"/>
    </row>
    <row r="198" ht="12">
      <c r="B198" s="12"/>
    </row>
    <row r="199" ht="12">
      <c r="B199" s="12"/>
    </row>
    <row r="200" ht="12">
      <c r="B200" s="12"/>
    </row>
    <row r="201" ht="12">
      <c r="B201" s="12"/>
    </row>
    <row r="202" ht="12">
      <c r="B202" s="12"/>
    </row>
    <row r="203" ht="12">
      <c r="B203" s="12"/>
    </row>
    <row r="204" ht="12">
      <c r="B204" s="12"/>
    </row>
    <row r="205" ht="12">
      <c r="B205" s="12"/>
    </row>
    <row r="206" ht="12">
      <c r="B206" s="12"/>
    </row>
    <row r="207" ht="12">
      <c r="B207" s="12"/>
    </row>
    <row r="208" ht="12">
      <c r="B208" s="12"/>
    </row>
    <row r="209" ht="12">
      <c r="B209" s="12"/>
    </row>
    <row r="210" ht="12">
      <c r="B210" s="12"/>
    </row>
    <row r="211" ht="12">
      <c r="B211" s="12"/>
    </row>
    <row r="212" ht="12">
      <c r="B212" s="12"/>
    </row>
    <row r="213" ht="12">
      <c r="B213" s="12"/>
    </row>
    <row r="214" ht="12">
      <c r="B214" s="12"/>
    </row>
    <row r="215" ht="12">
      <c r="B215" s="12"/>
    </row>
    <row r="216" ht="12">
      <c r="B216" s="12"/>
    </row>
    <row r="217" ht="12">
      <c r="B217" s="12"/>
    </row>
    <row r="218" ht="12">
      <c r="B218" s="12"/>
    </row>
    <row r="219" ht="12">
      <c r="B219" s="12"/>
    </row>
    <row r="220" ht="12">
      <c r="B220" s="12"/>
    </row>
    <row r="221" ht="12">
      <c r="B221" s="12"/>
    </row>
    <row r="222" ht="12">
      <c r="B222" s="12"/>
    </row>
    <row r="223" ht="12">
      <c r="B223" s="12"/>
    </row>
    <row r="224" ht="12">
      <c r="B224" s="12"/>
    </row>
    <row r="225" ht="12">
      <c r="B225" s="12"/>
    </row>
    <row r="226" ht="12">
      <c r="B226" s="12"/>
    </row>
    <row r="227" ht="12">
      <c r="B227" s="12"/>
    </row>
    <row r="228" ht="12">
      <c r="B228" s="12"/>
    </row>
    <row r="229" ht="12">
      <c r="B229" s="12"/>
    </row>
    <row r="230" ht="12">
      <c r="B230" s="12"/>
    </row>
    <row r="231" ht="12">
      <c r="B231" s="12"/>
    </row>
    <row r="232" ht="12">
      <c r="B232" s="12"/>
    </row>
    <row r="233" ht="12">
      <c r="B233" s="12"/>
    </row>
    <row r="234" ht="12">
      <c r="B234" s="12"/>
    </row>
    <row r="235" ht="12">
      <c r="B235" s="12"/>
    </row>
    <row r="236" ht="12">
      <c r="B236" s="12"/>
    </row>
    <row r="237" ht="12">
      <c r="B237" s="12"/>
    </row>
    <row r="238" ht="12">
      <c r="B238" s="12"/>
    </row>
    <row r="239" ht="12">
      <c r="B239" s="12"/>
    </row>
    <row r="240" ht="12">
      <c r="B240" s="12"/>
    </row>
    <row r="241" ht="12">
      <c r="B241" s="12"/>
    </row>
    <row r="242" ht="12">
      <c r="B242" s="12"/>
    </row>
    <row r="243" ht="12">
      <c r="B243" s="12"/>
    </row>
    <row r="244" ht="12">
      <c r="B244" s="12"/>
    </row>
    <row r="245" ht="12">
      <c r="B245" s="12"/>
    </row>
    <row r="246" ht="12">
      <c r="B246" s="12"/>
    </row>
    <row r="247" ht="12">
      <c r="B247" s="12"/>
    </row>
    <row r="248" ht="12">
      <c r="B248" s="12"/>
    </row>
    <row r="249" ht="12">
      <c r="B249" s="12"/>
    </row>
    <row r="250" ht="12">
      <c r="B250" s="12"/>
    </row>
    <row r="251" ht="12">
      <c r="B251" s="12"/>
    </row>
    <row r="252" ht="12">
      <c r="B252" s="12"/>
    </row>
    <row r="253" ht="12">
      <c r="B253" s="12"/>
    </row>
    <row r="254" ht="12">
      <c r="B254" s="12"/>
    </row>
    <row r="255" ht="12">
      <c r="B255" s="12"/>
    </row>
    <row r="256" ht="12">
      <c r="B256" s="12"/>
    </row>
    <row r="257" ht="12">
      <c r="B257" s="12"/>
    </row>
    <row r="258" ht="12">
      <c r="B258" s="12"/>
    </row>
    <row r="259" ht="12">
      <c r="B259" s="12"/>
    </row>
    <row r="260" ht="12">
      <c r="B260" s="12"/>
    </row>
    <row r="261" ht="12">
      <c r="B261" s="12"/>
    </row>
    <row r="262" ht="12">
      <c r="B262" s="12"/>
    </row>
    <row r="263" ht="12">
      <c r="B263" s="12"/>
    </row>
    <row r="264" ht="12">
      <c r="B264" s="12"/>
    </row>
    <row r="265" ht="12">
      <c r="B265" s="12"/>
    </row>
    <row r="266" ht="12">
      <c r="B266" s="12"/>
    </row>
    <row r="267" ht="12">
      <c r="B267" s="12"/>
    </row>
    <row r="268" ht="12">
      <c r="B268" s="12"/>
    </row>
    <row r="269" ht="12">
      <c r="B269" s="12"/>
    </row>
    <row r="270" ht="12">
      <c r="B270" s="12"/>
    </row>
    <row r="271" ht="12">
      <c r="B271" s="12"/>
    </row>
    <row r="272" ht="12">
      <c r="B272" s="12"/>
    </row>
    <row r="273" ht="12">
      <c r="B273" s="12"/>
    </row>
    <row r="274" ht="12">
      <c r="B274" s="12"/>
    </row>
    <row r="275" ht="12">
      <c r="B275" s="12"/>
    </row>
    <row r="276" ht="12">
      <c r="B276" s="12"/>
    </row>
    <row r="277" ht="12">
      <c r="B277" s="12"/>
    </row>
    <row r="278" ht="12">
      <c r="B278" s="12"/>
    </row>
    <row r="279" ht="12">
      <c r="B279" s="12"/>
    </row>
    <row r="280" ht="12">
      <c r="B280" s="12"/>
    </row>
    <row r="281" ht="12">
      <c r="B281" s="12"/>
    </row>
    <row r="282" ht="12">
      <c r="B282" s="12"/>
    </row>
    <row r="283" ht="12">
      <c r="B283" s="12"/>
    </row>
    <row r="284" ht="12">
      <c r="B284" s="12"/>
    </row>
    <row r="285" ht="12">
      <c r="B285" s="12"/>
    </row>
    <row r="286" ht="12">
      <c r="B286" s="12"/>
    </row>
    <row r="287" ht="12">
      <c r="B287" s="12"/>
    </row>
    <row r="288" ht="12">
      <c r="B288" s="12"/>
    </row>
    <row r="289" ht="12">
      <c r="B289" s="12"/>
    </row>
    <row r="290" ht="12">
      <c r="B290" s="12"/>
    </row>
    <row r="291" ht="12">
      <c r="B291" s="12"/>
    </row>
    <row r="292" ht="12">
      <c r="B292" s="12"/>
    </row>
    <row r="293" ht="12">
      <c r="B293" s="12"/>
    </row>
    <row r="294" ht="12">
      <c r="B294" s="12"/>
    </row>
    <row r="295" ht="12">
      <c r="B295" s="12"/>
    </row>
    <row r="296" ht="12">
      <c r="B296" s="12"/>
    </row>
    <row r="297" ht="12">
      <c r="B297" s="12"/>
    </row>
    <row r="298" ht="12">
      <c r="B298" s="12"/>
    </row>
    <row r="299" ht="12">
      <c r="B299" s="12"/>
    </row>
    <row r="300" ht="12">
      <c r="B300" s="12"/>
    </row>
    <row r="301" ht="12">
      <c r="B301" s="12"/>
    </row>
    <row r="302" ht="12">
      <c r="B302" s="12"/>
    </row>
    <row r="303" ht="12">
      <c r="B303" s="12"/>
    </row>
    <row r="304" ht="12">
      <c r="B304" s="12"/>
    </row>
    <row r="305" ht="12">
      <c r="B305" s="12"/>
    </row>
    <row r="306" ht="12">
      <c r="B306" s="12"/>
    </row>
    <row r="307" ht="12">
      <c r="B307" s="12"/>
    </row>
    <row r="308" ht="12">
      <c r="B308" s="12"/>
    </row>
    <row r="309" ht="12">
      <c r="B309" s="12"/>
    </row>
    <row r="310" ht="12">
      <c r="B310" s="12"/>
    </row>
    <row r="311" ht="12">
      <c r="B311" s="12"/>
    </row>
    <row r="312" ht="12">
      <c r="B312" s="12"/>
    </row>
    <row r="313" ht="12">
      <c r="B313" s="12"/>
    </row>
    <row r="314" ht="12">
      <c r="B314" s="12"/>
    </row>
    <row r="315" ht="12">
      <c r="B315" s="12"/>
    </row>
    <row r="316" ht="12">
      <c r="B316" s="12"/>
    </row>
    <row r="317" ht="12">
      <c r="B317" s="12"/>
    </row>
    <row r="318" ht="12">
      <c r="B318" s="12"/>
    </row>
    <row r="319" ht="12">
      <c r="B319" s="12"/>
    </row>
    <row r="320" ht="12">
      <c r="B320" s="12"/>
    </row>
    <row r="321" ht="12">
      <c r="B321" s="12"/>
    </row>
    <row r="322" ht="12">
      <c r="B322" s="12"/>
    </row>
    <row r="323" ht="12">
      <c r="B323" s="12"/>
    </row>
    <row r="324" ht="12">
      <c r="B324" s="12"/>
    </row>
    <row r="325" ht="12">
      <c r="B325" s="12"/>
    </row>
    <row r="326" ht="12">
      <c r="B326" s="12"/>
    </row>
    <row r="327" ht="12">
      <c r="B327" s="12"/>
    </row>
    <row r="328" ht="12">
      <c r="B328" s="12"/>
    </row>
    <row r="329" ht="12">
      <c r="B329" s="12"/>
    </row>
    <row r="330" ht="12">
      <c r="B330" s="12"/>
    </row>
    <row r="331" ht="12">
      <c r="B331" s="12"/>
    </row>
    <row r="332" ht="12">
      <c r="B332" s="12"/>
    </row>
    <row r="333" ht="12">
      <c r="B333" s="12"/>
    </row>
    <row r="334" ht="12">
      <c r="B334" s="12"/>
    </row>
    <row r="335" ht="12">
      <c r="B335" s="12"/>
    </row>
    <row r="336" ht="12">
      <c r="B336" s="12"/>
    </row>
    <row r="337" ht="12">
      <c r="B337" s="12"/>
    </row>
    <row r="338" ht="12">
      <c r="B338" s="12"/>
    </row>
    <row r="339" ht="12">
      <c r="B339" s="12"/>
    </row>
    <row r="340" ht="12">
      <c r="B340" s="12"/>
    </row>
    <row r="341" ht="12">
      <c r="B341" s="12"/>
    </row>
    <row r="342" ht="12">
      <c r="B342" s="12"/>
    </row>
    <row r="343" ht="12">
      <c r="B343" s="12"/>
    </row>
    <row r="344" ht="12">
      <c r="B344" s="12"/>
    </row>
    <row r="345" ht="12">
      <c r="B345" s="12"/>
    </row>
    <row r="346" ht="12">
      <c r="B346" s="12"/>
    </row>
    <row r="347" ht="12">
      <c r="B347" s="12"/>
    </row>
    <row r="348" ht="12">
      <c r="B348" s="12"/>
    </row>
    <row r="349" ht="12">
      <c r="B349" s="12"/>
    </row>
    <row r="350" ht="12">
      <c r="B350" s="12"/>
    </row>
    <row r="351" ht="12">
      <c r="B351" s="12"/>
    </row>
    <row r="352" ht="12">
      <c r="B352" s="12"/>
    </row>
    <row r="353" ht="12">
      <c r="B353" s="12"/>
    </row>
    <row r="354" ht="12">
      <c r="B354" s="12"/>
    </row>
    <row r="355" ht="12">
      <c r="B355" s="12"/>
    </row>
    <row r="356" ht="12">
      <c r="B356" s="12"/>
    </row>
    <row r="357" ht="12">
      <c r="B357" s="12"/>
    </row>
    <row r="358" ht="12">
      <c r="B358" s="12"/>
    </row>
    <row r="359" ht="12">
      <c r="B359" s="12"/>
    </row>
    <row r="360" ht="12">
      <c r="B360" s="12"/>
    </row>
    <row r="361" ht="12">
      <c r="B361" s="12"/>
    </row>
    <row r="362" ht="12">
      <c r="B362" s="12"/>
    </row>
    <row r="363" ht="12">
      <c r="B363" s="12"/>
    </row>
    <row r="364" ht="12">
      <c r="B364" s="12"/>
    </row>
    <row r="365" ht="12">
      <c r="B365" s="12"/>
    </row>
    <row r="366" ht="12">
      <c r="B366" s="12"/>
    </row>
    <row r="367" ht="12">
      <c r="B367" s="12"/>
    </row>
    <row r="368" ht="12">
      <c r="B368" s="12"/>
    </row>
    <row r="369" ht="12">
      <c r="B369" s="12"/>
    </row>
    <row r="370" ht="12">
      <c r="B370" s="12"/>
    </row>
    <row r="371" ht="12">
      <c r="B371" s="12"/>
    </row>
    <row r="372" ht="12">
      <c r="B372" s="12"/>
    </row>
    <row r="373" ht="12">
      <c r="B373" s="12"/>
    </row>
    <row r="374" ht="12">
      <c r="B374" s="12"/>
    </row>
    <row r="375" ht="12">
      <c r="B375" s="12"/>
    </row>
    <row r="376" ht="12">
      <c r="B376" s="12"/>
    </row>
    <row r="377" ht="12">
      <c r="B377" s="12"/>
    </row>
    <row r="378" ht="12">
      <c r="B378" s="12"/>
    </row>
    <row r="379" ht="12">
      <c r="B379" s="12"/>
    </row>
    <row r="380" ht="12">
      <c r="B380" s="12"/>
    </row>
    <row r="381" ht="12">
      <c r="B381" s="12"/>
    </row>
    <row r="382" ht="12">
      <c r="B382" s="12"/>
    </row>
    <row r="383" ht="12">
      <c r="B383" s="12"/>
    </row>
    <row r="384" ht="12">
      <c r="B384" s="12"/>
    </row>
    <row r="385" ht="12">
      <c r="B385" s="12"/>
    </row>
    <row r="386" ht="12">
      <c r="B386" s="12"/>
    </row>
    <row r="387" ht="12">
      <c r="B387" s="12"/>
    </row>
    <row r="388" ht="12">
      <c r="B388" s="12"/>
    </row>
    <row r="389" ht="12">
      <c r="B389" s="12"/>
    </row>
    <row r="390" ht="12">
      <c r="B390" s="12"/>
    </row>
    <row r="391" ht="12">
      <c r="B391" s="12"/>
    </row>
    <row r="392" ht="12">
      <c r="B392" s="12"/>
    </row>
    <row r="393" ht="12">
      <c r="B393" s="12"/>
    </row>
    <row r="394" ht="12">
      <c r="B394" s="12"/>
    </row>
    <row r="395" ht="12">
      <c r="B395" s="12"/>
    </row>
    <row r="396" ht="12">
      <c r="B396" s="12"/>
    </row>
    <row r="397" ht="12">
      <c r="B397" s="12"/>
    </row>
    <row r="398" ht="12">
      <c r="B398" s="12"/>
    </row>
    <row r="399" ht="12">
      <c r="B399" s="12"/>
    </row>
    <row r="400" ht="12">
      <c r="B400" s="12"/>
    </row>
    <row r="401" ht="12">
      <c r="B401" s="12"/>
    </row>
    <row r="402" ht="12">
      <c r="B402" s="12"/>
    </row>
    <row r="403" ht="12">
      <c r="B403" s="12"/>
    </row>
    <row r="404" ht="12">
      <c r="B404" s="12"/>
    </row>
    <row r="405" ht="12">
      <c r="B405" s="12"/>
    </row>
    <row r="406" ht="12">
      <c r="B406" s="12"/>
    </row>
    <row r="407" ht="12">
      <c r="B407" s="12"/>
    </row>
    <row r="408" ht="12">
      <c r="B408" s="12"/>
    </row>
    <row r="409" ht="12">
      <c r="B409" s="12"/>
    </row>
    <row r="410" ht="12">
      <c r="B410" s="12"/>
    </row>
    <row r="411" ht="12">
      <c r="B411" s="12"/>
    </row>
    <row r="412" ht="12">
      <c r="B412" s="12"/>
    </row>
    <row r="413" ht="12">
      <c r="B413" s="12"/>
    </row>
    <row r="414" ht="12">
      <c r="B414" s="12"/>
    </row>
    <row r="415" ht="12">
      <c r="B415" s="12"/>
    </row>
    <row r="416" ht="12">
      <c r="B416" s="12"/>
    </row>
    <row r="417" ht="12">
      <c r="B417" s="12"/>
    </row>
    <row r="418" ht="12">
      <c r="B418" s="12"/>
    </row>
    <row r="419" ht="12">
      <c r="B419" s="12"/>
    </row>
    <row r="420" ht="12">
      <c r="B420" s="12"/>
    </row>
    <row r="421" ht="12">
      <c r="B421" s="12"/>
    </row>
    <row r="422" ht="12">
      <c r="B422" s="12"/>
    </row>
    <row r="423" ht="12">
      <c r="B423" s="12"/>
    </row>
    <row r="424" ht="12">
      <c r="B424" s="12"/>
    </row>
    <row r="425" ht="12">
      <c r="B425" s="12"/>
    </row>
    <row r="426" ht="12">
      <c r="B426" s="12"/>
    </row>
    <row r="427" ht="12">
      <c r="B427" s="12"/>
    </row>
    <row r="428" ht="12">
      <c r="B428" s="12"/>
    </row>
    <row r="429" ht="12">
      <c r="B429" s="12"/>
    </row>
    <row r="430" ht="12">
      <c r="B430" s="12"/>
    </row>
    <row r="431" ht="12">
      <c r="B431" s="12"/>
    </row>
    <row r="432" ht="12">
      <c r="B432" s="12"/>
    </row>
    <row r="433" ht="12">
      <c r="B433" s="12"/>
    </row>
    <row r="434" ht="12">
      <c r="B434" s="12"/>
    </row>
    <row r="435" ht="12">
      <c r="B435" s="12"/>
    </row>
    <row r="436" ht="12">
      <c r="B436" s="12"/>
    </row>
    <row r="437" ht="12">
      <c r="B437" s="12"/>
    </row>
    <row r="438" ht="12">
      <c r="B438" s="12"/>
    </row>
    <row r="439" ht="12">
      <c r="B439" s="12"/>
    </row>
    <row r="440" ht="12">
      <c r="B440" s="12"/>
    </row>
    <row r="441" ht="12">
      <c r="B441" s="12"/>
    </row>
    <row r="442" ht="12">
      <c r="B442" s="12"/>
    </row>
    <row r="443" ht="12">
      <c r="B443" s="12"/>
    </row>
    <row r="444" ht="12">
      <c r="B444" s="12"/>
    </row>
    <row r="445" ht="12">
      <c r="B445" s="12"/>
    </row>
    <row r="446" ht="12">
      <c r="B446" s="12"/>
    </row>
    <row r="447" ht="12">
      <c r="B447" s="12"/>
    </row>
    <row r="448" ht="12">
      <c r="B448" s="12"/>
    </row>
    <row r="449" ht="12">
      <c r="B449" s="12"/>
    </row>
    <row r="450" ht="12">
      <c r="B450" s="12"/>
    </row>
    <row r="451" ht="12">
      <c r="B451" s="12"/>
    </row>
    <row r="452" ht="12">
      <c r="B452" s="12"/>
    </row>
    <row r="453" ht="12">
      <c r="B453" s="12"/>
    </row>
    <row r="454" ht="12">
      <c r="B454" s="12"/>
    </row>
    <row r="455" ht="12">
      <c r="B455" s="12"/>
    </row>
    <row r="456" ht="12">
      <c r="B456" s="12"/>
    </row>
    <row r="457" ht="12">
      <c r="B457" s="12"/>
    </row>
    <row r="458" ht="12">
      <c r="B458" s="12"/>
    </row>
    <row r="459" ht="12">
      <c r="B459" s="12"/>
    </row>
    <row r="460" ht="12">
      <c r="B460" s="12"/>
    </row>
    <row r="461" ht="12">
      <c r="B461" s="12"/>
    </row>
    <row r="462" ht="12">
      <c r="B462" s="12"/>
    </row>
    <row r="463" ht="12">
      <c r="B463" s="12"/>
    </row>
    <row r="464" ht="12">
      <c r="B464" s="12"/>
    </row>
    <row r="465" ht="12">
      <c r="B465" s="12"/>
    </row>
    <row r="466" ht="12">
      <c r="B466" s="12"/>
    </row>
    <row r="467" ht="12">
      <c r="B467" s="12"/>
    </row>
    <row r="468" ht="12">
      <c r="B468" s="12"/>
    </row>
    <row r="469" ht="12">
      <c r="B469" s="12"/>
    </row>
    <row r="470" ht="12">
      <c r="B470" s="12"/>
    </row>
    <row r="471" ht="12">
      <c r="B471" s="12"/>
    </row>
    <row r="472" ht="12">
      <c r="B472" s="12"/>
    </row>
    <row r="473" ht="12">
      <c r="B473" s="12"/>
    </row>
    <row r="474" ht="12">
      <c r="B474" s="12"/>
    </row>
    <row r="475" ht="12">
      <c r="B475" s="12"/>
    </row>
    <row r="476" ht="12">
      <c r="B476" s="12"/>
    </row>
    <row r="477" ht="12">
      <c r="B477" s="12"/>
    </row>
    <row r="478" ht="12">
      <c r="B478" s="12"/>
    </row>
    <row r="479" ht="12">
      <c r="B479" s="12"/>
    </row>
    <row r="480" ht="12">
      <c r="B480" s="12"/>
    </row>
    <row r="481" ht="12">
      <c r="B481" s="12"/>
    </row>
    <row r="482" ht="12">
      <c r="B482" s="12"/>
    </row>
    <row r="483" ht="12">
      <c r="B483" s="12"/>
    </row>
    <row r="484" ht="12">
      <c r="B484" s="12"/>
    </row>
    <row r="485" ht="12">
      <c r="B485" s="12"/>
    </row>
    <row r="486" ht="12">
      <c r="B486" s="12"/>
    </row>
    <row r="487" ht="12">
      <c r="B487" s="12"/>
    </row>
    <row r="488" ht="12">
      <c r="B488" s="12"/>
    </row>
    <row r="489" ht="12">
      <c r="B489" s="12"/>
    </row>
    <row r="490" ht="12">
      <c r="B490" s="12"/>
    </row>
    <row r="491" ht="12">
      <c r="B491" s="12"/>
    </row>
    <row r="492" ht="12">
      <c r="B492" s="12"/>
    </row>
    <row r="493" ht="12">
      <c r="B493" s="12"/>
    </row>
    <row r="494" ht="12">
      <c r="B494" s="12"/>
    </row>
    <row r="495" ht="12">
      <c r="B495" s="12"/>
    </row>
    <row r="496" ht="12">
      <c r="B496" s="12"/>
    </row>
    <row r="497" ht="12">
      <c r="B497" s="12"/>
    </row>
    <row r="498" ht="12">
      <c r="B498" s="12"/>
    </row>
    <row r="499" ht="12">
      <c r="B499" s="12"/>
    </row>
    <row r="500" ht="12">
      <c r="B500" s="12"/>
    </row>
    <row r="501" ht="12">
      <c r="B501" s="12"/>
    </row>
    <row r="502" ht="12">
      <c r="B502" s="12"/>
    </row>
    <row r="503" ht="12">
      <c r="B503" s="12"/>
    </row>
    <row r="504" ht="12">
      <c r="B504" s="12"/>
    </row>
    <row r="505" ht="12">
      <c r="B505" s="12"/>
    </row>
    <row r="506" ht="12">
      <c r="B506" s="12"/>
    </row>
    <row r="507" ht="12">
      <c r="B507" s="12"/>
    </row>
    <row r="508" ht="12">
      <c r="B508" s="12"/>
    </row>
    <row r="509" ht="12">
      <c r="B509" s="12"/>
    </row>
    <row r="510" ht="12">
      <c r="B510" s="12"/>
    </row>
    <row r="511" ht="12">
      <c r="B511" s="12"/>
    </row>
    <row r="512" ht="12">
      <c r="B512" s="12"/>
    </row>
    <row r="513" ht="12">
      <c r="B513" s="12"/>
    </row>
    <row r="514" ht="12">
      <c r="B514" s="12"/>
    </row>
    <row r="515" ht="12">
      <c r="B515" s="12"/>
    </row>
    <row r="516" ht="12">
      <c r="B516" s="12"/>
    </row>
    <row r="517" ht="12">
      <c r="B517" s="12"/>
    </row>
    <row r="518" ht="12">
      <c r="B518" s="12"/>
    </row>
    <row r="519" ht="12">
      <c r="B519" s="12"/>
    </row>
    <row r="520" ht="12">
      <c r="B520" s="12"/>
    </row>
    <row r="521" ht="12">
      <c r="B521" s="12"/>
    </row>
    <row r="522" ht="12">
      <c r="B522" s="12"/>
    </row>
    <row r="523" ht="12">
      <c r="B523" s="12"/>
    </row>
    <row r="524" ht="12">
      <c r="B524" s="12"/>
    </row>
    <row r="525" ht="12">
      <c r="B525" s="12"/>
    </row>
    <row r="526" ht="12">
      <c r="B526" s="12"/>
    </row>
    <row r="527" ht="12">
      <c r="B527" s="12"/>
    </row>
    <row r="528" ht="12">
      <c r="B528" s="12"/>
    </row>
    <row r="529" ht="12">
      <c r="B529" s="12"/>
    </row>
    <row r="530" ht="12">
      <c r="B530" s="12"/>
    </row>
    <row r="531" ht="12">
      <c r="B531" s="12"/>
    </row>
    <row r="532" ht="12">
      <c r="B532" s="12"/>
    </row>
    <row r="533" ht="12">
      <c r="B533" s="12"/>
    </row>
    <row r="534" ht="12">
      <c r="B534" s="12"/>
    </row>
    <row r="535" ht="12">
      <c r="B535" s="12"/>
    </row>
    <row r="536" ht="12">
      <c r="B536" s="12"/>
    </row>
    <row r="537" ht="12">
      <c r="B537" s="12"/>
    </row>
    <row r="538" ht="12">
      <c r="B538" s="12"/>
    </row>
    <row r="539" ht="12">
      <c r="B539" s="12"/>
    </row>
    <row r="540" ht="12">
      <c r="B540" s="12"/>
    </row>
    <row r="541" ht="12">
      <c r="B541" s="12"/>
    </row>
    <row r="542" ht="12">
      <c r="B542" s="12"/>
    </row>
    <row r="543" ht="12">
      <c r="B543" s="12"/>
    </row>
    <row r="544" ht="12">
      <c r="B544" s="12"/>
    </row>
    <row r="545" ht="12">
      <c r="B545" s="12"/>
    </row>
    <row r="546" ht="12">
      <c r="B546" s="12"/>
    </row>
    <row r="547" ht="12">
      <c r="B547" s="12"/>
    </row>
    <row r="548" ht="12">
      <c r="B548" s="12"/>
    </row>
    <row r="549" ht="12">
      <c r="B549" s="12"/>
    </row>
    <row r="550" ht="12">
      <c r="B550" s="12"/>
    </row>
    <row r="551" ht="12">
      <c r="B551" s="12"/>
    </row>
    <row r="552" ht="12">
      <c r="B552" s="12"/>
    </row>
    <row r="553" ht="12">
      <c r="B553" s="12"/>
    </row>
    <row r="554" ht="12">
      <c r="B554" s="12"/>
    </row>
    <row r="555" ht="12">
      <c r="B555" s="12"/>
    </row>
    <row r="556" ht="12">
      <c r="B556" s="12"/>
    </row>
    <row r="557" ht="12">
      <c r="B557" s="12"/>
    </row>
    <row r="558" ht="12">
      <c r="B558" s="12"/>
    </row>
    <row r="559" ht="12">
      <c r="B559" s="12"/>
    </row>
    <row r="560" ht="12">
      <c r="B560" s="12"/>
    </row>
    <row r="561" ht="12">
      <c r="B561" s="12"/>
    </row>
    <row r="562" ht="12">
      <c r="B562" s="12"/>
    </row>
    <row r="563" ht="12">
      <c r="B563" s="12"/>
    </row>
    <row r="564" ht="12">
      <c r="B564" s="12"/>
    </row>
    <row r="565" ht="12">
      <c r="B565" s="12"/>
    </row>
    <row r="566" ht="12">
      <c r="B566" s="12"/>
    </row>
    <row r="567" ht="12">
      <c r="B567" s="12"/>
    </row>
    <row r="568" ht="12">
      <c r="B568" s="12"/>
    </row>
    <row r="569" ht="12">
      <c r="B569" s="12"/>
    </row>
    <row r="570" ht="12">
      <c r="B570" s="12"/>
    </row>
    <row r="571" ht="12">
      <c r="B571" s="12"/>
    </row>
    <row r="572" ht="12">
      <c r="B572" s="12"/>
    </row>
    <row r="573" ht="12">
      <c r="B573" s="12"/>
    </row>
    <row r="574" ht="12">
      <c r="B574" s="12"/>
    </row>
    <row r="575" ht="12">
      <c r="B575" s="12"/>
    </row>
    <row r="576" ht="12">
      <c r="B576" s="12"/>
    </row>
    <row r="577" ht="12">
      <c r="B577" s="12"/>
    </row>
    <row r="578" ht="12">
      <c r="B578" s="12"/>
    </row>
    <row r="579" ht="12">
      <c r="B579" s="12"/>
    </row>
    <row r="580" ht="12">
      <c r="B580" s="12"/>
    </row>
    <row r="581" ht="12">
      <c r="B581" s="12"/>
    </row>
    <row r="582" ht="12">
      <c r="B582" s="12"/>
    </row>
    <row r="583" ht="12">
      <c r="B583" s="12"/>
    </row>
    <row r="584" ht="12">
      <c r="B584" s="12"/>
    </row>
    <row r="585" ht="12">
      <c r="B585" s="12"/>
    </row>
    <row r="586" ht="12">
      <c r="B586" s="12"/>
    </row>
    <row r="587" ht="12">
      <c r="B587" s="12"/>
    </row>
    <row r="588" ht="12">
      <c r="B588" s="12"/>
    </row>
    <row r="589" ht="12">
      <c r="B589" s="12"/>
    </row>
    <row r="590" ht="12">
      <c r="B590" s="12"/>
    </row>
    <row r="591" ht="12">
      <c r="B591" s="12"/>
    </row>
    <row r="592" ht="12">
      <c r="B592" s="12"/>
    </row>
    <row r="593" ht="12">
      <c r="B593" s="12"/>
    </row>
    <row r="594" ht="12">
      <c r="B594" s="12"/>
    </row>
    <row r="595" ht="12">
      <c r="B595" s="12"/>
    </row>
    <row r="596" ht="12">
      <c r="B596" s="12"/>
    </row>
    <row r="597" ht="12">
      <c r="B597" s="12"/>
    </row>
    <row r="598" ht="12">
      <c r="B598" s="12"/>
    </row>
    <row r="599" ht="12">
      <c r="B599" s="12"/>
    </row>
    <row r="600" ht="12">
      <c r="B600" s="12"/>
    </row>
    <row r="601" ht="12">
      <c r="B601" s="12"/>
    </row>
    <row r="602" ht="12">
      <c r="B602" s="12"/>
    </row>
    <row r="603" ht="12">
      <c r="B603" s="12"/>
    </row>
    <row r="604" ht="12">
      <c r="B604" s="12"/>
    </row>
    <row r="605" ht="12">
      <c r="B605" s="12"/>
    </row>
    <row r="606" ht="12">
      <c r="B606" s="12"/>
    </row>
    <row r="607" ht="12">
      <c r="B607" s="12"/>
    </row>
    <row r="608" ht="12">
      <c r="B608" s="12"/>
    </row>
    <row r="609" ht="12">
      <c r="B609" s="12"/>
    </row>
    <row r="610" ht="12">
      <c r="B610" s="12"/>
    </row>
    <row r="611" ht="12">
      <c r="B611" s="12"/>
    </row>
    <row r="612" ht="12">
      <c r="B612" s="12"/>
    </row>
    <row r="613" ht="12">
      <c r="B613" s="12"/>
    </row>
    <row r="614" ht="12">
      <c r="B614" s="12"/>
    </row>
    <row r="615" ht="12">
      <c r="B615" s="12"/>
    </row>
    <row r="616" ht="12">
      <c r="B616" s="12"/>
    </row>
    <row r="617" ht="12">
      <c r="B617" s="12"/>
    </row>
    <row r="618" ht="12">
      <c r="B618" s="12"/>
    </row>
    <row r="619" ht="12">
      <c r="B619" s="12"/>
    </row>
    <row r="620" ht="12">
      <c r="B620" s="12"/>
    </row>
    <row r="621" ht="12">
      <c r="B621" s="12"/>
    </row>
    <row r="622" ht="12">
      <c r="B622" s="12"/>
    </row>
    <row r="623" ht="12">
      <c r="B623" s="12"/>
    </row>
    <row r="624" ht="12">
      <c r="B624" s="12"/>
    </row>
    <row r="625" ht="12">
      <c r="B625" s="12"/>
    </row>
    <row r="626" ht="12">
      <c r="B626" s="12"/>
    </row>
    <row r="627" ht="12">
      <c r="B627" s="12"/>
    </row>
    <row r="628" ht="12">
      <c r="B628" s="12"/>
    </row>
    <row r="629" ht="12">
      <c r="B629" s="12"/>
    </row>
    <row r="630" ht="12">
      <c r="B630" s="12"/>
    </row>
    <row r="631" ht="12">
      <c r="B631" s="12"/>
    </row>
    <row r="632" ht="12">
      <c r="B632" s="12"/>
    </row>
    <row r="633" ht="12">
      <c r="B633" s="12"/>
    </row>
    <row r="634" ht="12">
      <c r="B634" s="12"/>
    </row>
    <row r="635" ht="12">
      <c r="B635" s="12"/>
    </row>
    <row r="636" ht="12">
      <c r="B636" s="12"/>
    </row>
    <row r="637" ht="12">
      <c r="B637" s="12"/>
    </row>
    <row r="638" ht="12">
      <c r="B638" s="12"/>
    </row>
    <row r="639" ht="12">
      <c r="B639" s="12"/>
    </row>
    <row r="640" ht="12">
      <c r="B640" s="12"/>
    </row>
    <row r="641" ht="12">
      <c r="B641" s="12"/>
    </row>
    <row r="642" ht="12">
      <c r="B642" s="12"/>
    </row>
    <row r="643" ht="12">
      <c r="B643" s="12"/>
    </row>
    <row r="644" ht="12">
      <c r="B644" s="12"/>
    </row>
    <row r="645" ht="12">
      <c r="B645" s="12"/>
    </row>
    <row r="646" ht="12">
      <c r="B646" s="12"/>
    </row>
    <row r="647" ht="12">
      <c r="B647" s="12"/>
    </row>
    <row r="648" ht="12">
      <c r="B648" s="12"/>
    </row>
    <row r="649" ht="12">
      <c r="B649" s="12"/>
    </row>
    <row r="650" ht="12">
      <c r="B650" s="12"/>
    </row>
    <row r="651" ht="12">
      <c r="B651" s="12"/>
    </row>
    <row r="652" ht="12">
      <c r="B652" s="12"/>
    </row>
    <row r="653" ht="12">
      <c r="B653" s="12"/>
    </row>
    <row r="654" ht="12">
      <c r="B654" s="12"/>
    </row>
    <row r="655" ht="12">
      <c r="B655" s="12"/>
    </row>
    <row r="656" ht="12">
      <c r="B656" s="12"/>
    </row>
    <row r="657" ht="12">
      <c r="B657" s="12"/>
    </row>
    <row r="658" ht="12">
      <c r="B658" s="12"/>
    </row>
    <row r="659" ht="12">
      <c r="B659" s="12"/>
    </row>
    <row r="660" ht="12">
      <c r="B660" s="12"/>
    </row>
    <row r="661" ht="12">
      <c r="B661" s="12"/>
    </row>
    <row r="662" ht="12">
      <c r="B662" s="12"/>
    </row>
    <row r="663" ht="12">
      <c r="B663" s="12"/>
    </row>
    <row r="664" ht="12">
      <c r="B664" s="12"/>
    </row>
    <row r="665" ht="12">
      <c r="B665" s="12"/>
    </row>
    <row r="666" ht="12">
      <c r="B666" s="12"/>
    </row>
    <row r="667" ht="12">
      <c r="B667" s="12"/>
    </row>
    <row r="668" ht="12">
      <c r="B668" s="12"/>
    </row>
    <row r="669" ht="12">
      <c r="B669" s="12"/>
    </row>
    <row r="670" ht="12">
      <c r="B670" s="12"/>
    </row>
    <row r="671" ht="12">
      <c r="B671" s="12"/>
    </row>
    <row r="672" ht="12">
      <c r="B672" s="12"/>
    </row>
    <row r="673" ht="12">
      <c r="B673" s="12"/>
    </row>
    <row r="674" ht="12">
      <c r="B674" s="12"/>
    </row>
    <row r="675" ht="12">
      <c r="B675" s="12"/>
    </row>
    <row r="676" ht="12">
      <c r="B676" s="12"/>
    </row>
    <row r="677" ht="12">
      <c r="B677" s="12"/>
    </row>
    <row r="678" ht="12">
      <c r="B678" s="12"/>
    </row>
    <row r="679" ht="12">
      <c r="B679" s="12"/>
    </row>
    <row r="680" ht="12">
      <c r="B680" s="12"/>
    </row>
    <row r="681" ht="12">
      <c r="B681" s="12"/>
    </row>
    <row r="682" ht="12">
      <c r="B682" s="12"/>
    </row>
    <row r="683" ht="12">
      <c r="B683" s="12"/>
    </row>
    <row r="684" ht="12">
      <c r="B684" s="12"/>
    </row>
    <row r="685" ht="12">
      <c r="B685" s="12"/>
    </row>
    <row r="686" ht="12">
      <c r="B686" s="12"/>
    </row>
    <row r="687" ht="12">
      <c r="B687" s="12"/>
    </row>
    <row r="688" ht="12">
      <c r="B688" s="12"/>
    </row>
    <row r="689" ht="12">
      <c r="B689" s="12"/>
    </row>
    <row r="690" ht="12">
      <c r="B690" s="12"/>
    </row>
    <row r="691" ht="12">
      <c r="B691" s="12"/>
    </row>
    <row r="692" ht="12">
      <c r="B692" s="12"/>
    </row>
    <row r="693" ht="12">
      <c r="B693" s="12"/>
    </row>
    <row r="694" ht="12">
      <c r="B694" s="12"/>
    </row>
    <row r="695" ht="12">
      <c r="B695" s="12"/>
    </row>
    <row r="696" ht="12">
      <c r="B696" s="12"/>
    </row>
    <row r="697" ht="12">
      <c r="B697" s="12"/>
    </row>
    <row r="698" ht="12">
      <c r="B698" s="12"/>
    </row>
    <row r="699" ht="12">
      <c r="B699" s="12"/>
    </row>
    <row r="700" ht="12">
      <c r="B700" s="12"/>
    </row>
    <row r="701" ht="12">
      <c r="B701" s="12"/>
    </row>
    <row r="702" ht="12">
      <c r="B702" s="12"/>
    </row>
    <row r="703" ht="12">
      <c r="B703" s="12"/>
    </row>
    <row r="704" ht="12">
      <c r="B704" s="12"/>
    </row>
    <row r="705" ht="12">
      <c r="B705" s="12"/>
    </row>
    <row r="706" ht="12">
      <c r="B706" s="12"/>
    </row>
    <row r="707" ht="12">
      <c r="B707" s="12"/>
    </row>
    <row r="708" ht="12">
      <c r="B708" s="12"/>
    </row>
    <row r="709" ht="12">
      <c r="B709" s="12"/>
    </row>
    <row r="710" ht="12">
      <c r="B710" s="12"/>
    </row>
    <row r="711" ht="12">
      <c r="B711" s="12"/>
    </row>
    <row r="712" ht="12">
      <c r="B712" s="12"/>
    </row>
    <row r="713" ht="12">
      <c r="B713" s="12"/>
    </row>
    <row r="714" ht="12">
      <c r="B714" s="12"/>
    </row>
    <row r="715" ht="12">
      <c r="B715" s="12"/>
    </row>
    <row r="716" ht="12">
      <c r="B716" s="12"/>
    </row>
    <row r="717" ht="12">
      <c r="B717" s="12"/>
    </row>
    <row r="718" ht="12">
      <c r="B718" s="12"/>
    </row>
    <row r="719" ht="12">
      <c r="B719" s="12"/>
    </row>
    <row r="720" ht="12">
      <c r="B720" s="12"/>
    </row>
    <row r="721" ht="12">
      <c r="B721" s="12"/>
    </row>
    <row r="722" ht="12">
      <c r="B722" s="12"/>
    </row>
    <row r="723" ht="12">
      <c r="B723" s="12"/>
    </row>
    <row r="724" ht="12">
      <c r="B724" s="12"/>
    </row>
    <row r="725" ht="12">
      <c r="B725" s="12"/>
    </row>
    <row r="726" ht="12">
      <c r="B726" s="12"/>
    </row>
    <row r="727" ht="12">
      <c r="B727" s="12"/>
    </row>
    <row r="728" ht="12">
      <c r="B728" s="12"/>
    </row>
    <row r="729" ht="12">
      <c r="B729" s="12"/>
    </row>
    <row r="730" ht="12">
      <c r="B730" s="12"/>
    </row>
    <row r="731" ht="12">
      <c r="B731" s="12"/>
    </row>
    <row r="732" ht="12">
      <c r="B732" s="12"/>
    </row>
    <row r="733" ht="12">
      <c r="B733" s="12"/>
    </row>
    <row r="734" ht="12">
      <c r="B734" s="12"/>
    </row>
    <row r="735" ht="12">
      <c r="B735" s="12"/>
    </row>
    <row r="736" ht="12">
      <c r="B736" s="12"/>
    </row>
    <row r="737" ht="12">
      <c r="B737" s="12"/>
    </row>
    <row r="738" ht="12">
      <c r="B738" s="12"/>
    </row>
    <row r="739" ht="12">
      <c r="B739" s="12"/>
    </row>
    <row r="740" ht="12">
      <c r="B740" s="12"/>
    </row>
    <row r="741" ht="12">
      <c r="B741" s="12"/>
    </row>
    <row r="742" ht="12">
      <c r="B742" s="12"/>
    </row>
    <row r="743" ht="12">
      <c r="B743" s="12"/>
    </row>
    <row r="744" ht="12">
      <c r="B744" s="12"/>
    </row>
    <row r="745" ht="12">
      <c r="B745" s="12"/>
    </row>
    <row r="746" ht="12">
      <c r="B746" s="12"/>
    </row>
    <row r="747" ht="12">
      <c r="B747" s="12"/>
    </row>
    <row r="748" ht="12">
      <c r="B748" s="12"/>
    </row>
    <row r="749" ht="12">
      <c r="B749" s="12"/>
    </row>
    <row r="750" ht="12">
      <c r="B750" s="12"/>
    </row>
    <row r="751" ht="12">
      <c r="B751" s="12"/>
    </row>
    <row r="752" ht="12">
      <c r="B752" s="12"/>
    </row>
    <row r="753" ht="12">
      <c r="B753" s="12"/>
    </row>
    <row r="754" ht="12">
      <c r="B754" s="12"/>
    </row>
    <row r="755" ht="12">
      <c r="B755" s="12"/>
    </row>
    <row r="756" ht="12">
      <c r="B756" s="12"/>
    </row>
    <row r="757" ht="12">
      <c r="B757" s="12"/>
    </row>
    <row r="758" ht="12">
      <c r="B758" s="12"/>
    </row>
    <row r="759" ht="12">
      <c r="B759" s="12"/>
    </row>
    <row r="760" ht="12">
      <c r="B760" s="12"/>
    </row>
    <row r="761" ht="12">
      <c r="B761" s="12"/>
    </row>
    <row r="762" ht="12">
      <c r="B762" s="12"/>
    </row>
    <row r="763" ht="12">
      <c r="B763" s="12"/>
    </row>
    <row r="764" ht="12">
      <c r="B764" s="12"/>
    </row>
    <row r="765" ht="12">
      <c r="B765" s="12"/>
    </row>
    <row r="766" ht="12">
      <c r="B766" s="12"/>
    </row>
    <row r="767" ht="12">
      <c r="B767" s="12"/>
    </row>
    <row r="768" ht="12">
      <c r="B768" s="12"/>
    </row>
    <row r="769" ht="12">
      <c r="B769" s="12"/>
    </row>
    <row r="770" ht="12">
      <c r="B770" s="12"/>
    </row>
    <row r="771" ht="12">
      <c r="B771" s="12"/>
    </row>
    <row r="772" ht="12">
      <c r="B772" s="12"/>
    </row>
    <row r="773" ht="12">
      <c r="B773" s="12"/>
    </row>
    <row r="774" ht="12">
      <c r="B774" s="12"/>
    </row>
    <row r="775" ht="12">
      <c r="B775" s="12"/>
    </row>
    <row r="776" ht="12">
      <c r="B776" s="12"/>
    </row>
    <row r="777" ht="12">
      <c r="B777" s="12"/>
    </row>
    <row r="778" ht="12">
      <c r="B778" s="12"/>
    </row>
    <row r="779" ht="12">
      <c r="B779" s="12"/>
    </row>
    <row r="780" ht="12">
      <c r="B780" s="12"/>
    </row>
    <row r="781" ht="12">
      <c r="B781" s="12"/>
    </row>
    <row r="782" ht="12">
      <c r="B782" s="12"/>
    </row>
    <row r="783" ht="12">
      <c r="B783" s="12"/>
    </row>
    <row r="784" ht="12">
      <c r="B784" s="12"/>
    </row>
    <row r="785" ht="12">
      <c r="B785" s="12"/>
    </row>
    <row r="786" ht="12">
      <c r="B786" s="12"/>
    </row>
    <row r="787" ht="12">
      <c r="B787" s="12"/>
    </row>
    <row r="788" ht="12">
      <c r="B788" s="12"/>
    </row>
    <row r="789" ht="12">
      <c r="B789" s="12"/>
    </row>
    <row r="790" ht="12">
      <c r="B790" s="12"/>
    </row>
    <row r="791" ht="12">
      <c r="B791" s="12"/>
    </row>
    <row r="792" ht="12">
      <c r="B792" s="12"/>
    </row>
    <row r="793" ht="12">
      <c r="B793" s="12"/>
    </row>
    <row r="794" ht="12">
      <c r="B794" s="12"/>
    </row>
    <row r="795" ht="12">
      <c r="B795" s="12"/>
    </row>
    <row r="796" ht="12">
      <c r="B796" s="12"/>
    </row>
    <row r="797" ht="12">
      <c r="B797" s="12"/>
    </row>
    <row r="798" ht="12">
      <c r="B798" s="12"/>
    </row>
    <row r="799" ht="12">
      <c r="B799" s="12"/>
    </row>
    <row r="800" ht="12">
      <c r="B800" s="12"/>
    </row>
    <row r="801" ht="12">
      <c r="B801" s="12"/>
    </row>
    <row r="802" ht="12">
      <c r="B802" s="12"/>
    </row>
    <row r="803" ht="12">
      <c r="B803" s="12"/>
    </row>
    <row r="804" ht="12">
      <c r="B804" s="12"/>
    </row>
    <row r="805" ht="12">
      <c r="B805" s="12"/>
    </row>
    <row r="806" ht="12">
      <c r="B806" s="12"/>
    </row>
    <row r="807" ht="12">
      <c r="B807" s="12"/>
    </row>
    <row r="808" ht="12">
      <c r="B808" s="12"/>
    </row>
    <row r="809" ht="12">
      <c r="B809" s="12"/>
    </row>
    <row r="810" ht="12">
      <c r="B810" s="12"/>
    </row>
    <row r="811" ht="12">
      <c r="B811" s="12"/>
    </row>
    <row r="812" ht="12">
      <c r="B812" s="12"/>
    </row>
    <row r="813" ht="12">
      <c r="B813" s="12"/>
    </row>
    <row r="814" ht="12">
      <c r="B814" s="12"/>
    </row>
    <row r="815" ht="12">
      <c r="B815" s="12"/>
    </row>
    <row r="816" ht="12">
      <c r="B816" s="12"/>
    </row>
    <row r="817" ht="12">
      <c r="B817" s="12"/>
    </row>
    <row r="818" ht="12">
      <c r="B818" s="12"/>
    </row>
    <row r="819" ht="12">
      <c r="B819" s="12"/>
    </row>
    <row r="820" ht="12">
      <c r="B820" s="12"/>
    </row>
    <row r="821" ht="12">
      <c r="B821" s="12"/>
    </row>
    <row r="822" ht="12">
      <c r="B822" s="12"/>
    </row>
    <row r="823" ht="12">
      <c r="B823" s="12"/>
    </row>
    <row r="824" ht="12">
      <c r="B824" s="12"/>
    </row>
    <row r="825" ht="12">
      <c r="B825" s="12"/>
    </row>
    <row r="826" ht="12">
      <c r="B826" s="12"/>
    </row>
    <row r="827" ht="12">
      <c r="B827" s="12"/>
    </row>
    <row r="828" ht="12">
      <c r="B828" s="12"/>
    </row>
    <row r="829" ht="12">
      <c r="B829" s="12"/>
    </row>
    <row r="830" ht="12">
      <c r="B830" s="12"/>
    </row>
    <row r="831" ht="12">
      <c r="B831" s="12"/>
    </row>
    <row r="832" ht="12">
      <c r="B832" s="12"/>
    </row>
    <row r="833" ht="12">
      <c r="B833" s="12"/>
    </row>
    <row r="834" ht="12">
      <c r="B834" s="12"/>
    </row>
    <row r="835" ht="12">
      <c r="B835" s="12"/>
    </row>
    <row r="836" ht="12">
      <c r="B836" s="12"/>
    </row>
    <row r="837" ht="12">
      <c r="B837" s="12"/>
    </row>
    <row r="838" ht="12">
      <c r="B838" s="12"/>
    </row>
    <row r="839" ht="12">
      <c r="B839" s="12"/>
    </row>
    <row r="840" ht="12">
      <c r="B840" s="12"/>
    </row>
    <row r="841" ht="12">
      <c r="B841" s="12"/>
    </row>
    <row r="842" ht="12">
      <c r="B842" s="12"/>
    </row>
    <row r="843" ht="12">
      <c r="B843" s="12"/>
    </row>
    <row r="844" ht="12">
      <c r="B844" s="12"/>
    </row>
    <row r="845" ht="12">
      <c r="B845" s="12"/>
    </row>
    <row r="846" ht="12">
      <c r="B846" s="12"/>
    </row>
    <row r="847" ht="12">
      <c r="B847" s="12"/>
    </row>
    <row r="848" ht="12">
      <c r="B848" s="12"/>
    </row>
    <row r="849" ht="12">
      <c r="B849" s="12"/>
    </row>
    <row r="850" ht="12">
      <c r="B850" s="12"/>
    </row>
    <row r="851" ht="12">
      <c r="B851" s="12"/>
    </row>
    <row r="852" ht="12">
      <c r="B852" s="12"/>
    </row>
    <row r="853" ht="12">
      <c r="B853" s="12"/>
    </row>
    <row r="854" ht="12">
      <c r="B854" s="12"/>
    </row>
    <row r="855" ht="12">
      <c r="B855" s="12"/>
    </row>
    <row r="856" ht="12">
      <c r="B856" s="12"/>
    </row>
    <row r="857" ht="12">
      <c r="B857" s="12"/>
    </row>
    <row r="858" ht="12">
      <c r="B858" s="12"/>
    </row>
    <row r="859" ht="12">
      <c r="B859" s="12"/>
    </row>
    <row r="860" ht="12">
      <c r="B860" s="12"/>
    </row>
    <row r="861" ht="12">
      <c r="B861" s="12"/>
    </row>
    <row r="862" ht="12">
      <c r="B862" s="12"/>
    </row>
    <row r="863" ht="12">
      <c r="B863" s="12"/>
    </row>
    <row r="864" ht="12">
      <c r="B864" s="12"/>
    </row>
    <row r="865" ht="12">
      <c r="B865" s="12"/>
    </row>
    <row r="866" ht="12">
      <c r="B866" s="12"/>
    </row>
    <row r="867" ht="12">
      <c r="B867" s="12"/>
    </row>
    <row r="868" ht="12">
      <c r="B868" s="12"/>
    </row>
    <row r="869" ht="12">
      <c r="B869" s="12"/>
    </row>
    <row r="870" ht="12">
      <c r="B870" s="12"/>
    </row>
    <row r="871" ht="12">
      <c r="B871" s="12"/>
    </row>
    <row r="872" ht="12">
      <c r="B872" s="12"/>
    </row>
    <row r="873" ht="12">
      <c r="B873" s="12"/>
    </row>
    <row r="874" ht="12">
      <c r="B874" s="12"/>
    </row>
    <row r="875" ht="12">
      <c r="B875" s="12"/>
    </row>
    <row r="876" ht="12">
      <c r="B876" s="12"/>
    </row>
    <row r="877" ht="12">
      <c r="B877" s="12"/>
    </row>
    <row r="878" ht="12">
      <c r="B878" s="12"/>
    </row>
    <row r="879" ht="12">
      <c r="B879" s="12"/>
    </row>
    <row r="880" ht="12">
      <c r="B880" s="12"/>
    </row>
    <row r="881" ht="12">
      <c r="B881" s="12"/>
    </row>
    <row r="882" ht="12">
      <c r="B882" s="12"/>
    </row>
    <row r="883" ht="12">
      <c r="B883" s="12"/>
    </row>
    <row r="884" ht="12">
      <c r="B884" s="12"/>
    </row>
    <row r="885" ht="12">
      <c r="B885" s="12"/>
    </row>
    <row r="886" ht="12">
      <c r="B886" s="12"/>
    </row>
    <row r="887" ht="12">
      <c r="B887" s="12"/>
    </row>
    <row r="888" ht="12">
      <c r="B888" s="12"/>
    </row>
    <row r="889" ht="12">
      <c r="B889" s="12"/>
    </row>
    <row r="890" ht="12">
      <c r="B890" s="12"/>
    </row>
    <row r="891" ht="12">
      <c r="B891" s="12"/>
    </row>
    <row r="892" ht="12">
      <c r="B892" s="12"/>
    </row>
    <row r="893" ht="12">
      <c r="B893" s="12"/>
    </row>
    <row r="894" ht="12">
      <c r="B894" s="12"/>
    </row>
    <row r="895" ht="12">
      <c r="B895" s="12"/>
    </row>
    <row r="896" ht="12">
      <c r="B896" s="12"/>
    </row>
    <row r="897" ht="12">
      <c r="B897" s="12"/>
    </row>
    <row r="898" ht="12">
      <c r="B898" s="12"/>
    </row>
    <row r="899" ht="12">
      <c r="B899" s="12"/>
    </row>
    <row r="900" ht="12">
      <c r="B900" s="12"/>
    </row>
    <row r="901" ht="12">
      <c r="B901" s="12"/>
    </row>
    <row r="902" ht="12">
      <c r="B902" s="12"/>
    </row>
    <row r="903" ht="12">
      <c r="B903" s="12"/>
    </row>
    <row r="904" ht="12">
      <c r="B904" s="12"/>
    </row>
    <row r="905" ht="12">
      <c r="B905" s="12"/>
    </row>
    <row r="906" ht="12">
      <c r="B906" s="12"/>
    </row>
    <row r="907" ht="12">
      <c r="B907" s="12"/>
    </row>
    <row r="908" ht="12">
      <c r="B908" s="12"/>
    </row>
    <row r="909" ht="12">
      <c r="B909" s="12"/>
    </row>
    <row r="910" ht="12">
      <c r="B910" s="12"/>
    </row>
    <row r="911" ht="12">
      <c r="B911" s="12"/>
    </row>
    <row r="912" ht="12">
      <c r="B912" s="12"/>
    </row>
    <row r="913" ht="12">
      <c r="B913" s="12"/>
    </row>
    <row r="914" ht="12">
      <c r="B914" s="12"/>
    </row>
    <row r="915" ht="12">
      <c r="B915" s="12"/>
    </row>
    <row r="916" ht="12">
      <c r="B916" s="12"/>
    </row>
    <row r="917" ht="12">
      <c r="B917" s="12"/>
    </row>
    <row r="918" ht="12">
      <c r="B918" s="12"/>
    </row>
    <row r="919" ht="12">
      <c r="B919" s="12"/>
    </row>
    <row r="920" ht="12">
      <c r="B920" s="12"/>
    </row>
    <row r="921" ht="12">
      <c r="B921" s="12"/>
    </row>
    <row r="922" ht="12">
      <c r="B922" s="12"/>
    </row>
    <row r="923" ht="12">
      <c r="B923" s="12"/>
    </row>
    <row r="924" ht="12">
      <c r="B924" s="12"/>
    </row>
    <row r="925" ht="12">
      <c r="B925" s="12"/>
    </row>
    <row r="926" ht="12">
      <c r="B926" s="12"/>
    </row>
    <row r="927" ht="12">
      <c r="B927" s="12"/>
    </row>
    <row r="928" ht="12">
      <c r="B928" s="12"/>
    </row>
    <row r="929" ht="12">
      <c r="B929" s="12"/>
    </row>
    <row r="930" ht="12">
      <c r="B930" s="12"/>
    </row>
    <row r="931" ht="12">
      <c r="B931" s="12"/>
    </row>
    <row r="932" ht="12">
      <c r="B932" s="12"/>
    </row>
    <row r="933" ht="12">
      <c r="B933" s="12"/>
    </row>
    <row r="934" ht="12">
      <c r="B934" s="12"/>
    </row>
    <row r="935" ht="12">
      <c r="B935" s="12"/>
    </row>
    <row r="936" ht="12">
      <c r="B936" s="12"/>
    </row>
    <row r="937" ht="12">
      <c r="B937" s="12"/>
    </row>
    <row r="938" ht="12">
      <c r="B938" s="12"/>
    </row>
    <row r="939" ht="12">
      <c r="B939" s="12"/>
    </row>
    <row r="940" ht="12">
      <c r="B940" s="12"/>
    </row>
    <row r="941" ht="12">
      <c r="B941" s="12"/>
    </row>
    <row r="942" ht="12">
      <c r="B942" s="12"/>
    </row>
    <row r="943" ht="12">
      <c r="B943" s="12"/>
    </row>
    <row r="944" ht="12">
      <c r="B944" s="12"/>
    </row>
    <row r="945" ht="12">
      <c r="B945" s="12"/>
    </row>
    <row r="946" ht="12">
      <c r="B946" s="12"/>
    </row>
    <row r="947" ht="12">
      <c r="B947" s="12"/>
    </row>
    <row r="948" ht="12">
      <c r="B948" s="12"/>
    </row>
    <row r="949" ht="12">
      <c r="B949" s="12"/>
    </row>
    <row r="950" ht="12">
      <c r="B950" s="12"/>
    </row>
    <row r="951" ht="12">
      <c r="B951" s="12"/>
    </row>
    <row r="952" ht="12">
      <c r="B952" s="12"/>
    </row>
    <row r="953" ht="12">
      <c r="B953" s="12"/>
    </row>
    <row r="954" ht="12">
      <c r="B954" s="12"/>
    </row>
    <row r="955" ht="12">
      <c r="B955" s="12"/>
    </row>
    <row r="956" ht="12">
      <c r="B956" s="12"/>
    </row>
    <row r="957" ht="12">
      <c r="B957" s="12"/>
    </row>
    <row r="958" ht="12">
      <c r="B958" s="12"/>
    </row>
    <row r="959" ht="12">
      <c r="B959" s="12"/>
    </row>
    <row r="960" ht="12">
      <c r="B960" s="12"/>
    </row>
    <row r="961" ht="12">
      <c r="B961" s="12"/>
    </row>
    <row r="962" ht="12">
      <c r="B962" s="12"/>
    </row>
    <row r="963" ht="12">
      <c r="B963" s="12"/>
    </row>
    <row r="964" ht="12">
      <c r="B964" s="12"/>
    </row>
    <row r="965" ht="12">
      <c r="B965" s="12"/>
    </row>
    <row r="966" ht="12">
      <c r="B966" s="12"/>
    </row>
    <row r="967" ht="12">
      <c r="B967" s="12"/>
    </row>
    <row r="968" ht="12">
      <c r="B968" s="12"/>
    </row>
    <row r="969" ht="12">
      <c r="B969" s="12"/>
    </row>
    <row r="970" ht="12">
      <c r="B970" s="12"/>
    </row>
    <row r="971" ht="12">
      <c r="B971" s="12"/>
    </row>
    <row r="972" ht="12">
      <c r="B972" s="12"/>
    </row>
    <row r="973" ht="12">
      <c r="B973" s="12"/>
    </row>
    <row r="974" ht="12">
      <c r="B974" s="12"/>
    </row>
    <row r="975" ht="12">
      <c r="B975" s="12"/>
    </row>
    <row r="976" ht="12">
      <c r="B976" s="12"/>
    </row>
    <row r="977" ht="12">
      <c r="B977" s="12"/>
    </row>
    <row r="978" ht="12">
      <c r="B978" s="12"/>
    </row>
    <row r="979" ht="12">
      <c r="B979" s="12"/>
    </row>
    <row r="980" ht="12">
      <c r="B980" s="12"/>
    </row>
    <row r="981" ht="12">
      <c r="B981" s="12"/>
    </row>
    <row r="982" ht="12">
      <c r="B982" s="12"/>
    </row>
    <row r="983" ht="12">
      <c r="B983" s="12"/>
    </row>
    <row r="984" ht="12">
      <c r="B984" s="12"/>
    </row>
    <row r="985" ht="12">
      <c r="B985" s="12"/>
    </row>
    <row r="986" ht="12">
      <c r="B986" s="12"/>
    </row>
    <row r="987" ht="12">
      <c r="B987" s="12"/>
    </row>
    <row r="988" ht="12">
      <c r="B988" s="12"/>
    </row>
    <row r="989" ht="12">
      <c r="B989" s="12"/>
    </row>
    <row r="990" ht="12">
      <c r="B990" s="12"/>
    </row>
    <row r="991" ht="12">
      <c r="B991" s="12"/>
    </row>
    <row r="992" ht="12">
      <c r="B992" s="12"/>
    </row>
    <row r="993" ht="12">
      <c r="B993" s="12"/>
    </row>
    <row r="994" ht="12">
      <c r="B994" s="12"/>
    </row>
    <row r="995" ht="12">
      <c r="B995" s="12"/>
    </row>
    <row r="996" ht="12">
      <c r="B996" s="12"/>
    </row>
    <row r="997" ht="12">
      <c r="B997" s="12"/>
    </row>
    <row r="998" ht="12">
      <c r="B998" s="12"/>
    </row>
    <row r="999" ht="12">
      <c r="B999" s="12"/>
    </row>
    <row r="1000" ht="12">
      <c r="B1000" s="12"/>
    </row>
    <row r="1001" ht="12">
      <c r="B1001" s="12"/>
    </row>
    <row r="1002" ht="12">
      <c r="B1002" s="12"/>
    </row>
    <row r="1003" ht="12">
      <c r="B1003" s="12"/>
    </row>
    <row r="1004" ht="12">
      <c r="B1004" s="12"/>
    </row>
    <row r="1005" ht="12">
      <c r="B1005" s="12"/>
    </row>
    <row r="1006" ht="12">
      <c r="B1006" s="12"/>
    </row>
    <row r="1007" ht="12">
      <c r="B1007" s="12"/>
    </row>
    <row r="1008" ht="12">
      <c r="B1008" s="12"/>
    </row>
    <row r="1009" ht="12">
      <c r="B1009" s="12"/>
    </row>
    <row r="1010" ht="12">
      <c r="B1010" s="12"/>
    </row>
    <row r="1011" ht="12">
      <c r="B1011" s="12"/>
    </row>
    <row r="1012" ht="12">
      <c r="B1012" s="12"/>
    </row>
    <row r="1013" ht="12">
      <c r="B1013" s="12"/>
    </row>
    <row r="1014" ht="12">
      <c r="B1014" s="12"/>
    </row>
    <row r="1015" ht="12">
      <c r="B1015" s="12"/>
    </row>
    <row r="1016" ht="12">
      <c r="B1016" s="12"/>
    </row>
    <row r="1017" ht="12">
      <c r="B1017" s="12"/>
    </row>
    <row r="1018" ht="12">
      <c r="B1018" s="12"/>
    </row>
    <row r="1019" ht="12">
      <c r="B1019" s="12"/>
    </row>
    <row r="1020" ht="12">
      <c r="B1020" s="12"/>
    </row>
    <row r="1021" ht="12">
      <c r="B1021" s="12"/>
    </row>
    <row r="1022" ht="12">
      <c r="B1022" s="12"/>
    </row>
    <row r="1023" ht="12">
      <c r="B1023" s="12"/>
    </row>
    <row r="1024" ht="12">
      <c r="B1024" s="12"/>
    </row>
    <row r="1025" ht="12">
      <c r="B1025" s="12"/>
    </row>
    <row r="1026" ht="12">
      <c r="B1026" s="12"/>
    </row>
    <row r="1027" ht="12">
      <c r="B1027" s="12"/>
    </row>
    <row r="1028" ht="12">
      <c r="B1028" s="12"/>
    </row>
    <row r="1029" ht="12">
      <c r="B1029" s="12"/>
    </row>
    <row r="1030" ht="12">
      <c r="B1030" s="12"/>
    </row>
    <row r="1031" ht="12">
      <c r="B1031" s="12"/>
    </row>
    <row r="1032" ht="12">
      <c r="B1032" s="12"/>
    </row>
    <row r="1033" ht="12">
      <c r="B1033" s="12"/>
    </row>
    <row r="1034" ht="12">
      <c r="B1034" s="12"/>
    </row>
    <row r="1035" ht="12">
      <c r="B1035" s="12"/>
    </row>
    <row r="1036" ht="12">
      <c r="B1036" s="12"/>
    </row>
    <row r="1037" ht="12">
      <c r="B1037" s="12"/>
    </row>
    <row r="1038" ht="12">
      <c r="B1038" s="12"/>
    </row>
    <row r="1039" ht="12">
      <c r="B1039" s="12"/>
    </row>
    <row r="1040" ht="12">
      <c r="B1040" s="12"/>
    </row>
    <row r="1041" ht="12">
      <c r="B1041" s="12"/>
    </row>
    <row r="1042" ht="12">
      <c r="B1042" s="12"/>
    </row>
    <row r="1043" ht="12">
      <c r="B1043" s="12"/>
    </row>
    <row r="1044" ht="12">
      <c r="B1044" s="12"/>
    </row>
    <row r="1045" ht="12">
      <c r="B1045" s="12"/>
    </row>
    <row r="1046" ht="12">
      <c r="B1046" s="12"/>
    </row>
    <row r="1047" ht="12">
      <c r="B1047" s="12"/>
    </row>
    <row r="1048" ht="12">
      <c r="B1048" s="12"/>
    </row>
    <row r="1049" ht="12">
      <c r="B1049" s="12"/>
    </row>
    <row r="1050" ht="12">
      <c r="B1050" s="12"/>
    </row>
    <row r="1051" ht="12">
      <c r="B1051" s="12"/>
    </row>
    <row r="1052" ht="12">
      <c r="B1052" s="12"/>
    </row>
    <row r="1053" ht="12">
      <c r="B1053" s="12"/>
    </row>
    <row r="1054" ht="12">
      <c r="B1054" s="12"/>
    </row>
    <row r="1055" ht="12">
      <c r="B1055" s="12"/>
    </row>
    <row r="1056" ht="12">
      <c r="B1056" s="12"/>
    </row>
    <row r="1057" ht="12">
      <c r="B1057" s="12"/>
    </row>
    <row r="1058" ht="12">
      <c r="B1058" s="12"/>
    </row>
    <row r="1059" ht="12">
      <c r="B1059" s="12"/>
    </row>
    <row r="1060" ht="12">
      <c r="B1060" s="12"/>
    </row>
    <row r="1061" ht="12">
      <c r="B1061" s="12"/>
    </row>
    <row r="1062" ht="12">
      <c r="B1062" s="12"/>
    </row>
    <row r="1063" ht="12">
      <c r="B1063" s="12"/>
    </row>
    <row r="1064" ht="12">
      <c r="B1064" s="12"/>
    </row>
    <row r="1065" ht="12">
      <c r="B1065" s="12"/>
    </row>
    <row r="1066" ht="12">
      <c r="B1066" s="12"/>
    </row>
    <row r="1067" ht="12">
      <c r="B1067" s="12"/>
    </row>
    <row r="1068" ht="12">
      <c r="B1068" s="12"/>
    </row>
    <row r="1069" ht="12">
      <c r="B1069" s="12"/>
    </row>
    <row r="1070" ht="12">
      <c r="B1070" s="12"/>
    </row>
    <row r="1071" ht="12">
      <c r="B1071" s="12"/>
    </row>
    <row r="1072" ht="12">
      <c r="B1072" s="12"/>
    </row>
    <row r="1073" ht="12">
      <c r="B1073" s="12"/>
    </row>
    <row r="1074" ht="12">
      <c r="B1074" s="12"/>
    </row>
    <row r="1075" ht="12">
      <c r="B1075" s="12"/>
    </row>
    <row r="1076" ht="12">
      <c r="B1076" s="12"/>
    </row>
    <row r="1077" ht="12">
      <c r="B1077" s="12"/>
    </row>
    <row r="1078" ht="12">
      <c r="B1078" s="12"/>
    </row>
    <row r="1079" ht="12">
      <c r="B1079" s="12"/>
    </row>
    <row r="1080" ht="12">
      <c r="B1080" s="12"/>
    </row>
    <row r="1081" ht="12">
      <c r="B1081" s="12"/>
    </row>
    <row r="1082" ht="12">
      <c r="B1082" s="12"/>
    </row>
    <row r="1083" ht="12">
      <c r="B1083" s="12"/>
    </row>
    <row r="1084" ht="12">
      <c r="B1084" s="12"/>
    </row>
    <row r="1085" ht="12">
      <c r="B1085" s="12"/>
    </row>
    <row r="1086" ht="12">
      <c r="B1086" s="12"/>
    </row>
    <row r="1087" ht="12">
      <c r="B1087" s="12"/>
    </row>
    <row r="1088" ht="12">
      <c r="B1088" s="12"/>
    </row>
    <row r="1089" ht="12">
      <c r="B1089" s="12"/>
    </row>
    <row r="1090" ht="12">
      <c r="B1090" s="12"/>
    </row>
    <row r="1091" ht="12">
      <c r="B1091" s="12"/>
    </row>
    <row r="1092" ht="12">
      <c r="B1092" s="12"/>
    </row>
    <row r="1093" ht="12">
      <c r="B1093" s="12"/>
    </row>
    <row r="1094" ht="12">
      <c r="B1094" s="12"/>
    </row>
    <row r="1095" ht="12">
      <c r="B1095" s="12"/>
    </row>
    <row r="1096" ht="12">
      <c r="B1096" s="12"/>
    </row>
    <row r="1097" ht="12">
      <c r="B1097" s="12"/>
    </row>
    <row r="1098" ht="12">
      <c r="B1098" s="12"/>
    </row>
    <row r="1099" ht="12">
      <c r="B1099" s="12"/>
    </row>
    <row r="1100" ht="12">
      <c r="B1100" s="12"/>
    </row>
    <row r="1101" ht="12">
      <c r="B1101" s="12"/>
    </row>
    <row r="1102" ht="12">
      <c r="B1102" s="12"/>
    </row>
    <row r="1103" ht="12">
      <c r="B1103" s="12"/>
    </row>
    <row r="1104" ht="12">
      <c r="B1104" s="12"/>
    </row>
    <row r="1105" ht="12">
      <c r="B1105" s="12"/>
    </row>
    <row r="1106" ht="12">
      <c r="B1106" s="12"/>
    </row>
    <row r="1107" ht="12">
      <c r="B1107" s="12"/>
    </row>
    <row r="1108" ht="12">
      <c r="B1108" s="12"/>
    </row>
    <row r="1109" ht="12">
      <c r="B1109" s="12"/>
    </row>
    <row r="1110" ht="12">
      <c r="B1110" s="12"/>
    </row>
    <row r="1111" ht="12">
      <c r="B1111" s="12"/>
    </row>
    <row r="1112" ht="12">
      <c r="B1112" s="12"/>
    </row>
    <row r="1113" ht="12">
      <c r="B1113" s="12"/>
    </row>
    <row r="1114" ht="12">
      <c r="B1114" s="12"/>
    </row>
    <row r="1115" ht="12">
      <c r="B1115" s="12"/>
    </row>
    <row r="1116" ht="12">
      <c r="B1116" s="12"/>
    </row>
    <row r="1117" ht="12">
      <c r="B1117" s="12"/>
    </row>
    <row r="1118" ht="12">
      <c r="B1118" s="12"/>
    </row>
    <row r="1119" ht="12">
      <c r="B1119" s="12"/>
    </row>
    <row r="1120" ht="12">
      <c r="B1120" s="12"/>
    </row>
    <row r="1121" ht="12">
      <c r="B1121" s="12"/>
    </row>
    <row r="1122" ht="12">
      <c r="B1122" s="12"/>
    </row>
    <row r="1123" ht="12">
      <c r="B1123" s="12"/>
    </row>
    <row r="1124" ht="12">
      <c r="B1124" s="12"/>
    </row>
    <row r="1125" ht="12">
      <c r="B1125" s="12"/>
    </row>
    <row r="1126" ht="12">
      <c r="B1126" s="12"/>
    </row>
    <row r="1127" ht="12">
      <c r="B1127" s="12"/>
    </row>
    <row r="1128" ht="12">
      <c r="B1128" s="12"/>
    </row>
    <row r="1129" ht="12">
      <c r="B1129" s="12"/>
    </row>
    <row r="1130" ht="12">
      <c r="B1130" s="12"/>
    </row>
    <row r="1131" ht="12">
      <c r="B1131" s="12"/>
    </row>
    <row r="1132" ht="12">
      <c r="B1132" s="12"/>
    </row>
    <row r="1133" ht="12">
      <c r="B1133" s="12"/>
    </row>
    <row r="1134" ht="12">
      <c r="B1134" s="12"/>
    </row>
    <row r="1135" ht="12">
      <c r="B1135" s="12"/>
    </row>
    <row r="1136" ht="12">
      <c r="B1136" s="12"/>
    </row>
    <row r="1137" ht="12">
      <c r="B1137" s="12"/>
    </row>
    <row r="1138" ht="12">
      <c r="B1138" s="12"/>
    </row>
    <row r="1139" ht="12">
      <c r="B1139" s="12"/>
    </row>
    <row r="1140" ht="12">
      <c r="B1140" s="12"/>
    </row>
    <row r="1141" ht="12">
      <c r="B1141" s="12"/>
    </row>
    <row r="1142" ht="12">
      <c r="B1142" s="12"/>
    </row>
    <row r="1143" ht="12">
      <c r="B1143" s="12"/>
    </row>
    <row r="1144" ht="12">
      <c r="B1144" s="12"/>
    </row>
    <row r="1145" ht="12">
      <c r="B1145" s="12"/>
    </row>
    <row r="1146" ht="12">
      <c r="B1146" s="12"/>
    </row>
    <row r="1147" ht="12">
      <c r="B1147" s="12"/>
    </row>
    <row r="1148" ht="12">
      <c r="B1148" s="12"/>
    </row>
    <row r="1149" ht="12">
      <c r="B1149" s="12"/>
    </row>
    <row r="1150" ht="12">
      <c r="B1150" s="12"/>
    </row>
    <row r="1151" ht="12">
      <c r="B1151" s="12"/>
    </row>
    <row r="1152" ht="12">
      <c r="B1152" s="12"/>
    </row>
    <row r="1153" ht="12">
      <c r="B1153" s="12"/>
    </row>
    <row r="1154" ht="12">
      <c r="B1154" s="12"/>
    </row>
    <row r="1155" ht="12">
      <c r="B1155" s="12"/>
    </row>
    <row r="1156" ht="12">
      <c r="B1156" s="12"/>
    </row>
    <row r="1157" ht="12">
      <c r="B1157" s="12"/>
    </row>
    <row r="1158" ht="12">
      <c r="B1158" s="12"/>
    </row>
    <row r="1159" ht="12">
      <c r="B1159" s="12"/>
    </row>
    <row r="1160" ht="12">
      <c r="B1160" s="12"/>
    </row>
    <row r="1161" ht="12">
      <c r="B1161" s="12"/>
    </row>
    <row r="1162" ht="12">
      <c r="B1162" s="12"/>
    </row>
    <row r="1163" ht="12">
      <c r="B1163" s="12"/>
    </row>
    <row r="1164" ht="12">
      <c r="B1164" s="12"/>
    </row>
    <row r="1165" ht="12">
      <c r="B1165" s="12"/>
    </row>
    <row r="1166" ht="12">
      <c r="B1166" s="12"/>
    </row>
    <row r="1167" ht="12">
      <c r="B1167" s="12"/>
    </row>
    <row r="1168" ht="12">
      <c r="B1168" s="12"/>
    </row>
    <row r="1169" ht="12">
      <c r="B1169" s="12"/>
    </row>
    <row r="1170" ht="12">
      <c r="B1170" s="12"/>
    </row>
    <row r="1171" ht="12">
      <c r="B1171" s="12"/>
    </row>
    <row r="1172" ht="12">
      <c r="B1172" s="12"/>
    </row>
    <row r="1173" ht="12">
      <c r="B1173" s="12"/>
    </row>
    <row r="1174" ht="12">
      <c r="B1174" s="12"/>
    </row>
    <row r="1175" ht="12">
      <c r="B1175" s="12"/>
    </row>
    <row r="1176" ht="12">
      <c r="B1176" s="12"/>
    </row>
    <row r="1177" ht="12">
      <c r="B1177" s="12"/>
    </row>
    <row r="1178" ht="12">
      <c r="B1178" s="12"/>
    </row>
    <row r="1179" ht="12">
      <c r="B1179" s="12"/>
    </row>
    <row r="1180" ht="12">
      <c r="B1180" s="12"/>
    </row>
    <row r="1181" ht="12">
      <c r="B1181" s="12"/>
    </row>
    <row r="1182" ht="12">
      <c r="B1182" s="12"/>
    </row>
    <row r="1183" ht="12">
      <c r="B1183" s="12"/>
    </row>
    <row r="1184" ht="12">
      <c r="B1184" s="12"/>
    </row>
    <row r="1185" ht="12">
      <c r="B1185" s="12"/>
    </row>
    <row r="1186" ht="12">
      <c r="B1186" s="12"/>
    </row>
    <row r="1187" ht="12">
      <c r="B1187" s="12"/>
    </row>
    <row r="1188" ht="12">
      <c r="B1188" s="12"/>
    </row>
    <row r="1189" ht="12">
      <c r="B1189" s="12"/>
    </row>
    <row r="1190" ht="12">
      <c r="B1190" s="12"/>
    </row>
    <row r="1191" ht="12">
      <c r="B1191" s="12"/>
    </row>
    <row r="1192" ht="12">
      <c r="B1192" s="12"/>
    </row>
    <row r="1193" ht="12">
      <c r="B1193" s="12"/>
    </row>
    <row r="1194" ht="12">
      <c r="B1194" s="12"/>
    </row>
    <row r="1195" ht="12">
      <c r="B1195" s="12"/>
    </row>
    <row r="1196" ht="12">
      <c r="B1196" s="12"/>
    </row>
    <row r="1197" ht="12">
      <c r="B1197" s="12"/>
    </row>
    <row r="1198" ht="12">
      <c r="B1198" s="12"/>
    </row>
    <row r="1199" ht="12">
      <c r="B1199" s="12"/>
    </row>
    <row r="1200" ht="12">
      <c r="B1200" s="12"/>
    </row>
    <row r="1201" ht="12">
      <c r="B1201" s="12"/>
    </row>
    <row r="1202" ht="12">
      <c r="B1202" s="12"/>
    </row>
    <row r="1203" ht="12">
      <c r="B1203" s="12"/>
    </row>
    <row r="1204" ht="12">
      <c r="B1204" s="12"/>
    </row>
    <row r="1205" ht="12">
      <c r="B1205" s="12"/>
    </row>
    <row r="1206" ht="12">
      <c r="B1206" s="12"/>
    </row>
    <row r="1207" ht="12">
      <c r="B1207" s="12"/>
    </row>
    <row r="1208" ht="12">
      <c r="B1208" s="12"/>
    </row>
    <row r="1209" ht="12">
      <c r="B1209" s="12"/>
    </row>
    <row r="1210" ht="12">
      <c r="B1210" s="12"/>
    </row>
    <row r="1211" ht="12">
      <c r="B1211" s="12"/>
    </row>
    <row r="1212" ht="12">
      <c r="B1212" s="12"/>
    </row>
    <row r="1213" ht="12">
      <c r="B1213" s="12"/>
    </row>
    <row r="1214" ht="12">
      <c r="B1214" s="12"/>
    </row>
    <row r="1215" ht="12">
      <c r="B1215" s="12"/>
    </row>
    <row r="1216" ht="12">
      <c r="B1216" s="12"/>
    </row>
    <row r="1217" ht="12">
      <c r="B1217" s="12"/>
    </row>
    <row r="1218" ht="12">
      <c r="B1218" s="12"/>
    </row>
    <row r="1219" ht="12">
      <c r="B1219" s="12"/>
    </row>
    <row r="1220" ht="12">
      <c r="B1220" s="12"/>
    </row>
    <row r="1221" ht="12">
      <c r="B1221" s="12"/>
    </row>
    <row r="1222" ht="12">
      <c r="B1222" s="12"/>
    </row>
    <row r="1223" ht="12">
      <c r="B1223" s="12"/>
    </row>
    <row r="1224" ht="12">
      <c r="B1224" s="12"/>
    </row>
    <row r="1225" ht="12">
      <c r="B1225" s="12"/>
    </row>
    <row r="1226" ht="12">
      <c r="B1226" s="12"/>
    </row>
    <row r="1227" ht="12">
      <c r="B1227" s="12"/>
    </row>
    <row r="1228" ht="12">
      <c r="B1228" s="12"/>
    </row>
    <row r="1229" ht="12">
      <c r="B1229" s="12"/>
    </row>
    <row r="1230" ht="12">
      <c r="B1230" s="12"/>
    </row>
    <row r="1231" ht="12">
      <c r="B1231" s="12"/>
    </row>
    <row r="1232" ht="12">
      <c r="B1232" s="12"/>
    </row>
    <row r="1233" ht="12">
      <c r="B1233" s="12"/>
    </row>
    <row r="1234" ht="12">
      <c r="B1234" s="12"/>
    </row>
    <row r="1235" ht="12">
      <c r="B1235" s="12"/>
    </row>
    <row r="1236" ht="12">
      <c r="B1236" s="12"/>
    </row>
    <row r="1237" ht="12">
      <c r="B1237" s="12"/>
    </row>
    <row r="1238" ht="12">
      <c r="B1238" s="12"/>
    </row>
    <row r="1239" ht="12">
      <c r="B1239" s="12"/>
    </row>
    <row r="1240" ht="12">
      <c r="B1240" s="12"/>
    </row>
    <row r="1241" ht="12">
      <c r="B1241" s="12"/>
    </row>
    <row r="1242" ht="12">
      <c r="B1242" s="12"/>
    </row>
    <row r="1243" ht="12">
      <c r="B1243" s="12"/>
    </row>
    <row r="1244" ht="12">
      <c r="B1244" s="12"/>
    </row>
    <row r="1245" ht="12">
      <c r="B1245" s="12"/>
    </row>
    <row r="1246" ht="12">
      <c r="B1246" s="12"/>
    </row>
    <row r="1247" ht="12">
      <c r="B1247" s="12"/>
    </row>
    <row r="1248" ht="12">
      <c r="B1248" s="12"/>
    </row>
    <row r="1249" ht="12">
      <c r="B1249" s="12"/>
    </row>
    <row r="1250" ht="12">
      <c r="B1250" s="12"/>
    </row>
  </sheetData>
  <printOptions/>
  <pageMargins left="0.75" right="0.75" top="1" bottom="1" header="0.5" footer="0.5"/>
  <pageSetup fitToHeight="1" fitToWidth="1" horizontalDpi="600" verticalDpi="600" orientation="landscape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A. Wells</dc:creator>
  <cp:keywords/>
  <dc:description/>
  <cp:lastModifiedBy>Reviewer</cp:lastModifiedBy>
  <cp:lastPrinted>2006-01-26T21:10:15Z</cp:lastPrinted>
  <dcterms:created xsi:type="dcterms:W3CDTF">2005-12-07T15:17:42Z</dcterms:created>
  <dcterms:modified xsi:type="dcterms:W3CDTF">2006-07-12T16:04:17Z</dcterms:modified>
  <cp:category/>
  <cp:version/>
  <cp:contentType/>
  <cp:contentStatus/>
</cp:coreProperties>
</file>