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700" activeTab="0"/>
  </bookViews>
  <sheets>
    <sheet name="Design" sheetId="1" r:id="rId1"/>
    <sheet name="Sheet No. 1 of 4" sheetId="2" r:id="rId2"/>
    <sheet name="Sheet No. 2 of 4" sheetId="3" r:id="rId3"/>
    <sheet name="Sheet No. 3 of 4" sheetId="4" r:id="rId4"/>
    <sheet name="Sheet No. 4 of 4" sheetId="5" r:id="rId5"/>
    <sheet name="Data" sheetId="6" r:id="rId6"/>
    <sheet name="Author" sheetId="7" r:id="rId7"/>
  </sheets>
  <externalReferences>
    <externalReference r:id="rId10"/>
  </externalReferences>
  <definedNames>
    <definedName name="County">'[1]Design'!$C$5</definedName>
    <definedName name="Designer">'[1]Design'!$K$4</definedName>
    <definedName name="Landuser">'[1]Design'!$D$4</definedName>
    <definedName name="Location">'[1]IN-ENG-57L'!$F$22</definedName>
    <definedName name="_xlnm.Print_Area" localSheetId="1">'Sheet No. 1 of 4'!$A$1:$EU$43</definedName>
    <definedName name="_xlnm.Print_Area" localSheetId="2">'Sheet No. 2 of 4'!$A$1:$EW$53</definedName>
    <definedName name="_xlnm.Print_Area" localSheetId="3">'Sheet No. 3 of 4'!$A$1:$EW$53</definedName>
    <definedName name="_xlnm.Print_Area" localSheetId="4">'Sheet No. 4 of 4'!$A$1:$EW$53</definedName>
    <definedName name="Range">'[1]IN-ENG-57L'!$R$22</definedName>
    <definedName name="Section">'[1]IN-ENG-57L'!$N$22</definedName>
    <definedName name="Township">'[1]IN-ENG-57L'!$P$22</definedName>
  </definedNames>
  <calcPr fullCalcOnLoad="1"/>
</workbook>
</file>

<file path=xl/sharedStrings.xml><?xml version="1.0" encoding="utf-8"?>
<sst xmlns="http://schemas.openxmlformats.org/spreadsheetml/2006/main" count="327" uniqueCount="203">
  <si>
    <t>Landuser:</t>
  </si>
  <si>
    <t>Designed by:</t>
  </si>
  <si>
    <t>Date:</t>
  </si>
  <si>
    <t>County:</t>
  </si>
  <si>
    <t>Title:</t>
  </si>
  <si>
    <t>Tract No.</t>
  </si>
  <si>
    <t>Field #</t>
  </si>
  <si>
    <t>Checked by:</t>
  </si>
  <si>
    <t>ALUMINUM TOEWALL DESIGN</t>
  </si>
  <si>
    <t>F</t>
  </si>
  <si>
    <t>H</t>
  </si>
  <si>
    <t>S</t>
  </si>
  <si>
    <t>Standard Weir Lengths Available</t>
  </si>
  <si>
    <t>cfs</t>
  </si>
  <si>
    <t>Overfall - F =</t>
  </si>
  <si>
    <t>feet</t>
  </si>
  <si>
    <t>Calc. Weir Length - L =</t>
  </si>
  <si>
    <t>Std. Weir Length - L =</t>
  </si>
  <si>
    <t>Notch Depth - H =</t>
  </si>
  <si>
    <t>Headwall Length - S =</t>
  </si>
  <si>
    <t>Dimension B  =</t>
  </si>
  <si>
    <t>Notch Width - W =</t>
  </si>
  <si>
    <t>Str. Capacity - Q =</t>
  </si>
  <si>
    <t>Headwall Height - A =</t>
  </si>
  <si>
    <t>Weir Freeboard Allowance - f =</t>
  </si>
  <si>
    <t>Location:</t>
  </si>
  <si>
    <t xml:space="preserve">Section </t>
  </si>
  <si>
    <t>T</t>
  </si>
  <si>
    <t>R</t>
  </si>
  <si>
    <t>CONSTRUCTION DATA</t>
  </si>
  <si>
    <t>Layout by</t>
  </si>
  <si>
    <t>Date</t>
  </si>
  <si>
    <t>Contractor</t>
  </si>
  <si>
    <t>Completed Date</t>
  </si>
  <si>
    <t>Practice (does) (does not) meet standards and specifications.</t>
  </si>
  <si>
    <t>Checked by</t>
  </si>
  <si>
    <t>Cooperator</t>
  </si>
  <si>
    <t>County SWCD, Indiana</t>
  </si>
  <si>
    <t>Location</t>
  </si>
  <si>
    <t>*Provide an Emergency</t>
  </si>
  <si>
    <t>ELEVATIONS</t>
  </si>
  <si>
    <t>STRUCTURE</t>
  </si>
  <si>
    <t>DIMENSIONS</t>
  </si>
  <si>
    <t>TOP OF LEVEE</t>
  </si>
  <si>
    <t>(SETTLED)</t>
  </si>
  <si>
    <t>FT.</t>
  </si>
  <si>
    <t>FABRICATED CORRUGATED ALUMINUM</t>
  </si>
  <si>
    <t>TOP OF HEADWALL</t>
  </si>
  <si>
    <t>TOEWALL DROP SPILLWAY (SHEET 1 OF 4)</t>
  </si>
  <si>
    <t>EMERGENCY SPILLWAY</t>
  </si>
  <si>
    <t>W</t>
  </si>
  <si>
    <t>GENERAL LAYOUT</t>
  </si>
  <si>
    <t>WEIR CREST</t>
  </si>
  <si>
    <t>B</t>
  </si>
  <si>
    <t>DRAIN OUTLET FLOWLINE</t>
  </si>
  <si>
    <t>L</t>
  </si>
  <si>
    <t>U.S. DEPARTMENT OF AGRICULTURE</t>
  </si>
  <si>
    <t>STANDARD STRUCTURE SIZES</t>
  </si>
  <si>
    <t>CONCRETE APRON</t>
  </si>
  <si>
    <t>A</t>
  </si>
  <si>
    <t>NATURAL RESOURCES CONSERVATION SERVICE</t>
  </si>
  <si>
    <t>1.9'</t>
  </si>
  <si>
    <t>3.0'</t>
  </si>
  <si>
    <t>4.0'</t>
  </si>
  <si>
    <t>Approved by</t>
  </si>
  <si>
    <t>1.8'</t>
  </si>
  <si>
    <t>2.1'</t>
  </si>
  <si>
    <t>BENCHMARK DESCRIPTION</t>
  </si>
  <si>
    <t>Designed</t>
  </si>
  <si>
    <t>Title</t>
  </si>
  <si>
    <t>4.2'</t>
  </si>
  <si>
    <t>5.4'</t>
  </si>
  <si>
    <t>6.6'</t>
  </si>
  <si>
    <t>ELEVATION</t>
  </si>
  <si>
    <t>Drawn</t>
  </si>
  <si>
    <t>8.9'</t>
  </si>
  <si>
    <t>11.1'</t>
  </si>
  <si>
    <t>13.4'</t>
  </si>
  <si>
    <t>DESCRIPTION</t>
  </si>
  <si>
    <t>Adapted</t>
  </si>
  <si>
    <t>Reference:  Engineering Field</t>
  </si>
  <si>
    <t>Checked</t>
  </si>
  <si>
    <t>Sheet No.</t>
  </si>
  <si>
    <t>Drawing No.</t>
  </si>
  <si>
    <t>Manual, Chapter 6</t>
  </si>
  <si>
    <t>of</t>
  </si>
  <si>
    <t>IN-ENG-5 (10/04)</t>
  </si>
  <si>
    <t>STEEL SCHEDULE</t>
  </si>
  <si>
    <t>MARK</t>
  </si>
  <si>
    <t>QUANTITY</t>
  </si>
  <si>
    <t>LENGTH</t>
  </si>
  <si>
    <t>TOTAL</t>
  </si>
  <si>
    <t>W + 2</t>
  </si>
  <si>
    <t>W/2 + B + 2' 10"</t>
  </si>
  <si>
    <t>W/2 + B + 3</t>
  </si>
  <si>
    <t>W + 1'0"</t>
  </si>
  <si>
    <t>=</t>
  </si>
  <si>
    <t>Total Lin. Ft. #4 Rebars</t>
  </si>
  <si>
    <t>W/2 + B + 0.5'</t>
  </si>
  <si>
    <t>Total Weight #4 Rebars @ 0.668 lb./ft.</t>
  </si>
  <si>
    <t>Note:</t>
  </si>
  <si>
    <t>All Rebars shall be #4 (1/2" dia.)</t>
  </si>
  <si>
    <t>W/2 + B + (1'0")</t>
  </si>
  <si>
    <t>(1'10")</t>
  </si>
  <si>
    <t>CONCRETE QUANTITY</t>
  </si>
  <si>
    <t>Toewall:</t>
  </si>
  <si>
    <t>(2S + W + 1.5)</t>
  </si>
  <si>
    <t>(</t>
  </si>
  <si>
    <t>)</t>
  </si>
  <si>
    <t>cu. yds.</t>
  </si>
  <si>
    <t>Apron:</t>
  </si>
  <si>
    <t>(W + 1.5)</t>
  </si>
  <si>
    <t xml:space="preserve"> + B + 0.50)</t>
  </si>
  <si>
    <t>"</t>
  </si>
  <si>
    <t>BASED ON CLEAN NEAT LINES, ADD</t>
  </si>
  <si>
    <t>10% TO ALLOW FOR CONSTRUCTION</t>
  </si>
  <si>
    <t>TOLERANCE.</t>
  </si>
  <si>
    <t>TOEWALL DROP SPILLWAY (SHEET 2 OF 4)</t>
  </si>
  <si>
    <t>.</t>
  </si>
  <si>
    <r>
      <t xml:space="preserve">Mark  </t>
    </r>
    <r>
      <rPr>
        <sz val="7"/>
        <rFont val="Arial"/>
        <family val="2"/>
      </rPr>
      <t>1</t>
    </r>
    <r>
      <rPr>
        <sz val="8"/>
        <rFont val="Arial"/>
        <family val="2"/>
      </rPr>
      <t xml:space="preserve">  Bar shall be bent:</t>
    </r>
  </si>
  <si>
    <r>
      <t xml:space="preserve">Mark  </t>
    </r>
    <r>
      <rPr>
        <sz val="7"/>
        <rFont val="Arial"/>
        <family val="2"/>
      </rPr>
      <t>2</t>
    </r>
    <r>
      <rPr>
        <sz val="8"/>
        <rFont val="Arial"/>
        <family val="2"/>
      </rPr>
      <t xml:space="preserve">  Bar shall be straight</t>
    </r>
  </si>
  <si>
    <r>
      <t>(</t>
    </r>
    <r>
      <rPr>
        <sz val="5"/>
        <rFont val="Arial"/>
        <family val="2"/>
      </rPr>
      <t xml:space="preserve"> </t>
    </r>
    <r>
      <rPr>
        <sz val="8"/>
        <rFont val="Arial"/>
        <family val="2"/>
      </rPr>
      <t>W</t>
    </r>
  </si>
  <si>
    <t>SUBSURFACE DRAIN OUTLET STUB</t>
  </si>
  <si>
    <t>inch dia., 2' stub, required at</t>
  </si>
  <si>
    <t>o'clock position, facing upstream.</t>
  </si>
  <si>
    <t>Bottom invert</t>
  </si>
  <si>
    <t>ft. below weir crest.</t>
  </si>
  <si>
    <t>Required</t>
  </si>
  <si>
    <t>TOEWALL DROP SPILLWAY (SHEET 3 OF 4)</t>
  </si>
  <si>
    <t>ESTIMATED QUANTITIES</t>
  </si>
  <si>
    <t>EACH</t>
  </si>
  <si>
    <t>CONCRETE (3000 P.S.I. STRENGTH)</t>
  </si>
  <si>
    <t>CU. YD.</t>
  </si>
  <si>
    <t>REINFORCING BARS #4 (1/2" DIAMETER)</t>
  </si>
  <si>
    <t>LIN. FT.</t>
  </si>
  <si>
    <t>POUNDS</t>
  </si>
  <si>
    <t>FILTER DRAIN (0.04 L)</t>
  </si>
  <si>
    <t>DRAIN TILE OUTLET</t>
  </si>
  <si>
    <t>INCH DIAMETER</t>
  </si>
  <si>
    <t>4" PERF. PE TUBING WITH FILTER SLEEVE</t>
  </si>
  <si>
    <t>FEET</t>
  </si>
  <si>
    <t xml:space="preserve">4" SCH 40 PVC OUTLET PIPE WITH ANIMAL GUARD, 5 FT. LENGTH  </t>
  </si>
  <si>
    <t>TOEWALL DROP SPILLWAY (SHEET 4 OF 4)</t>
  </si>
  <si>
    <t>Section</t>
  </si>
  <si>
    <t>Township</t>
  </si>
  <si>
    <t>Range</t>
  </si>
  <si>
    <t>Actual Weir Flow Depth =</t>
  </si>
  <si>
    <t>Practice ID:</t>
  </si>
  <si>
    <t>foot</t>
  </si>
  <si>
    <t>ES Vegetation Allow. - g =</t>
  </si>
  <si>
    <t>Emergency Spillway Elevation = Weir Elev + H - f -g =</t>
  </si>
  <si>
    <t>Weir Length Increment</t>
  </si>
  <si>
    <t>STANDARD DIMENSION TABLE</t>
  </si>
  <si>
    <t>Tile Outlet Information</t>
  </si>
  <si>
    <t>Tile Outlet Elevation =</t>
  </si>
  <si>
    <t>Distance below weir crest =</t>
  </si>
  <si>
    <t>-inch diam.@</t>
  </si>
  <si>
    <t xml:space="preserve">1.  </t>
  </si>
  <si>
    <t xml:space="preserve">2.  </t>
  </si>
  <si>
    <t>Toewall Depth -inches =</t>
  </si>
  <si>
    <t>inches (12 inches min.)</t>
  </si>
  <si>
    <t>27 inches min.</t>
  </si>
  <si>
    <t>Concrete Toewall Dimensions</t>
  </si>
  <si>
    <t>Aluminum pipe shall be shop welded to structure</t>
  </si>
  <si>
    <t>for drain tile outlet when specified below.</t>
  </si>
  <si>
    <t>Provide Animal Guard(s).</t>
  </si>
  <si>
    <t>Width of Concrete Toewall =</t>
  </si>
  <si>
    <t>Emergency Spillway Data</t>
  </si>
  <si>
    <t>-yr. 24-hr Q =</t>
  </si>
  <si>
    <t>Top of Levee Elevation (settled) = Weir Elev + H +1.0 =</t>
  </si>
  <si>
    <t>Top of Headwall Elevaton = Weir Elev + H =</t>
  </si>
  <si>
    <t>Structure Apron Elevation = Weir Elev - F =</t>
  </si>
  <si>
    <t>Calc Bottom Width Required -bw =</t>
  </si>
  <si>
    <t>: 1</t>
  </si>
  <si>
    <t>Emer Spwy Side Slopes =</t>
  </si>
  <si>
    <t>Avail. Emer Spwy Flow Depth - h =</t>
  </si>
  <si>
    <r>
      <t>(Q = 2.7 L h</t>
    </r>
    <r>
      <rPr>
        <vertAlign val="superscript"/>
        <sz val="8"/>
        <rFont val="Arial"/>
        <family val="2"/>
      </rPr>
      <t>3/2</t>
    </r>
    <r>
      <rPr>
        <sz val="8"/>
        <rFont val="Arial"/>
        <family val="2"/>
      </rPr>
      <t>)</t>
    </r>
  </si>
  <si>
    <t>Required Emer Spwy Design Q =</t>
  </si>
  <si>
    <t>Toewall Structure Data</t>
  </si>
  <si>
    <t>(TF Elev - ES Elev -g -.5)</t>
  </si>
  <si>
    <t>Emer Spwy Location (LDS):</t>
  </si>
  <si>
    <t>ft.</t>
  </si>
  <si>
    <t>Min. Width</t>
  </si>
  <si>
    <t xml:space="preserve"> Spillway,  on</t>
  </si>
  <si>
    <t>both sides.</t>
  </si>
  <si>
    <t>right side.</t>
  </si>
  <si>
    <t>left side.</t>
  </si>
  <si>
    <t>(LDS)</t>
  </si>
  <si>
    <t>RIPRAP (0.03 L) around weir</t>
  </si>
  <si>
    <t>RIPRAP, d50 =</t>
  </si>
  <si>
    <t>TONS</t>
  </si>
  <si>
    <t>ft. section downstream of structure</t>
  </si>
  <si>
    <t>-inch,</t>
  </si>
  <si>
    <t>(Q total - Q str.)</t>
  </si>
  <si>
    <t>Min L</t>
  </si>
  <si>
    <t>L Incr.</t>
  </si>
  <si>
    <t>Structure Weir Crest Elevation =</t>
  </si>
  <si>
    <t>Weir -</t>
  </si>
  <si>
    <t>Total -</t>
  </si>
  <si>
    <t>o'clock  LUS</t>
  </si>
  <si>
    <t>This drawing was created by Bob Dunn.</t>
  </si>
  <si>
    <t>Contact Beth Clarizia to make changes to any sheets.</t>
  </si>
  <si>
    <t>Version 1.0  (2/06)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</si>
</sst>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
    <numFmt numFmtId="168" formatCode="m/yy"/>
    <numFmt numFmtId="169" formatCode="[$-409]dddd\,\ mmmm\ dd\,\ yyyy"/>
  </numFmts>
  <fonts count="25">
    <font>
      <sz val="10"/>
      <name val="Arial"/>
      <family val="0"/>
    </font>
    <font>
      <b/>
      <sz val="14"/>
      <name val="Arial"/>
      <family val="2"/>
    </font>
    <font>
      <sz val="8"/>
      <name val="Arial"/>
      <family val="2"/>
    </font>
    <font>
      <sz val="9"/>
      <name val="Arial"/>
      <family val="2"/>
    </font>
    <font>
      <sz val="10"/>
      <color indexed="10"/>
      <name val="Arial"/>
      <family val="2"/>
    </font>
    <font>
      <b/>
      <u val="single"/>
      <sz val="8"/>
      <name val="Arial"/>
      <family val="2"/>
    </font>
    <font>
      <sz val="7"/>
      <name val="Arial"/>
      <family val="0"/>
    </font>
    <font>
      <b/>
      <sz val="8"/>
      <name val="Arial"/>
      <family val="2"/>
    </font>
    <font>
      <u val="single"/>
      <sz val="6"/>
      <name val="Arial"/>
      <family val="0"/>
    </font>
    <font>
      <sz val="6"/>
      <name val="Arial"/>
      <family val="0"/>
    </font>
    <font>
      <b/>
      <sz val="9"/>
      <name val="Arial"/>
      <family val="0"/>
    </font>
    <font>
      <u val="single"/>
      <sz val="8"/>
      <name val="Arial"/>
      <family val="2"/>
    </font>
    <font>
      <b/>
      <sz val="8"/>
      <name val="Times New Roman"/>
      <family val="1"/>
    </font>
    <font>
      <sz val="7.6"/>
      <name val="Arial"/>
      <family val="0"/>
    </font>
    <font>
      <b/>
      <sz val="7"/>
      <name val="Arial"/>
      <family val="2"/>
    </font>
    <font>
      <i/>
      <sz val="7"/>
      <name val="Arial"/>
      <family val="2"/>
    </font>
    <font>
      <sz val="5"/>
      <name val="Arial"/>
      <family val="2"/>
    </font>
    <font>
      <sz val="12"/>
      <name val="Arial"/>
      <family val="0"/>
    </font>
    <font>
      <i/>
      <sz val="6"/>
      <name val="Arial"/>
      <family val="2"/>
    </font>
    <font>
      <u val="single"/>
      <sz val="7"/>
      <name val="Arial"/>
      <family val="2"/>
    </font>
    <font>
      <b/>
      <u val="single"/>
      <sz val="10"/>
      <name val="Arial"/>
      <family val="2"/>
    </font>
    <font>
      <b/>
      <u val="single"/>
      <sz val="7.3"/>
      <name val="Arial"/>
      <family val="2"/>
    </font>
    <font>
      <sz val="7.3"/>
      <name val="Arial"/>
      <family val="2"/>
    </font>
    <font>
      <b/>
      <sz val="12"/>
      <name val="Arial"/>
      <family val="2"/>
    </font>
    <font>
      <vertAlign val="superscript"/>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3">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medium"/>
      <right style="double"/>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double"/>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double"/>
      <right>
        <color indexed="63"/>
      </right>
      <top style="thin"/>
      <bottom style="thin"/>
    </border>
    <border>
      <left style="thin"/>
      <right>
        <color indexed="63"/>
      </right>
      <top style="medium"/>
      <bottom style="thin"/>
    </border>
    <border>
      <left style="medium"/>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horizontal="right"/>
    </xf>
    <xf numFmtId="0" fontId="3" fillId="0" borderId="0" xfId="0" applyFont="1" applyAlignment="1">
      <alignment/>
    </xf>
    <xf numFmtId="0" fontId="0" fillId="2" borderId="1" xfId="0" applyFill="1" applyBorder="1" applyAlignment="1" applyProtection="1">
      <alignment horizontal="left"/>
      <protection locked="0"/>
    </xf>
    <xf numFmtId="2" fontId="0" fillId="0" borderId="0" xfId="0" applyNumberFormat="1" applyAlignment="1">
      <alignment/>
    </xf>
    <xf numFmtId="164" fontId="0" fillId="0" borderId="0" xfId="0" applyNumberFormat="1" applyAlignment="1">
      <alignment/>
    </xf>
    <xf numFmtId="164" fontId="0" fillId="0" borderId="2" xfId="0" applyNumberFormat="1" applyBorder="1" applyAlignment="1">
      <alignment/>
    </xf>
    <xf numFmtId="0" fontId="0" fillId="0" borderId="3" xfId="0" applyBorder="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0" fontId="0" fillId="0" borderId="1" xfId="0" applyBorder="1" applyAlignment="1">
      <alignment/>
    </xf>
    <xf numFmtId="164" fontId="0" fillId="0" borderId="5" xfId="0" applyNumberFormat="1" applyBorder="1" applyAlignment="1">
      <alignment horizontal="center"/>
    </xf>
    <xf numFmtId="164" fontId="0" fillId="0" borderId="5" xfId="0" applyNumberFormat="1" applyBorder="1" applyAlignment="1">
      <alignment/>
    </xf>
    <xf numFmtId="0" fontId="0" fillId="0" borderId="0" xfId="0" applyBorder="1" applyAlignment="1">
      <alignment/>
    </xf>
    <xf numFmtId="0" fontId="0" fillId="2" borderId="6" xfId="0" applyFill="1" applyBorder="1" applyAlignment="1" applyProtection="1">
      <alignment horizontal="right"/>
      <protection locked="0"/>
    </xf>
    <xf numFmtId="164" fontId="0" fillId="2" borderId="6" xfId="0" applyNumberFormat="1" applyFill="1" applyBorder="1" applyAlignment="1" applyProtection="1">
      <alignment horizontal="center"/>
      <protection locked="0"/>
    </xf>
    <xf numFmtId="1" fontId="0" fillId="0" borderId="0" xfId="0" applyNumberFormat="1" applyAlignment="1">
      <alignment/>
    </xf>
    <xf numFmtId="0" fontId="4" fillId="0" borderId="0" xfId="0" applyFont="1" applyAlignment="1">
      <alignment/>
    </xf>
    <xf numFmtId="164" fontId="0" fillId="0" borderId="0" xfId="0" applyNumberFormat="1" applyAlignment="1">
      <alignment horizontal="right"/>
    </xf>
    <xf numFmtId="164" fontId="0" fillId="2" borderId="6" xfId="0" applyNumberFormat="1" applyFill="1" applyBorder="1" applyAlignment="1" applyProtection="1">
      <alignment horizontal="right"/>
      <protection locked="0"/>
    </xf>
    <xf numFmtId="0" fontId="0" fillId="0" borderId="7" xfId="0" applyFont="1" applyBorder="1" applyAlignment="1">
      <alignment vertical="top"/>
    </xf>
    <xf numFmtId="0" fontId="5" fillId="0" borderId="8" xfId="0" applyFont="1" applyBorder="1" applyAlignment="1">
      <alignment horizontal="center" vertical="top"/>
    </xf>
    <xf numFmtId="0" fontId="0" fillId="0" borderId="9" xfId="0" applyFont="1" applyBorder="1" applyAlignment="1">
      <alignment vertical="top"/>
    </xf>
    <xf numFmtId="0" fontId="0" fillId="0" borderId="8" xfId="0" applyFont="1" applyBorder="1" applyAlignment="1">
      <alignment vertical="top"/>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vertical="top"/>
    </xf>
    <xf numFmtId="0" fontId="2"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top"/>
    </xf>
    <xf numFmtId="0" fontId="0" fillId="0" borderId="11" xfId="0" applyFont="1" applyBorder="1" applyAlignment="1">
      <alignment vertical="top"/>
    </xf>
    <xf numFmtId="0" fontId="0" fillId="0" borderId="0" xfId="0" applyFont="1" applyBorder="1" applyAlignment="1">
      <alignment/>
    </xf>
    <xf numFmtId="0" fontId="0" fillId="0" borderId="11" xfId="0" applyFont="1" applyBorder="1" applyAlignment="1">
      <alignment/>
    </xf>
    <xf numFmtId="0" fontId="2" fillId="0" borderId="6"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0" xfId="0" applyFont="1" applyBorder="1" applyAlignment="1">
      <alignment/>
    </xf>
    <xf numFmtId="0" fontId="2" fillId="0" borderId="0" xfId="0" applyFont="1" applyBorder="1" applyAlignment="1">
      <alignment horizontal="right" vertical="top"/>
    </xf>
    <xf numFmtId="0" fontId="6" fillId="0" borderId="0" xfId="0" applyFont="1" applyBorder="1" applyAlignment="1">
      <alignment vertical="top"/>
    </xf>
    <xf numFmtId="0" fontId="6" fillId="0" borderId="0" xfId="0" applyFont="1" applyBorder="1" applyAlignment="1">
      <alignment vertical="top"/>
    </xf>
    <xf numFmtId="0" fontId="5" fillId="0" borderId="0" xfId="0" applyFont="1" applyBorder="1" applyAlignment="1">
      <alignment horizontal="center" vertical="top"/>
    </xf>
    <xf numFmtId="0" fontId="2" fillId="0" borderId="0" xfId="0" applyFont="1" applyBorder="1" applyAlignment="1">
      <alignment horizontal="center" vertical="top"/>
    </xf>
    <xf numFmtId="0" fontId="9" fillId="0" borderId="0" xfId="0" applyFont="1" applyBorder="1" applyAlignment="1">
      <alignment vertical="top"/>
    </xf>
    <xf numFmtId="0" fontId="2" fillId="0" borderId="0" xfId="0" applyFont="1" applyBorder="1" applyAlignment="1">
      <alignment horizontal="center" vertical="top"/>
    </xf>
    <xf numFmtId="0" fontId="2" fillId="0" borderId="0" xfId="0" applyFont="1" applyFill="1" applyBorder="1" applyAlignment="1">
      <alignment horizontal="center" vertical="top"/>
    </xf>
    <xf numFmtId="0" fontId="6" fillId="0" borderId="0" xfId="0" applyFont="1" applyBorder="1" applyAlignment="1">
      <alignment horizontal="left" vertical="top"/>
    </xf>
    <xf numFmtId="0" fontId="0" fillId="0" borderId="1" xfId="0" applyFont="1" applyBorder="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3" xfId="0" applyFont="1" applyBorder="1" applyAlignment="1">
      <alignment vertical="top"/>
    </xf>
    <xf numFmtId="0" fontId="6" fillId="0" borderId="15" xfId="0" applyFont="1" applyBorder="1" applyAlignment="1">
      <alignment vertical="top"/>
    </xf>
    <xf numFmtId="0" fontId="0" fillId="0" borderId="0" xfId="0" applyFont="1" applyAlignment="1">
      <alignment/>
    </xf>
    <xf numFmtId="49" fontId="0" fillId="0" borderId="0" xfId="0" applyNumberFormat="1" applyAlignment="1">
      <alignment/>
    </xf>
    <xf numFmtId="0" fontId="0" fillId="0" borderId="8" xfId="0" applyFont="1" applyBorder="1" applyAlignment="1">
      <alignment/>
    </xf>
    <xf numFmtId="49" fontId="2" fillId="0" borderId="0" xfId="0" applyNumberFormat="1" applyFont="1" applyBorder="1" applyAlignment="1">
      <alignment horizontal="right" vertical="top"/>
    </xf>
    <xf numFmtId="0" fontId="0" fillId="0" borderId="0" xfId="0" applyFont="1" applyBorder="1" applyAlignment="1">
      <alignment/>
    </xf>
    <xf numFmtId="0" fontId="0" fillId="0" borderId="0" xfId="0" applyBorder="1" applyAlignment="1">
      <alignment horizontal="center" vertical="top"/>
    </xf>
    <xf numFmtId="0" fontId="2" fillId="0" borderId="0" xfId="0" applyFont="1" applyBorder="1" applyAlignment="1">
      <alignment horizontal="left" vertical="top"/>
    </xf>
    <xf numFmtId="0" fontId="2" fillId="0" borderId="0" xfId="0" applyFont="1" applyBorder="1" applyAlignment="1">
      <alignment vertical="top" textRotation="90"/>
    </xf>
    <xf numFmtId="0" fontId="0" fillId="0" borderId="0" xfId="0" applyAlignment="1">
      <alignment/>
    </xf>
    <xf numFmtId="0" fontId="17" fillId="0" borderId="0" xfId="0" applyFont="1" applyBorder="1" applyAlignment="1">
      <alignment/>
    </xf>
    <xf numFmtId="0" fontId="7" fillId="0" borderId="0" xfId="0" applyFont="1" applyBorder="1" applyAlignment="1">
      <alignment horizontal="center" vertical="top"/>
    </xf>
    <xf numFmtId="0" fontId="6" fillId="0" borderId="10" xfId="0" applyFont="1" applyBorder="1" applyAlignment="1">
      <alignment vertical="top"/>
    </xf>
    <xf numFmtId="0" fontId="6" fillId="0" borderId="10" xfId="0" applyFont="1" applyBorder="1" applyAlignment="1">
      <alignment horizontal="center" vertical="top"/>
    </xf>
    <xf numFmtId="0" fontId="6" fillId="0" borderId="0" xfId="0" applyFont="1" applyBorder="1" applyAlignment="1">
      <alignment horizontal="center" vertical="top"/>
    </xf>
    <xf numFmtId="0" fontId="3" fillId="0" borderId="0" xfId="0" applyNumberFormat="1" applyFont="1" applyFill="1" applyBorder="1" applyAlignment="1" applyProtection="1">
      <alignment vertical="top"/>
      <protection/>
    </xf>
    <xf numFmtId="0" fontId="2" fillId="0" borderId="0" xfId="0" applyFont="1" applyFill="1" applyBorder="1" applyAlignment="1">
      <alignment vertical="top"/>
    </xf>
    <xf numFmtId="0" fontId="6" fillId="0" borderId="0" xfId="0" applyFont="1" applyBorder="1" applyAlignment="1">
      <alignment/>
    </xf>
    <xf numFmtId="0" fontId="6" fillId="0" borderId="0" xfId="0" applyFont="1" applyBorder="1" applyAlignment="1">
      <alignment/>
    </xf>
    <xf numFmtId="0" fontId="0" fillId="0" borderId="0" xfId="0" applyFont="1" applyBorder="1" applyAlignment="1">
      <alignment horizontal="center" vertical="top"/>
    </xf>
    <xf numFmtId="0" fontId="2" fillId="0" borderId="0" xfId="0" applyFont="1" applyBorder="1" applyAlignment="1">
      <alignment/>
    </xf>
    <xf numFmtId="0" fontId="2" fillId="0" borderId="1" xfId="0" applyFont="1" applyBorder="1" applyAlignment="1">
      <alignment vertical="top"/>
    </xf>
    <xf numFmtId="0" fontId="0" fillId="0" borderId="10" xfId="0" applyFont="1" applyBorder="1" applyAlignment="1">
      <alignment horizontal="left" vertical="top"/>
    </xf>
    <xf numFmtId="0" fontId="2" fillId="0" borderId="6" xfId="0" applyFont="1" applyFill="1" applyBorder="1" applyAlignment="1" applyProtection="1">
      <alignment horizontal="left" vertical="top"/>
      <protection/>
    </xf>
    <xf numFmtId="0" fontId="0" fillId="0" borderId="11" xfId="0" applyFont="1" applyBorder="1" applyAlignment="1">
      <alignment horizontal="left" vertical="top"/>
    </xf>
    <xf numFmtId="1" fontId="0" fillId="2" borderId="6" xfId="0" applyNumberFormat="1" applyFill="1" applyBorder="1" applyAlignment="1" applyProtection="1">
      <alignment horizontal="center"/>
      <protection locked="0"/>
    </xf>
    <xf numFmtId="0" fontId="6" fillId="0" borderId="0" xfId="0" applyFont="1" applyFill="1" applyBorder="1" applyAlignment="1" applyProtection="1">
      <alignment vertical="top"/>
      <protection/>
    </xf>
    <xf numFmtId="0" fontId="0" fillId="0" borderId="0" xfId="0"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1" fontId="0" fillId="0" borderId="0" xfId="0" applyNumberFormat="1" applyFill="1" applyBorder="1" applyAlignment="1" applyProtection="1">
      <alignment horizontal="center"/>
      <protection/>
    </xf>
    <xf numFmtId="0" fontId="0" fillId="0" borderId="0" xfId="0" applyFill="1" applyAlignment="1" applyProtection="1">
      <alignment horizontal="right"/>
      <protection/>
    </xf>
    <xf numFmtId="164" fontId="0" fillId="0" borderId="0" xfId="0" applyNumberFormat="1" applyFill="1" applyBorder="1" applyAlignment="1" applyProtection="1">
      <alignment horizontal="center"/>
      <protection/>
    </xf>
    <xf numFmtId="0" fontId="0" fillId="0" borderId="0" xfId="0" applyFont="1" applyBorder="1" applyAlignment="1" applyProtection="1">
      <alignment vertical="top"/>
      <protection/>
    </xf>
    <xf numFmtId="0" fontId="2" fillId="0" borderId="16"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0" fillId="0" borderId="17"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3" borderId="0" xfId="0" applyFill="1" applyAlignment="1">
      <alignment/>
    </xf>
    <xf numFmtId="0" fontId="0" fillId="0" borderId="7" xfId="0" applyBorder="1" applyAlignment="1">
      <alignment/>
    </xf>
    <xf numFmtId="0" fontId="0" fillId="0" borderId="8" xfId="0"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164" fontId="0" fillId="0" borderId="20"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164" fontId="0" fillId="0" borderId="24" xfId="0" applyNumberFormat="1" applyBorder="1" applyAlignment="1">
      <alignment horizontal="center"/>
    </xf>
    <xf numFmtId="164" fontId="0" fillId="0" borderId="25" xfId="0" applyNumberFormat="1" applyBorder="1" applyAlignment="1">
      <alignment horizontal="center"/>
    </xf>
    <xf numFmtId="164" fontId="0" fillId="0" borderId="26" xfId="0" applyNumberFormat="1" applyBorder="1" applyAlignment="1">
      <alignment horizontal="center"/>
    </xf>
    <xf numFmtId="164" fontId="0" fillId="0" borderId="27" xfId="0" applyNumberFormat="1" applyBorder="1" applyAlignment="1">
      <alignment horizontal="center"/>
    </xf>
    <xf numFmtId="164" fontId="0" fillId="0" borderId="26" xfId="0" applyNumberFormat="1" applyBorder="1" applyAlignment="1">
      <alignment/>
    </xf>
    <xf numFmtId="164" fontId="0" fillId="0" borderId="21" xfId="0" applyNumberFormat="1" applyBorder="1" applyAlignment="1">
      <alignment/>
    </xf>
    <xf numFmtId="164" fontId="0" fillId="0" borderId="28" xfId="0" applyNumberFormat="1" applyBorder="1" applyAlignment="1">
      <alignment/>
    </xf>
    <xf numFmtId="0" fontId="0" fillId="0" borderId="6" xfId="0" applyBorder="1" applyAlignment="1">
      <alignment/>
    </xf>
    <xf numFmtId="0" fontId="0" fillId="0" borderId="0" xfId="0" applyAlignment="1" quotePrefix="1">
      <alignment/>
    </xf>
    <xf numFmtId="1" fontId="0" fillId="2" borderId="6" xfId="0" applyNumberFormat="1" applyFill="1" applyBorder="1" applyAlignment="1" applyProtection="1">
      <alignment horizontal="right"/>
      <protection locked="0"/>
    </xf>
    <xf numFmtId="0" fontId="0" fillId="0" borderId="0" xfId="0" applyAlignment="1" quotePrefix="1">
      <alignment horizontal="right"/>
    </xf>
    <xf numFmtId="1" fontId="2" fillId="0" borderId="0" xfId="0" applyNumberFormat="1" applyFont="1" applyFill="1" applyBorder="1" applyAlignment="1" applyProtection="1">
      <alignment horizontal="center"/>
      <protection/>
    </xf>
    <xf numFmtId="0" fontId="0" fillId="0" borderId="11" xfId="0" applyBorder="1" applyAlignment="1">
      <alignment/>
    </xf>
    <xf numFmtId="1" fontId="0" fillId="0" borderId="0" xfId="0" applyNumberFormat="1" applyAlignment="1">
      <alignment horizontal="center"/>
    </xf>
    <xf numFmtId="1" fontId="0" fillId="2" borderId="6" xfId="0" applyNumberFormat="1" applyFill="1" applyBorder="1" applyAlignment="1" applyProtection="1">
      <alignment/>
      <protection locked="0"/>
    </xf>
    <xf numFmtId="1" fontId="9" fillId="0" borderId="0" xfId="0" applyNumberFormat="1" applyFont="1" applyFill="1" applyBorder="1" applyAlignment="1" applyProtection="1">
      <alignment horizontal="center"/>
      <protection/>
    </xf>
    <xf numFmtId="164" fontId="0" fillId="2" borderId="6" xfId="0" applyNumberFormat="1" applyFill="1" applyBorder="1" applyAlignment="1" applyProtection="1">
      <alignment/>
      <protection locked="0"/>
    </xf>
    <xf numFmtId="0" fontId="0" fillId="0" borderId="0" xfId="0" applyNumberFormat="1" applyAlignment="1">
      <alignment/>
    </xf>
    <xf numFmtId="0" fontId="0" fillId="0" borderId="1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2" fillId="0" borderId="0" xfId="0" applyFont="1" applyAlignment="1">
      <alignment/>
    </xf>
    <xf numFmtId="0" fontId="0" fillId="0" borderId="2" xfId="0" applyBorder="1" applyAlignment="1">
      <alignment/>
    </xf>
    <xf numFmtId="0" fontId="0" fillId="0" borderId="29" xfId="0" applyBorder="1" applyAlignment="1">
      <alignment/>
    </xf>
    <xf numFmtId="0" fontId="0" fillId="0" borderId="30" xfId="0" applyBorder="1" applyAlignment="1">
      <alignment/>
    </xf>
    <xf numFmtId="1" fontId="9" fillId="0" borderId="0" xfId="0" applyNumberFormat="1" applyFont="1" applyFill="1" applyBorder="1" applyAlignment="1" applyProtection="1">
      <alignment/>
      <protection/>
    </xf>
    <xf numFmtId="0" fontId="2" fillId="0" borderId="0" xfId="0" applyFont="1" applyAlignment="1">
      <alignment/>
    </xf>
    <xf numFmtId="0" fontId="0" fillId="0" borderId="13" xfId="0" applyFont="1" applyBorder="1" applyAlignment="1" applyProtection="1">
      <alignment vertical="top"/>
      <protection/>
    </xf>
    <xf numFmtId="0" fontId="2" fillId="0" borderId="0" xfId="0" applyFont="1" applyBorder="1" applyAlignment="1" quotePrefix="1">
      <alignment vertical="top"/>
    </xf>
    <xf numFmtId="0" fontId="0" fillId="2" borderId="6" xfId="0" applyNumberFormat="1" applyFill="1" applyBorder="1" applyAlignment="1" applyProtection="1">
      <alignment horizontal="center"/>
      <protection locked="0"/>
    </xf>
    <xf numFmtId="164" fontId="0" fillId="0" borderId="0" xfId="0" applyNumberFormat="1" applyBorder="1" applyAlignment="1">
      <alignment horizontal="right"/>
    </xf>
    <xf numFmtId="0" fontId="4" fillId="0" borderId="0" xfId="0" applyFont="1" applyAlignment="1">
      <alignment/>
    </xf>
    <xf numFmtId="0" fontId="12" fillId="0" borderId="10" xfId="0" applyFont="1" applyBorder="1" applyAlignment="1">
      <alignment horizontal="center" vertical="top"/>
    </xf>
    <xf numFmtId="0" fontId="2" fillId="0" borderId="0" xfId="0" applyFont="1" applyBorder="1" applyAlignment="1">
      <alignment vertical="top"/>
    </xf>
    <xf numFmtId="0" fontId="2" fillId="0" borderId="11" xfId="0" applyFont="1" applyBorder="1" applyAlignment="1">
      <alignment vertical="top"/>
    </xf>
    <xf numFmtId="0" fontId="12" fillId="0" borderId="31" xfId="0" applyFont="1" applyBorder="1" applyAlignment="1">
      <alignment horizontal="center" vertical="top"/>
    </xf>
    <xf numFmtId="0" fontId="2" fillId="0" borderId="6" xfId="0" applyFont="1" applyBorder="1" applyAlignment="1">
      <alignment vertical="top"/>
    </xf>
    <xf numFmtId="0" fontId="2" fillId="0" borderId="32" xfId="0" applyFont="1" applyBorder="1" applyAlignment="1">
      <alignment vertical="top"/>
    </xf>
    <xf numFmtId="164" fontId="2" fillId="0" borderId="6" xfId="0" applyNumberFormat="1" applyFont="1" applyFill="1" applyBorder="1" applyAlignment="1" applyProtection="1">
      <alignment horizontal="center" vertical="top"/>
      <protection/>
    </xf>
    <xf numFmtId="0" fontId="2" fillId="0" borderId="0"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0" fillId="0" borderId="11" xfId="0" applyBorder="1" applyAlignment="1">
      <alignment horizontal="center" vertical="top"/>
    </xf>
    <xf numFmtId="164" fontId="2" fillId="0" borderId="1" xfId="0" applyNumberFormat="1" applyFont="1" applyBorder="1" applyAlignment="1">
      <alignment horizontal="right" vertical="top"/>
    </xf>
    <xf numFmtId="0" fontId="6" fillId="0" borderId="0" xfId="0" applyFont="1" applyBorder="1" applyAlignment="1">
      <alignment horizontal="left" vertical="top"/>
    </xf>
    <xf numFmtId="0" fontId="2" fillId="0" borderId="1" xfId="0" applyFont="1" applyFill="1" applyBorder="1" applyAlignment="1" applyProtection="1">
      <alignment horizontal="center" vertical="top"/>
      <protection/>
    </xf>
    <xf numFmtId="0" fontId="0" fillId="0" borderId="1" xfId="0" applyBorder="1" applyAlignment="1" applyProtection="1">
      <alignment horizontal="center"/>
      <protection/>
    </xf>
    <xf numFmtId="0" fontId="0" fillId="0" borderId="1" xfId="0" applyBorder="1" applyAlignment="1">
      <alignment horizontal="center"/>
    </xf>
    <xf numFmtId="0" fontId="1" fillId="0" borderId="0" xfId="0" applyFont="1" applyAlignment="1">
      <alignment horizontal="center"/>
    </xf>
    <xf numFmtId="0" fontId="0" fillId="0" borderId="0" xfId="0" applyAlignment="1">
      <alignment horizontal="center" vertical="top"/>
    </xf>
    <xf numFmtId="0" fontId="0" fillId="2" borderId="6" xfId="0"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3" fillId="0" borderId="33" xfId="0" applyFont="1" applyBorder="1" applyAlignment="1">
      <alignment horizontal="center"/>
    </xf>
    <xf numFmtId="0" fontId="10" fillId="0" borderId="10" xfId="0" applyFont="1" applyBorder="1" applyAlignment="1">
      <alignment horizontal="center" vertical="top"/>
    </xf>
    <xf numFmtId="0" fontId="3" fillId="0" borderId="0" xfId="0" applyFont="1" applyBorder="1" applyAlignment="1">
      <alignment vertical="top"/>
    </xf>
    <xf numFmtId="0" fontId="3" fillId="0" borderId="11" xfId="0" applyFont="1" applyBorder="1" applyAlignment="1">
      <alignment vertical="top"/>
    </xf>
    <xf numFmtId="0" fontId="11"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lignment horizontal="center" vertical="top"/>
    </xf>
    <xf numFmtId="0" fontId="2" fillId="0" borderId="0" xfId="0" applyFont="1" applyBorder="1" applyAlignment="1">
      <alignment horizontal="right" vertical="top"/>
    </xf>
    <xf numFmtId="0" fontId="0" fillId="0" borderId="0" xfId="0" applyBorder="1" applyAlignment="1">
      <alignment vertical="top"/>
    </xf>
    <xf numFmtId="0" fontId="2" fillId="0" borderId="6" xfId="0" applyFont="1" applyFill="1" applyBorder="1" applyAlignment="1" applyProtection="1">
      <alignment horizontal="center" vertical="top"/>
      <protection/>
    </xf>
    <xf numFmtId="0" fontId="2" fillId="0" borderId="18" xfId="0" applyFont="1" applyFill="1" applyBorder="1" applyAlignment="1" applyProtection="1">
      <alignment horizontal="center" vertical="top"/>
      <protection/>
    </xf>
    <xf numFmtId="0" fontId="2" fillId="0" borderId="0" xfId="0" applyFont="1" applyBorder="1" applyAlignment="1">
      <alignment vertical="top"/>
    </xf>
    <xf numFmtId="0" fontId="0" fillId="0" borderId="6" xfId="0" applyFill="1" applyBorder="1" applyAlignment="1" applyProtection="1">
      <alignment vertical="top"/>
      <protection/>
    </xf>
    <xf numFmtId="0" fontId="6" fillId="0" borderId="1" xfId="0" applyFont="1" applyBorder="1" applyAlignment="1">
      <alignment horizontal="left" vertical="top"/>
    </xf>
    <xf numFmtId="0" fontId="0" fillId="0" borderId="1" xfId="0" applyBorder="1" applyAlignment="1">
      <alignment vertical="top"/>
    </xf>
    <xf numFmtId="0" fontId="6" fillId="0" borderId="0" xfId="0" applyFont="1" applyBorder="1" applyAlignment="1">
      <alignment horizontal="left" vertical="top"/>
    </xf>
    <xf numFmtId="0" fontId="2" fillId="0" borderId="8" xfId="0" applyFont="1" applyBorder="1" applyAlignment="1">
      <alignment vertical="top"/>
    </xf>
    <xf numFmtId="0" fontId="0" fillId="0" borderId="8" xfId="0"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 fillId="0" borderId="1" xfId="0" applyFont="1" applyFill="1" applyBorder="1" applyAlignment="1" applyProtection="1">
      <alignment horizontal="left" vertical="top"/>
      <protection/>
    </xf>
    <xf numFmtId="0" fontId="2" fillId="0" borderId="1" xfId="0" applyFont="1" applyFill="1" applyBorder="1" applyAlignment="1" applyProtection="1">
      <alignment horizontal="right" vertical="top"/>
      <protection/>
    </xf>
    <xf numFmtId="0" fontId="6" fillId="0" borderId="6" xfId="0" applyFont="1" applyFill="1" applyBorder="1" applyAlignment="1" applyProtection="1">
      <alignment horizontal="left" vertical="top"/>
      <protection/>
    </xf>
    <xf numFmtId="0" fontId="6" fillId="0" borderId="1" xfId="0" applyFont="1" applyFill="1" applyBorder="1" applyAlignment="1" applyProtection="1">
      <alignment horizontal="left" vertical="top"/>
      <protection/>
    </xf>
    <xf numFmtId="0" fontId="0" fillId="0" borderId="1" xfId="0" applyFill="1" applyBorder="1" applyAlignment="1" applyProtection="1">
      <alignment vertical="top"/>
      <protection/>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16" xfId="0" applyFont="1" applyBorder="1" applyAlignment="1">
      <alignment vertical="top"/>
    </xf>
    <xf numFmtId="0" fontId="6" fillId="0" borderId="0" xfId="0" applyFont="1" applyBorder="1" applyAlignment="1">
      <alignment vertical="top"/>
    </xf>
    <xf numFmtId="0" fontId="2" fillId="0" borderId="35" xfId="0" applyFont="1" applyBorder="1" applyAlignment="1">
      <alignment horizontal="center" vertical="top"/>
    </xf>
    <xf numFmtId="0" fontId="2" fillId="0" borderId="33" xfId="0" applyFont="1" applyBorder="1" applyAlignment="1">
      <alignment horizontal="center" vertical="top"/>
    </xf>
    <xf numFmtId="0" fontId="2" fillId="0" borderId="36" xfId="0" applyFont="1" applyBorder="1" applyAlignment="1">
      <alignment horizontal="center" vertical="top"/>
    </xf>
    <xf numFmtId="0" fontId="6" fillId="0" borderId="6" xfId="0" applyFont="1" applyBorder="1" applyAlignment="1">
      <alignment vertical="top"/>
    </xf>
    <xf numFmtId="0" fontId="6" fillId="0" borderId="35" xfId="0" applyFont="1" applyBorder="1" applyAlignment="1">
      <alignment vertical="top"/>
    </xf>
    <xf numFmtId="0" fontId="6" fillId="0" borderId="33" xfId="0" applyFont="1" applyBorder="1" applyAlignment="1">
      <alignment vertical="top"/>
    </xf>
    <xf numFmtId="0" fontId="0" fillId="0" borderId="34" xfId="0" applyBorder="1" applyAlignment="1">
      <alignment vertical="top"/>
    </xf>
    <xf numFmtId="0" fontId="6" fillId="2" borderId="17" xfId="0" applyFont="1" applyFill="1" applyBorder="1" applyAlignment="1" applyProtection="1">
      <alignment horizontal="center" vertical="top"/>
      <protection locked="0"/>
    </xf>
    <xf numFmtId="0" fontId="6" fillId="2" borderId="13" xfId="0" applyFont="1" applyFill="1" applyBorder="1" applyAlignment="1" applyProtection="1">
      <alignment horizontal="center" vertical="top"/>
      <protection locked="0"/>
    </xf>
    <xf numFmtId="168" fontId="6" fillId="0" borderId="6" xfId="0" applyNumberFormat="1" applyFont="1" applyFill="1" applyBorder="1" applyAlignment="1" applyProtection="1">
      <alignment horizontal="center" vertical="top"/>
      <protection/>
    </xf>
    <xf numFmtId="168" fontId="0" fillId="0" borderId="6" xfId="0" applyNumberFormat="1" applyFill="1" applyBorder="1" applyAlignment="1" applyProtection="1">
      <alignment horizontal="center" vertical="top"/>
      <protection/>
    </xf>
    <xf numFmtId="168" fontId="0" fillId="0" borderId="37" xfId="0" applyNumberFormat="1" applyFill="1" applyBorder="1" applyAlignment="1" applyProtection="1">
      <alignment horizontal="center" vertical="top"/>
      <protection/>
    </xf>
    <xf numFmtId="168" fontId="6" fillId="0" borderId="1" xfId="0" applyNumberFormat="1" applyFont="1" applyFill="1" applyBorder="1" applyAlignment="1" applyProtection="1">
      <alignment horizontal="center" vertical="top"/>
      <protection/>
    </xf>
    <xf numFmtId="168" fontId="0" fillId="0" borderId="1" xfId="0" applyNumberFormat="1" applyFill="1" applyBorder="1" applyAlignment="1" applyProtection="1">
      <alignment horizontal="center" vertical="top"/>
      <protection/>
    </xf>
    <xf numFmtId="168" fontId="0" fillId="0" borderId="3" xfId="0" applyNumberFormat="1" applyFill="1" applyBorder="1" applyAlignment="1" applyProtection="1">
      <alignment horizontal="center" vertical="top"/>
      <protection/>
    </xf>
    <xf numFmtId="49" fontId="6" fillId="0" borderId="1" xfId="0" applyNumberFormat="1"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0" fontId="6" fillId="0" borderId="38" xfId="0" applyFont="1" applyBorder="1" applyAlignment="1">
      <alignment vertical="top"/>
    </xf>
    <xf numFmtId="0" fontId="6" fillId="2" borderId="15" xfId="0" applyFont="1" applyFill="1" applyBorder="1" applyAlignment="1" applyProtection="1">
      <alignment horizontal="center" vertical="top"/>
      <protection locked="0"/>
    </xf>
    <xf numFmtId="0" fontId="6" fillId="0" borderId="13" xfId="0" applyFont="1" applyBorder="1" applyAlignment="1">
      <alignment vertical="top"/>
    </xf>
    <xf numFmtId="0" fontId="14" fillId="0" borderId="17"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2" fillId="0" borderId="0" xfId="0" applyFont="1" applyBorder="1" applyAlignment="1" applyProtection="1">
      <alignment horizontal="center" vertical="top"/>
      <protection/>
    </xf>
    <xf numFmtId="164" fontId="2" fillId="0" borderId="1" xfId="0" applyNumberFormat="1" applyFont="1" applyBorder="1" applyAlignment="1" applyProtection="1">
      <alignment horizontal="center" vertical="top"/>
      <protection/>
    </xf>
    <xf numFmtId="0" fontId="5" fillId="0" borderId="8" xfId="0" applyFont="1" applyBorder="1" applyAlignment="1">
      <alignment horizontal="center" vertical="center"/>
    </xf>
    <xf numFmtId="0" fontId="5" fillId="0" borderId="9" xfId="0" applyFont="1" applyBorder="1" applyAlignment="1">
      <alignment horizontal="center" vertical="center"/>
    </xf>
    <xf numFmtId="164" fontId="2" fillId="0" borderId="1" xfId="0" applyNumberFormat="1" applyFont="1" applyFill="1" applyBorder="1" applyAlignment="1" applyProtection="1">
      <alignment horizontal="right" vertical="top"/>
      <protection/>
    </xf>
    <xf numFmtId="164" fontId="2" fillId="0" borderId="6" xfId="0" applyNumberFormat="1" applyFont="1" applyBorder="1" applyAlignment="1">
      <alignment horizontal="right" vertical="top"/>
    </xf>
    <xf numFmtId="0" fontId="7" fillId="0" borderId="8" xfId="0" applyFont="1" applyBorder="1" applyAlignment="1">
      <alignment horizontal="center" vertical="top"/>
    </xf>
    <xf numFmtId="0" fontId="2" fillId="0" borderId="8" xfId="0" applyFont="1" applyBorder="1" applyAlignment="1">
      <alignment horizontal="center" vertical="top"/>
    </xf>
    <xf numFmtId="0" fontId="5"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pplyProtection="1">
      <alignment vertical="top"/>
      <protection/>
    </xf>
    <xf numFmtId="2" fontId="2" fillId="2" borderId="1" xfId="0" applyNumberFormat="1" applyFont="1" applyFill="1" applyBorder="1" applyAlignment="1" applyProtection="1">
      <alignment horizontal="right" vertical="top"/>
      <protection locked="0"/>
    </xf>
    <xf numFmtId="2" fontId="2" fillId="2" borderId="3" xfId="0" applyNumberFormat="1" applyFont="1" applyFill="1" applyBorder="1" applyAlignment="1" applyProtection="1">
      <alignment horizontal="right" vertical="top"/>
      <protection locked="0"/>
    </xf>
    <xf numFmtId="0" fontId="2" fillId="0" borderId="4" xfId="0" applyFont="1" applyFill="1" applyBorder="1" applyAlignment="1">
      <alignment vertical="top"/>
    </xf>
    <xf numFmtId="0" fontId="2" fillId="0" borderId="16" xfId="0" applyFont="1" applyFill="1" applyBorder="1" applyAlignment="1" applyProtection="1">
      <alignment vertical="top"/>
      <protection/>
    </xf>
    <xf numFmtId="0" fontId="0" fillId="0" borderId="0" xfId="0" applyBorder="1" applyAlignment="1" applyProtection="1">
      <alignment vertical="top"/>
      <protection/>
    </xf>
    <xf numFmtId="0" fontId="13" fillId="2" borderId="33" xfId="0" applyFont="1" applyFill="1" applyBorder="1" applyAlignment="1" applyProtection="1">
      <alignment horizontal="justify" vertical="top" wrapText="1"/>
      <protection locked="0"/>
    </xf>
    <xf numFmtId="0" fontId="13" fillId="2" borderId="34" xfId="0" applyFont="1" applyFill="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39" xfId="0" applyFont="1" applyBorder="1" applyAlignment="1" applyProtection="1">
      <alignment horizontal="justify" vertical="top" wrapText="1"/>
      <protection locked="0"/>
    </xf>
    <xf numFmtId="0" fontId="13" fillId="0" borderId="13" xfId="0" applyFont="1" applyBorder="1" applyAlignment="1" applyProtection="1">
      <alignment horizontal="justify" vertical="top" wrapText="1"/>
      <protection locked="0"/>
    </xf>
    <xf numFmtId="0" fontId="13" fillId="0" borderId="15" xfId="0" applyFont="1" applyBorder="1" applyAlignment="1" applyProtection="1">
      <alignment horizontal="justify" vertical="top" wrapText="1"/>
      <protection locked="0"/>
    </xf>
    <xf numFmtId="0" fontId="6" fillId="0" borderId="2" xfId="0" applyFont="1" applyBorder="1" applyAlignment="1">
      <alignment horizontal="center" vertical="top"/>
    </xf>
    <xf numFmtId="0" fontId="6" fillId="0" borderId="20" xfId="0" applyFont="1" applyBorder="1" applyAlignment="1">
      <alignment horizontal="center" vertical="top"/>
    </xf>
    <xf numFmtId="0" fontId="6" fillId="0" borderId="40" xfId="0" applyFont="1" applyBorder="1" applyAlignment="1">
      <alignment vertical="top"/>
    </xf>
    <xf numFmtId="0" fontId="6" fillId="0" borderId="41" xfId="0" applyFont="1" applyBorder="1" applyAlignment="1">
      <alignment vertical="top"/>
    </xf>
    <xf numFmtId="0" fontId="6" fillId="0" borderId="42" xfId="0" applyFont="1" applyBorder="1" applyAlignment="1">
      <alignment vertical="top"/>
    </xf>
    <xf numFmtId="0" fontId="6" fillId="0" borderId="43" xfId="0" applyFont="1" applyBorder="1" applyAlignment="1">
      <alignment horizontal="center" vertical="top"/>
    </xf>
    <xf numFmtId="0" fontId="6" fillId="0" borderId="30" xfId="0" applyFont="1" applyBorder="1" applyAlignment="1">
      <alignment horizontal="center" vertical="top"/>
    </xf>
    <xf numFmtId="0" fontId="6" fillId="0" borderId="44" xfId="0" applyFont="1" applyBorder="1" applyAlignment="1">
      <alignment horizontal="center" vertical="top"/>
    </xf>
    <xf numFmtId="0" fontId="6" fillId="0" borderId="45" xfId="0" applyFont="1" applyBorder="1" applyAlignment="1">
      <alignment horizontal="center" vertical="top"/>
    </xf>
    <xf numFmtId="0" fontId="6" fillId="0" borderId="46" xfId="0" applyFont="1" applyBorder="1" applyAlignment="1">
      <alignment horizontal="center" vertical="top"/>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6" fillId="0" borderId="12" xfId="0" applyFont="1" applyBorder="1" applyAlignment="1">
      <alignment vertical="top"/>
    </xf>
    <xf numFmtId="0" fontId="6" fillId="0" borderId="14" xfId="0" applyFont="1" applyBorder="1" applyAlignment="1">
      <alignment vertical="top"/>
    </xf>
    <xf numFmtId="0" fontId="6" fillId="0" borderId="47" xfId="0" applyFont="1" applyBorder="1" applyAlignment="1">
      <alignment horizontal="center" vertical="top"/>
    </xf>
    <xf numFmtId="0" fontId="2" fillId="0" borderId="1" xfId="0" applyFont="1" applyBorder="1" applyAlignment="1">
      <alignment horizontal="center" vertical="top"/>
    </xf>
    <xf numFmtId="49" fontId="2" fillId="0" borderId="1" xfId="0" applyNumberFormat="1" applyFont="1" applyBorder="1" applyAlignment="1">
      <alignment horizontal="right" vertical="top"/>
    </xf>
    <xf numFmtId="49" fontId="2" fillId="0" borderId="6" xfId="0" applyNumberFormat="1" applyFont="1" applyBorder="1" applyAlignment="1">
      <alignment horizontal="right" vertical="top"/>
    </xf>
    <xf numFmtId="0" fontId="2" fillId="0" borderId="6" xfId="0" applyFont="1" applyBorder="1" applyAlignment="1">
      <alignment horizontal="center" vertical="top"/>
    </xf>
    <xf numFmtId="0" fontId="6" fillId="0" borderId="48" xfId="0" applyFont="1" applyBorder="1" applyAlignment="1">
      <alignment horizontal="center" vertical="top"/>
    </xf>
    <xf numFmtId="0" fontId="8" fillId="0" borderId="0" xfId="0" applyFont="1" applyBorder="1" applyAlignment="1">
      <alignment horizontal="center"/>
    </xf>
    <xf numFmtId="164" fontId="9" fillId="0" borderId="0" xfId="0" applyNumberFormat="1" applyFont="1" applyFill="1" applyBorder="1" applyAlignment="1" applyProtection="1">
      <alignment horizontal="center"/>
      <protection/>
    </xf>
    <xf numFmtId="1" fontId="9" fillId="0" borderId="0" xfId="0" applyNumberFormat="1" applyFont="1" applyFill="1" applyBorder="1" applyAlignment="1" applyProtection="1">
      <alignment horizontal="center"/>
      <protection/>
    </xf>
    <xf numFmtId="164" fontId="15" fillId="0" borderId="0" xfId="0" applyNumberFormat="1" applyFont="1" applyBorder="1" applyAlignment="1">
      <alignment horizontal="center"/>
    </xf>
    <xf numFmtId="0" fontId="15" fillId="0" borderId="0" xfId="0" applyFont="1" applyBorder="1" applyAlignment="1">
      <alignment horizontal="center" vertical="top"/>
    </xf>
    <xf numFmtId="0" fontId="15" fillId="0" borderId="0" xfId="0" applyFont="1" applyBorder="1" applyAlignment="1">
      <alignment horizontal="right" vertical="center" textRotation="90"/>
    </xf>
    <xf numFmtId="0" fontId="0" fillId="0" borderId="0" xfId="0" applyAlignment="1">
      <alignment horizontal="right" vertical="center" textRotation="90"/>
    </xf>
    <xf numFmtId="0" fontId="6" fillId="0" borderId="0" xfId="0" applyFont="1" applyAlignment="1">
      <alignment horizontal="right" vertical="center" textRotation="90"/>
    </xf>
    <xf numFmtId="164" fontId="15" fillId="0" borderId="0" xfId="0" applyNumberFormat="1" applyFont="1" applyBorder="1" applyAlignment="1">
      <alignment horizontal="right" vertical="center" textRotation="90"/>
    </xf>
    <xf numFmtId="164" fontId="15" fillId="0" borderId="0" xfId="0" applyNumberFormat="1" applyFont="1" applyAlignment="1">
      <alignment horizontal="right" vertical="center" textRotation="90"/>
    </xf>
    <xf numFmtId="1" fontId="2" fillId="0" borderId="4" xfId="0" applyNumberFormat="1" applyFont="1" applyBorder="1" applyAlignment="1">
      <alignment horizontal="center" vertical="top"/>
    </xf>
    <xf numFmtId="1" fontId="2" fillId="0" borderId="1"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2" xfId="0" applyNumberFormat="1" applyFont="1" applyBorder="1" applyAlignment="1">
      <alignment horizontal="center" vertical="top"/>
    </xf>
    <xf numFmtId="0" fontId="2" fillId="0" borderId="2" xfId="0" applyFont="1" applyBorder="1" applyAlignment="1">
      <alignment horizontal="center" vertical="top"/>
    </xf>
    <xf numFmtId="0" fontId="2" fillId="0" borderId="2" xfId="0" applyFont="1" applyBorder="1" applyAlignment="1">
      <alignment vertical="top"/>
    </xf>
    <xf numFmtId="0" fontId="2" fillId="0" borderId="44" xfId="0" applyFont="1" applyBorder="1" applyAlignment="1">
      <alignment horizontal="center" vertical="top"/>
    </xf>
    <xf numFmtId="164" fontId="2" fillId="0" borderId="2" xfId="0" applyNumberFormat="1" applyFont="1" applyBorder="1" applyAlignment="1">
      <alignment horizontal="center" vertical="top"/>
    </xf>
    <xf numFmtId="164" fontId="2" fillId="0" borderId="20" xfId="0" applyNumberFormat="1" applyFont="1" applyBorder="1" applyAlignment="1">
      <alignment horizontal="center" vertical="top"/>
    </xf>
    <xf numFmtId="0" fontId="2" fillId="0" borderId="49" xfId="0" applyFont="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164" fontId="2" fillId="0" borderId="0" xfId="0" applyNumberFormat="1" applyFont="1" applyBorder="1" applyAlignment="1">
      <alignment horizontal="left" vertical="top"/>
    </xf>
    <xf numFmtId="0" fontId="0" fillId="0" borderId="0" xfId="0" applyAlignment="1">
      <alignment horizontal="left" vertical="top"/>
    </xf>
    <xf numFmtId="0" fontId="0" fillId="0" borderId="23" xfId="0" applyBorder="1" applyAlignment="1">
      <alignment horizontal="center" vertical="top"/>
    </xf>
    <xf numFmtId="0" fontId="2" fillId="0" borderId="0" xfId="0" applyFont="1" applyBorder="1" applyAlignment="1">
      <alignment horizontal="left" vertical="center" textRotation="90"/>
    </xf>
    <xf numFmtId="0" fontId="0" fillId="0" borderId="0" xfId="0" applyAlignment="1">
      <alignment horizontal="left" vertical="center"/>
    </xf>
    <xf numFmtId="0" fontId="2" fillId="0" borderId="10" xfId="0" applyFont="1" applyBorder="1" applyAlignment="1">
      <alignment vertical="top"/>
    </xf>
    <xf numFmtId="0" fontId="2" fillId="0" borderId="10" xfId="0" applyFont="1" applyBorder="1" applyAlignment="1">
      <alignment vertical="top"/>
    </xf>
    <xf numFmtId="0" fontId="0" fillId="0" borderId="11" xfId="0" applyBorder="1" applyAlignment="1">
      <alignment vertical="top"/>
    </xf>
    <xf numFmtId="0" fontId="0" fillId="0" borderId="0" xfId="0" applyBorder="1" applyAlignment="1">
      <alignment horizontal="center" vertical="top"/>
    </xf>
    <xf numFmtId="0" fontId="2" fillId="0" borderId="0" xfId="0" applyFont="1" applyBorder="1" applyAlignment="1">
      <alignment horizontal="left" vertical="top"/>
    </xf>
    <xf numFmtId="0" fontId="5" fillId="0" borderId="7"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32" xfId="0" applyFont="1" applyBorder="1" applyAlignment="1">
      <alignment horizontal="center" vertical="center"/>
    </xf>
    <xf numFmtId="0" fontId="2" fillId="0" borderId="44" xfId="0" applyFont="1" applyBorder="1" applyAlignment="1">
      <alignment vertical="top"/>
    </xf>
    <xf numFmtId="0" fontId="7" fillId="0" borderId="2" xfId="0" applyFont="1" applyBorder="1" applyAlignment="1">
      <alignment horizontal="center" vertical="center"/>
    </xf>
    <xf numFmtId="0" fontId="7" fillId="0" borderId="2" xfId="0" applyFont="1" applyBorder="1" applyAlignment="1">
      <alignment horizontal="center" vertical="top"/>
    </xf>
    <xf numFmtId="0" fontId="7" fillId="0" borderId="20" xfId="0" applyFont="1" applyBorder="1" applyAlignment="1">
      <alignment horizontal="center" vertical="top"/>
    </xf>
    <xf numFmtId="0" fontId="7" fillId="0" borderId="44" xfId="0" applyFont="1" applyBorder="1" applyAlignment="1">
      <alignment horizontal="center" vertical="center"/>
    </xf>
    <xf numFmtId="0" fontId="2" fillId="0" borderId="0" xfId="0" applyFont="1" applyAlignment="1">
      <alignment/>
    </xf>
    <xf numFmtId="0" fontId="2" fillId="0" borderId="0" xfId="0" applyFont="1" applyAlignment="1">
      <alignment vertical="top"/>
    </xf>
    <xf numFmtId="0" fontId="0" fillId="0" borderId="0" xfId="0" applyAlignment="1">
      <alignment vertical="top"/>
    </xf>
    <xf numFmtId="0" fontId="5" fillId="0" borderId="0" xfId="0" applyFont="1" applyAlignment="1">
      <alignment horizontal="center" vertical="top"/>
    </xf>
    <xf numFmtId="0" fontId="5" fillId="0" borderId="11" xfId="0" applyFont="1" applyBorder="1" applyAlignment="1">
      <alignment horizontal="center" vertical="top"/>
    </xf>
    <xf numFmtId="2" fontId="2" fillId="0" borderId="6" xfId="0" applyNumberFormat="1" applyFont="1" applyBorder="1" applyAlignment="1">
      <alignment horizontal="center" vertical="top"/>
    </xf>
    <xf numFmtId="0" fontId="0" fillId="0" borderId="6" xfId="0" applyBorder="1" applyAlignment="1">
      <alignment/>
    </xf>
    <xf numFmtId="0" fontId="0" fillId="0" borderId="0" xfId="0" applyAlignment="1">
      <alignment/>
    </xf>
    <xf numFmtId="0" fontId="0" fillId="0" borderId="6" xfId="0" applyBorder="1" applyAlignment="1">
      <alignment horizontal="center"/>
    </xf>
    <xf numFmtId="0" fontId="2" fillId="0" borderId="0" xfId="0" applyFont="1" applyBorder="1" applyAlignment="1">
      <alignment horizontal="center"/>
    </xf>
    <xf numFmtId="0" fontId="2" fillId="0" borderId="18" xfId="0" applyNumberFormat="1" applyFont="1" applyBorder="1" applyAlignment="1" applyProtection="1">
      <alignment horizontal="center" vertical="top"/>
      <protection/>
    </xf>
    <xf numFmtId="0" fontId="9" fillId="0" borderId="0" xfId="0" applyFont="1" applyBorder="1" applyAlignment="1">
      <alignment horizontal="left" vertical="top"/>
    </xf>
    <xf numFmtId="0" fontId="2" fillId="0" borderId="6" xfId="0" applyFont="1" applyBorder="1" applyAlignment="1">
      <alignment horizontal="left" vertical="top"/>
    </xf>
    <xf numFmtId="0" fontId="0" fillId="0" borderId="6" xfId="0" applyBorder="1" applyAlignment="1">
      <alignment vertical="top"/>
    </xf>
    <xf numFmtId="0" fontId="6" fillId="0" borderId="17" xfId="0" applyFont="1" applyFill="1" applyBorder="1" applyAlignment="1" applyProtection="1">
      <alignment horizontal="center" vertical="top"/>
      <protection/>
    </xf>
    <xf numFmtId="0" fontId="6" fillId="0" borderId="13" xfId="0" applyFont="1" applyFill="1" applyBorder="1" applyAlignment="1" applyProtection="1">
      <alignment horizontal="center" vertical="top"/>
      <protection/>
    </xf>
    <xf numFmtId="0" fontId="6" fillId="0" borderId="15" xfId="0" applyFont="1" applyFill="1" applyBorder="1" applyAlignment="1" applyProtection="1">
      <alignment horizontal="center" vertical="top"/>
      <protection/>
    </xf>
    <xf numFmtId="0" fontId="6" fillId="0" borderId="13" xfId="0" applyFont="1" applyBorder="1" applyAlignment="1" applyProtection="1">
      <alignment vertical="top"/>
      <protection/>
    </xf>
    <xf numFmtId="49" fontId="6" fillId="0" borderId="3" xfId="0" applyNumberFormat="1" applyFont="1" applyBorder="1" applyAlignment="1">
      <alignment horizontal="center" vertical="top"/>
    </xf>
    <xf numFmtId="0" fontId="6" fillId="0" borderId="6" xfId="0" applyFont="1" applyBorder="1" applyAlignment="1">
      <alignment horizontal="left" vertical="top"/>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68" fontId="6" fillId="0" borderId="1" xfId="0" applyNumberFormat="1" applyFont="1" applyBorder="1" applyAlignment="1">
      <alignment horizontal="center" vertical="top"/>
    </xf>
    <xf numFmtId="168" fontId="6" fillId="0" borderId="3" xfId="0" applyNumberFormat="1" applyFont="1" applyBorder="1" applyAlignment="1">
      <alignment horizontal="center" vertical="top"/>
    </xf>
    <xf numFmtId="168" fontId="6" fillId="0" borderId="6" xfId="0" applyNumberFormat="1" applyFont="1" applyBorder="1" applyAlignment="1">
      <alignment horizontal="center" vertical="top"/>
    </xf>
    <xf numFmtId="168" fontId="6" fillId="0" borderId="37" xfId="0" applyNumberFormat="1" applyFont="1" applyBorder="1" applyAlignment="1">
      <alignment horizontal="center" vertical="top"/>
    </xf>
    <xf numFmtId="1" fontId="2" fillId="0" borderId="0" xfId="0"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right" vertical="top"/>
      <protection/>
    </xf>
    <xf numFmtId="1" fontId="2" fillId="0" borderId="6" xfId="0" applyNumberFormat="1" applyFont="1" applyBorder="1" applyAlignment="1">
      <alignment horizontal="center"/>
    </xf>
    <xf numFmtId="0" fontId="2" fillId="0" borderId="6" xfId="0" applyFont="1" applyBorder="1" applyAlignment="1">
      <alignment horizontal="center"/>
    </xf>
    <xf numFmtId="0" fontId="2" fillId="0" borderId="33" xfId="0" applyFont="1" applyBorder="1" applyAlignment="1">
      <alignment horizontal="center"/>
    </xf>
    <xf numFmtId="1" fontId="2" fillId="2" borderId="6" xfId="0" applyNumberFormat="1" applyFont="1" applyFill="1" applyBorder="1" applyAlignment="1" applyProtection="1">
      <alignment horizontal="center" vertical="top"/>
      <protection locked="0"/>
    </xf>
    <xf numFmtId="0" fontId="7" fillId="0" borderId="0" xfId="0" applyFont="1" applyBorder="1" applyAlignment="1">
      <alignment vertical="top"/>
    </xf>
    <xf numFmtId="0" fontId="7" fillId="0" borderId="0" xfId="0" applyFont="1" applyBorder="1" applyAlignment="1">
      <alignment horizontal="center" vertical="top"/>
    </xf>
    <xf numFmtId="20" fontId="6" fillId="0" borderId="1" xfId="0" applyNumberFormat="1" applyFont="1" applyBorder="1" applyAlignment="1">
      <alignment horizontal="center" vertical="top"/>
    </xf>
    <xf numFmtId="1" fontId="2" fillId="0" borderId="6" xfId="0" applyNumberFormat="1" applyFont="1" applyBorder="1" applyAlignment="1">
      <alignment horizontal="center" vertical="top"/>
    </xf>
    <xf numFmtId="0" fontId="2" fillId="0" borderId="6" xfId="0" applyFont="1" applyBorder="1" applyAlignment="1">
      <alignment horizontal="center"/>
    </xf>
    <xf numFmtId="0" fontId="2" fillId="2" borderId="6" xfId="0" applyFont="1" applyFill="1" applyBorder="1" applyAlignment="1" applyProtection="1">
      <alignment horizontal="center" vertical="top"/>
      <protection locked="0"/>
    </xf>
    <xf numFmtId="1" fontId="2" fillId="2" borderId="6" xfId="0" applyNumberFormat="1" applyFont="1" applyFill="1" applyBorder="1" applyAlignment="1" applyProtection="1">
      <alignment horizontal="center" vertical="top"/>
      <protection locked="0"/>
    </xf>
    <xf numFmtId="1" fontId="2" fillId="0" borderId="6" xfId="0" applyNumberFormat="1" applyFont="1" applyFill="1" applyBorder="1" applyAlignment="1" applyProtection="1">
      <alignment horizontal="center" vertical="top"/>
      <protection/>
    </xf>
    <xf numFmtId="1" fontId="2" fillId="0" borderId="1" xfId="0" applyNumberFormat="1" applyFont="1" applyFill="1" applyBorder="1" applyAlignment="1" applyProtection="1">
      <alignment horizontal="center" vertical="top"/>
      <protection/>
    </xf>
    <xf numFmtId="1" fontId="2" fillId="0" borderId="1" xfId="0" applyNumberFormat="1" applyFont="1" applyBorder="1" applyAlignment="1" applyProtection="1">
      <alignment horizontal="center" vertical="top"/>
      <protection/>
    </xf>
    <xf numFmtId="1" fontId="0" fillId="0" borderId="1" xfId="0" applyNumberFormat="1" applyBorder="1" applyAlignment="1" applyProtection="1">
      <alignment horizontal="center" vertical="top"/>
      <protection/>
    </xf>
    <xf numFmtId="164" fontId="0" fillId="0" borderId="1" xfId="0" applyNumberFormat="1" applyBorder="1" applyAlignment="1" applyProtection="1">
      <alignment horizontal="center" vertical="top"/>
      <protection/>
    </xf>
    <xf numFmtId="1" fontId="0" fillId="0" borderId="1" xfId="0" applyNumberFormat="1" applyFill="1" applyBorder="1" applyAlignment="1" applyProtection="1">
      <alignment horizontal="center" vertical="top"/>
      <protection/>
    </xf>
    <xf numFmtId="0" fontId="20" fillId="0" borderId="8" xfId="0" applyFont="1"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2" fillId="0" borderId="0" xfId="0" applyFont="1" applyAlignment="1">
      <alignment horizontal="left" vertical="top"/>
    </xf>
    <xf numFmtId="1" fontId="0" fillId="0" borderId="1" xfId="0" applyNumberFormat="1" applyBorder="1" applyAlignment="1">
      <alignment horizontal="center" vertical="top"/>
    </xf>
    <xf numFmtId="1" fontId="0" fillId="0" borderId="6" xfId="0" applyNumberFormat="1" applyFill="1" applyBorder="1" applyAlignment="1" applyProtection="1">
      <alignment horizontal="center" vertical="top"/>
      <protection/>
    </xf>
    <xf numFmtId="0" fontId="0" fillId="0" borderId="50" xfId="0" applyBorder="1" applyAlignment="1">
      <alignment horizontal="center"/>
    </xf>
    <xf numFmtId="0" fontId="0" fillId="0" borderId="51" xfId="0" applyBorder="1" applyAlignment="1">
      <alignment horizontal="center"/>
    </xf>
    <xf numFmtId="0" fontId="0" fillId="0" borderId="18" xfId="0" applyBorder="1" applyAlignment="1">
      <alignment horizontal="center"/>
    </xf>
    <xf numFmtId="0" fontId="23" fillId="0" borderId="52"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27</xdr:row>
      <xdr:rowOff>0</xdr:rowOff>
    </xdr:from>
    <xdr:to>
      <xdr:col>12</xdr:col>
      <xdr:colOff>381000</xdr:colOff>
      <xdr:row>31</xdr:row>
      <xdr:rowOff>38100</xdr:rowOff>
    </xdr:to>
    <xdr:sp>
      <xdr:nvSpPr>
        <xdr:cNvPr id="1" name="Rectangle 53"/>
        <xdr:cNvSpPr>
          <a:spLocks/>
        </xdr:cNvSpPr>
      </xdr:nvSpPr>
      <xdr:spPr>
        <a:xfrm>
          <a:off x="4676775" y="4600575"/>
          <a:ext cx="419100" cy="685800"/>
        </a:xfrm>
        <a:prstGeom prst="rect">
          <a:avLst/>
        </a:prstGeom>
        <a:pattFill prst="shingl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342900</xdr:colOff>
      <xdr:row>30</xdr:row>
      <xdr:rowOff>95250</xdr:rowOff>
    </xdr:from>
    <xdr:to>
      <xdr:col>13</xdr:col>
      <xdr:colOff>38100</xdr:colOff>
      <xdr:row>31</xdr:row>
      <xdr:rowOff>152400</xdr:rowOff>
    </xdr:to>
    <xdr:sp>
      <xdr:nvSpPr>
        <xdr:cNvPr id="2" name="Rectangle 48"/>
        <xdr:cNvSpPr>
          <a:spLocks/>
        </xdr:cNvSpPr>
      </xdr:nvSpPr>
      <xdr:spPr>
        <a:xfrm>
          <a:off x="5057775" y="5181600"/>
          <a:ext cx="85725" cy="219075"/>
        </a:xfrm>
        <a:prstGeom prst="rect">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25</xdr:row>
      <xdr:rowOff>0</xdr:rowOff>
    </xdr:from>
    <xdr:to>
      <xdr:col>13</xdr:col>
      <xdr:colOff>285750</xdr:colOff>
      <xdr:row>26</xdr:row>
      <xdr:rowOff>85725</xdr:rowOff>
    </xdr:to>
    <xdr:sp>
      <xdr:nvSpPr>
        <xdr:cNvPr id="3" name="AutoShape 45"/>
        <xdr:cNvSpPr>
          <a:spLocks/>
        </xdr:cNvSpPr>
      </xdr:nvSpPr>
      <xdr:spPr>
        <a:xfrm rot="10800000">
          <a:off x="4819650" y="4276725"/>
          <a:ext cx="571500" cy="247650"/>
        </a:xfrm>
        <a:prstGeom prst="trapezoid">
          <a:avLst>
            <a:gd name="adj" fmla="val -7143"/>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342900</xdr:colOff>
      <xdr:row>30</xdr:row>
      <xdr:rowOff>85725</xdr:rowOff>
    </xdr:from>
    <xdr:to>
      <xdr:col>15</xdr:col>
      <xdr:colOff>38100</xdr:colOff>
      <xdr:row>31</xdr:row>
      <xdr:rowOff>0</xdr:rowOff>
    </xdr:to>
    <xdr:sp>
      <xdr:nvSpPr>
        <xdr:cNvPr id="4" name="Rectangle 40"/>
        <xdr:cNvSpPr>
          <a:spLocks/>
        </xdr:cNvSpPr>
      </xdr:nvSpPr>
      <xdr:spPr>
        <a:xfrm>
          <a:off x="5057775" y="5172075"/>
          <a:ext cx="866775" cy="76200"/>
        </a:xfrm>
        <a:prstGeom prst="rect">
          <a:avLst/>
        </a:pr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85725</xdr:rowOff>
    </xdr:from>
    <xdr:to>
      <xdr:col>11</xdr:col>
      <xdr:colOff>0</xdr:colOff>
      <xdr:row>48</xdr:row>
      <xdr:rowOff>38100</xdr:rowOff>
    </xdr:to>
    <xdr:sp>
      <xdr:nvSpPr>
        <xdr:cNvPr id="5" name="AutoShape 10"/>
        <xdr:cNvSpPr>
          <a:spLocks/>
        </xdr:cNvSpPr>
      </xdr:nvSpPr>
      <xdr:spPr>
        <a:xfrm>
          <a:off x="3514725" y="7353300"/>
          <a:ext cx="809625" cy="800100"/>
        </a:xfrm>
        <a:prstGeom prst="blockArc">
          <a:avLst>
            <a:gd name="adj" fmla="val -14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46</xdr:row>
      <xdr:rowOff>0</xdr:rowOff>
    </xdr:from>
    <xdr:to>
      <xdr:col>12</xdr:col>
      <xdr:colOff>142875</xdr:colOff>
      <xdr:row>46</xdr:row>
      <xdr:rowOff>0</xdr:rowOff>
    </xdr:to>
    <xdr:sp>
      <xdr:nvSpPr>
        <xdr:cNvPr id="6" name="Line 11"/>
        <xdr:cNvSpPr>
          <a:spLocks/>
        </xdr:cNvSpPr>
      </xdr:nvSpPr>
      <xdr:spPr>
        <a:xfrm>
          <a:off x="3009900" y="7753350"/>
          <a:ext cx="1847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295275</xdr:colOff>
      <xdr:row>42</xdr:row>
      <xdr:rowOff>38100</xdr:rowOff>
    </xdr:from>
    <xdr:ext cx="209550" cy="200025"/>
    <xdr:sp>
      <xdr:nvSpPr>
        <xdr:cNvPr id="7" name="TextBox 12"/>
        <xdr:cNvSpPr txBox="1">
          <a:spLocks noChangeArrowheads="1"/>
        </xdr:cNvSpPr>
      </xdr:nvSpPr>
      <xdr:spPr>
        <a:xfrm>
          <a:off x="3810000" y="7143750"/>
          <a:ext cx="209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12</a:t>
          </a:r>
        </a:p>
      </xdr:txBody>
    </xdr:sp>
    <xdr:clientData/>
  </xdr:oneCellAnchor>
  <xdr:oneCellAnchor>
    <xdr:from>
      <xdr:col>10</xdr:col>
      <xdr:colOff>219075</xdr:colOff>
      <xdr:row>42</xdr:row>
      <xdr:rowOff>142875</xdr:rowOff>
    </xdr:from>
    <xdr:ext cx="142875" cy="200025"/>
    <xdr:sp>
      <xdr:nvSpPr>
        <xdr:cNvPr id="8" name="TextBox 13"/>
        <xdr:cNvSpPr txBox="1">
          <a:spLocks noChangeArrowheads="1"/>
        </xdr:cNvSpPr>
      </xdr:nvSpPr>
      <xdr:spPr>
        <a:xfrm>
          <a:off x="4124325" y="724852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a:t>
          </a:r>
        </a:p>
      </xdr:txBody>
    </xdr:sp>
    <xdr:clientData/>
  </xdr:oneCellAnchor>
  <xdr:oneCellAnchor>
    <xdr:from>
      <xdr:col>10</xdr:col>
      <xdr:colOff>409575</xdr:colOff>
      <xdr:row>44</xdr:row>
      <xdr:rowOff>28575</xdr:rowOff>
    </xdr:from>
    <xdr:ext cx="142875" cy="200025"/>
    <xdr:sp>
      <xdr:nvSpPr>
        <xdr:cNvPr id="9" name="TextBox 14"/>
        <xdr:cNvSpPr txBox="1">
          <a:spLocks noChangeArrowheads="1"/>
        </xdr:cNvSpPr>
      </xdr:nvSpPr>
      <xdr:spPr>
        <a:xfrm>
          <a:off x="4314825" y="7458075"/>
          <a:ext cx="1428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a:t>
          </a:r>
        </a:p>
      </xdr:txBody>
    </xdr:sp>
    <xdr:clientData/>
  </xdr:oneCellAnchor>
  <xdr:oneCellAnchor>
    <xdr:from>
      <xdr:col>8</xdr:col>
      <xdr:colOff>371475</xdr:colOff>
      <xdr:row>42</xdr:row>
      <xdr:rowOff>133350</xdr:rowOff>
    </xdr:from>
    <xdr:ext cx="209550" cy="200025"/>
    <xdr:sp>
      <xdr:nvSpPr>
        <xdr:cNvPr id="10" name="TextBox 15"/>
        <xdr:cNvSpPr txBox="1">
          <a:spLocks noChangeArrowheads="1"/>
        </xdr:cNvSpPr>
      </xdr:nvSpPr>
      <xdr:spPr>
        <a:xfrm>
          <a:off x="3495675" y="7239000"/>
          <a:ext cx="209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11</a:t>
          </a:r>
        </a:p>
      </xdr:txBody>
    </xdr:sp>
    <xdr:clientData/>
  </xdr:oneCellAnchor>
  <xdr:oneCellAnchor>
    <xdr:from>
      <xdr:col>8</xdr:col>
      <xdr:colOff>219075</xdr:colOff>
      <xdr:row>44</xdr:row>
      <xdr:rowOff>28575</xdr:rowOff>
    </xdr:from>
    <xdr:ext cx="209550" cy="200025"/>
    <xdr:sp>
      <xdr:nvSpPr>
        <xdr:cNvPr id="11" name="TextBox 16"/>
        <xdr:cNvSpPr txBox="1">
          <a:spLocks noChangeArrowheads="1"/>
        </xdr:cNvSpPr>
      </xdr:nvSpPr>
      <xdr:spPr>
        <a:xfrm>
          <a:off x="3343275" y="7458075"/>
          <a:ext cx="209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a:t>
          </a:r>
        </a:p>
      </xdr:txBody>
    </xdr:sp>
    <xdr:clientData/>
  </xdr:oneCellAnchor>
  <xdr:twoCellAnchor>
    <xdr:from>
      <xdr:col>5</xdr:col>
      <xdr:colOff>104775</xdr:colOff>
      <xdr:row>48</xdr:row>
      <xdr:rowOff>142875</xdr:rowOff>
    </xdr:from>
    <xdr:to>
      <xdr:col>5</xdr:col>
      <xdr:colOff>104775</xdr:colOff>
      <xdr:row>53</xdr:row>
      <xdr:rowOff>0</xdr:rowOff>
    </xdr:to>
    <xdr:sp>
      <xdr:nvSpPr>
        <xdr:cNvPr id="12" name="Line 17"/>
        <xdr:cNvSpPr>
          <a:spLocks/>
        </xdr:cNvSpPr>
      </xdr:nvSpPr>
      <xdr:spPr>
        <a:xfrm>
          <a:off x="2057400" y="82581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48</xdr:row>
      <xdr:rowOff>142875</xdr:rowOff>
    </xdr:from>
    <xdr:to>
      <xdr:col>10</xdr:col>
      <xdr:colOff>142875</xdr:colOff>
      <xdr:row>48</xdr:row>
      <xdr:rowOff>142875</xdr:rowOff>
    </xdr:to>
    <xdr:sp>
      <xdr:nvSpPr>
        <xdr:cNvPr id="13" name="Line 18"/>
        <xdr:cNvSpPr>
          <a:spLocks/>
        </xdr:cNvSpPr>
      </xdr:nvSpPr>
      <xdr:spPr>
        <a:xfrm>
          <a:off x="2066925" y="825817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49</xdr:row>
      <xdr:rowOff>152400</xdr:rowOff>
    </xdr:from>
    <xdr:to>
      <xdr:col>6</xdr:col>
      <xdr:colOff>76200</xdr:colOff>
      <xdr:row>52</xdr:row>
      <xdr:rowOff>152400</xdr:rowOff>
    </xdr:to>
    <xdr:sp>
      <xdr:nvSpPr>
        <xdr:cNvPr id="14" name="Line 19"/>
        <xdr:cNvSpPr>
          <a:spLocks/>
        </xdr:cNvSpPr>
      </xdr:nvSpPr>
      <xdr:spPr>
        <a:xfrm flipV="1">
          <a:off x="2419350" y="84296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50</xdr:row>
      <xdr:rowOff>0</xdr:rowOff>
    </xdr:from>
    <xdr:to>
      <xdr:col>10</xdr:col>
      <xdr:colOff>133350</xdr:colOff>
      <xdr:row>50</xdr:row>
      <xdr:rowOff>0</xdr:rowOff>
    </xdr:to>
    <xdr:sp>
      <xdr:nvSpPr>
        <xdr:cNvPr id="15" name="Line 21"/>
        <xdr:cNvSpPr>
          <a:spLocks/>
        </xdr:cNvSpPr>
      </xdr:nvSpPr>
      <xdr:spPr>
        <a:xfrm>
          <a:off x="2409825" y="843915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48</xdr:row>
      <xdr:rowOff>142875</xdr:rowOff>
    </xdr:from>
    <xdr:to>
      <xdr:col>10</xdr:col>
      <xdr:colOff>142875</xdr:colOff>
      <xdr:row>49</xdr:row>
      <xdr:rowOff>152400</xdr:rowOff>
    </xdr:to>
    <xdr:sp>
      <xdr:nvSpPr>
        <xdr:cNvPr id="16" name="Line 22"/>
        <xdr:cNvSpPr>
          <a:spLocks/>
        </xdr:cNvSpPr>
      </xdr:nvSpPr>
      <xdr:spPr>
        <a:xfrm>
          <a:off x="4048125" y="8258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53</xdr:row>
      <xdr:rowOff>0</xdr:rowOff>
    </xdr:from>
    <xdr:to>
      <xdr:col>6</xdr:col>
      <xdr:colOff>76200</xdr:colOff>
      <xdr:row>53</xdr:row>
      <xdr:rowOff>0</xdr:rowOff>
    </xdr:to>
    <xdr:sp>
      <xdr:nvSpPr>
        <xdr:cNvPr id="17" name="Line 23"/>
        <xdr:cNvSpPr>
          <a:spLocks/>
        </xdr:cNvSpPr>
      </xdr:nvSpPr>
      <xdr:spPr>
        <a:xfrm>
          <a:off x="2057400" y="892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53</xdr:row>
      <xdr:rowOff>95250</xdr:rowOff>
    </xdr:from>
    <xdr:to>
      <xdr:col>6</xdr:col>
      <xdr:colOff>76200</xdr:colOff>
      <xdr:row>53</xdr:row>
      <xdr:rowOff>95250</xdr:rowOff>
    </xdr:to>
    <xdr:sp>
      <xdr:nvSpPr>
        <xdr:cNvPr id="18" name="Line 24"/>
        <xdr:cNvSpPr>
          <a:spLocks/>
        </xdr:cNvSpPr>
      </xdr:nvSpPr>
      <xdr:spPr>
        <a:xfrm>
          <a:off x="2057400" y="9020175"/>
          <a:ext cx="361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48</xdr:row>
      <xdr:rowOff>142875</xdr:rowOff>
    </xdr:from>
    <xdr:to>
      <xdr:col>6</xdr:col>
      <xdr:colOff>76200</xdr:colOff>
      <xdr:row>50</xdr:row>
      <xdr:rowOff>9525</xdr:rowOff>
    </xdr:to>
    <xdr:sp>
      <xdr:nvSpPr>
        <xdr:cNvPr id="19" name="Line 25"/>
        <xdr:cNvSpPr>
          <a:spLocks/>
        </xdr:cNvSpPr>
      </xdr:nvSpPr>
      <xdr:spPr>
        <a:xfrm flipV="1">
          <a:off x="2419350" y="8258175"/>
          <a:ext cx="0" cy="1905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142875</xdr:colOff>
      <xdr:row>49</xdr:row>
      <xdr:rowOff>0</xdr:rowOff>
    </xdr:from>
    <xdr:ext cx="361950" cy="180975"/>
    <xdr:sp>
      <xdr:nvSpPr>
        <xdr:cNvPr id="20" name="TextBox 26"/>
        <xdr:cNvSpPr txBox="1">
          <a:spLocks noChangeArrowheads="1"/>
        </xdr:cNvSpPr>
      </xdr:nvSpPr>
      <xdr:spPr>
        <a:xfrm>
          <a:off x="2876550" y="8277225"/>
          <a:ext cx="3619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Apron</a:t>
          </a:r>
        </a:p>
      </xdr:txBody>
    </xdr:sp>
    <xdr:clientData/>
  </xdr:oneCellAnchor>
  <xdr:twoCellAnchor>
    <xdr:from>
      <xdr:col>13</xdr:col>
      <xdr:colOff>0</xdr:colOff>
      <xdr:row>27</xdr:row>
      <xdr:rowOff>76200</xdr:rowOff>
    </xdr:from>
    <xdr:to>
      <xdr:col>14</xdr:col>
      <xdr:colOff>381000</xdr:colOff>
      <xdr:row>30</xdr:row>
      <xdr:rowOff>85725</xdr:rowOff>
    </xdr:to>
    <xdr:sp>
      <xdr:nvSpPr>
        <xdr:cNvPr id="21" name="Rectangle 39"/>
        <xdr:cNvSpPr>
          <a:spLocks/>
        </xdr:cNvSpPr>
      </xdr:nvSpPr>
      <xdr:spPr>
        <a:xfrm>
          <a:off x="5105400" y="4676775"/>
          <a:ext cx="771525" cy="495300"/>
        </a:xfrm>
        <a:prstGeom prst="rect">
          <a:avLst/>
        </a:prstGeom>
        <a:pattFill prst="dk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25</xdr:row>
      <xdr:rowOff>152400</xdr:rowOff>
    </xdr:from>
    <xdr:to>
      <xdr:col>13</xdr:col>
      <xdr:colOff>0</xdr:colOff>
      <xdr:row>30</xdr:row>
      <xdr:rowOff>133350</xdr:rowOff>
    </xdr:to>
    <xdr:sp>
      <xdr:nvSpPr>
        <xdr:cNvPr id="22" name="Line 41"/>
        <xdr:cNvSpPr>
          <a:spLocks/>
        </xdr:cNvSpPr>
      </xdr:nvSpPr>
      <xdr:spPr>
        <a:xfrm flipV="1">
          <a:off x="5105400" y="4429125"/>
          <a:ext cx="0" cy="790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30</xdr:row>
      <xdr:rowOff>133350</xdr:rowOff>
    </xdr:from>
    <xdr:to>
      <xdr:col>14</xdr:col>
      <xdr:colOff>381000</xdr:colOff>
      <xdr:row>30</xdr:row>
      <xdr:rowOff>133350</xdr:rowOff>
    </xdr:to>
    <xdr:sp>
      <xdr:nvSpPr>
        <xdr:cNvPr id="23" name="Line 42"/>
        <xdr:cNvSpPr>
          <a:spLocks/>
        </xdr:cNvSpPr>
      </xdr:nvSpPr>
      <xdr:spPr>
        <a:xfrm>
          <a:off x="5105400" y="52197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381000</xdr:colOff>
      <xdr:row>30</xdr:row>
      <xdr:rowOff>76200</xdr:rowOff>
    </xdr:from>
    <xdr:to>
      <xdr:col>14</xdr:col>
      <xdr:colOff>381000</xdr:colOff>
      <xdr:row>30</xdr:row>
      <xdr:rowOff>133350</xdr:rowOff>
    </xdr:to>
    <xdr:sp>
      <xdr:nvSpPr>
        <xdr:cNvPr id="24" name="Line 43"/>
        <xdr:cNvSpPr>
          <a:spLocks/>
        </xdr:cNvSpPr>
      </xdr:nvSpPr>
      <xdr:spPr>
        <a:xfrm>
          <a:off x="5876925" y="5162550"/>
          <a:ext cx="0" cy="57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29</xdr:row>
      <xdr:rowOff>114300</xdr:rowOff>
    </xdr:from>
    <xdr:to>
      <xdr:col>14</xdr:col>
      <xdr:colOff>200025</xdr:colOff>
      <xdr:row>30</xdr:row>
      <xdr:rowOff>38100</xdr:rowOff>
    </xdr:to>
    <xdr:sp>
      <xdr:nvSpPr>
        <xdr:cNvPr id="25" name="AutoShape 44"/>
        <xdr:cNvSpPr>
          <a:spLocks/>
        </xdr:cNvSpPr>
      </xdr:nvSpPr>
      <xdr:spPr>
        <a:xfrm rot="5400000">
          <a:off x="5619750" y="5038725"/>
          <a:ext cx="76200" cy="85725"/>
        </a:xfrm>
        <a:prstGeom prst="can">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30</xdr:row>
      <xdr:rowOff>85725</xdr:rowOff>
    </xdr:from>
    <xdr:to>
      <xdr:col>12</xdr:col>
      <xdr:colOff>352425</xdr:colOff>
      <xdr:row>30</xdr:row>
      <xdr:rowOff>95250</xdr:rowOff>
    </xdr:to>
    <xdr:sp>
      <xdr:nvSpPr>
        <xdr:cNvPr id="26" name="Line 47"/>
        <xdr:cNvSpPr>
          <a:spLocks/>
        </xdr:cNvSpPr>
      </xdr:nvSpPr>
      <xdr:spPr>
        <a:xfrm flipH="1">
          <a:off x="4333875" y="5172075"/>
          <a:ext cx="7334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26</xdr:row>
      <xdr:rowOff>28575</xdr:rowOff>
    </xdr:from>
    <xdr:to>
      <xdr:col>15</xdr:col>
      <xdr:colOff>257175</xdr:colOff>
      <xdr:row>26</xdr:row>
      <xdr:rowOff>66675</xdr:rowOff>
    </xdr:to>
    <xdr:sp>
      <xdr:nvSpPr>
        <xdr:cNvPr id="27" name="Line 51"/>
        <xdr:cNvSpPr>
          <a:spLocks/>
        </xdr:cNvSpPr>
      </xdr:nvSpPr>
      <xdr:spPr>
        <a:xfrm flipH="1">
          <a:off x="4333875" y="4467225"/>
          <a:ext cx="1809750" cy="381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381000</xdr:colOff>
      <xdr:row>27</xdr:row>
      <xdr:rowOff>66675</xdr:rowOff>
    </xdr:from>
    <xdr:to>
      <xdr:col>15</xdr:col>
      <xdr:colOff>304800</xdr:colOff>
      <xdr:row>27</xdr:row>
      <xdr:rowOff>76200</xdr:rowOff>
    </xdr:to>
    <xdr:sp>
      <xdr:nvSpPr>
        <xdr:cNvPr id="28" name="Line 52"/>
        <xdr:cNvSpPr>
          <a:spLocks/>
        </xdr:cNvSpPr>
      </xdr:nvSpPr>
      <xdr:spPr>
        <a:xfrm flipV="1">
          <a:off x="5876925" y="4667250"/>
          <a:ext cx="31432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110</xdr:col>
      <xdr:colOff>9525</xdr:colOff>
      <xdr:row>22</xdr:row>
      <xdr:rowOff>0</xdr:rowOff>
    </xdr:from>
    <xdr:ext cx="923925" cy="285750"/>
    <xdr:sp>
      <xdr:nvSpPr>
        <xdr:cNvPr id="1" name="TextBox 1"/>
        <xdr:cNvSpPr txBox="1">
          <a:spLocks noChangeArrowheads="1"/>
        </xdr:cNvSpPr>
      </xdr:nvSpPr>
      <xdr:spPr>
        <a:xfrm>
          <a:off x="6438900" y="4219575"/>
          <a:ext cx="923925" cy="285750"/>
        </a:xfrm>
        <a:prstGeom prst="rect">
          <a:avLst/>
        </a:prstGeom>
        <a:noFill/>
        <a:ln w="9525" cmpd="sng">
          <a:noFill/>
        </a:ln>
      </xdr:spPr>
      <xdr:txBody>
        <a:bodyPr vertOverflow="clip" wrap="square">
          <a:spAutoFit/>
        </a:bodyPr>
        <a:p>
          <a:pPr algn="ctr">
            <a:defRPr/>
          </a:pPr>
          <a:r>
            <a:rPr lang="en-US" cap="none" sz="800" b="1" i="0" u="sng" baseline="0">
              <a:latin typeface="Arial"/>
              <a:ea typeface="Arial"/>
              <a:cs typeface="Arial"/>
            </a:rPr>
            <a:t>ISOMETRIC VIEW</a:t>
          </a:r>
          <a:r>
            <a:rPr lang="en-US" cap="none" sz="800" b="0" i="0" u="none" baseline="0">
              <a:latin typeface="Arial"/>
              <a:ea typeface="Arial"/>
              <a:cs typeface="Arial"/>
            </a:rPr>
            <a:t>
</a:t>
          </a:r>
          <a:r>
            <a:rPr lang="en-US" cap="none" sz="600" b="0" i="0" u="none" baseline="0">
              <a:latin typeface="Arial"/>
              <a:ea typeface="Arial"/>
              <a:cs typeface="Arial"/>
            </a:rPr>
            <a:t>NOT TO SCALE</a:t>
          </a:r>
        </a:p>
      </xdr:txBody>
    </xdr:sp>
    <xdr:clientData/>
  </xdr:oneCellAnchor>
  <xdr:oneCellAnchor>
    <xdr:from>
      <xdr:col>6</xdr:col>
      <xdr:colOff>38100</xdr:colOff>
      <xdr:row>21</xdr:row>
      <xdr:rowOff>9525</xdr:rowOff>
    </xdr:from>
    <xdr:ext cx="104775" cy="142875"/>
    <xdr:sp>
      <xdr:nvSpPr>
        <xdr:cNvPr id="2" name="TextBox 3"/>
        <xdr:cNvSpPr txBox="1">
          <a:spLocks noChangeArrowheads="1"/>
        </xdr:cNvSpPr>
      </xdr:nvSpPr>
      <xdr:spPr>
        <a:xfrm>
          <a:off x="381000" y="3095625"/>
          <a:ext cx="104775" cy="142875"/>
        </a:xfrm>
        <a:prstGeom prst="rect">
          <a:avLst/>
        </a:prstGeom>
        <a:noFill/>
        <a:ln w="9525" cmpd="sng">
          <a:noFill/>
        </a:ln>
      </xdr:spPr>
      <xdr:txBody>
        <a:bodyPr vertOverflow="clip" wrap="square">
          <a:spAutoFit/>
        </a:bodyPr>
        <a:p>
          <a:pPr algn="l">
            <a:defRPr/>
          </a:pPr>
          <a:r>
            <a:rPr lang="en-US" cap="none" sz="600" b="0" i="0" u="none" baseline="0">
              <a:latin typeface="Arial"/>
              <a:ea typeface="Arial"/>
              <a:cs typeface="Arial"/>
            </a:rPr>
            <a:t>*</a:t>
          </a:r>
        </a:p>
      </xdr:txBody>
    </xdr:sp>
    <xdr:clientData/>
  </xdr:oneCellAnchor>
  <xdr:oneCellAnchor>
    <xdr:from>
      <xdr:col>99</xdr:col>
      <xdr:colOff>0</xdr:colOff>
      <xdr:row>8</xdr:row>
      <xdr:rowOff>28575</xdr:rowOff>
    </xdr:from>
    <xdr:ext cx="104775" cy="142875"/>
    <xdr:sp>
      <xdr:nvSpPr>
        <xdr:cNvPr id="3" name="TextBox 4"/>
        <xdr:cNvSpPr txBox="1">
          <a:spLocks noChangeArrowheads="1"/>
        </xdr:cNvSpPr>
      </xdr:nvSpPr>
      <xdr:spPr>
        <a:xfrm>
          <a:off x="5800725" y="1009650"/>
          <a:ext cx="104775" cy="142875"/>
        </a:xfrm>
        <a:prstGeom prst="rect">
          <a:avLst/>
        </a:prstGeom>
        <a:noFill/>
        <a:ln w="9525" cmpd="sng">
          <a:noFill/>
        </a:ln>
      </xdr:spPr>
      <xdr:txBody>
        <a:bodyPr vertOverflow="clip" wrap="square">
          <a:spAutoFit/>
        </a:bodyPr>
        <a:p>
          <a:pPr algn="l">
            <a:defRPr/>
          </a:pPr>
          <a:r>
            <a:rPr lang="en-US" cap="none" sz="600" b="0" i="0" u="none" baseline="0">
              <a:latin typeface="Arial"/>
              <a:ea typeface="Arial"/>
              <a:cs typeface="Arial"/>
            </a:rPr>
            <a:t>*</a:t>
          </a:r>
        </a:p>
      </xdr:txBody>
    </xdr:sp>
    <xdr:clientData/>
  </xdr:oneCellAnchor>
  <xdr:twoCellAnchor>
    <xdr:from>
      <xdr:col>1</xdr:col>
      <xdr:colOff>0</xdr:colOff>
      <xdr:row>32</xdr:row>
      <xdr:rowOff>76200</xdr:rowOff>
    </xdr:from>
    <xdr:to>
      <xdr:col>24</xdr:col>
      <xdr:colOff>0</xdr:colOff>
      <xdr:row>34</xdr:row>
      <xdr:rowOff>0</xdr:rowOff>
    </xdr:to>
    <xdr:sp>
      <xdr:nvSpPr>
        <xdr:cNvPr id="4" name="Polygon 5"/>
        <xdr:cNvSpPr>
          <a:spLocks/>
        </xdr:cNvSpPr>
      </xdr:nvSpPr>
      <xdr:spPr>
        <a:xfrm>
          <a:off x="57150" y="5686425"/>
          <a:ext cx="1314450" cy="190500"/>
        </a:xfrm>
        <a:custGeom>
          <a:pathLst>
            <a:path h="20" w="138">
              <a:moveTo>
                <a:pt x="0" y="0"/>
              </a:moveTo>
              <a:lnTo>
                <a:pt x="30" y="20"/>
              </a:lnTo>
              <a:lnTo>
                <a:pt x="108" y="20"/>
              </a:lnTo>
              <a:lnTo>
                <a:pt x="13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19050</xdr:rowOff>
    </xdr:from>
    <xdr:to>
      <xdr:col>6</xdr:col>
      <xdr:colOff>0</xdr:colOff>
      <xdr:row>35</xdr:row>
      <xdr:rowOff>0</xdr:rowOff>
    </xdr:to>
    <xdr:sp>
      <xdr:nvSpPr>
        <xdr:cNvPr id="5" name="Line 6"/>
        <xdr:cNvSpPr>
          <a:spLocks/>
        </xdr:cNvSpPr>
      </xdr:nvSpPr>
      <xdr:spPr>
        <a:xfrm>
          <a:off x="342900" y="58959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34</xdr:row>
      <xdr:rowOff>19050</xdr:rowOff>
    </xdr:from>
    <xdr:to>
      <xdr:col>19</xdr:col>
      <xdr:colOff>0</xdr:colOff>
      <xdr:row>35</xdr:row>
      <xdr:rowOff>0</xdr:rowOff>
    </xdr:to>
    <xdr:sp>
      <xdr:nvSpPr>
        <xdr:cNvPr id="6" name="Line 7"/>
        <xdr:cNvSpPr>
          <a:spLocks/>
        </xdr:cNvSpPr>
      </xdr:nvSpPr>
      <xdr:spPr>
        <a:xfrm>
          <a:off x="1085850" y="58959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66675</xdr:rowOff>
    </xdr:from>
    <xdr:to>
      <xdr:col>9</xdr:col>
      <xdr:colOff>19050</xdr:colOff>
      <xdr:row>34</xdr:row>
      <xdr:rowOff>66675</xdr:rowOff>
    </xdr:to>
    <xdr:sp>
      <xdr:nvSpPr>
        <xdr:cNvPr id="7" name="Line 8"/>
        <xdr:cNvSpPr>
          <a:spLocks/>
        </xdr:cNvSpPr>
      </xdr:nvSpPr>
      <xdr:spPr>
        <a:xfrm flipH="1">
          <a:off x="342900" y="5943600"/>
          <a:ext cx="190500"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34</xdr:row>
      <xdr:rowOff>66675</xdr:rowOff>
    </xdr:from>
    <xdr:to>
      <xdr:col>19</xdr:col>
      <xdr:colOff>0</xdr:colOff>
      <xdr:row>34</xdr:row>
      <xdr:rowOff>66675</xdr:rowOff>
    </xdr:to>
    <xdr:sp>
      <xdr:nvSpPr>
        <xdr:cNvPr id="8" name="Line 9"/>
        <xdr:cNvSpPr>
          <a:spLocks/>
        </xdr:cNvSpPr>
      </xdr:nvSpPr>
      <xdr:spPr>
        <a:xfrm>
          <a:off x="885825" y="5943600"/>
          <a:ext cx="200025" cy="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47625</xdr:colOff>
      <xdr:row>33</xdr:row>
      <xdr:rowOff>9525</xdr:rowOff>
    </xdr:from>
    <xdr:ext cx="104775" cy="142875"/>
    <xdr:sp>
      <xdr:nvSpPr>
        <xdr:cNvPr id="9" name="TextBox 10"/>
        <xdr:cNvSpPr txBox="1">
          <a:spLocks noChangeArrowheads="1"/>
        </xdr:cNvSpPr>
      </xdr:nvSpPr>
      <xdr:spPr>
        <a:xfrm>
          <a:off x="333375" y="5753100"/>
          <a:ext cx="104775" cy="142875"/>
        </a:xfrm>
        <a:prstGeom prst="rect">
          <a:avLst/>
        </a:prstGeom>
        <a:noFill/>
        <a:ln w="9525" cmpd="sng">
          <a:noFill/>
        </a:ln>
      </xdr:spPr>
      <xdr:txBody>
        <a:bodyPr vertOverflow="clip" wrap="square">
          <a:spAutoFit/>
        </a:bodyPr>
        <a:p>
          <a:pPr algn="l">
            <a:defRPr/>
          </a:pPr>
          <a:r>
            <a:rPr lang="en-US" cap="none" sz="600" b="0" i="0" u="none" baseline="0">
              <a:latin typeface="Arial"/>
              <a:ea typeface="Arial"/>
              <a:cs typeface="Arial"/>
            </a:rPr>
            <a:t>1</a:t>
          </a:r>
        </a:p>
      </xdr:txBody>
    </xdr:sp>
    <xdr:clientData/>
  </xdr:oneCellAnchor>
  <xdr:oneCellAnchor>
    <xdr:from>
      <xdr:col>17</xdr:col>
      <xdr:colOff>47625</xdr:colOff>
      <xdr:row>33</xdr:row>
      <xdr:rowOff>9525</xdr:rowOff>
    </xdr:from>
    <xdr:ext cx="104775" cy="142875"/>
    <xdr:sp>
      <xdr:nvSpPr>
        <xdr:cNvPr id="10" name="TextBox 11"/>
        <xdr:cNvSpPr txBox="1">
          <a:spLocks noChangeArrowheads="1"/>
        </xdr:cNvSpPr>
      </xdr:nvSpPr>
      <xdr:spPr>
        <a:xfrm>
          <a:off x="1019175" y="5753100"/>
          <a:ext cx="104775" cy="142875"/>
        </a:xfrm>
        <a:prstGeom prst="rect">
          <a:avLst/>
        </a:prstGeom>
        <a:noFill/>
        <a:ln w="9525" cmpd="sng">
          <a:noFill/>
        </a:ln>
      </xdr:spPr>
      <xdr:txBody>
        <a:bodyPr vertOverflow="clip" wrap="square">
          <a:spAutoFit/>
        </a:bodyPr>
        <a:p>
          <a:pPr algn="l">
            <a:defRPr/>
          </a:pPr>
          <a:r>
            <a:rPr lang="en-US" cap="none" sz="600" b="0" i="0" u="none" baseline="0">
              <a:latin typeface="Arial"/>
              <a:ea typeface="Arial"/>
              <a:cs typeface="Arial"/>
            </a:rPr>
            <a:t>1</a:t>
          </a:r>
        </a:p>
      </xdr:txBody>
    </xdr:sp>
    <xdr:clientData/>
  </xdr:oneCellAnchor>
  <xdr:twoCellAnchor>
    <xdr:from>
      <xdr:col>4</xdr:col>
      <xdr:colOff>9525</xdr:colOff>
      <xdr:row>33</xdr:row>
      <xdr:rowOff>9525</xdr:rowOff>
    </xdr:from>
    <xdr:to>
      <xdr:col>6</xdr:col>
      <xdr:colOff>0</xdr:colOff>
      <xdr:row>33</xdr:row>
      <xdr:rowOff>104775</xdr:rowOff>
    </xdr:to>
    <xdr:sp>
      <xdr:nvSpPr>
        <xdr:cNvPr id="11" name="Polygon 12"/>
        <xdr:cNvSpPr>
          <a:spLocks/>
        </xdr:cNvSpPr>
      </xdr:nvSpPr>
      <xdr:spPr>
        <a:xfrm>
          <a:off x="238125" y="5753100"/>
          <a:ext cx="104775" cy="95250"/>
        </a:xfrm>
        <a:custGeom>
          <a:pathLst>
            <a:path h="10" w="11">
              <a:moveTo>
                <a:pt x="0" y="0"/>
              </a:moveTo>
              <a:lnTo>
                <a:pt x="11" y="0"/>
              </a:lnTo>
              <a:lnTo>
                <a:pt x="11" y="1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33</xdr:row>
      <xdr:rowOff>9525</xdr:rowOff>
    </xdr:from>
    <xdr:to>
      <xdr:col>21</xdr:col>
      <xdr:colOff>0</xdr:colOff>
      <xdr:row>33</xdr:row>
      <xdr:rowOff>104775</xdr:rowOff>
    </xdr:to>
    <xdr:sp>
      <xdr:nvSpPr>
        <xdr:cNvPr id="12" name="Polygon 13"/>
        <xdr:cNvSpPr>
          <a:spLocks/>
        </xdr:cNvSpPr>
      </xdr:nvSpPr>
      <xdr:spPr>
        <a:xfrm>
          <a:off x="1095375" y="5753100"/>
          <a:ext cx="104775" cy="95250"/>
        </a:xfrm>
        <a:custGeom>
          <a:pathLst>
            <a:path h="10" w="11">
              <a:moveTo>
                <a:pt x="11" y="0"/>
              </a:moveTo>
              <a:lnTo>
                <a:pt x="0" y="0"/>
              </a:lnTo>
              <a:lnTo>
                <a:pt x="0" y="1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104</xdr:col>
      <xdr:colOff>47625</xdr:colOff>
      <xdr:row>20</xdr:row>
      <xdr:rowOff>28575</xdr:rowOff>
    </xdr:from>
    <xdr:to>
      <xdr:col>106</xdr:col>
      <xdr:colOff>28575</xdr:colOff>
      <xdr:row>20</xdr:row>
      <xdr:rowOff>123825</xdr:rowOff>
    </xdr:to>
    <xdr:sp>
      <xdr:nvSpPr>
        <xdr:cNvPr id="1" name="Oval 2"/>
        <xdr:cNvSpPr>
          <a:spLocks/>
        </xdr:cNvSpPr>
      </xdr:nvSpPr>
      <xdr:spPr>
        <a:xfrm>
          <a:off x="5991225" y="2552700"/>
          <a:ext cx="952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104</xdr:col>
      <xdr:colOff>38100</xdr:colOff>
      <xdr:row>12</xdr:row>
      <xdr:rowOff>28575</xdr:rowOff>
    </xdr:from>
    <xdr:to>
      <xdr:col>106</xdr:col>
      <xdr:colOff>19050</xdr:colOff>
      <xdr:row>12</xdr:row>
      <xdr:rowOff>123825</xdr:rowOff>
    </xdr:to>
    <xdr:sp>
      <xdr:nvSpPr>
        <xdr:cNvPr id="2" name="Oval 3"/>
        <xdr:cNvSpPr>
          <a:spLocks/>
        </xdr:cNvSpPr>
      </xdr:nvSpPr>
      <xdr:spPr>
        <a:xfrm>
          <a:off x="5981700" y="1628775"/>
          <a:ext cx="952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129</xdr:col>
      <xdr:colOff>0</xdr:colOff>
      <xdr:row>15</xdr:row>
      <xdr:rowOff>66675</xdr:rowOff>
    </xdr:from>
    <xdr:to>
      <xdr:col>130</xdr:col>
      <xdr:colOff>28575</xdr:colOff>
      <xdr:row>16</xdr:row>
      <xdr:rowOff>19050</xdr:rowOff>
    </xdr:to>
    <xdr:sp>
      <xdr:nvSpPr>
        <xdr:cNvPr id="3" name="AutoShape 4"/>
        <xdr:cNvSpPr>
          <a:spLocks/>
        </xdr:cNvSpPr>
      </xdr:nvSpPr>
      <xdr:spPr>
        <a:xfrm>
          <a:off x="7372350" y="2000250"/>
          <a:ext cx="85725" cy="85725"/>
        </a:xfrm>
        <a:custGeom>
          <a:pathLst>
            <a:path h="9" w="9">
              <a:moveTo>
                <a:pt x="0" y="0"/>
              </a:moveTo>
              <a:cubicBezTo>
                <a:pt x="1" y="0"/>
                <a:pt x="7" y="0"/>
                <a:pt x="8" y="1"/>
              </a:cubicBezTo>
              <a:cubicBezTo>
                <a:pt x="9" y="2"/>
                <a:pt x="9" y="7"/>
                <a:pt x="9"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104</xdr:col>
      <xdr:colOff>19050</xdr:colOff>
      <xdr:row>15</xdr:row>
      <xdr:rowOff>66675</xdr:rowOff>
    </xdr:from>
    <xdr:to>
      <xdr:col>129</xdr:col>
      <xdr:colOff>0</xdr:colOff>
      <xdr:row>15</xdr:row>
      <xdr:rowOff>66675</xdr:rowOff>
    </xdr:to>
    <xdr:sp>
      <xdr:nvSpPr>
        <xdr:cNvPr id="4" name="Line 5"/>
        <xdr:cNvSpPr>
          <a:spLocks/>
        </xdr:cNvSpPr>
      </xdr:nvSpPr>
      <xdr:spPr>
        <a:xfrm flipH="1">
          <a:off x="5962650" y="20002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130</xdr:col>
      <xdr:colOff>28575</xdr:colOff>
      <xdr:row>16</xdr:row>
      <xdr:rowOff>19050</xdr:rowOff>
    </xdr:from>
    <xdr:to>
      <xdr:col>130</xdr:col>
      <xdr:colOff>28575</xdr:colOff>
      <xdr:row>18</xdr:row>
      <xdr:rowOff>47625</xdr:rowOff>
    </xdr:to>
    <xdr:sp>
      <xdr:nvSpPr>
        <xdr:cNvPr id="5" name="Line 6"/>
        <xdr:cNvSpPr>
          <a:spLocks/>
        </xdr:cNvSpPr>
      </xdr:nvSpPr>
      <xdr:spPr>
        <a:xfrm>
          <a:off x="7458075" y="2085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12</xdr:row>
      <xdr:rowOff>85725</xdr:rowOff>
    </xdr:from>
    <xdr:to>
      <xdr:col>67</xdr:col>
      <xdr:colOff>38100</xdr:colOff>
      <xdr:row>13</xdr:row>
      <xdr:rowOff>47625</xdr:rowOff>
    </xdr:to>
    <xdr:sp>
      <xdr:nvSpPr>
        <xdr:cNvPr id="6" name="Oval 9"/>
        <xdr:cNvSpPr>
          <a:spLocks/>
        </xdr:cNvSpPr>
      </xdr:nvSpPr>
      <xdr:spPr>
        <a:xfrm>
          <a:off x="3771900" y="1685925"/>
          <a:ext cx="95250" cy="952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29</xdr:row>
      <xdr:rowOff>95250</xdr:rowOff>
    </xdr:from>
    <xdr:to>
      <xdr:col>33</xdr:col>
      <xdr:colOff>0</xdr:colOff>
      <xdr:row>29</xdr:row>
      <xdr:rowOff>95250</xdr:rowOff>
    </xdr:to>
    <xdr:sp>
      <xdr:nvSpPr>
        <xdr:cNvPr id="7" name="Line 11"/>
        <xdr:cNvSpPr>
          <a:spLocks/>
        </xdr:cNvSpPr>
      </xdr:nvSpPr>
      <xdr:spPr>
        <a:xfrm flipH="1">
          <a:off x="1781175" y="3743325"/>
          <a:ext cx="104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31</xdr:row>
      <xdr:rowOff>76200</xdr:rowOff>
    </xdr:from>
    <xdr:to>
      <xdr:col>33</xdr:col>
      <xdr:colOff>0</xdr:colOff>
      <xdr:row>31</xdr:row>
      <xdr:rowOff>76200</xdr:rowOff>
    </xdr:to>
    <xdr:sp>
      <xdr:nvSpPr>
        <xdr:cNvPr id="8" name="Line 12"/>
        <xdr:cNvSpPr>
          <a:spLocks/>
        </xdr:cNvSpPr>
      </xdr:nvSpPr>
      <xdr:spPr>
        <a:xfrm flipH="1">
          <a:off x="1781175" y="3990975"/>
          <a:ext cx="104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29</xdr:row>
      <xdr:rowOff>95250</xdr:rowOff>
    </xdr:from>
    <xdr:to>
      <xdr:col>31</xdr:col>
      <xdr:colOff>38100</xdr:colOff>
      <xdr:row>31</xdr:row>
      <xdr:rowOff>76200</xdr:rowOff>
    </xdr:to>
    <xdr:sp>
      <xdr:nvSpPr>
        <xdr:cNvPr id="9" name="Line 13"/>
        <xdr:cNvSpPr>
          <a:spLocks/>
        </xdr:cNvSpPr>
      </xdr:nvSpPr>
      <xdr:spPr>
        <a:xfrm flipV="1">
          <a:off x="1809750" y="3743325"/>
          <a:ext cx="0" cy="24765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28575</xdr:colOff>
      <xdr:row>27</xdr:row>
      <xdr:rowOff>114300</xdr:rowOff>
    </xdr:from>
    <xdr:to>
      <xdr:col>34</xdr:col>
      <xdr:colOff>28575</xdr:colOff>
      <xdr:row>28</xdr:row>
      <xdr:rowOff>104775</xdr:rowOff>
    </xdr:to>
    <xdr:sp>
      <xdr:nvSpPr>
        <xdr:cNvPr id="10" name="Line 14"/>
        <xdr:cNvSpPr>
          <a:spLocks/>
        </xdr:cNvSpPr>
      </xdr:nvSpPr>
      <xdr:spPr>
        <a:xfrm flipV="1">
          <a:off x="1971675" y="3495675"/>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19050</xdr:colOff>
      <xdr:row>27</xdr:row>
      <xdr:rowOff>114300</xdr:rowOff>
    </xdr:from>
    <xdr:to>
      <xdr:col>68</xdr:col>
      <xdr:colOff>19050</xdr:colOff>
      <xdr:row>28</xdr:row>
      <xdr:rowOff>104775</xdr:rowOff>
    </xdr:to>
    <xdr:sp>
      <xdr:nvSpPr>
        <xdr:cNvPr id="11" name="Line 15"/>
        <xdr:cNvSpPr>
          <a:spLocks/>
        </xdr:cNvSpPr>
      </xdr:nvSpPr>
      <xdr:spPr>
        <a:xfrm flipV="1">
          <a:off x="3905250" y="3495675"/>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28575</xdr:colOff>
      <xdr:row>28</xdr:row>
      <xdr:rowOff>19050</xdr:rowOff>
    </xdr:from>
    <xdr:to>
      <xdr:col>68</xdr:col>
      <xdr:colOff>19050</xdr:colOff>
      <xdr:row>28</xdr:row>
      <xdr:rowOff>19050</xdr:rowOff>
    </xdr:to>
    <xdr:sp>
      <xdr:nvSpPr>
        <xdr:cNvPr id="12" name="Line 16"/>
        <xdr:cNvSpPr>
          <a:spLocks/>
        </xdr:cNvSpPr>
      </xdr:nvSpPr>
      <xdr:spPr>
        <a:xfrm>
          <a:off x="1971675" y="3533775"/>
          <a:ext cx="1933575" cy="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32</xdr:row>
      <xdr:rowOff>0</xdr:rowOff>
    </xdr:from>
    <xdr:to>
      <xdr:col>5</xdr:col>
      <xdr:colOff>28575</xdr:colOff>
      <xdr:row>32</xdr:row>
      <xdr:rowOff>0</xdr:rowOff>
    </xdr:to>
    <xdr:sp>
      <xdr:nvSpPr>
        <xdr:cNvPr id="13" name="Line 17"/>
        <xdr:cNvSpPr>
          <a:spLocks/>
        </xdr:cNvSpPr>
      </xdr:nvSpPr>
      <xdr:spPr>
        <a:xfrm flipH="1">
          <a:off x="209550" y="4048125"/>
          <a:ext cx="104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29</xdr:row>
      <xdr:rowOff>19050</xdr:rowOff>
    </xdr:from>
    <xdr:to>
      <xdr:col>5</xdr:col>
      <xdr:colOff>38100</xdr:colOff>
      <xdr:row>29</xdr:row>
      <xdr:rowOff>19050</xdr:rowOff>
    </xdr:to>
    <xdr:sp>
      <xdr:nvSpPr>
        <xdr:cNvPr id="14" name="Line 18"/>
        <xdr:cNvSpPr>
          <a:spLocks/>
        </xdr:cNvSpPr>
      </xdr:nvSpPr>
      <xdr:spPr>
        <a:xfrm flipH="1">
          <a:off x="219075" y="3667125"/>
          <a:ext cx="104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29</xdr:row>
      <xdr:rowOff>19050</xdr:rowOff>
    </xdr:from>
    <xdr:to>
      <xdr:col>4</xdr:col>
      <xdr:colOff>38100</xdr:colOff>
      <xdr:row>32</xdr:row>
      <xdr:rowOff>0</xdr:rowOff>
    </xdr:to>
    <xdr:sp>
      <xdr:nvSpPr>
        <xdr:cNvPr id="15" name="Line 19"/>
        <xdr:cNvSpPr>
          <a:spLocks/>
        </xdr:cNvSpPr>
      </xdr:nvSpPr>
      <xdr:spPr>
        <a:xfrm flipV="1">
          <a:off x="266700" y="3667125"/>
          <a:ext cx="0" cy="381000"/>
        </a:xfrm>
        <a:prstGeom prst="line">
          <a:avLst/>
        </a:prstGeom>
        <a:noFill/>
        <a:ln w="31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38100</xdr:colOff>
      <xdr:row>29</xdr:row>
      <xdr:rowOff>28575</xdr:rowOff>
    </xdr:from>
    <xdr:ext cx="161925" cy="352425"/>
    <xdr:sp>
      <xdr:nvSpPr>
        <xdr:cNvPr id="16" name="TextBox 20"/>
        <xdr:cNvSpPr txBox="1">
          <a:spLocks noChangeArrowheads="1"/>
        </xdr:cNvSpPr>
      </xdr:nvSpPr>
      <xdr:spPr>
        <a:xfrm>
          <a:off x="152400" y="3676650"/>
          <a:ext cx="161925" cy="352425"/>
        </a:xfrm>
        <a:prstGeom prst="rect">
          <a:avLst/>
        </a:prstGeom>
        <a:noFill/>
        <a:ln w="9525" cmpd="sng">
          <a:noFill/>
        </a:ln>
      </xdr:spPr>
      <xdr:txBody>
        <a:bodyPr vertOverflow="clip" wrap="square" anchor="b" vert="vert270">
          <a:spAutoFit/>
        </a:bodyPr>
        <a:p>
          <a:pPr algn="l">
            <a:defRPr/>
          </a:pPr>
          <a:r>
            <a:rPr lang="en-US" cap="none" sz="600" b="0" i="1" u="none" baseline="0">
              <a:latin typeface="Arial"/>
              <a:ea typeface="Arial"/>
              <a:cs typeface="Arial"/>
            </a:rPr>
            <a:t>27" MIN.</a:t>
          </a:r>
        </a:p>
      </xdr:txBody>
    </xdr:sp>
    <xdr:clientData/>
  </xdr:oneCellAnchor>
  <xdr:oneCellAnchor>
    <xdr:from>
      <xdr:col>13</xdr:col>
      <xdr:colOff>28575</xdr:colOff>
      <xdr:row>29</xdr:row>
      <xdr:rowOff>28575</xdr:rowOff>
    </xdr:from>
    <xdr:ext cx="476250" cy="238125"/>
    <xdr:sp>
      <xdr:nvSpPr>
        <xdr:cNvPr id="17" name="TextBox 21"/>
        <xdr:cNvSpPr txBox="1">
          <a:spLocks noChangeArrowheads="1"/>
        </xdr:cNvSpPr>
      </xdr:nvSpPr>
      <xdr:spPr>
        <a:xfrm>
          <a:off x="771525" y="3676650"/>
          <a:ext cx="476250" cy="238125"/>
        </a:xfrm>
        <a:prstGeom prst="rect">
          <a:avLst/>
        </a:prstGeom>
        <a:noFill/>
        <a:ln w="9525" cmpd="sng">
          <a:noFill/>
        </a:ln>
      </xdr:spPr>
      <xdr:txBody>
        <a:bodyPr vertOverflow="clip" wrap="square">
          <a:spAutoFit/>
        </a:bodyPr>
        <a:p>
          <a:pPr algn="l">
            <a:defRPr/>
          </a:pPr>
          <a:r>
            <a:rPr lang="en-US" cap="none" sz="600" b="0" i="1" u="none" baseline="0">
              <a:latin typeface="Arial"/>
              <a:ea typeface="Arial"/>
              <a:cs typeface="Arial"/>
            </a:rPr>
            <a:t>#4 Uniformly
spaced &lt; 12"</a:t>
          </a:r>
        </a:p>
      </xdr:txBody>
    </xdr:sp>
    <xdr:clientData/>
  </xdr:oneCellAnchor>
  <xdr:twoCellAnchor>
    <xdr:from>
      <xdr:col>31</xdr:col>
      <xdr:colOff>38100</xdr:colOff>
      <xdr:row>27</xdr:row>
      <xdr:rowOff>114300</xdr:rowOff>
    </xdr:from>
    <xdr:to>
      <xdr:col>31</xdr:col>
      <xdr:colOff>38100</xdr:colOff>
      <xdr:row>29</xdr:row>
      <xdr:rowOff>9525</xdr:rowOff>
    </xdr:to>
    <xdr:sp>
      <xdr:nvSpPr>
        <xdr:cNvPr id="18" name="Line 22"/>
        <xdr:cNvSpPr>
          <a:spLocks/>
        </xdr:cNvSpPr>
      </xdr:nvSpPr>
      <xdr:spPr>
        <a:xfrm>
          <a:off x="1809750" y="3495675"/>
          <a:ext cx="0" cy="1619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32</xdr:row>
      <xdr:rowOff>0</xdr:rowOff>
    </xdr:from>
    <xdr:to>
      <xdr:col>31</xdr:col>
      <xdr:colOff>38100</xdr:colOff>
      <xdr:row>33</xdr:row>
      <xdr:rowOff>28575</xdr:rowOff>
    </xdr:to>
    <xdr:sp>
      <xdr:nvSpPr>
        <xdr:cNvPr id="19" name="Line 23"/>
        <xdr:cNvSpPr>
          <a:spLocks/>
        </xdr:cNvSpPr>
      </xdr:nvSpPr>
      <xdr:spPr>
        <a:xfrm rot="10800000">
          <a:off x="1809750" y="4048125"/>
          <a:ext cx="0" cy="1619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29</xdr:col>
      <xdr:colOff>28575</xdr:colOff>
      <xdr:row>26</xdr:row>
      <xdr:rowOff>28575</xdr:rowOff>
    </xdr:from>
    <xdr:ext cx="152400" cy="342900"/>
    <xdr:sp>
      <xdr:nvSpPr>
        <xdr:cNvPr id="20" name="TextBox 24"/>
        <xdr:cNvSpPr txBox="1">
          <a:spLocks noChangeArrowheads="1"/>
        </xdr:cNvSpPr>
      </xdr:nvSpPr>
      <xdr:spPr>
        <a:xfrm>
          <a:off x="1685925" y="3276600"/>
          <a:ext cx="152400" cy="342900"/>
        </a:xfrm>
        <a:prstGeom prst="rect">
          <a:avLst/>
        </a:prstGeom>
        <a:noFill/>
        <a:ln w="9525" cmpd="sng">
          <a:noFill/>
        </a:ln>
      </xdr:spPr>
      <xdr:txBody>
        <a:bodyPr vertOverflow="clip" wrap="square" anchor="b" vert="vert270">
          <a:spAutoFit/>
        </a:bodyPr>
        <a:p>
          <a:pPr algn="l">
            <a:defRPr/>
          </a:pPr>
          <a:r>
            <a:rPr lang="en-US" cap="none" sz="600" b="0" i="1" u="none" baseline="0">
              <a:latin typeface="Arial"/>
              <a:ea typeface="Arial"/>
              <a:cs typeface="Arial"/>
            </a:rPr>
            <a:t>6" MAX.</a:t>
          </a:r>
        </a:p>
      </xdr:txBody>
    </xdr:sp>
    <xdr:clientData/>
  </xdr:oneCellAnchor>
  <xdr:oneCellAnchor>
    <xdr:from>
      <xdr:col>43</xdr:col>
      <xdr:colOff>47625</xdr:colOff>
      <xdr:row>27</xdr:row>
      <xdr:rowOff>38100</xdr:rowOff>
    </xdr:from>
    <xdr:ext cx="857250" cy="142875"/>
    <xdr:sp>
      <xdr:nvSpPr>
        <xdr:cNvPr id="21" name="TextBox 25"/>
        <xdr:cNvSpPr txBox="1">
          <a:spLocks noChangeArrowheads="1"/>
        </xdr:cNvSpPr>
      </xdr:nvSpPr>
      <xdr:spPr>
        <a:xfrm>
          <a:off x="2505075" y="3419475"/>
          <a:ext cx="857250" cy="142875"/>
        </a:xfrm>
        <a:prstGeom prst="rect">
          <a:avLst/>
        </a:prstGeom>
        <a:noFill/>
        <a:ln w="9525" cmpd="sng">
          <a:noFill/>
        </a:ln>
      </xdr:spPr>
      <xdr:txBody>
        <a:bodyPr vertOverflow="clip" wrap="square">
          <a:spAutoFit/>
        </a:bodyPr>
        <a:p>
          <a:pPr algn="l">
            <a:defRPr/>
          </a:pPr>
          <a:r>
            <a:rPr lang="en-US" cap="none" sz="600" b="0" i="1" u="none" baseline="0">
              <a:latin typeface="Arial"/>
              <a:ea typeface="Arial"/>
              <a:cs typeface="Arial"/>
            </a:rPr>
            <a:t>#4 Uniformly spaced &lt; 12"</a:t>
          </a:r>
        </a:p>
      </xdr:txBody>
    </xdr:sp>
    <xdr:clientData/>
  </xdr:oneCellAnchor>
  <xdr:oneCellAnchor>
    <xdr:from>
      <xdr:col>22</xdr:col>
      <xdr:colOff>47625</xdr:colOff>
      <xdr:row>30</xdr:row>
      <xdr:rowOff>123825</xdr:rowOff>
    </xdr:from>
    <xdr:ext cx="323850" cy="142875"/>
    <xdr:sp>
      <xdr:nvSpPr>
        <xdr:cNvPr id="22" name="TextBox 26"/>
        <xdr:cNvSpPr txBox="1">
          <a:spLocks noChangeArrowheads="1"/>
        </xdr:cNvSpPr>
      </xdr:nvSpPr>
      <xdr:spPr>
        <a:xfrm>
          <a:off x="1304925" y="3905250"/>
          <a:ext cx="323850" cy="142875"/>
        </a:xfrm>
        <a:prstGeom prst="rect">
          <a:avLst/>
        </a:prstGeom>
        <a:noFill/>
        <a:ln w="9525" cmpd="sng">
          <a:noFill/>
        </a:ln>
      </xdr:spPr>
      <xdr:txBody>
        <a:bodyPr vertOverflow="clip" wrap="square">
          <a:spAutoFit/>
        </a:bodyPr>
        <a:p>
          <a:pPr algn="l">
            <a:defRPr/>
          </a:pPr>
          <a:r>
            <a:rPr lang="en-US" cap="none" sz="600" b="0" i="1" u="none" baseline="0">
              <a:latin typeface="Arial"/>
              <a:ea typeface="Arial"/>
              <a:cs typeface="Arial"/>
            </a:rPr>
            <a:t>4" MIN.</a:t>
          </a:r>
        </a:p>
      </xdr:txBody>
    </xdr:sp>
    <xdr:clientData/>
  </xdr:oneCellAnchor>
  <xdr:twoCellAnchor>
    <xdr:from>
      <xdr:col>28</xdr:col>
      <xdr:colOff>0</xdr:colOff>
      <xdr:row>31</xdr:row>
      <xdr:rowOff>47625</xdr:rowOff>
    </xdr:from>
    <xdr:to>
      <xdr:col>31</xdr:col>
      <xdr:colOff>9525</xdr:colOff>
      <xdr:row>31</xdr:row>
      <xdr:rowOff>104775</xdr:rowOff>
    </xdr:to>
    <xdr:sp>
      <xdr:nvSpPr>
        <xdr:cNvPr id="23" name="Line 27"/>
        <xdr:cNvSpPr>
          <a:spLocks/>
        </xdr:cNvSpPr>
      </xdr:nvSpPr>
      <xdr:spPr>
        <a:xfrm>
          <a:off x="1600200" y="3962400"/>
          <a:ext cx="180975" cy="57150"/>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29</xdr:row>
      <xdr:rowOff>123825</xdr:rowOff>
    </xdr:from>
    <xdr:to>
      <xdr:col>31</xdr:col>
      <xdr:colOff>0</xdr:colOff>
      <xdr:row>30</xdr:row>
      <xdr:rowOff>76200</xdr:rowOff>
    </xdr:to>
    <xdr:sp>
      <xdr:nvSpPr>
        <xdr:cNvPr id="24" name="Line 28"/>
        <xdr:cNvSpPr>
          <a:spLocks/>
        </xdr:cNvSpPr>
      </xdr:nvSpPr>
      <xdr:spPr>
        <a:xfrm>
          <a:off x="1266825" y="3771900"/>
          <a:ext cx="504825" cy="85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47625</xdr:colOff>
      <xdr:row>29</xdr:row>
      <xdr:rowOff>28575</xdr:rowOff>
    </xdr:from>
    <xdr:ext cx="123825" cy="142875"/>
    <xdr:sp>
      <xdr:nvSpPr>
        <xdr:cNvPr id="25" name="TextBox 29"/>
        <xdr:cNvSpPr txBox="1">
          <a:spLocks noChangeArrowheads="1"/>
        </xdr:cNvSpPr>
      </xdr:nvSpPr>
      <xdr:spPr>
        <a:xfrm>
          <a:off x="676275" y="3676650"/>
          <a:ext cx="123825" cy="142875"/>
        </a:xfrm>
        <a:prstGeom prst="rect">
          <a:avLst/>
        </a:prstGeom>
        <a:noFill/>
        <a:ln w="9525" cmpd="sng">
          <a:noFill/>
        </a:ln>
      </xdr:spPr>
      <xdr:txBody>
        <a:bodyPr vertOverflow="clip" wrap="square">
          <a:spAutoFit/>
        </a:bodyPr>
        <a:p>
          <a:pPr algn="l">
            <a:defRPr/>
          </a:pPr>
          <a:r>
            <a:rPr lang="en-US" cap="none" sz="600" b="0" i="1" u="none" baseline="0">
              <a:latin typeface="Arial"/>
              <a:ea typeface="Arial"/>
              <a:cs typeface="Arial"/>
            </a:rPr>
            <a:t>2</a:t>
          </a:r>
        </a:p>
      </xdr:txBody>
    </xdr:sp>
    <xdr:clientData/>
  </xdr:oneCellAnchor>
  <xdr:oneCellAnchor>
    <xdr:from>
      <xdr:col>42</xdr:col>
      <xdr:colOff>9525</xdr:colOff>
      <xdr:row>27</xdr:row>
      <xdr:rowOff>38100</xdr:rowOff>
    </xdr:from>
    <xdr:ext cx="133350" cy="142875"/>
    <xdr:sp>
      <xdr:nvSpPr>
        <xdr:cNvPr id="26" name="TextBox 30"/>
        <xdr:cNvSpPr txBox="1">
          <a:spLocks noChangeArrowheads="1"/>
        </xdr:cNvSpPr>
      </xdr:nvSpPr>
      <xdr:spPr>
        <a:xfrm>
          <a:off x="2409825" y="3419475"/>
          <a:ext cx="133350" cy="142875"/>
        </a:xfrm>
        <a:prstGeom prst="rect">
          <a:avLst/>
        </a:prstGeom>
        <a:noFill/>
        <a:ln w="9525" cmpd="sng">
          <a:noFill/>
        </a:ln>
      </xdr:spPr>
      <xdr:txBody>
        <a:bodyPr vertOverflow="clip" wrap="square">
          <a:spAutoFit/>
        </a:bodyPr>
        <a:p>
          <a:pPr algn="l">
            <a:defRPr/>
          </a:pPr>
          <a:r>
            <a:rPr lang="en-US" cap="none" sz="600" b="0" i="1" u="none" baseline="0">
              <a:latin typeface="Arial"/>
              <a:ea typeface="Arial"/>
              <a:cs typeface="Arial"/>
            </a:rPr>
            <a:t>1</a:t>
          </a:r>
        </a:p>
      </xdr:txBody>
    </xdr:sp>
    <xdr:clientData/>
  </xdr:oneCellAnchor>
  <xdr:twoCellAnchor>
    <xdr:from>
      <xdr:col>42</xdr:col>
      <xdr:colOff>9525</xdr:colOff>
      <xdr:row>27</xdr:row>
      <xdr:rowOff>47625</xdr:rowOff>
    </xdr:from>
    <xdr:to>
      <xdr:col>43</xdr:col>
      <xdr:colOff>47625</xdr:colOff>
      <xdr:row>28</xdr:row>
      <xdr:rowOff>9525</xdr:rowOff>
    </xdr:to>
    <xdr:sp>
      <xdr:nvSpPr>
        <xdr:cNvPr id="27" name="Oval 31"/>
        <xdr:cNvSpPr>
          <a:spLocks/>
        </xdr:cNvSpPr>
      </xdr:nvSpPr>
      <xdr:spPr>
        <a:xfrm>
          <a:off x="2409825" y="3429000"/>
          <a:ext cx="95250" cy="952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29</xdr:row>
      <xdr:rowOff>28575</xdr:rowOff>
    </xdr:from>
    <xdr:to>
      <xdr:col>13</xdr:col>
      <xdr:colOff>28575</xdr:colOff>
      <xdr:row>29</xdr:row>
      <xdr:rowOff>123825</xdr:rowOff>
    </xdr:to>
    <xdr:sp>
      <xdr:nvSpPr>
        <xdr:cNvPr id="28" name="Oval 32"/>
        <xdr:cNvSpPr>
          <a:spLocks/>
        </xdr:cNvSpPr>
      </xdr:nvSpPr>
      <xdr:spPr>
        <a:xfrm>
          <a:off x="676275" y="3676650"/>
          <a:ext cx="95250" cy="952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59</xdr:col>
      <xdr:colOff>28575</xdr:colOff>
      <xdr:row>50</xdr:row>
      <xdr:rowOff>104775</xdr:rowOff>
    </xdr:from>
    <xdr:ext cx="609600" cy="152400"/>
    <xdr:sp>
      <xdr:nvSpPr>
        <xdr:cNvPr id="29" name="TextBox 33"/>
        <xdr:cNvSpPr txBox="1">
          <a:spLocks noChangeArrowheads="1"/>
        </xdr:cNvSpPr>
      </xdr:nvSpPr>
      <xdr:spPr>
        <a:xfrm>
          <a:off x="3400425" y="6829425"/>
          <a:ext cx="609600" cy="152400"/>
        </a:xfrm>
        <a:prstGeom prst="rect">
          <a:avLst/>
        </a:prstGeom>
        <a:noFill/>
        <a:ln w="9525" cmpd="sng">
          <a:noFill/>
        </a:ln>
      </xdr:spPr>
      <xdr:txBody>
        <a:bodyPr vertOverflow="clip" wrap="square">
          <a:spAutoFit/>
        </a:bodyPr>
        <a:p>
          <a:pPr algn="l">
            <a:defRPr/>
          </a:pPr>
          <a:r>
            <a:rPr lang="en-US" cap="none" sz="700" b="0" i="0" u="sng" baseline="0">
              <a:latin typeface="Arial"/>
              <a:ea typeface="Arial"/>
              <a:cs typeface="Arial"/>
            </a:rPr>
            <a:t>NOT TO SCALE</a:t>
          </a:r>
        </a:p>
      </xdr:txBody>
    </xdr:sp>
    <xdr:clientData/>
  </xdr:oneCellAnchor>
  <xdr:twoCellAnchor>
    <xdr:from>
      <xdr:col>97</xdr:col>
      <xdr:colOff>19050</xdr:colOff>
      <xdr:row>32</xdr:row>
      <xdr:rowOff>0</xdr:rowOff>
    </xdr:from>
    <xdr:to>
      <xdr:col>101</xdr:col>
      <xdr:colOff>38100</xdr:colOff>
      <xdr:row>32</xdr:row>
      <xdr:rowOff>0</xdr:rowOff>
    </xdr:to>
    <xdr:sp>
      <xdr:nvSpPr>
        <xdr:cNvPr id="30" name="Line 34"/>
        <xdr:cNvSpPr>
          <a:spLocks/>
        </xdr:cNvSpPr>
      </xdr:nvSpPr>
      <xdr:spPr>
        <a:xfrm>
          <a:off x="5562600" y="40481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97</xdr:col>
      <xdr:colOff>9525</xdr:colOff>
      <xdr:row>29</xdr:row>
      <xdr:rowOff>9525</xdr:rowOff>
    </xdr:from>
    <xdr:to>
      <xdr:col>101</xdr:col>
      <xdr:colOff>28575</xdr:colOff>
      <xdr:row>29</xdr:row>
      <xdr:rowOff>9525</xdr:rowOff>
    </xdr:to>
    <xdr:sp>
      <xdr:nvSpPr>
        <xdr:cNvPr id="31" name="Line 35"/>
        <xdr:cNvSpPr>
          <a:spLocks/>
        </xdr:cNvSpPr>
      </xdr:nvSpPr>
      <xdr:spPr>
        <a:xfrm>
          <a:off x="5553075" y="36576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28575</xdr:colOff>
      <xdr:row>32</xdr:row>
      <xdr:rowOff>9525</xdr:rowOff>
    </xdr:from>
    <xdr:to>
      <xdr:col>99</xdr:col>
      <xdr:colOff>28575</xdr:colOff>
      <xdr:row>33</xdr:row>
      <xdr:rowOff>85725</xdr:rowOff>
    </xdr:to>
    <xdr:sp>
      <xdr:nvSpPr>
        <xdr:cNvPr id="32" name="Line 36"/>
        <xdr:cNvSpPr>
          <a:spLocks/>
        </xdr:cNvSpPr>
      </xdr:nvSpPr>
      <xdr:spPr>
        <a:xfrm flipV="1">
          <a:off x="5686425" y="4057650"/>
          <a:ext cx="0" cy="2095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19050</xdr:colOff>
      <xdr:row>27</xdr:row>
      <xdr:rowOff>95250</xdr:rowOff>
    </xdr:from>
    <xdr:to>
      <xdr:col>99</xdr:col>
      <xdr:colOff>28575</xdr:colOff>
      <xdr:row>29</xdr:row>
      <xdr:rowOff>9525</xdr:rowOff>
    </xdr:to>
    <xdr:sp>
      <xdr:nvSpPr>
        <xdr:cNvPr id="33" name="Line 37"/>
        <xdr:cNvSpPr>
          <a:spLocks/>
        </xdr:cNvSpPr>
      </xdr:nvSpPr>
      <xdr:spPr>
        <a:xfrm flipH="1">
          <a:off x="5676900" y="3476625"/>
          <a:ext cx="9525" cy="18097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45</xdr:row>
      <xdr:rowOff>85725</xdr:rowOff>
    </xdr:from>
    <xdr:to>
      <xdr:col>17</xdr:col>
      <xdr:colOff>47625</xdr:colOff>
      <xdr:row>50</xdr:row>
      <xdr:rowOff>19050</xdr:rowOff>
    </xdr:to>
    <xdr:sp>
      <xdr:nvSpPr>
        <xdr:cNvPr id="34" name="Line 38"/>
        <xdr:cNvSpPr>
          <a:spLocks/>
        </xdr:cNvSpPr>
      </xdr:nvSpPr>
      <xdr:spPr>
        <a:xfrm>
          <a:off x="1019175" y="61436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95250</xdr:rowOff>
    </xdr:from>
    <xdr:to>
      <xdr:col>12</xdr:col>
      <xdr:colOff>0</xdr:colOff>
      <xdr:row>50</xdr:row>
      <xdr:rowOff>19050</xdr:rowOff>
    </xdr:to>
    <xdr:sp>
      <xdr:nvSpPr>
        <xdr:cNvPr id="35" name="Line 39"/>
        <xdr:cNvSpPr>
          <a:spLocks/>
        </xdr:cNvSpPr>
      </xdr:nvSpPr>
      <xdr:spPr>
        <a:xfrm>
          <a:off x="685800" y="61531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57150</xdr:rowOff>
    </xdr:from>
    <xdr:to>
      <xdr:col>84</xdr:col>
      <xdr:colOff>38100</xdr:colOff>
      <xdr:row>50</xdr:row>
      <xdr:rowOff>0</xdr:rowOff>
    </xdr:to>
    <xdr:pic>
      <xdr:nvPicPr>
        <xdr:cNvPr id="1" name="Picture 1"/>
        <xdr:cNvPicPr preferRelativeResize="1">
          <a:picLocks noChangeAspect="1"/>
        </xdr:cNvPicPr>
      </xdr:nvPicPr>
      <xdr:blipFill>
        <a:blip r:embed="rId1"/>
        <a:srcRect l="22300" t="19718" r="36386" b="25634"/>
        <a:stretch>
          <a:fillRect/>
        </a:stretch>
      </xdr:blipFill>
      <xdr:spPr>
        <a:xfrm>
          <a:off x="0" y="2857500"/>
          <a:ext cx="4838700" cy="3810000"/>
        </a:xfrm>
        <a:prstGeom prst="rect">
          <a:avLst/>
        </a:prstGeom>
        <a:noFill/>
        <a:ln w="9525" cmpd="sng">
          <a:noFill/>
        </a:ln>
      </xdr:spPr>
    </xdr:pic>
    <xdr:clientData/>
  </xdr:twoCellAnchor>
  <xdr:twoCellAnchor editAs="oneCell">
    <xdr:from>
      <xdr:col>93</xdr:col>
      <xdr:colOff>38100</xdr:colOff>
      <xdr:row>0</xdr:row>
      <xdr:rowOff>9525</xdr:rowOff>
    </xdr:from>
    <xdr:to>
      <xdr:col>152</xdr:col>
      <xdr:colOff>47625</xdr:colOff>
      <xdr:row>33</xdr:row>
      <xdr:rowOff>19050</xdr:rowOff>
    </xdr:to>
    <xdr:pic>
      <xdr:nvPicPr>
        <xdr:cNvPr id="2" name="Picture 2"/>
        <xdr:cNvPicPr preferRelativeResize="1">
          <a:picLocks noChangeAspect="1"/>
        </xdr:cNvPicPr>
      </xdr:nvPicPr>
      <xdr:blipFill>
        <a:blip r:embed="rId2"/>
        <a:srcRect l="38734" t="29577" r="45776" b="37860"/>
        <a:stretch>
          <a:fillRect/>
        </a:stretch>
      </xdr:blipFill>
      <xdr:spPr>
        <a:xfrm>
          <a:off x="5353050" y="9525"/>
          <a:ext cx="3381375" cy="4410075"/>
        </a:xfrm>
        <a:prstGeom prst="rect">
          <a:avLst/>
        </a:prstGeom>
        <a:noFill/>
        <a:ln w="9525" cmpd="sng">
          <a:noFill/>
        </a:ln>
      </xdr:spPr>
    </xdr:pic>
    <xdr:clientData/>
  </xdr:twoCellAnchor>
  <xdr:twoCellAnchor>
    <xdr:from>
      <xdr:col>48</xdr:col>
      <xdr:colOff>9525</xdr:colOff>
      <xdr:row>40</xdr:row>
      <xdr:rowOff>104775</xdr:rowOff>
    </xdr:from>
    <xdr:to>
      <xdr:col>77</xdr:col>
      <xdr:colOff>0</xdr:colOff>
      <xdr:row>44</xdr:row>
      <xdr:rowOff>38100</xdr:rowOff>
    </xdr:to>
    <xdr:sp>
      <xdr:nvSpPr>
        <xdr:cNvPr id="3" name="Line 5"/>
        <xdr:cNvSpPr>
          <a:spLocks/>
        </xdr:cNvSpPr>
      </xdr:nvSpPr>
      <xdr:spPr>
        <a:xfrm>
          <a:off x="2752725" y="5438775"/>
          <a:ext cx="1647825" cy="466725"/>
        </a:xfrm>
        <a:prstGeom prst="line">
          <a:avLst/>
        </a:prstGeom>
        <a:noFill/>
        <a:ln w="31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63</xdr:col>
      <xdr:colOff>9525</xdr:colOff>
      <xdr:row>51</xdr:row>
      <xdr:rowOff>28575</xdr:rowOff>
    </xdr:from>
    <xdr:ext cx="619125" cy="152400"/>
    <xdr:sp>
      <xdr:nvSpPr>
        <xdr:cNvPr id="4" name="TextBox 10"/>
        <xdr:cNvSpPr txBox="1">
          <a:spLocks noChangeArrowheads="1"/>
        </xdr:cNvSpPr>
      </xdr:nvSpPr>
      <xdr:spPr>
        <a:xfrm>
          <a:off x="3609975" y="6829425"/>
          <a:ext cx="619125" cy="152400"/>
        </a:xfrm>
        <a:prstGeom prst="rect">
          <a:avLst/>
        </a:prstGeom>
        <a:noFill/>
        <a:ln w="9525" cmpd="sng">
          <a:noFill/>
        </a:ln>
      </xdr:spPr>
      <xdr:txBody>
        <a:bodyPr vertOverflow="clip" wrap="square">
          <a:spAutoFit/>
        </a:bodyPr>
        <a:p>
          <a:pPr algn="l">
            <a:defRPr/>
          </a:pPr>
          <a:r>
            <a:rPr lang="en-US" cap="none" sz="700" b="0" i="0" u="sng" baseline="0">
              <a:latin typeface="Arial"/>
              <a:ea typeface="Arial"/>
              <a:cs typeface="Arial"/>
            </a:rPr>
            <a:t>NOT TO SCALE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70</xdr:col>
      <xdr:colOff>28575</xdr:colOff>
      <xdr:row>30</xdr:row>
      <xdr:rowOff>104775</xdr:rowOff>
    </xdr:from>
    <xdr:ext cx="1238250" cy="381000"/>
    <xdr:sp>
      <xdr:nvSpPr>
        <xdr:cNvPr id="1" name="TextBox 2"/>
        <xdr:cNvSpPr txBox="1">
          <a:spLocks noChangeArrowheads="1"/>
        </xdr:cNvSpPr>
      </xdr:nvSpPr>
      <xdr:spPr>
        <a:xfrm>
          <a:off x="4029075" y="4105275"/>
          <a:ext cx="1238250" cy="381000"/>
        </a:xfrm>
        <a:prstGeom prst="rect">
          <a:avLst/>
        </a:prstGeom>
        <a:noFill/>
        <a:ln w="9525" cmpd="sng">
          <a:noFill/>
        </a:ln>
      </xdr:spPr>
      <xdr:txBody>
        <a:bodyPr vertOverflow="clip" wrap="square">
          <a:spAutoFit/>
        </a:bodyPr>
        <a:p>
          <a:pPr algn="l">
            <a:defRPr/>
          </a:pPr>
          <a:r>
            <a:rPr lang="en-US" cap="none" sz="700" b="0" i="1" u="none" baseline="0">
              <a:latin typeface="Arial"/>
              <a:ea typeface="Arial"/>
              <a:cs typeface="Arial"/>
            </a:rPr>
            <a:t>5 ft. of 4" dia. SCH 40 PVC
outlet pipe with animal guard.
One per each side.</a:t>
          </a:r>
        </a:p>
      </xdr:txBody>
    </xdr:sp>
    <xdr:clientData/>
  </xdr:oneCellAnchor>
  <xdr:oneCellAnchor>
    <xdr:from>
      <xdr:col>70</xdr:col>
      <xdr:colOff>0</xdr:colOff>
      <xdr:row>19</xdr:row>
      <xdr:rowOff>28575</xdr:rowOff>
    </xdr:from>
    <xdr:ext cx="1057275" cy="266700"/>
    <xdr:sp>
      <xdr:nvSpPr>
        <xdr:cNvPr id="2" name="TextBox 3"/>
        <xdr:cNvSpPr txBox="1">
          <a:spLocks noChangeArrowheads="1"/>
        </xdr:cNvSpPr>
      </xdr:nvSpPr>
      <xdr:spPr>
        <a:xfrm>
          <a:off x="4000500" y="2562225"/>
          <a:ext cx="1057275" cy="266700"/>
        </a:xfrm>
        <a:prstGeom prst="rect">
          <a:avLst/>
        </a:prstGeom>
        <a:noFill/>
        <a:ln w="9525" cmpd="sng">
          <a:noFill/>
        </a:ln>
      </xdr:spPr>
      <xdr:txBody>
        <a:bodyPr vertOverflow="clip" wrap="square">
          <a:spAutoFit/>
        </a:bodyPr>
        <a:p>
          <a:pPr algn="l">
            <a:defRPr/>
          </a:pPr>
          <a:r>
            <a:rPr lang="en-US" cap="none" sz="700" b="0" i="1" u="none" baseline="0">
              <a:latin typeface="Arial"/>
              <a:ea typeface="Arial"/>
              <a:cs typeface="Arial"/>
            </a:rPr>
            <a:t>4" Perforated PE tubing
with fabric filter sleeve.</a:t>
          </a:r>
        </a:p>
      </xdr:txBody>
    </xdr:sp>
    <xdr:clientData/>
  </xdr:oneCellAnchor>
  <xdr:twoCellAnchor>
    <xdr:from>
      <xdr:col>86</xdr:col>
      <xdr:colOff>9525</xdr:colOff>
      <xdr:row>20</xdr:row>
      <xdr:rowOff>76200</xdr:rowOff>
    </xdr:from>
    <xdr:to>
      <xdr:col>90</xdr:col>
      <xdr:colOff>38100</xdr:colOff>
      <xdr:row>24</xdr:row>
      <xdr:rowOff>9525</xdr:rowOff>
    </xdr:to>
    <xdr:sp>
      <xdr:nvSpPr>
        <xdr:cNvPr id="3" name="AutoShape 4"/>
        <xdr:cNvSpPr>
          <a:spLocks/>
        </xdr:cNvSpPr>
      </xdr:nvSpPr>
      <xdr:spPr>
        <a:xfrm>
          <a:off x="4924425" y="2743200"/>
          <a:ext cx="257175" cy="466725"/>
        </a:xfrm>
        <a:custGeom>
          <a:pathLst>
            <a:path h="49" w="27">
              <a:moveTo>
                <a:pt x="8" y="0"/>
              </a:moveTo>
              <a:cubicBezTo>
                <a:pt x="10" y="0"/>
                <a:pt x="19" y="0"/>
                <a:pt x="22" y="3"/>
              </a:cubicBezTo>
              <a:cubicBezTo>
                <a:pt x="25" y="6"/>
                <a:pt x="27" y="12"/>
                <a:pt x="25" y="16"/>
              </a:cubicBezTo>
              <a:cubicBezTo>
                <a:pt x="23" y="20"/>
                <a:pt x="16" y="23"/>
                <a:pt x="12" y="28"/>
              </a:cubicBezTo>
              <a:cubicBezTo>
                <a:pt x="8" y="33"/>
                <a:pt x="3" y="45"/>
                <a:pt x="0" y="49"/>
              </a:cubicBezTo>
            </a:path>
          </a:pathLst>
        </a:custGeom>
        <a:noFill/>
        <a:ln w="63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19050</xdr:colOff>
      <xdr:row>26</xdr:row>
      <xdr:rowOff>28575</xdr:rowOff>
    </xdr:from>
    <xdr:to>
      <xdr:col>95</xdr:col>
      <xdr:colOff>19050</xdr:colOff>
      <xdr:row>31</xdr:row>
      <xdr:rowOff>57150</xdr:rowOff>
    </xdr:to>
    <xdr:sp>
      <xdr:nvSpPr>
        <xdr:cNvPr id="4" name="AutoShape 5"/>
        <xdr:cNvSpPr>
          <a:spLocks/>
        </xdr:cNvSpPr>
      </xdr:nvSpPr>
      <xdr:spPr>
        <a:xfrm>
          <a:off x="5219700" y="3495675"/>
          <a:ext cx="228600" cy="695325"/>
        </a:xfrm>
        <a:custGeom>
          <a:pathLst>
            <a:path h="73" w="24">
              <a:moveTo>
                <a:pt x="0" y="71"/>
              </a:moveTo>
              <a:cubicBezTo>
                <a:pt x="3" y="70"/>
                <a:pt x="16" y="73"/>
                <a:pt x="19" y="67"/>
              </a:cubicBezTo>
              <a:cubicBezTo>
                <a:pt x="22" y="61"/>
                <a:pt x="15" y="48"/>
                <a:pt x="16" y="37"/>
              </a:cubicBezTo>
              <a:cubicBezTo>
                <a:pt x="17" y="26"/>
                <a:pt x="22" y="8"/>
                <a:pt x="24" y="0"/>
              </a:cubicBezTo>
            </a:path>
          </a:pathLst>
        </a:custGeom>
        <a:noFill/>
        <a:ln w="63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85725</xdr:rowOff>
    </xdr:from>
    <xdr:to>
      <xdr:col>64</xdr:col>
      <xdr:colOff>19050</xdr:colOff>
      <xdr:row>52</xdr:row>
      <xdr:rowOff>0</xdr:rowOff>
    </xdr:to>
    <xdr:sp>
      <xdr:nvSpPr>
        <xdr:cNvPr id="5" name="TextBox 6"/>
        <xdr:cNvSpPr txBox="1">
          <a:spLocks noChangeArrowheads="1"/>
        </xdr:cNvSpPr>
      </xdr:nvSpPr>
      <xdr:spPr>
        <a:xfrm>
          <a:off x="104775" y="85725"/>
          <a:ext cx="3571875" cy="6848475"/>
        </a:xfrm>
        <a:prstGeom prst="rect">
          <a:avLst/>
        </a:prstGeom>
        <a:noFill/>
        <a:ln w="9525" cmpd="sng">
          <a:noFill/>
        </a:ln>
      </xdr:spPr>
      <xdr:txBody>
        <a:bodyPr vertOverflow="clip" wrap="square" anchor="just"/>
        <a:p>
          <a:pPr algn="just">
            <a:defRPr/>
          </a:pPr>
          <a:r>
            <a:rPr lang="en-US" cap="none" sz="730" b="1" i="0" u="sng" baseline="0">
              <a:latin typeface="Arial"/>
              <a:ea typeface="Arial"/>
              <a:cs typeface="Arial"/>
            </a:rPr>
            <a:t>MATERIAL NOTES:</a:t>
          </a:r>
          <a:r>
            <a:rPr lang="en-US" cap="none" sz="730" b="0" i="0" u="none" baseline="0">
              <a:latin typeface="Arial"/>
              <a:ea typeface="Arial"/>
              <a:cs typeface="Arial"/>
            </a:rPr>
            <a:t>
1.  ALUMINUM SHEETS SHALL BE STRUCTURAL PLATE (2 1/2" X 9" COR-
     RUGATIONS) 0.100" THICKNESS AND SHALL BE ALLOY 5052 CONFORMING TO
     ASTM B209 or AASHTO M219.
2.  ALUMINUM ANGLES SHALL BE ALLOY 6061-T6 CONFORMING TO ASTM B308.
3.  BOLTS SHALL BE 3/4" DIAMETER AND GALVANIZED CONFORMING TO ASTM
     A307 AND A153.
4.  APPLY ASPHALTIC MASTIC BETWEEN ALUMINUM SHEETS BEFORE BOLTING
     TOGETHER.
5.  CONCRETE SHALL HAVE A MINIMUM COMPRESSIVE STRENGTH AT 28 DAYS
     EQUAL TO 3000 P.S.I. (6 BAG MIX).
6.  FILTER DRAIN SHALL CONSIST OF SAND, GRAVEL, OR CONCRETE
     AGGREGATE MIXTURE WITH 50% TO 80% PASSING A NO. 4 (1/4") SIEVE,
     MAXIMUM SIZE OF 3" AND NOT MORE THAN 5% PASSING A NO. 200 SIEVE.
7.  RIPRAP SHALL CONSIST OF WELL-GRADED ROCK, MAXIMUM SIZE OF 6",
     MINIMUM SIZE OF 3", OR 8" CONCRETE BLOCK SET WITH CORE OPENINGS
     UP AND FILLED WITH SOIL.
</a:t>
          </a:r>
          <a:r>
            <a:rPr lang="en-US" cap="none" sz="730" b="1" i="0" u="sng" baseline="0">
              <a:latin typeface="Arial"/>
              <a:ea typeface="Arial"/>
              <a:cs typeface="Arial"/>
            </a:rPr>
            <a:t>CONSTRUCTION NOTES:</a:t>
          </a:r>
          <a:r>
            <a:rPr lang="en-US" cap="none" sz="730" b="0" i="0" u="none" baseline="0">
              <a:latin typeface="Arial"/>
              <a:ea typeface="Arial"/>
              <a:cs typeface="Arial"/>
            </a:rPr>
            <a:t>
1.  FORMS NOT REQUIRED FOR CONCRETE APRON AND TOEWALL IF
     EXCAVATED SOIL WILL STAND VERTICALLY.  SIDE SLOPES ABOVE THE TOP
     OF CONCRETE SHALL BE 1:1 OR FLATTER.  DEWATER SITE AS NEEDED.
2.  PLACE REINFORCING BARS AND SET ALUMINUM STRUCTURE TO GRADE,
     MINIMUM CONCRETE COVER FOR REINFORCING BARS IS 2" FROM TOP OF
     SLAB AND 3" FROM BOTTOM OF SLAB.
3.  PLACE CONCRETE FOR TOEWALL AND APRON.
4.  PLACE FILTER DRAIN AND LAY SUBSURFACE DRAIN TO OUTLET STUB
     WHERE REQUIRED.
5.  BACKFILL AROUND STRUCTURE WITH MOIST SOIL.  PLACE BACKFILL IN
     SHALLOW LAYERS AND TAMP WELL.  REMOVE DRY SOIL FROM SIDES OF
     EXCAVATION AS BACKFILL IS PLACED SO THAT MOIST SOIL IS TAMPED
     AGAINST MOIST SOIL.  KEEP BACKFILL APPROXIMATELY LEVEL AROUND ALL
     PARTS OF STRUCTURE.
6.  PLACE RIPRAP AND COMPLETE SHAPING AND GRADING.
7.  SEED ALL DISTURBED AREAS.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jeremy.ingmire\Desktop\Waterway1_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Survey"/>
      <sheetName val="Cost Est."/>
      <sheetName val="IN-ENG-57L"/>
      <sheetName val="IN-ENG-42"/>
      <sheetName val="Profile"/>
      <sheetName val="X-SEC"/>
      <sheetName val="IN-ENG-14P"/>
      <sheetName val="IN-ENG-14T"/>
      <sheetName val="Specs"/>
      <sheetName val="Defaults"/>
      <sheetName val="Com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55"/>
  <sheetViews>
    <sheetView tabSelected="1" workbookViewId="0" topLeftCell="A1">
      <selection activeCell="B11" sqref="B11"/>
    </sheetView>
  </sheetViews>
  <sheetFormatPr defaultColWidth="9.140625" defaultRowHeight="12.75"/>
  <cols>
    <col min="1" max="10" width="5.8515625" style="0" customWidth="1"/>
    <col min="11" max="11" width="6.28125" style="0" customWidth="1"/>
    <col min="12" max="17" width="5.8515625" style="0" customWidth="1"/>
    <col min="19" max="19" width="9.57421875" style="0" hidden="1" customWidth="1"/>
  </cols>
  <sheetData>
    <row r="1" spans="1:16" ht="22.5" customHeight="1">
      <c r="A1" s="153" t="s">
        <v>8</v>
      </c>
      <c r="B1" s="153"/>
      <c r="C1" s="153"/>
      <c r="D1" s="153"/>
      <c r="E1" s="153"/>
      <c r="F1" s="153"/>
      <c r="G1" s="153"/>
      <c r="H1" s="153"/>
      <c r="I1" s="153"/>
      <c r="J1" s="153"/>
      <c r="K1" s="153"/>
      <c r="L1" s="153"/>
      <c r="M1" s="153"/>
      <c r="N1" s="153"/>
      <c r="O1" s="153"/>
      <c r="P1" s="153"/>
    </row>
    <row r="2" spans="1:17" ht="18" customHeight="1">
      <c r="A2" s="154" t="s">
        <v>202</v>
      </c>
      <c r="B2" s="154"/>
      <c r="C2" s="154"/>
      <c r="D2" s="154"/>
      <c r="E2" s="154"/>
      <c r="F2" s="154"/>
      <c r="G2" s="154"/>
      <c r="H2" s="154"/>
      <c r="I2" s="154"/>
      <c r="J2" s="154"/>
      <c r="K2" s="154"/>
      <c r="L2" s="154"/>
      <c r="M2" s="154"/>
      <c r="N2" s="154"/>
      <c r="O2" s="154"/>
      <c r="P2" s="1"/>
      <c r="Q2" s="1"/>
    </row>
    <row r="3" spans="1:16" ht="12.75">
      <c r="A3" t="s">
        <v>0</v>
      </c>
      <c r="C3" s="155"/>
      <c r="D3" s="155"/>
      <c r="E3" s="155"/>
      <c r="F3" s="155"/>
      <c r="I3" s="2" t="s">
        <v>1</v>
      </c>
      <c r="J3" s="155"/>
      <c r="K3" s="155"/>
      <c r="L3" s="155"/>
      <c r="M3" s="155"/>
      <c r="N3" t="s">
        <v>2</v>
      </c>
      <c r="O3" s="156"/>
      <c r="P3" s="156"/>
    </row>
    <row r="4" spans="1:13" ht="12.75">
      <c r="A4" t="s">
        <v>3</v>
      </c>
      <c r="C4" s="157"/>
      <c r="D4" s="157"/>
      <c r="E4" s="157"/>
      <c r="F4" s="157"/>
      <c r="I4" s="3" t="s">
        <v>4</v>
      </c>
      <c r="J4" s="158"/>
      <c r="K4" s="158"/>
      <c r="L4" s="158"/>
      <c r="M4" s="158"/>
    </row>
    <row r="5" spans="1:16" ht="12.75">
      <c r="A5" t="s">
        <v>5</v>
      </c>
      <c r="C5" s="157"/>
      <c r="D5" s="157"/>
      <c r="E5" s="4" t="s">
        <v>6</v>
      </c>
      <c r="F5" s="5"/>
      <c r="I5" s="2" t="s">
        <v>7</v>
      </c>
      <c r="J5" s="152"/>
      <c r="K5" s="152"/>
      <c r="L5" s="152"/>
      <c r="N5" t="s">
        <v>2</v>
      </c>
      <c r="O5" s="151"/>
      <c r="P5" s="151"/>
    </row>
    <row r="6" spans="1:15" ht="12.75">
      <c r="A6" t="s">
        <v>25</v>
      </c>
      <c r="C6" s="155"/>
      <c r="D6" s="155"/>
      <c r="E6" s="155"/>
      <c r="F6" s="155"/>
      <c r="G6" s="155"/>
      <c r="H6" s="155"/>
      <c r="J6" s="2" t="s">
        <v>26</v>
      </c>
      <c r="K6" s="80"/>
      <c r="L6" s="2" t="s">
        <v>27</v>
      </c>
      <c r="M6" s="19"/>
      <c r="N6" s="2" t="s">
        <v>28</v>
      </c>
      <c r="O6" s="19"/>
    </row>
    <row r="7" spans="1:16" ht="12.75">
      <c r="A7" s="83"/>
      <c r="B7" s="83"/>
      <c r="C7" s="82"/>
      <c r="D7" s="82"/>
      <c r="E7" s="82"/>
      <c r="F7" s="82"/>
      <c r="G7" s="82"/>
      <c r="H7" s="82"/>
      <c r="I7" s="83"/>
      <c r="J7" s="84"/>
      <c r="K7" s="85"/>
      <c r="L7" s="86"/>
      <c r="M7" s="87"/>
      <c r="N7" s="86"/>
      <c r="O7" s="87"/>
      <c r="P7" s="83"/>
    </row>
    <row r="8" spans="1:16" ht="12.75">
      <c r="A8" s="83" t="s">
        <v>147</v>
      </c>
      <c r="B8" s="83"/>
      <c r="C8" s="155"/>
      <c r="D8" s="155"/>
      <c r="E8" s="155"/>
      <c r="F8" s="155"/>
      <c r="G8" s="155"/>
      <c r="H8" s="155"/>
      <c r="I8" s="83"/>
      <c r="J8" s="84"/>
      <c r="K8" s="85"/>
      <c r="L8" s="86"/>
      <c r="M8" s="87"/>
      <c r="N8" s="86"/>
      <c r="O8" s="87"/>
      <c r="P8" s="83"/>
    </row>
    <row r="10" spans="1:16" ht="15.75">
      <c r="A10" s="159" t="s">
        <v>178</v>
      </c>
      <c r="B10" s="159"/>
      <c r="C10" s="159"/>
      <c r="D10" s="159"/>
      <c r="E10" s="159"/>
      <c r="F10" s="159"/>
      <c r="G10" s="159"/>
      <c r="H10" s="159"/>
      <c r="I10" s="159"/>
      <c r="J10" s="159"/>
      <c r="K10" s="159"/>
      <c r="L10" s="159"/>
      <c r="M10" s="159"/>
      <c r="N10" s="159"/>
      <c r="O10" s="159"/>
      <c r="P10" s="159"/>
    </row>
    <row r="11" spans="1:19" ht="12.75">
      <c r="A11" s="2" t="s">
        <v>197</v>
      </c>
      <c r="B11" s="119">
        <v>5</v>
      </c>
      <c r="C11" s="113"/>
      <c r="D11" s="115" t="s">
        <v>168</v>
      </c>
      <c r="E11" s="18"/>
      <c r="F11" t="s">
        <v>13</v>
      </c>
      <c r="H11" s="2" t="s">
        <v>198</v>
      </c>
      <c r="I11" s="119">
        <v>10</v>
      </c>
      <c r="J11" s="113"/>
      <c r="K11" s="115" t="s">
        <v>168</v>
      </c>
      <c r="L11" s="119"/>
      <c r="M11" t="s">
        <v>13</v>
      </c>
      <c r="S11" s="10" t="s">
        <v>9</v>
      </c>
    </row>
    <row r="12" spans="5:19" ht="12.75">
      <c r="E12" t="s">
        <v>118</v>
      </c>
      <c r="S12" s="11">
        <f>IF(ISBLANK(Data!A5),"",Data!A5)</f>
        <v>1.9</v>
      </c>
    </row>
    <row r="13" spans="4:19" ht="12.75">
      <c r="D13" s="2" t="s">
        <v>14</v>
      </c>
      <c r="E13" s="23"/>
      <c r="F13" t="s">
        <v>15</v>
      </c>
      <c r="K13" s="2" t="s">
        <v>18</v>
      </c>
      <c r="L13" s="2">
        <f>IF(ISNUMBER(E13),VLOOKUP($E$13,Data!$A$5:$C$8,2),"")</f>
      </c>
      <c r="M13" t="s">
        <v>15</v>
      </c>
      <c r="S13" s="11">
        <f>IF(ISBLANK(Data!A6),"",Data!A6)</f>
        <v>3</v>
      </c>
    </row>
    <row r="14" spans="5:19" ht="12.75">
      <c r="E14" s="2"/>
      <c r="L14" s="2"/>
      <c r="S14" s="11">
        <f>IF(ISBLANK(Data!A7),"",Data!A7)</f>
        <v>4</v>
      </c>
    </row>
    <row r="15" spans="4:19" ht="12.75">
      <c r="D15" s="2" t="s">
        <v>17</v>
      </c>
      <c r="E15" s="22">
        <f>IF(ISNUMBER(L15),IF(E13=Data!A5,IF(L15&lt;MIN(Data!D5:Z5),MIN(Data!D5:Z5),HLOOKUP(L15+Data!C10,Data!D5:Z5,1)),IF(E13=Data!A6,IF(Design!L15&lt;MIN(Data!D6:Z6),MIN(Data!D6:Z6),HLOOKUP(L15+Data!C11,Data!D6:Z6,1)),IF(E13=Data!A7,IF(L15&lt;MIN(Data!D7:Z7),MIN(Data!D6:Z6),HLOOKUP(L15+Data!C12,Data!D7:Z7,1)),IF(L15&lt;MIN(Data!D8:Z8),MIN(Data!D8:Z8),HLOOKUP(L15+Data!C13,Data!D8:Z8,1))))),"")</f>
      </c>
      <c r="F15" t="s">
        <v>15</v>
      </c>
      <c r="K15" s="2" t="s">
        <v>16</v>
      </c>
      <c r="L15" s="2">
        <f>IF(ISNUMBER(E11),IF(ISNUMBER(L13),(E11/(3.1*L13^1.5)*1.14),""),"")</f>
      </c>
      <c r="M15" t="s">
        <v>15</v>
      </c>
      <c r="S15" s="11">
        <f>IF(ISBLANK(Data!A8),"",Data!A8)</f>
      </c>
    </row>
    <row r="16" spans="2:12" ht="12.75">
      <c r="B16" s="21">
        <f>IF(E15&lt;L15,"Std Weir Length not available.  Max. shown.","")</f>
      </c>
      <c r="E16" s="2"/>
      <c r="L16" s="2"/>
    </row>
    <row r="17" spans="4:13" ht="12.75">
      <c r="D17" s="2" t="s">
        <v>21</v>
      </c>
      <c r="E17" s="23"/>
      <c r="F17" t="s">
        <v>15</v>
      </c>
      <c r="K17" s="2" t="s">
        <v>20</v>
      </c>
      <c r="L17" s="22">
        <f>IF(ISNUMBER(E15),(E15-3.1416*E17/2)/2,"")</f>
      </c>
      <c r="M17" t="s">
        <v>15</v>
      </c>
    </row>
    <row r="18" spans="2:12" ht="12.75">
      <c r="B18" s="21">
        <f>IF(ISNUMBER(L15),IF(E17&lt;E17/2+L17,"Increase Notch Width!  Must be &gt; W/2+B.",""),"")</f>
      </c>
      <c r="I18" s="21">
        <f>IF(L17&lt;0.4,"B dimension must be 0.4 feet or more!","")</f>
      </c>
      <c r="L18" s="2"/>
    </row>
    <row r="19" spans="4:13" ht="12.75">
      <c r="D19" s="2" t="s">
        <v>22</v>
      </c>
      <c r="E19" s="20">
        <f>IF(ISNUMBER(E15),3.1/1.14*E15*L13^1.5,"")</f>
      </c>
      <c r="F19" t="s">
        <v>13</v>
      </c>
      <c r="K19" s="2" t="s">
        <v>19</v>
      </c>
      <c r="L19" s="2">
        <f>IF(ISNUMBER(E13),VLOOKUP($E$13,Data!$A$5:$C$8,3),"")</f>
      </c>
      <c r="M19" t="s">
        <v>15</v>
      </c>
    </row>
    <row r="20" ht="12.75">
      <c r="B20" s="21">
        <f>IF(E19&lt;E11,"Structure capacity less than required!","")</f>
      </c>
    </row>
    <row r="21" spans="4:16" ht="12.75">
      <c r="D21" s="2" t="s">
        <v>146</v>
      </c>
      <c r="E21" s="6">
        <f>IF(ISNUMBER(E19),(E11/(E15*3.1))^0.667,"")</f>
      </c>
      <c r="F21" t="s">
        <v>15</v>
      </c>
      <c r="K21" s="2" t="s">
        <v>23</v>
      </c>
      <c r="L21" s="22">
        <f>IF(ISNUMBER(L13),E13+L13+0.5,"")</f>
      </c>
      <c r="M21" t="s">
        <v>15</v>
      </c>
      <c r="P21" s="64"/>
    </row>
    <row r="23" spans="4:13" ht="12.75">
      <c r="D23" s="2" t="s">
        <v>149</v>
      </c>
      <c r="E23" s="93">
        <v>0.2</v>
      </c>
      <c r="F23" t="s">
        <v>148</v>
      </c>
      <c r="K23" s="2" t="s">
        <v>24</v>
      </c>
      <c r="L23">
        <f>IF(ISNUMBER(E19),ROUNDUP((L13-(E11/(E15*3.1))^0.667),1),"")</f>
      </c>
      <c r="M23" t="s">
        <v>148</v>
      </c>
    </row>
    <row r="25" spans="9:10" ht="12.75">
      <c r="I25" s="2" t="s">
        <v>169</v>
      </c>
      <c r="J25" s="7">
        <f>IF(OR(J29="",L13=""),"",J29+L13+1)</f>
      </c>
    </row>
    <row r="26" spans="9:10" ht="12.75">
      <c r="I26" s="2" t="s">
        <v>170</v>
      </c>
      <c r="J26" s="7">
        <f>IF(OR(J29="",L13=""),"",J29+L13)</f>
      </c>
    </row>
    <row r="27" spans="9:10" ht="12.75">
      <c r="I27" s="2" t="s">
        <v>150</v>
      </c>
      <c r="J27" s="135">
        <f>IF(ISNUMBER(E19),IF(ISNUMBER(L11),IF(L11&lt;E19,"-- n/a --",J29+L13-L23-E23),""),"")</f>
      </c>
    </row>
    <row r="29" spans="9:10" ht="12.75">
      <c r="I29" s="2" t="s">
        <v>196</v>
      </c>
      <c r="J29" s="23"/>
    </row>
    <row r="31" spans="9:10" ht="12.75">
      <c r="I31" s="2" t="s">
        <v>171</v>
      </c>
      <c r="J31" s="7">
        <f>IF(OR(J29="",E13=""),"",J29-E13)</f>
      </c>
    </row>
    <row r="32" spans="11:12" ht="12.75">
      <c r="K32" s="2"/>
      <c r="L32" s="7"/>
    </row>
    <row r="33" spans="1:16" ht="15.75">
      <c r="A33" s="159" t="s">
        <v>167</v>
      </c>
      <c r="B33" s="159"/>
      <c r="C33" s="159"/>
      <c r="D33" s="159"/>
      <c r="E33" s="159"/>
      <c r="F33" s="159"/>
      <c r="G33" s="159"/>
      <c r="H33" s="159"/>
      <c r="I33" s="159"/>
      <c r="J33" s="159"/>
      <c r="K33" s="159"/>
      <c r="L33" s="159"/>
      <c r="M33" s="159"/>
      <c r="N33" s="159"/>
      <c r="O33" s="159"/>
      <c r="P33" s="159"/>
    </row>
    <row r="34" spans="2:19" ht="12.75">
      <c r="B34" s="136">
        <f>IF(ISNUMBER(E19),IF(ISNUMBER(J27),"",IF(ISNUMBER(L11),"Weir handles total Q !","Enter Total Q value.")),"")</f>
      </c>
      <c r="K34" s="2" t="s">
        <v>177</v>
      </c>
      <c r="L34" s="118">
        <f>IF(ISBLANK(L11),"",IF(L11-E19&gt;0,L11-E19,0))</f>
      </c>
      <c r="M34" t="s">
        <v>13</v>
      </c>
      <c r="N34" s="131" t="s">
        <v>193</v>
      </c>
      <c r="S34" s="127" t="s">
        <v>38</v>
      </c>
    </row>
    <row r="35" spans="11:19" ht="12.75">
      <c r="K35" s="2"/>
      <c r="L35" s="7"/>
      <c r="S35" s="128" t="s">
        <v>184</v>
      </c>
    </row>
    <row r="36" spans="4:19" ht="12.75">
      <c r="D36" s="2" t="s">
        <v>174</v>
      </c>
      <c r="E36" s="121">
        <v>3</v>
      </c>
      <c r="F36" s="122" t="s">
        <v>173</v>
      </c>
      <c r="K36" s="2" t="s">
        <v>175</v>
      </c>
      <c r="L36" s="7">
        <f>IF(ISBLANK(L11),"",IF(ISNUMBER(J27),J25-J27-E23-0.5,""))</f>
      </c>
      <c r="M36" t="s">
        <v>148</v>
      </c>
      <c r="N36" s="126" t="s">
        <v>179</v>
      </c>
      <c r="S36" s="128" t="s">
        <v>185</v>
      </c>
    </row>
    <row r="37" spans="11:19" ht="12.75">
      <c r="K37" s="2"/>
      <c r="L37" s="7"/>
      <c r="S37" s="129" t="s">
        <v>186</v>
      </c>
    </row>
    <row r="38" spans="4:14" ht="12.75">
      <c r="D38" s="2" t="s">
        <v>180</v>
      </c>
      <c r="E38" s="155" t="s">
        <v>184</v>
      </c>
      <c r="F38" s="155"/>
      <c r="K38" s="2" t="s">
        <v>172</v>
      </c>
      <c r="L38" s="7">
        <f>IF(ISNUMBER(L36),IF(E38=S35,(L34/2.7/L36^1.5)/2,L34/2.7/L36^1.5),"")</f>
      </c>
      <c r="M38" t="s">
        <v>15</v>
      </c>
      <c r="N38" s="126" t="s">
        <v>176</v>
      </c>
    </row>
    <row r="39" spans="1:16" ht="12.75">
      <c r="A39" s="112"/>
      <c r="B39" s="112"/>
      <c r="C39" s="112"/>
      <c r="D39" s="112"/>
      <c r="E39" s="112"/>
      <c r="F39" s="112"/>
      <c r="G39" s="112"/>
      <c r="H39" s="112"/>
      <c r="I39" s="112"/>
      <c r="J39" s="112"/>
      <c r="K39" s="112"/>
      <c r="L39" s="112"/>
      <c r="M39" s="112"/>
      <c r="N39" s="112"/>
      <c r="O39" s="112"/>
      <c r="P39" s="112"/>
    </row>
    <row r="40" spans="1:16" ht="15.75">
      <c r="A40" s="159" t="s">
        <v>153</v>
      </c>
      <c r="B40" s="159"/>
      <c r="C40" s="159"/>
      <c r="D40" s="159"/>
      <c r="E40" s="159"/>
      <c r="F40" s="159"/>
      <c r="G40" s="159"/>
      <c r="H40" s="159"/>
      <c r="I40" s="159"/>
      <c r="J40" s="159"/>
      <c r="K40" s="159"/>
      <c r="L40" s="159"/>
      <c r="M40" s="159"/>
      <c r="N40" s="159"/>
      <c r="O40" s="159"/>
      <c r="P40" s="159"/>
    </row>
    <row r="41" spans="4:13" ht="12.75">
      <c r="D41" s="2" t="s">
        <v>154</v>
      </c>
      <c r="E41" s="23"/>
      <c r="K41" s="2" t="s">
        <v>155</v>
      </c>
      <c r="L41">
        <f>IF(ISBLANK(E41),"",J29-E41)</f>
      </c>
      <c r="M41" t="s">
        <v>15</v>
      </c>
    </row>
    <row r="44" spans="1:6" ht="12.75">
      <c r="A44" s="115" t="s">
        <v>157</v>
      </c>
      <c r="B44" s="114"/>
      <c r="C44" s="113" t="s">
        <v>156</v>
      </c>
      <c r="E44" s="134"/>
      <c r="F44" t="s">
        <v>199</v>
      </c>
    </row>
    <row r="46" spans="1:6" ht="12.75">
      <c r="A46" s="115" t="s">
        <v>158</v>
      </c>
      <c r="B46" s="114"/>
      <c r="C46" s="113" t="s">
        <v>156</v>
      </c>
      <c r="E46" s="134"/>
      <c r="F46" t="s">
        <v>199</v>
      </c>
    </row>
    <row r="48" spans="1:16" ht="15.75">
      <c r="A48" s="159" t="s">
        <v>162</v>
      </c>
      <c r="B48" s="159"/>
      <c r="C48" s="159"/>
      <c r="D48" s="159"/>
      <c r="E48" s="159"/>
      <c r="F48" s="159"/>
      <c r="G48" s="159"/>
      <c r="H48" s="159"/>
      <c r="I48" s="159"/>
      <c r="J48" s="159"/>
      <c r="K48" s="159"/>
      <c r="L48" s="159"/>
      <c r="M48" s="159"/>
      <c r="N48" s="159"/>
      <c r="O48" s="159"/>
      <c r="P48" s="159"/>
    </row>
    <row r="51" spans="4:6" ht="12.75">
      <c r="D51" s="2" t="s">
        <v>159</v>
      </c>
      <c r="E51" s="114"/>
      <c r="F51" t="s">
        <v>113</v>
      </c>
    </row>
    <row r="52" ht="12.75">
      <c r="C52" s="2" t="s">
        <v>161</v>
      </c>
    </row>
    <row r="55" spans="5:7" ht="12.75">
      <c r="E55" s="2" t="s">
        <v>166</v>
      </c>
      <c r="F55" s="114"/>
      <c r="G55" t="s">
        <v>160</v>
      </c>
    </row>
  </sheetData>
  <sheetProtection password="CDC0" sheet="1" objects="1" scenarios="1" selectLockedCells="1"/>
  <mergeCells count="17">
    <mergeCell ref="A48:P48"/>
    <mergeCell ref="O5:P5"/>
    <mergeCell ref="J5:L5"/>
    <mergeCell ref="C5:D5"/>
    <mergeCell ref="A33:P33"/>
    <mergeCell ref="A10:P10"/>
    <mergeCell ref="C4:F4"/>
    <mergeCell ref="J4:M4"/>
    <mergeCell ref="C8:H8"/>
    <mergeCell ref="A40:P40"/>
    <mergeCell ref="C6:H6"/>
    <mergeCell ref="E38:F38"/>
    <mergeCell ref="A1:P1"/>
    <mergeCell ref="A2:O2"/>
    <mergeCell ref="C3:F3"/>
    <mergeCell ref="J3:M3"/>
    <mergeCell ref="O3:P3"/>
  </mergeCells>
  <dataValidations count="3">
    <dataValidation type="list" allowBlank="1" showInputMessage="1" showErrorMessage="1" sqref="E13">
      <formula1>$S$12:$S$15</formula1>
    </dataValidation>
    <dataValidation type="list" allowBlank="1" showInputMessage="1" showErrorMessage="1" sqref="E38:F38">
      <formula1>$S$35:$S$37</formula1>
    </dataValidation>
    <dataValidation type="whole" allowBlank="1" showInputMessage="1" showErrorMessage="1" promptTitle="Toewall Width" prompt="Minimum  - 12&quot;&#10;Maximum - 27&quot;" sqref="F55">
      <formula1>12</formula1>
      <formula2>27</formula2>
    </dataValidation>
  </dataValidations>
  <printOptions/>
  <pageMargins left="0.75" right="0.5" top="0.5" bottom="0.5" header="0.25" footer="0.4"/>
  <pageSetup horizontalDpi="300" verticalDpi="300" orientation="portrait" r:id="rId2"/>
  <headerFooter alignWithMargins="0">
    <oddHeader>&amp;L&amp;8U. S. Department of Agricultre
Natural Resources Conservation Service</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U49"/>
  <sheetViews>
    <sheetView showGridLines="0" showZeros="0" workbookViewId="0" topLeftCell="A16">
      <selection activeCell="AN40" sqref="AN40:CB40"/>
    </sheetView>
  </sheetViews>
  <sheetFormatPr defaultColWidth="9.140625" defaultRowHeight="12.75"/>
  <cols>
    <col min="1" max="78" width="0.85546875" style="0" customWidth="1"/>
    <col min="79" max="79" width="1.1484375" style="0" customWidth="1"/>
    <col min="80" max="80" width="2.7109375" style="0" customWidth="1"/>
    <col min="81" max="151" width="0.85546875" style="0" customWidth="1"/>
  </cols>
  <sheetData>
    <row r="1" spans="1:151" ht="10.5" customHeight="1">
      <c r="A1" s="24"/>
      <c r="B1" s="145" t="s">
        <v>29</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26"/>
      <c r="BL1" s="27"/>
      <c r="BM1" s="27"/>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9"/>
    </row>
    <row r="2" spans="1:151" ht="9.75" customHeight="1">
      <c r="A2" s="30"/>
      <c r="B2" s="138" t="s">
        <v>30</v>
      </c>
      <c r="C2" s="138"/>
      <c r="D2" s="138"/>
      <c r="E2" s="138"/>
      <c r="F2" s="138"/>
      <c r="G2" s="138"/>
      <c r="H2" s="138"/>
      <c r="I2" s="138"/>
      <c r="J2" s="138"/>
      <c r="K2" s="31"/>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32"/>
      <c r="AN2" s="138" t="s">
        <v>31</v>
      </c>
      <c r="AO2" s="168"/>
      <c r="AP2" s="168"/>
      <c r="AQ2" s="168"/>
      <c r="AR2" s="168"/>
      <c r="AS2" s="32"/>
      <c r="AT2" s="254"/>
      <c r="AU2" s="254"/>
      <c r="AV2" s="254"/>
      <c r="AW2" s="254"/>
      <c r="AX2" s="254"/>
      <c r="AY2" s="254"/>
      <c r="AZ2" s="254"/>
      <c r="BA2" s="254"/>
      <c r="BB2" s="254"/>
      <c r="BC2" s="254"/>
      <c r="BD2" s="254"/>
      <c r="BE2" s="254"/>
      <c r="BF2" s="254"/>
      <c r="BG2" s="254"/>
      <c r="BH2" s="254"/>
      <c r="BI2" s="254"/>
      <c r="BJ2" s="254"/>
      <c r="BK2" s="34"/>
      <c r="BL2" s="32"/>
      <c r="BM2" s="32"/>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6"/>
    </row>
    <row r="3" spans="1:151" ht="9.75" customHeight="1">
      <c r="A3" s="30"/>
      <c r="B3" s="138" t="s">
        <v>32</v>
      </c>
      <c r="C3" s="138"/>
      <c r="D3" s="138"/>
      <c r="E3" s="138"/>
      <c r="F3" s="138"/>
      <c r="G3" s="138"/>
      <c r="H3" s="138"/>
      <c r="I3" s="138"/>
      <c r="J3" s="138"/>
      <c r="K3" s="31"/>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32"/>
      <c r="AN3" s="138" t="s">
        <v>33</v>
      </c>
      <c r="AO3" s="168"/>
      <c r="AP3" s="168"/>
      <c r="AQ3" s="168"/>
      <c r="AR3" s="168"/>
      <c r="AS3" s="168"/>
      <c r="AT3" s="168"/>
      <c r="AU3" s="168"/>
      <c r="AV3" s="168"/>
      <c r="AW3" s="168"/>
      <c r="AX3" s="168"/>
      <c r="AY3" s="168"/>
      <c r="AZ3" s="168"/>
      <c r="BA3" s="32"/>
      <c r="BB3" s="253"/>
      <c r="BC3" s="253"/>
      <c r="BD3" s="253"/>
      <c r="BE3" s="253"/>
      <c r="BF3" s="253"/>
      <c r="BG3" s="253"/>
      <c r="BH3" s="253"/>
      <c r="BI3" s="253"/>
      <c r="BJ3" s="253"/>
      <c r="BK3" s="34"/>
      <c r="BL3" s="32"/>
      <c r="BM3" s="32"/>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6"/>
    </row>
    <row r="4" spans="1:151" ht="9.75" customHeight="1">
      <c r="A4" s="3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34"/>
      <c r="BL4" s="32"/>
      <c r="BM4" s="32"/>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6"/>
    </row>
    <row r="5" spans="1:151" ht="12" customHeight="1">
      <c r="A5" s="30"/>
      <c r="B5" s="138" t="s">
        <v>34</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32"/>
      <c r="BB5" s="32"/>
      <c r="BC5" s="32"/>
      <c r="BD5" s="32"/>
      <c r="BE5" s="32"/>
      <c r="BF5" s="32"/>
      <c r="BG5" s="32"/>
      <c r="BH5" s="32"/>
      <c r="BI5" s="32"/>
      <c r="BJ5" s="32"/>
      <c r="BK5" s="34"/>
      <c r="BL5" s="32"/>
      <c r="BM5" s="32"/>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6"/>
    </row>
    <row r="6" spans="1:151" ht="9.75" customHeight="1">
      <c r="A6" s="30"/>
      <c r="B6" s="138" t="s">
        <v>35</v>
      </c>
      <c r="C6" s="168"/>
      <c r="D6" s="168"/>
      <c r="E6" s="168"/>
      <c r="F6" s="168"/>
      <c r="G6" s="168"/>
      <c r="H6" s="168"/>
      <c r="I6" s="168"/>
      <c r="J6" s="168"/>
      <c r="K6" s="168"/>
      <c r="L6" s="32"/>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32"/>
      <c r="AN6" s="138" t="s">
        <v>31</v>
      </c>
      <c r="AO6" s="168"/>
      <c r="AP6" s="168"/>
      <c r="AQ6" s="168"/>
      <c r="AR6" s="168"/>
      <c r="AS6" s="32"/>
      <c r="AT6" s="254"/>
      <c r="AU6" s="254"/>
      <c r="AV6" s="254"/>
      <c r="AW6" s="254"/>
      <c r="AX6" s="254"/>
      <c r="AY6" s="254"/>
      <c r="AZ6" s="254"/>
      <c r="BA6" s="254"/>
      <c r="BB6" s="254"/>
      <c r="BC6" s="254"/>
      <c r="BD6" s="254"/>
      <c r="BE6" s="254"/>
      <c r="BF6" s="254"/>
      <c r="BG6" s="254"/>
      <c r="BH6" s="254"/>
      <c r="BI6" s="254"/>
      <c r="BJ6" s="254"/>
      <c r="BK6" s="34"/>
      <c r="BL6" s="32"/>
      <c r="BM6" s="32"/>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6"/>
    </row>
    <row r="7" spans="1:151" ht="6" customHeight="1" thickBo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40"/>
      <c r="BL7" s="32"/>
      <c r="BM7" s="32"/>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6"/>
    </row>
    <row r="8" spans="1:151" ht="9.75" customHeight="1">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6"/>
    </row>
    <row r="9" spans="1:151" ht="12.75">
      <c r="A9" s="41"/>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6"/>
    </row>
    <row r="10" spans="1:151" ht="12.75">
      <c r="A10" s="4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6"/>
    </row>
    <row r="11" spans="1:151" ht="12.75">
      <c r="A11" s="4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6"/>
    </row>
    <row r="12" spans="1:151" ht="12.75">
      <c r="A12" s="4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6"/>
    </row>
    <row r="13" spans="1:151" ht="12.75">
      <c r="A13" s="4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6"/>
    </row>
    <row r="14" spans="1:151" ht="12.75">
      <c r="A14" s="4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6"/>
    </row>
    <row r="15" spans="1:151" ht="12.75">
      <c r="A15" s="4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6"/>
    </row>
    <row r="16" spans="1:151" ht="12.75">
      <c r="A16" s="4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6"/>
    </row>
    <row r="17" spans="1:151" ht="12.75">
      <c r="A17" s="4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6"/>
    </row>
    <row r="18" spans="1:151" ht="12.75">
      <c r="A18" s="4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6"/>
    </row>
    <row r="19" spans="1:151" ht="12.75">
      <c r="A19" s="4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6"/>
    </row>
    <row r="20" spans="1:151" ht="12.75">
      <c r="A20" s="4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6"/>
    </row>
    <row r="21" spans="1:151" ht="12.75">
      <c r="A21" s="4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6"/>
    </row>
    <row r="22" spans="1:151" ht="89.25" customHeight="1">
      <c r="A22" s="4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6"/>
    </row>
    <row r="23" spans="1:151" ht="12.75">
      <c r="A23" s="41"/>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6"/>
    </row>
    <row r="24" spans="1:151" ht="12.75">
      <c r="A24" s="4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6"/>
    </row>
    <row r="25" spans="1:151" ht="10.5" customHeight="1" thickBot="1">
      <c r="A25" s="30"/>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4"/>
    </row>
    <row r="26" spans="1:151" ht="10.5" customHeight="1">
      <c r="A26" s="30"/>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24"/>
      <c r="CV26" s="176" t="s">
        <v>36</v>
      </c>
      <c r="CW26" s="177"/>
      <c r="CX26" s="177"/>
      <c r="CY26" s="177"/>
      <c r="CZ26" s="177"/>
      <c r="DA26" s="177"/>
      <c r="DB26" s="177"/>
      <c r="DC26" s="177"/>
      <c r="DD26" s="177"/>
      <c r="DE26" s="177"/>
      <c r="DF26" s="27"/>
      <c r="DG26" s="170">
        <f>IF(ISBLANK(Design!C3),"",Design!C3)</f>
      </c>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26"/>
    </row>
    <row r="27" spans="1:151" ht="10.5" customHeight="1">
      <c r="A27" s="30"/>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0"/>
      <c r="CV27" s="169">
        <f>IF(ISBLANK(Design!C4),"",Design!C4)</f>
      </c>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32"/>
      <c r="EB27" s="167" t="s">
        <v>37</v>
      </c>
      <c r="EC27" s="168"/>
      <c r="ED27" s="168"/>
      <c r="EE27" s="168"/>
      <c r="EF27" s="168"/>
      <c r="EG27" s="168"/>
      <c r="EH27" s="168"/>
      <c r="EI27" s="168"/>
      <c r="EJ27" s="168"/>
      <c r="EK27" s="168"/>
      <c r="EL27" s="168"/>
      <c r="EM27" s="168"/>
      <c r="EN27" s="168"/>
      <c r="EO27" s="168"/>
      <c r="EP27" s="168"/>
      <c r="EQ27" s="168"/>
      <c r="ER27" s="168"/>
      <c r="ES27" s="168"/>
      <c r="ET27" s="168"/>
      <c r="EU27" s="34"/>
    </row>
    <row r="28" spans="1:151" ht="10.5" customHeight="1">
      <c r="A28" s="30"/>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0"/>
      <c r="CV28" s="171" t="s">
        <v>38</v>
      </c>
      <c r="CW28" s="168"/>
      <c r="CX28" s="168"/>
      <c r="CY28" s="168"/>
      <c r="CZ28" s="168"/>
      <c r="DA28" s="168"/>
      <c r="DB28" s="168"/>
      <c r="DC28" s="168"/>
      <c r="DD28" s="169">
        <f>IF(ISBLANK(Design!C6),"",Design!C6)</f>
      </c>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34"/>
    </row>
    <row r="29" spans="1:151" ht="10.5" customHeight="1" thickBot="1">
      <c r="A29" s="30"/>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77"/>
      <c r="CV29" s="78"/>
      <c r="CW29" s="78"/>
      <c r="CX29" s="78"/>
      <c r="CY29" s="78"/>
      <c r="CZ29" s="78"/>
      <c r="DA29" s="78"/>
      <c r="DB29" s="78"/>
      <c r="DC29" s="78"/>
      <c r="DD29" s="150" t="s">
        <v>143</v>
      </c>
      <c r="DE29" s="150"/>
      <c r="DF29" s="150"/>
      <c r="DG29" s="150"/>
      <c r="DH29" s="150"/>
      <c r="DI29" s="150"/>
      <c r="DJ29" s="150"/>
      <c r="DK29" s="150">
        <f>IF(ISBLANK(Design!K6),"",Design!K6)</f>
      </c>
      <c r="DL29" s="150"/>
      <c r="DM29" s="150"/>
      <c r="DN29" s="150"/>
      <c r="DO29" s="78"/>
      <c r="DP29" s="150" t="s">
        <v>144</v>
      </c>
      <c r="DQ29" s="150"/>
      <c r="DR29" s="150"/>
      <c r="DS29" s="150"/>
      <c r="DT29" s="150"/>
      <c r="DU29" s="150"/>
      <c r="DV29" s="150"/>
      <c r="DW29" s="150"/>
      <c r="DX29" s="150"/>
      <c r="DY29" s="181">
        <f>IF(ISBLANK(Design!M6),"",Design!M6)</f>
      </c>
      <c r="DZ29" s="181"/>
      <c r="EA29" s="181"/>
      <c r="EB29" s="181"/>
      <c r="EC29" s="78"/>
      <c r="ED29" s="182" t="s">
        <v>145</v>
      </c>
      <c r="EE29" s="182"/>
      <c r="EF29" s="182"/>
      <c r="EG29" s="182"/>
      <c r="EH29" s="182"/>
      <c r="EI29" s="182"/>
      <c r="EJ29" s="182"/>
      <c r="EK29" s="181">
        <f>IF(ISBLANK(Design!O6),"",Design!O6)</f>
      </c>
      <c r="EL29" s="181"/>
      <c r="EM29" s="181"/>
      <c r="EN29" s="181"/>
      <c r="EO29" s="78"/>
      <c r="EP29" s="78"/>
      <c r="EQ29" s="78"/>
      <c r="ER29" s="78"/>
      <c r="ES29" s="78"/>
      <c r="ET29" s="78"/>
      <c r="EU29" s="79"/>
    </row>
    <row r="30" spans="1:151" ht="10.5" customHeight="1" thickBot="1">
      <c r="A30" s="30"/>
      <c r="B30" s="43" t="s">
        <v>39</v>
      </c>
      <c r="C30" s="32"/>
      <c r="D30" s="32"/>
      <c r="E30" s="32"/>
      <c r="F30" s="32"/>
      <c r="G30" s="32"/>
      <c r="H30" s="32"/>
      <c r="I30" s="32"/>
      <c r="J30" s="32"/>
      <c r="K30" s="32"/>
      <c r="L30" s="32"/>
      <c r="M30" s="32"/>
      <c r="N30" s="32"/>
      <c r="O30" s="32"/>
      <c r="P30" s="32"/>
      <c r="Q30" s="32"/>
      <c r="R30" s="32"/>
      <c r="S30" s="32"/>
      <c r="T30" s="32"/>
      <c r="U30" s="32"/>
      <c r="V30" s="32"/>
      <c r="W30" s="32"/>
      <c r="X30" s="32"/>
      <c r="Y30" s="32"/>
      <c r="Z30" s="24"/>
      <c r="AA30" s="145" t="s">
        <v>40</v>
      </c>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6"/>
      <c r="CD30" s="24"/>
      <c r="CE30" s="220" t="s">
        <v>41</v>
      </c>
      <c r="CF30" s="221"/>
      <c r="CG30" s="221"/>
      <c r="CH30" s="221"/>
      <c r="CI30" s="221"/>
      <c r="CJ30" s="221"/>
      <c r="CK30" s="221"/>
      <c r="CL30" s="221"/>
      <c r="CM30" s="221"/>
      <c r="CN30" s="221"/>
      <c r="CO30" s="221"/>
      <c r="CP30" s="221"/>
      <c r="CQ30" s="221"/>
      <c r="CR30" s="221"/>
      <c r="CS30" s="221"/>
      <c r="CT30" s="27"/>
      <c r="CU30" s="30"/>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4"/>
    </row>
    <row r="31" spans="1:151" ht="10.5" customHeight="1">
      <c r="A31" s="30"/>
      <c r="B31" s="44" t="s">
        <v>183</v>
      </c>
      <c r="C31" s="32"/>
      <c r="D31" s="32"/>
      <c r="E31" s="32"/>
      <c r="F31" s="32"/>
      <c r="G31" s="32"/>
      <c r="H31" s="32"/>
      <c r="I31" s="32"/>
      <c r="J31" s="32"/>
      <c r="K31" s="149" t="str">
        <f>Design!E38</f>
        <v>both sides.</v>
      </c>
      <c r="L31" s="149"/>
      <c r="M31" s="149"/>
      <c r="N31" s="149"/>
      <c r="O31" s="149"/>
      <c r="P31" s="149"/>
      <c r="Q31" s="149"/>
      <c r="R31" s="149"/>
      <c r="S31" s="43" t="s">
        <v>187</v>
      </c>
      <c r="T31" s="32"/>
      <c r="U31" s="32"/>
      <c r="V31" s="32"/>
      <c r="W31" s="32"/>
      <c r="X31" s="32"/>
      <c r="Y31" s="32"/>
      <c r="Z31" s="30"/>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47"/>
      <c r="CD31" s="30"/>
      <c r="CE31" s="222" t="s">
        <v>42</v>
      </c>
      <c r="CF31" s="223"/>
      <c r="CG31" s="223"/>
      <c r="CH31" s="223"/>
      <c r="CI31" s="223"/>
      <c r="CJ31" s="223"/>
      <c r="CK31" s="223"/>
      <c r="CL31" s="223"/>
      <c r="CM31" s="223"/>
      <c r="CN31" s="223"/>
      <c r="CO31" s="223"/>
      <c r="CP31" s="223"/>
      <c r="CQ31" s="223"/>
      <c r="CR31" s="223"/>
      <c r="CS31" s="223"/>
      <c r="CT31" s="32"/>
      <c r="CU31" s="178"/>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80"/>
    </row>
    <row r="32" spans="1:151" ht="10.5" customHeight="1">
      <c r="A32" s="30"/>
      <c r="B32" s="257" t="s">
        <v>42</v>
      </c>
      <c r="C32" s="257"/>
      <c r="D32" s="257"/>
      <c r="E32" s="257"/>
      <c r="F32" s="257"/>
      <c r="G32" s="257"/>
      <c r="H32" s="257"/>
      <c r="I32" s="257"/>
      <c r="J32" s="257"/>
      <c r="K32" s="257"/>
      <c r="L32" s="257"/>
      <c r="M32" s="257"/>
      <c r="N32" s="257"/>
      <c r="O32" s="257"/>
      <c r="P32" s="257"/>
      <c r="Q32" s="257"/>
      <c r="R32" s="257"/>
      <c r="S32" s="257"/>
      <c r="T32" s="257"/>
      <c r="U32" s="257"/>
      <c r="V32" s="257"/>
      <c r="W32" s="257"/>
      <c r="X32" s="257"/>
      <c r="Y32" s="32"/>
      <c r="Z32" s="30"/>
      <c r="AA32" s="31" t="s">
        <v>43</v>
      </c>
      <c r="AB32" s="32"/>
      <c r="AC32" s="32"/>
      <c r="AD32" s="32"/>
      <c r="AE32" s="32"/>
      <c r="AF32" s="32"/>
      <c r="AG32" s="32"/>
      <c r="AH32" s="32"/>
      <c r="AI32" s="32"/>
      <c r="AJ32" s="32"/>
      <c r="AK32" s="32"/>
      <c r="AL32" s="32"/>
      <c r="AM32" s="32"/>
      <c r="AN32" s="47" t="s">
        <v>44</v>
      </c>
      <c r="AO32" s="32"/>
      <c r="AP32" s="32"/>
      <c r="AQ32" s="32"/>
      <c r="AR32" s="32"/>
      <c r="AS32" s="32"/>
      <c r="AT32" s="32"/>
      <c r="AU32" s="32"/>
      <c r="AV32" s="32"/>
      <c r="AW32" s="32"/>
      <c r="AX32" s="219">
        <f>IF(OR(AX35="",CI33=""),"",(AX33+1))</f>
      </c>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34"/>
      <c r="CD32" s="30"/>
      <c r="CE32" s="144" t="s">
        <v>9</v>
      </c>
      <c r="CF32" s="144"/>
      <c r="CG32" s="144"/>
      <c r="CH32" s="32"/>
      <c r="CI32" s="143">
        <f>IF(ISNUMBER(Design!E13),Design!E13,"")</f>
      </c>
      <c r="CJ32" s="143"/>
      <c r="CK32" s="143"/>
      <c r="CL32" s="143"/>
      <c r="CM32" s="143"/>
      <c r="CN32" s="143"/>
      <c r="CO32" s="143"/>
      <c r="CP32" s="144" t="s">
        <v>45</v>
      </c>
      <c r="CQ32" s="144"/>
      <c r="CR32" s="144"/>
      <c r="CS32" s="144"/>
      <c r="CT32" s="32"/>
      <c r="CU32" s="160" t="s">
        <v>46</v>
      </c>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2"/>
    </row>
    <row r="33" spans="1:151" ht="10.5" customHeight="1">
      <c r="A33" s="123"/>
      <c r="B33" s="124"/>
      <c r="C33" s="124"/>
      <c r="D33" s="258">
        <f>Design!E36</f>
        <v>3</v>
      </c>
      <c r="E33" s="258"/>
      <c r="F33" s="258"/>
      <c r="G33" s="124"/>
      <c r="H33" s="124"/>
      <c r="I33" s="124"/>
      <c r="J33" s="124"/>
      <c r="K33" s="124"/>
      <c r="L33" s="124"/>
      <c r="M33" s="124"/>
      <c r="N33" s="124"/>
      <c r="O33" s="124"/>
      <c r="P33" s="124"/>
      <c r="Q33" s="124"/>
      <c r="R33" s="124"/>
      <c r="S33" s="124"/>
      <c r="T33" s="258">
        <f>Design!E36</f>
        <v>3</v>
      </c>
      <c r="U33" s="258"/>
      <c r="V33" s="258"/>
      <c r="W33" s="124"/>
      <c r="X33" s="124"/>
      <c r="Y33" s="124"/>
      <c r="Z33" s="30"/>
      <c r="AA33" s="31" t="s">
        <v>47</v>
      </c>
      <c r="AB33" s="32"/>
      <c r="AC33" s="32"/>
      <c r="AD33" s="32"/>
      <c r="AE33" s="32"/>
      <c r="AF33" s="32"/>
      <c r="AG33" s="32"/>
      <c r="AH33" s="32"/>
      <c r="AI33" s="32"/>
      <c r="AJ33" s="32"/>
      <c r="AK33" s="32"/>
      <c r="AL33" s="32"/>
      <c r="AM33" s="32"/>
      <c r="AN33" s="32"/>
      <c r="AO33" s="32"/>
      <c r="AP33" s="32"/>
      <c r="AQ33" s="32"/>
      <c r="AR33" s="32"/>
      <c r="AS33" s="32"/>
      <c r="AT33" s="32"/>
      <c r="AU33" s="32"/>
      <c r="AV33" s="32"/>
      <c r="AW33" s="32"/>
      <c r="AX33" s="148">
        <f>IF(OR(AX35="",CI33=""),"",(AX35+CI33))</f>
      </c>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34"/>
      <c r="CD33" s="30"/>
      <c r="CE33" s="144" t="s">
        <v>10</v>
      </c>
      <c r="CF33" s="144"/>
      <c r="CG33" s="144"/>
      <c r="CH33" s="32"/>
      <c r="CI33" s="143">
        <f>IF(ISNUMBER(Design!L13),Design!L13,"")</f>
      </c>
      <c r="CJ33" s="143"/>
      <c r="CK33" s="143"/>
      <c r="CL33" s="143"/>
      <c r="CM33" s="143"/>
      <c r="CN33" s="143"/>
      <c r="CO33" s="143"/>
      <c r="CP33" s="144" t="s">
        <v>45</v>
      </c>
      <c r="CQ33" s="144"/>
      <c r="CR33" s="144"/>
      <c r="CS33" s="144"/>
      <c r="CT33" s="32"/>
      <c r="CU33" s="160" t="s">
        <v>48</v>
      </c>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2"/>
    </row>
    <row r="34" spans="1:151" ht="10.5" customHeigh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30"/>
      <c r="AA34" s="31" t="s">
        <v>49</v>
      </c>
      <c r="AB34" s="32"/>
      <c r="AC34" s="32"/>
      <c r="AD34" s="32"/>
      <c r="AE34" s="32"/>
      <c r="AF34" s="32"/>
      <c r="AG34" s="32"/>
      <c r="AH34" s="32"/>
      <c r="AI34" s="32"/>
      <c r="AJ34" s="32"/>
      <c r="AK34" s="32"/>
      <c r="AL34" s="32"/>
      <c r="AM34" s="32"/>
      <c r="AN34" s="32"/>
      <c r="AO34" s="32"/>
      <c r="AP34" s="32"/>
      <c r="AQ34" s="32"/>
      <c r="AR34" s="32"/>
      <c r="AS34" s="32"/>
      <c r="AT34" s="32"/>
      <c r="AU34" s="32"/>
      <c r="AV34" s="32"/>
      <c r="AW34" s="32"/>
      <c r="AX34" s="218">
        <f>IF(ISNUMBER(Design!J27),Design!J27,"")</f>
      </c>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34"/>
      <c r="CD34" s="30"/>
      <c r="CE34" s="144" t="s">
        <v>50</v>
      </c>
      <c r="CF34" s="144"/>
      <c r="CG34" s="144"/>
      <c r="CH34" s="32"/>
      <c r="CI34" s="143">
        <f>IF(ISNUMBER(Design!E17),Design!E17,"")</f>
      </c>
      <c r="CJ34" s="143"/>
      <c r="CK34" s="143"/>
      <c r="CL34" s="143"/>
      <c r="CM34" s="143"/>
      <c r="CN34" s="143"/>
      <c r="CO34" s="143"/>
      <c r="CP34" s="144" t="s">
        <v>45</v>
      </c>
      <c r="CQ34" s="144"/>
      <c r="CR34" s="144"/>
      <c r="CS34" s="144"/>
      <c r="CT34" s="33"/>
      <c r="CU34" s="160" t="s">
        <v>51</v>
      </c>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2"/>
    </row>
    <row r="35" spans="1:151" ht="10.5" customHeight="1" thickBot="1">
      <c r="A35" s="123"/>
      <c r="B35" s="125"/>
      <c r="C35" s="125"/>
      <c r="D35" s="125"/>
      <c r="E35" s="125"/>
      <c r="F35" s="125"/>
      <c r="G35" s="125"/>
      <c r="H35" s="125"/>
      <c r="I35" s="125"/>
      <c r="J35" s="120"/>
      <c r="K35" s="259">
        <f>IF(ISNUMBER(Design!L38),ROUNDUP(Design!L38,0),"")</f>
      </c>
      <c r="L35" s="259"/>
      <c r="M35" s="259"/>
      <c r="N35" s="130" t="s">
        <v>181</v>
      </c>
      <c r="O35" s="130"/>
      <c r="P35" s="120"/>
      <c r="Q35" s="125"/>
      <c r="R35" s="125"/>
      <c r="S35" s="125"/>
      <c r="T35" s="125"/>
      <c r="U35" s="125"/>
      <c r="V35" s="125"/>
      <c r="W35" s="125"/>
      <c r="X35" s="125"/>
      <c r="Y35" s="124"/>
      <c r="Z35" s="30"/>
      <c r="AA35" s="31" t="s">
        <v>52</v>
      </c>
      <c r="AB35" s="32"/>
      <c r="AC35" s="32"/>
      <c r="AD35" s="32"/>
      <c r="AE35" s="32"/>
      <c r="AF35" s="32"/>
      <c r="AG35" s="32"/>
      <c r="AH35" s="32"/>
      <c r="AI35" s="32"/>
      <c r="AJ35" s="32"/>
      <c r="AK35" s="32"/>
      <c r="AL35" s="32"/>
      <c r="AM35" s="32"/>
      <c r="AN35" s="32"/>
      <c r="AO35" s="32"/>
      <c r="AP35" s="32"/>
      <c r="AQ35" s="32"/>
      <c r="AR35" s="32"/>
      <c r="AS35" s="32"/>
      <c r="AT35" s="32"/>
      <c r="AU35" s="32"/>
      <c r="AV35" s="32"/>
      <c r="AW35" s="32"/>
      <c r="AX35" s="218">
        <f>IF(ISNUMBER(Design!J29),Design!J29,"")</f>
      </c>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34"/>
      <c r="CD35" s="30"/>
      <c r="CE35" s="166" t="s">
        <v>53</v>
      </c>
      <c r="CF35" s="166"/>
      <c r="CG35" s="166"/>
      <c r="CH35" s="32"/>
      <c r="CI35" s="143">
        <f>IF(ISNUMBER(Design!L17),Design!L17,"")</f>
      </c>
      <c r="CJ35" s="143"/>
      <c r="CK35" s="143"/>
      <c r="CL35" s="143"/>
      <c r="CM35" s="143"/>
      <c r="CN35" s="143"/>
      <c r="CO35" s="143"/>
      <c r="CP35" s="166" t="s">
        <v>45</v>
      </c>
      <c r="CQ35" s="166"/>
      <c r="CR35" s="166"/>
      <c r="CS35" s="166"/>
      <c r="CT35" s="32"/>
      <c r="CU35" s="163">
        <f>Design!C8</f>
        <v>0</v>
      </c>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164"/>
      <c r="EJ35" s="164"/>
      <c r="EK35" s="164"/>
      <c r="EL35" s="164"/>
      <c r="EM35" s="164"/>
      <c r="EN35" s="164"/>
      <c r="EO35" s="164"/>
      <c r="EP35" s="164"/>
      <c r="EQ35" s="164"/>
      <c r="ER35" s="164"/>
      <c r="ES35" s="164"/>
      <c r="ET35" s="164"/>
      <c r="EU35" s="165"/>
    </row>
    <row r="36" spans="1:151" ht="10.5" customHeight="1" thickBot="1">
      <c r="A36" s="30"/>
      <c r="B36" s="32"/>
      <c r="C36" s="32"/>
      <c r="D36" s="32"/>
      <c r="E36" s="32"/>
      <c r="F36" s="32"/>
      <c r="H36" s="32"/>
      <c r="I36" s="43" t="s">
        <v>182</v>
      </c>
      <c r="J36" s="32"/>
      <c r="K36" s="43"/>
      <c r="L36" s="32"/>
      <c r="M36" s="32"/>
      <c r="N36" s="32"/>
      <c r="O36" s="32"/>
      <c r="P36" s="32"/>
      <c r="Q36" s="32"/>
      <c r="R36" s="32"/>
      <c r="S36" s="32"/>
      <c r="T36" s="32"/>
      <c r="U36" s="32"/>
      <c r="V36" s="32"/>
      <c r="W36" s="32"/>
      <c r="X36" s="32"/>
      <c r="Y36" s="32"/>
      <c r="Z36" s="30"/>
      <c r="AA36" s="31" t="s">
        <v>54</v>
      </c>
      <c r="AB36" s="32"/>
      <c r="AC36" s="32"/>
      <c r="AD36" s="32"/>
      <c r="AE36" s="32"/>
      <c r="AF36" s="32"/>
      <c r="AG36" s="32"/>
      <c r="AH36" s="32"/>
      <c r="AI36" s="32"/>
      <c r="AJ36" s="32"/>
      <c r="AK36" s="32"/>
      <c r="AL36" s="32"/>
      <c r="AM36" s="32"/>
      <c r="AN36" s="32"/>
      <c r="AO36" s="32"/>
      <c r="AP36" s="32"/>
      <c r="AQ36" s="32"/>
      <c r="AR36" s="32"/>
      <c r="AS36" s="32"/>
      <c r="AT36" s="32"/>
      <c r="AU36" s="32"/>
      <c r="AV36" s="32"/>
      <c r="AW36" s="32"/>
      <c r="AX36" s="218">
        <f>IF(ISNUMBER(Design!E41),Design!E41,"")</f>
      </c>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34"/>
      <c r="CD36" s="30"/>
      <c r="CE36" s="166" t="s">
        <v>55</v>
      </c>
      <c r="CF36" s="166"/>
      <c r="CG36" s="166"/>
      <c r="CH36" s="32"/>
      <c r="CI36" s="143">
        <f>IF(ISNUMBER(Design!E15),Design!E15,"")</f>
      </c>
      <c r="CJ36" s="143"/>
      <c r="CK36" s="143"/>
      <c r="CL36" s="143"/>
      <c r="CM36" s="143"/>
      <c r="CN36" s="143"/>
      <c r="CO36" s="143"/>
      <c r="CP36" s="166" t="s">
        <v>45</v>
      </c>
      <c r="CQ36" s="166"/>
      <c r="CR36" s="166"/>
      <c r="CS36" s="166"/>
      <c r="CT36" s="32"/>
      <c r="CU36" s="137" t="s">
        <v>56</v>
      </c>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9"/>
    </row>
    <row r="37" spans="1:151" ht="10.5" customHeight="1" thickBot="1">
      <c r="A37" s="238" t="s">
        <v>57</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40"/>
      <c r="Z37" s="32"/>
      <c r="AA37" s="31" t="s">
        <v>58</v>
      </c>
      <c r="AB37" s="32"/>
      <c r="AC37" s="32"/>
      <c r="AD37" s="32"/>
      <c r="AE37" s="32"/>
      <c r="AF37" s="32"/>
      <c r="AG37" s="32"/>
      <c r="AH37" s="32"/>
      <c r="AI37" s="32"/>
      <c r="AJ37" s="32"/>
      <c r="AK37" s="32"/>
      <c r="AL37" s="32"/>
      <c r="AM37" s="32"/>
      <c r="AN37" s="32"/>
      <c r="AO37" s="32"/>
      <c r="AP37" s="32"/>
      <c r="AQ37" s="32"/>
      <c r="AR37" s="32"/>
      <c r="AS37" s="32"/>
      <c r="AT37" s="32"/>
      <c r="AU37" s="32"/>
      <c r="AV37" s="32"/>
      <c r="AW37" s="32"/>
      <c r="AX37" s="148">
        <f>IF(OR(AX35="",CI33=""),"",(AX35-CI32))</f>
      </c>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34"/>
      <c r="CD37" s="30"/>
      <c r="CE37" s="166" t="s">
        <v>59</v>
      </c>
      <c r="CF37" s="166"/>
      <c r="CG37" s="166"/>
      <c r="CH37" s="32"/>
      <c r="CI37" s="143">
        <f>IF(ISNUMBER(Design!L21),Design!L21,"")</f>
      </c>
      <c r="CJ37" s="143"/>
      <c r="CK37" s="143"/>
      <c r="CL37" s="143"/>
      <c r="CM37" s="143"/>
      <c r="CN37" s="143"/>
      <c r="CO37" s="143"/>
      <c r="CP37" s="166" t="s">
        <v>45</v>
      </c>
      <c r="CQ37" s="166"/>
      <c r="CR37" s="166"/>
      <c r="CS37" s="166"/>
      <c r="CT37" s="32"/>
      <c r="CU37" s="140" t="s">
        <v>60</v>
      </c>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41"/>
      <c r="EH37" s="141"/>
      <c r="EI37" s="141"/>
      <c r="EJ37" s="141"/>
      <c r="EK37" s="141"/>
      <c r="EL37" s="141"/>
      <c r="EM37" s="141"/>
      <c r="EN37" s="141"/>
      <c r="EO37" s="141"/>
      <c r="EP37" s="141"/>
      <c r="EQ37" s="141"/>
      <c r="ER37" s="141"/>
      <c r="ES37" s="141"/>
      <c r="ET37" s="141"/>
      <c r="EU37" s="142"/>
    </row>
    <row r="38" spans="1:151" ht="10.5" customHeight="1" thickBot="1">
      <c r="A38" s="241" t="s">
        <v>9</v>
      </c>
      <c r="B38" s="242"/>
      <c r="C38" s="242"/>
      <c r="D38" s="242"/>
      <c r="E38" s="242"/>
      <c r="F38" s="242"/>
      <c r="G38" s="242"/>
      <c r="H38" s="242" t="s">
        <v>61</v>
      </c>
      <c r="I38" s="242"/>
      <c r="J38" s="242"/>
      <c r="K38" s="242"/>
      <c r="L38" s="242"/>
      <c r="M38" s="242"/>
      <c r="N38" s="242" t="s">
        <v>62</v>
      </c>
      <c r="O38" s="242"/>
      <c r="P38" s="242"/>
      <c r="Q38" s="242"/>
      <c r="R38" s="242"/>
      <c r="S38" s="242"/>
      <c r="T38" s="242" t="s">
        <v>63</v>
      </c>
      <c r="U38" s="242"/>
      <c r="V38" s="242"/>
      <c r="W38" s="242"/>
      <c r="X38" s="242"/>
      <c r="Y38" s="256"/>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40"/>
      <c r="CD38" s="30"/>
      <c r="CE38" s="166" t="s">
        <v>11</v>
      </c>
      <c r="CF38" s="166"/>
      <c r="CG38" s="166"/>
      <c r="CH38" s="32"/>
      <c r="CI38" s="143">
        <f>IF(ISNUMBER(Design!L19),Design!L19,"")</f>
      </c>
      <c r="CJ38" s="143"/>
      <c r="CK38" s="143"/>
      <c r="CL38" s="143"/>
      <c r="CM38" s="143"/>
      <c r="CN38" s="143"/>
      <c r="CO38" s="143"/>
      <c r="CP38" s="166" t="s">
        <v>45</v>
      </c>
      <c r="CQ38" s="166"/>
      <c r="CR38" s="166"/>
      <c r="CS38" s="166"/>
      <c r="CT38" s="32"/>
      <c r="CU38" s="30"/>
      <c r="CV38" s="32"/>
      <c r="CW38" s="32"/>
      <c r="CX38" s="32"/>
      <c r="CY38" s="32"/>
      <c r="CZ38" s="32"/>
      <c r="DA38" s="32"/>
      <c r="DB38" s="32"/>
      <c r="DC38" s="32"/>
      <c r="DD38" s="32"/>
      <c r="DE38" s="32"/>
      <c r="DF38" s="32"/>
      <c r="DG38" s="32"/>
      <c r="DH38" s="32"/>
      <c r="DI38" s="32"/>
      <c r="DJ38" s="32"/>
      <c r="DK38" s="32"/>
      <c r="DL38" s="32"/>
      <c r="DM38" s="32"/>
      <c r="DN38" s="32"/>
      <c r="DO38" s="186" t="s">
        <v>31</v>
      </c>
      <c r="DP38" s="186"/>
      <c r="DQ38" s="186"/>
      <c r="DR38" s="186"/>
      <c r="DS38" s="187"/>
      <c r="DT38" s="188" t="s">
        <v>64</v>
      </c>
      <c r="DU38" s="189"/>
      <c r="DV38" s="189"/>
      <c r="DW38" s="189"/>
      <c r="DX38" s="189"/>
      <c r="DY38" s="189"/>
      <c r="DZ38" s="189"/>
      <c r="EA38" s="189"/>
      <c r="EB38" s="189"/>
      <c r="EC38" s="189"/>
      <c r="ED38" s="189"/>
      <c r="EE38" s="43"/>
      <c r="EF38" s="193"/>
      <c r="EG38" s="193"/>
      <c r="EH38" s="193"/>
      <c r="EI38" s="193"/>
      <c r="EJ38" s="193"/>
      <c r="EK38" s="193"/>
      <c r="EL38" s="193"/>
      <c r="EM38" s="193"/>
      <c r="EN38" s="193"/>
      <c r="EO38" s="193"/>
      <c r="EP38" s="193"/>
      <c r="EQ38" s="193"/>
      <c r="ER38" s="193"/>
      <c r="ES38" s="193"/>
      <c r="ET38" s="193"/>
      <c r="EU38" s="34"/>
    </row>
    <row r="39" spans="1:151" ht="10.5" customHeight="1">
      <c r="A39" s="243" t="s">
        <v>10</v>
      </c>
      <c r="B39" s="236"/>
      <c r="C39" s="236"/>
      <c r="D39" s="236"/>
      <c r="E39" s="236"/>
      <c r="F39" s="236"/>
      <c r="G39" s="236"/>
      <c r="H39" s="236" t="s">
        <v>65</v>
      </c>
      <c r="I39" s="236"/>
      <c r="J39" s="236"/>
      <c r="K39" s="236"/>
      <c r="L39" s="236"/>
      <c r="M39" s="236"/>
      <c r="N39" s="236" t="s">
        <v>61</v>
      </c>
      <c r="O39" s="236"/>
      <c r="P39" s="236"/>
      <c r="Q39" s="236"/>
      <c r="R39" s="236"/>
      <c r="S39" s="236"/>
      <c r="T39" s="236" t="s">
        <v>66</v>
      </c>
      <c r="U39" s="236"/>
      <c r="V39" s="236"/>
      <c r="W39" s="236"/>
      <c r="X39" s="236"/>
      <c r="Y39" s="237"/>
      <c r="Z39" s="24"/>
      <c r="AA39" s="216" t="s">
        <v>67</v>
      </c>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7"/>
      <c r="CD39" s="30"/>
      <c r="CE39" s="214"/>
      <c r="CF39" s="214"/>
      <c r="CG39" s="214"/>
      <c r="CH39" s="88"/>
      <c r="CI39" s="215"/>
      <c r="CJ39" s="215"/>
      <c r="CK39" s="215"/>
      <c r="CL39" s="215"/>
      <c r="CM39" s="215"/>
      <c r="CN39" s="215"/>
      <c r="CO39" s="215"/>
      <c r="CP39" s="224"/>
      <c r="CQ39" s="224"/>
      <c r="CR39" s="224"/>
      <c r="CS39" s="224"/>
      <c r="CT39" s="32"/>
      <c r="CU39" s="30"/>
      <c r="CV39" s="175" t="s">
        <v>68</v>
      </c>
      <c r="CW39" s="175"/>
      <c r="CX39" s="175"/>
      <c r="CY39" s="175"/>
      <c r="CZ39" s="175"/>
      <c r="DA39" s="175"/>
      <c r="DB39" s="175"/>
      <c r="DC39" s="50"/>
      <c r="DD39" s="183">
        <f>Design!J3</f>
        <v>0</v>
      </c>
      <c r="DE39" s="172"/>
      <c r="DF39" s="172"/>
      <c r="DG39" s="172"/>
      <c r="DH39" s="172"/>
      <c r="DI39" s="172"/>
      <c r="DJ39" s="172"/>
      <c r="DK39" s="172"/>
      <c r="DL39" s="172"/>
      <c r="DM39" s="172"/>
      <c r="DN39" s="81"/>
      <c r="DO39" s="199">
        <f>Design!O3</f>
        <v>0</v>
      </c>
      <c r="DP39" s="200"/>
      <c r="DQ39" s="200"/>
      <c r="DR39" s="200"/>
      <c r="DS39" s="201"/>
      <c r="DT39" s="188" t="s">
        <v>69</v>
      </c>
      <c r="DU39" s="189"/>
      <c r="DV39" s="189"/>
      <c r="DW39" s="189"/>
      <c r="DX39" s="4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34"/>
    </row>
    <row r="40" spans="1:151" ht="10.5" customHeight="1">
      <c r="A40" s="243" t="s">
        <v>59</v>
      </c>
      <c r="B40" s="236"/>
      <c r="C40" s="236"/>
      <c r="D40" s="236"/>
      <c r="E40" s="236"/>
      <c r="F40" s="236"/>
      <c r="G40" s="236"/>
      <c r="H40" s="236" t="s">
        <v>70</v>
      </c>
      <c r="I40" s="236"/>
      <c r="J40" s="236"/>
      <c r="K40" s="236"/>
      <c r="L40" s="236"/>
      <c r="M40" s="236"/>
      <c r="N40" s="236" t="s">
        <v>71</v>
      </c>
      <c r="O40" s="236"/>
      <c r="P40" s="236"/>
      <c r="Q40" s="236"/>
      <c r="R40" s="236"/>
      <c r="S40" s="236"/>
      <c r="T40" s="236" t="s">
        <v>72</v>
      </c>
      <c r="U40" s="236"/>
      <c r="V40" s="236"/>
      <c r="W40" s="236"/>
      <c r="X40" s="236"/>
      <c r="Y40" s="237"/>
      <c r="Z40" s="30"/>
      <c r="AA40" s="227" t="s">
        <v>73</v>
      </c>
      <c r="AB40" s="174"/>
      <c r="AC40" s="174"/>
      <c r="AD40" s="174"/>
      <c r="AE40" s="174"/>
      <c r="AF40" s="174"/>
      <c r="AG40" s="174"/>
      <c r="AH40" s="174"/>
      <c r="AI40" s="174"/>
      <c r="AJ40" s="174"/>
      <c r="AK40" s="174"/>
      <c r="AL40" s="174"/>
      <c r="AM40" s="51"/>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6"/>
      <c r="CC40" s="34"/>
      <c r="CD40" s="30"/>
      <c r="CE40" s="214"/>
      <c r="CF40" s="214"/>
      <c r="CG40" s="214"/>
      <c r="CH40" s="88"/>
      <c r="CI40" s="215"/>
      <c r="CJ40" s="215"/>
      <c r="CK40" s="215"/>
      <c r="CL40" s="215"/>
      <c r="CM40" s="215"/>
      <c r="CN40" s="215"/>
      <c r="CO40" s="215"/>
      <c r="CP40" s="224"/>
      <c r="CQ40" s="224"/>
      <c r="CR40" s="224"/>
      <c r="CS40" s="224"/>
      <c r="CT40" s="32"/>
      <c r="CU40" s="30"/>
      <c r="CV40" s="175" t="s">
        <v>74</v>
      </c>
      <c r="CW40" s="175"/>
      <c r="CX40" s="175"/>
      <c r="CY40" s="175"/>
      <c r="CZ40" s="175"/>
      <c r="DA40" s="175"/>
      <c r="DB40" s="175"/>
      <c r="DC40" s="50"/>
      <c r="DD40" s="184">
        <f>Design!J3</f>
        <v>0</v>
      </c>
      <c r="DE40" s="185"/>
      <c r="DF40" s="185"/>
      <c r="DG40" s="185"/>
      <c r="DH40" s="185"/>
      <c r="DI40" s="185"/>
      <c r="DJ40" s="185"/>
      <c r="DK40" s="185"/>
      <c r="DL40" s="185"/>
      <c r="DM40" s="185"/>
      <c r="DN40" s="81"/>
      <c r="DO40" s="202">
        <f>Design!O3</f>
        <v>0</v>
      </c>
      <c r="DP40" s="203"/>
      <c r="DQ40" s="203"/>
      <c r="DR40" s="203"/>
      <c r="DS40" s="204"/>
      <c r="DT40" s="208"/>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193"/>
      <c r="ET40" s="193"/>
      <c r="EU40" s="34"/>
    </row>
    <row r="41" spans="1:151" ht="10.5" customHeight="1" thickBot="1">
      <c r="A41" s="244" t="s">
        <v>11</v>
      </c>
      <c r="B41" s="245"/>
      <c r="C41" s="245"/>
      <c r="D41" s="245"/>
      <c r="E41" s="245"/>
      <c r="F41" s="245"/>
      <c r="G41" s="245"/>
      <c r="H41" s="245" t="s">
        <v>75</v>
      </c>
      <c r="I41" s="245"/>
      <c r="J41" s="245"/>
      <c r="K41" s="245"/>
      <c r="L41" s="245"/>
      <c r="M41" s="245"/>
      <c r="N41" s="245" t="s">
        <v>76</v>
      </c>
      <c r="O41" s="245"/>
      <c r="P41" s="245"/>
      <c r="Q41" s="245"/>
      <c r="R41" s="245"/>
      <c r="S41" s="245"/>
      <c r="T41" s="245" t="s">
        <v>77</v>
      </c>
      <c r="U41" s="245"/>
      <c r="V41" s="245"/>
      <c r="W41" s="245"/>
      <c r="X41" s="245"/>
      <c r="Y41" s="251"/>
      <c r="Z41" s="30"/>
      <c r="AA41" s="228" t="s">
        <v>78</v>
      </c>
      <c r="AB41" s="229"/>
      <c r="AC41" s="229"/>
      <c r="AD41" s="229"/>
      <c r="AE41" s="229"/>
      <c r="AF41" s="229"/>
      <c r="AG41" s="229"/>
      <c r="AH41" s="229"/>
      <c r="AI41" s="229"/>
      <c r="AJ41" s="229"/>
      <c r="AK41" s="229"/>
      <c r="AL41" s="229"/>
      <c r="AM41" s="88"/>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1"/>
      <c r="CC41" s="34"/>
      <c r="CD41" s="30"/>
      <c r="CE41" s="214"/>
      <c r="CF41" s="214"/>
      <c r="CG41" s="214"/>
      <c r="CH41" s="88"/>
      <c r="CI41" s="215"/>
      <c r="CJ41" s="215"/>
      <c r="CK41" s="215"/>
      <c r="CL41" s="215"/>
      <c r="CM41" s="215"/>
      <c r="CN41" s="215"/>
      <c r="CO41" s="215"/>
      <c r="CP41" s="224"/>
      <c r="CQ41" s="224"/>
      <c r="CR41" s="224"/>
      <c r="CS41" s="224"/>
      <c r="CT41" s="32"/>
      <c r="CU41" s="30"/>
      <c r="CV41" s="175" t="s">
        <v>79</v>
      </c>
      <c r="CW41" s="175"/>
      <c r="CX41" s="175"/>
      <c r="CY41" s="175"/>
      <c r="CZ41" s="175"/>
      <c r="DA41" s="175"/>
      <c r="DB41" s="175"/>
      <c r="DC41" s="50"/>
      <c r="DD41" s="173"/>
      <c r="DE41" s="174"/>
      <c r="DF41" s="174"/>
      <c r="DG41" s="174"/>
      <c r="DH41" s="174"/>
      <c r="DI41" s="174"/>
      <c r="DJ41" s="174"/>
      <c r="DK41" s="174"/>
      <c r="DL41" s="174"/>
      <c r="DM41" s="174"/>
      <c r="DN41" s="44"/>
      <c r="DO41" s="205"/>
      <c r="DP41" s="206"/>
      <c r="DQ41" s="206"/>
      <c r="DR41" s="206"/>
      <c r="DS41" s="207"/>
      <c r="DT41" s="188" t="s">
        <v>69</v>
      </c>
      <c r="DU41" s="189"/>
      <c r="DV41" s="189"/>
      <c r="DW41" s="189"/>
      <c r="DX41" s="43"/>
      <c r="DY41" s="189"/>
      <c r="DZ41" s="189"/>
      <c r="EA41" s="189"/>
      <c r="EB41" s="189"/>
      <c r="EC41" s="189"/>
      <c r="ED41" s="189"/>
      <c r="EE41" s="189"/>
      <c r="EF41" s="189"/>
      <c r="EG41" s="189"/>
      <c r="EH41" s="189"/>
      <c r="EI41" s="189"/>
      <c r="EJ41" s="189"/>
      <c r="EK41" s="189"/>
      <c r="EL41" s="189"/>
      <c r="EM41" s="189"/>
      <c r="EN41" s="189"/>
      <c r="EO41" s="189"/>
      <c r="EP41" s="189"/>
      <c r="EQ41" s="189"/>
      <c r="ER41" s="189"/>
      <c r="ES41" s="189"/>
      <c r="ET41" s="189"/>
      <c r="EU41" s="34"/>
    </row>
    <row r="42" spans="1:151" ht="10.5" customHeight="1">
      <c r="A42" s="246" t="s">
        <v>80</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8"/>
      <c r="Z42" s="30"/>
      <c r="AA42" s="89"/>
      <c r="AB42" s="90"/>
      <c r="AC42" s="90"/>
      <c r="AD42" s="90"/>
      <c r="AE42" s="90"/>
      <c r="AF42" s="90"/>
      <c r="AG42" s="90"/>
      <c r="AH42" s="90"/>
      <c r="AI42" s="90"/>
      <c r="AJ42" s="90"/>
      <c r="AK42" s="90"/>
      <c r="AL42" s="90"/>
      <c r="AM42" s="90"/>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3"/>
      <c r="CC42" s="34"/>
      <c r="CD42" s="30"/>
      <c r="CE42" s="214"/>
      <c r="CF42" s="214"/>
      <c r="CG42" s="214"/>
      <c r="CH42" s="88"/>
      <c r="CI42" s="215"/>
      <c r="CJ42" s="215"/>
      <c r="CK42" s="215"/>
      <c r="CL42" s="215"/>
      <c r="CM42" s="215"/>
      <c r="CN42" s="215"/>
      <c r="CO42" s="215"/>
      <c r="CP42" s="224"/>
      <c r="CQ42" s="224"/>
      <c r="CR42" s="224"/>
      <c r="CS42" s="224"/>
      <c r="CT42" s="32"/>
      <c r="CU42" s="30"/>
      <c r="CV42" s="175" t="s">
        <v>81</v>
      </c>
      <c r="CW42" s="175"/>
      <c r="CX42" s="175"/>
      <c r="CY42" s="175"/>
      <c r="CZ42" s="175"/>
      <c r="DA42" s="175"/>
      <c r="DB42" s="175"/>
      <c r="DC42" s="50"/>
      <c r="DD42" s="173"/>
      <c r="DE42" s="174"/>
      <c r="DF42" s="174"/>
      <c r="DG42" s="174"/>
      <c r="DH42" s="174"/>
      <c r="DI42" s="174"/>
      <c r="DJ42" s="174"/>
      <c r="DK42" s="174"/>
      <c r="DL42" s="174"/>
      <c r="DM42" s="174"/>
      <c r="DN42" s="44"/>
      <c r="DO42" s="205"/>
      <c r="DP42" s="206"/>
      <c r="DQ42" s="206"/>
      <c r="DR42" s="206"/>
      <c r="DS42" s="207"/>
      <c r="DT42" s="194" t="s">
        <v>82</v>
      </c>
      <c r="DU42" s="195"/>
      <c r="DV42" s="195"/>
      <c r="DW42" s="195"/>
      <c r="DX42" s="195"/>
      <c r="DY42" s="195"/>
      <c r="DZ42" s="195"/>
      <c r="EA42" s="195"/>
      <c r="EB42" s="196"/>
      <c r="EC42" s="190" t="s">
        <v>83</v>
      </c>
      <c r="ED42" s="191"/>
      <c r="EE42" s="191"/>
      <c r="EF42" s="191"/>
      <c r="EG42" s="191"/>
      <c r="EH42" s="191"/>
      <c r="EI42" s="191"/>
      <c r="EJ42" s="191"/>
      <c r="EK42" s="191"/>
      <c r="EL42" s="191"/>
      <c r="EM42" s="191"/>
      <c r="EN42" s="191"/>
      <c r="EO42" s="191"/>
      <c r="EP42" s="191"/>
      <c r="EQ42" s="191"/>
      <c r="ER42" s="191"/>
      <c r="ES42" s="191"/>
      <c r="ET42" s="191"/>
      <c r="EU42" s="192"/>
    </row>
    <row r="43" spans="1:151" ht="10.5" customHeight="1" thickBot="1">
      <c r="A43" s="249" t="s">
        <v>84</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50"/>
      <c r="Z43" s="38"/>
      <c r="AA43" s="91"/>
      <c r="AB43" s="92"/>
      <c r="AC43" s="92"/>
      <c r="AD43" s="92"/>
      <c r="AE43" s="92"/>
      <c r="AF43" s="92"/>
      <c r="AG43" s="92"/>
      <c r="AH43" s="92"/>
      <c r="AI43" s="92"/>
      <c r="AJ43" s="92"/>
      <c r="AK43" s="92"/>
      <c r="AL43" s="92"/>
      <c r="AM43" s="92"/>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5"/>
      <c r="CC43" s="40"/>
      <c r="CD43" s="38"/>
      <c r="CE43" s="132"/>
      <c r="CF43" s="132"/>
      <c r="CG43" s="132"/>
      <c r="CH43" s="132"/>
      <c r="CI43" s="132"/>
      <c r="CJ43" s="132"/>
      <c r="CK43" s="132"/>
      <c r="CL43" s="132"/>
      <c r="CM43" s="132"/>
      <c r="CN43" s="132"/>
      <c r="CO43" s="132"/>
      <c r="CP43" s="132"/>
      <c r="CQ43" s="132"/>
      <c r="CR43" s="132"/>
      <c r="CS43" s="132"/>
      <c r="CT43" s="39"/>
      <c r="CU43" s="38"/>
      <c r="CV43" s="39"/>
      <c r="CW43" s="54"/>
      <c r="CX43" s="54"/>
      <c r="CY43" s="54"/>
      <c r="CZ43" s="54"/>
      <c r="DA43" s="54"/>
      <c r="DB43" s="54"/>
      <c r="DC43" s="54"/>
      <c r="DD43" s="54"/>
      <c r="DE43" s="54"/>
      <c r="DF43" s="54"/>
      <c r="DG43" s="54"/>
      <c r="DH43" s="54"/>
      <c r="DI43" s="54"/>
      <c r="DJ43" s="54"/>
      <c r="DK43" s="54"/>
      <c r="DL43" s="54"/>
      <c r="DM43" s="54"/>
      <c r="DN43" s="54"/>
      <c r="DO43" s="54"/>
      <c r="DP43" s="54"/>
      <c r="DQ43" s="54"/>
      <c r="DR43" s="54"/>
      <c r="DS43" s="55"/>
      <c r="DT43" s="197"/>
      <c r="DU43" s="198"/>
      <c r="DV43" s="198"/>
      <c r="DW43" s="210" t="s">
        <v>85</v>
      </c>
      <c r="DX43" s="210"/>
      <c r="DY43" s="210"/>
      <c r="DZ43" s="198"/>
      <c r="EA43" s="198"/>
      <c r="EB43" s="209"/>
      <c r="EC43" s="211" t="s">
        <v>86</v>
      </c>
      <c r="ED43" s="212"/>
      <c r="EE43" s="212"/>
      <c r="EF43" s="212"/>
      <c r="EG43" s="212"/>
      <c r="EH43" s="212"/>
      <c r="EI43" s="212"/>
      <c r="EJ43" s="212"/>
      <c r="EK43" s="212"/>
      <c r="EL43" s="212"/>
      <c r="EM43" s="212"/>
      <c r="EN43" s="212"/>
      <c r="EO43" s="212"/>
      <c r="EP43" s="212"/>
      <c r="EQ43" s="212"/>
      <c r="ER43" s="212"/>
      <c r="ES43" s="212"/>
      <c r="ET43" s="212"/>
      <c r="EU43" s="213"/>
    </row>
    <row r="44" spans="1:81"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row>
    <row r="46" ht="12.75">
      <c r="CB46" s="57"/>
    </row>
    <row r="49" ht="12.75">
      <c r="BX49" s="17"/>
    </row>
  </sheetData>
  <sheetProtection sheet="1" objects="1" scenarios="1" selectLockedCells="1"/>
  <mergeCells count="131">
    <mergeCell ref="N38:S38"/>
    <mergeCell ref="T38:Y38"/>
    <mergeCell ref="H38:M38"/>
    <mergeCell ref="B32:X32"/>
    <mergeCell ref="D33:F33"/>
    <mergeCell ref="T33:V33"/>
    <mergeCell ref="K35:M35"/>
    <mergeCell ref="B1:BJ1"/>
    <mergeCell ref="B5:AZ5"/>
    <mergeCell ref="B6:K6"/>
    <mergeCell ref="AN6:AR6"/>
    <mergeCell ref="AN3:AZ3"/>
    <mergeCell ref="BB3:BJ3"/>
    <mergeCell ref="AT2:BJ2"/>
    <mergeCell ref="AT6:BJ6"/>
    <mergeCell ref="M6:AL6"/>
    <mergeCell ref="L2:AL2"/>
    <mergeCell ref="L3:AL3"/>
    <mergeCell ref="B4:BJ4"/>
    <mergeCell ref="B2:J2"/>
    <mergeCell ref="B3:J3"/>
    <mergeCell ref="AN2:AR2"/>
    <mergeCell ref="A41:G41"/>
    <mergeCell ref="A42:Y42"/>
    <mergeCell ref="A43:Y43"/>
    <mergeCell ref="H41:M41"/>
    <mergeCell ref="N41:S41"/>
    <mergeCell ref="T41:Y41"/>
    <mergeCell ref="T39:Y39"/>
    <mergeCell ref="T40:Y40"/>
    <mergeCell ref="A37:Y37"/>
    <mergeCell ref="A38:G38"/>
    <mergeCell ref="A39:G39"/>
    <mergeCell ref="A40:G40"/>
    <mergeCell ref="N39:S39"/>
    <mergeCell ref="N40:S40"/>
    <mergeCell ref="H39:M39"/>
    <mergeCell ref="H40:M40"/>
    <mergeCell ref="AN40:CB40"/>
    <mergeCell ref="AA40:AL40"/>
    <mergeCell ref="AA41:AL41"/>
    <mergeCell ref="AN41:CB43"/>
    <mergeCell ref="CP38:CS38"/>
    <mergeCell ref="CI39:CO39"/>
    <mergeCell ref="CI42:CO42"/>
    <mergeCell ref="CP39:CS39"/>
    <mergeCell ref="CP40:CS40"/>
    <mergeCell ref="CP41:CS41"/>
    <mergeCell ref="CP42:CS42"/>
    <mergeCell ref="CE30:CS30"/>
    <mergeCell ref="CE31:CS31"/>
    <mergeCell ref="CP32:CS32"/>
    <mergeCell ref="CP33:CS33"/>
    <mergeCell ref="CI32:CO32"/>
    <mergeCell ref="CI33:CO33"/>
    <mergeCell ref="AA39:CC39"/>
    <mergeCell ref="AX34:CB34"/>
    <mergeCell ref="AX36:CB36"/>
    <mergeCell ref="AX32:CB32"/>
    <mergeCell ref="AX35:CB35"/>
    <mergeCell ref="CV41:DB41"/>
    <mergeCell ref="CV42:DB42"/>
    <mergeCell ref="CE38:CG38"/>
    <mergeCell ref="CE39:CG39"/>
    <mergeCell ref="CI38:CO38"/>
    <mergeCell ref="CE40:CG40"/>
    <mergeCell ref="CE41:CG41"/>
    <mergeCell ref="CE42:CG42"/>
    <mergeCell ref="CI40:CO40"/>
    <mergeCell ref="CI41:CO41"/>
    <mergeCell ref="DT43:DV43"/>
    <mergeCell ref="DO39:DS39"/>
    <mergeCell ref="DO40:DS40"/>
    <mergeCell ref="DO41:DS41"/>
    <mergeCell ref="DO42:DS42"/>
    <mergeCell ref="DT40:ET40"/>
    <mergeCell ref="DZ43:EB43"/>
    <mergeCell ref="DW43:DY43"/>
    <mergeCell ref="EC43:EU43"/>
    <mergeCell ref="DT38:ED38"/>
    <mergeCell ref="DT39:DW39"/>
    <mergeCell ref="DT41:DW41"/>
    <mergeCell ref="EC42:EU42"/>
    <mergeCell ref="DY41:ET41"/>
    <mergeCell ref="DY39:ET39"/>
    <mergeCell ref="DT42:EB42"/>
    <mergeCell ref="EF38:ET38"/>
    <mergeCell ref="CV39:DB39"/>
    <mergeCell ref="DD39:DM39"/>
    <mergeCell ref="DD40:DM40"/>
    <mergeCell ref="DO38:DS38"/>
    <mergeCell ref="DD41:DM41"/>
    <mergeCell ref="DD42:DM42"/>
    <mergeCell ref="CV40:DB40"/>
    <mergeCell ref="CV26:DE26"/>
    <mergeCell ref="CU31:EU31"/>
    <mergeCell ref="DD29:DJ29"/>
    <mergeCell ref="DK29:DN29"/>
    <mergeCell ref="DY29:EB29"/>
    <mergeCell ref="ED29:EJ29"/>
    <mergeCell ref="EK29:EN29"/>
    <mergeCell ref="EB27:ET27"/>
    <mergeCell ref="CV27:DZ27"/>
    <mergeCell ref="DG26:ET26"/>
    <mergeCell ref="CV28:DC28"/>
    <mergeCell ref="DD28:ET28"/>
    <mergeCell ref="CP34:CS34"/>
    <mergeCell ref="CE36:CG36"/>
    <mergeCell ref="CE37:CG37"/>
    <mergeCell ref="CU32:EU32"/>
    <mergeCell ref="CE33:CG33"/>
    <mergeCell ref="CE35:CG35"/>
    <mergeCell ref="CP35:CS35"/>
    <mergeCell ref="CI35:CO35"/>
    <mergeCell ref="CP36:CS36"/>
    <mergeCell ref="CP37:CS37"/>
    <mergeCell ref="CU36:EU36"/>
    <mergeCell ref="CU37:EU37"/>
    <mergeCell ref="CU33:EU33"/>
    <mergeCell ref="CU34:EU34"/>
    <mergeCell ref="CU35:EU35"/>
    <mergeCell ref="DP29:DX29"/>
    <mergeCell ref="K31:R31"/>
    <mergeCell ref="AX37:CB37"/>
    <mergeCell ref="CI34:CO34"/>
    <mergeCell ref="AX33:CB33"/>
    <mergeCell ref="CI36:CO36"/>
    <mergeCell ref="CI37:CO37"/>
    <mergeCell ref="CE32:CG32"/>
    <mergeCell ref="CE34:CG34"/>
    <mergeCell ref="AA30:CC31"/>
  </mergeCells>
  <printOptions/>
  <pageMargins left="0.3" right="0.3" top="0.3" bottom="0.3" header="0.5" footer="0.5"/>
  <pageSetup fitToHeight="1" fitToWidth="1" horizontalDpi="600" verticalDpi="600" orientation="landscape" r:id="rId4"/>
  <drawing r:id="rId3"/>
  <legacyDrawing r:id="rId2"/>
  <oleObjects>
    <oleObject progId="AutoCAD.Drawing.16" shapeId="5167733" r:id="rId1"/>
  </oleObjects>
</worksheet>
</file>

<file path=xl/worksheets/sheet3.xml><?xml version="1.0" encoding="utf-8"?>
<worksheet xmlns="http://schemas.openxmlformats.org/spreadsheetml/2006/main" xmlns:r="http://schemas.openxmlformats.org/officeDocument/2006/relationships">
  <sheetPr>
    <pageSetUpPr fitToPage="1"/>
  </sheetPr>
  <dimension ref="A1:EW54"/>
  <sheetViews>
    <sheetView showGridLines="0" showZeros="0" zoomScale="75" zoomScaleNormal="75" workbookViewId="0" topLeftCell="A7">
      <selection activeCell="C54" sqref="C54"/>
    </sheetView>
  </sheetViews>
  <sheetFormatPr defaultColWidth="9.140625" defaultRowHeight="12.75"/>
  <cols>
    <col min="1" max="153" width="0.85546875" style="0" customWidth="1"/>
  </cols>
  <sheetData>
    <row r="1" spans="1:153" ht="10.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7"/>
      <c r="BL1" s="27"/>
      <c r="BM1" s="27"/>
      <c r="BN1" s="58"/>
      <c r="BO1" s="58"/>
      <c r="BP1" s="5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92" t="s">
        <v>87</v>
      </c>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7"/>
    </row>
    <row r="2" spans="1:153" ht="10.5" customHeight="1">
      <c r="A2" s="30"/>
      <c r="B2" s="31"/>
      <c r="C2" s="31"/>
      <c r="D2" s="31"/>
      <c r="E2" s="31"/>
      <c r="F2" s="31"/>
      <c r="G2" s="31"/>
      <c r="H2" s="31"/>
      <c r="I2" s="31"/>
      <c r="J2" s="31"/>
      <c r="K2" s="31"/>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32"/>
      <c r="AN2" s="31"/>
      <c r="AO2" s="33"/>
      <c r="AP2" s="33"/>
      <c r="AQ2" s="33"/>
      <c r="AR2" s="33"/>
      <c r="AS2" s="32"/>
      <c r="AT2" s="59"/>
      <c r="AU2" s="59"/>
      <c r="AV2" s="59"/>
      <c r="AW2" s="59"/>
      <c r="AX2" s="59"/>
      <c r="AY2" s="59"/>
      <c r="AZ2" s="59"/>
      <c r="BA2" s="59"/>
      <c r="BB2" s="59"/>
      <c r="BC2" s="59"/>
      <c r="BD2" s="59"/>
      <c r="BE2" s="59"/>
      <c r="BF2" s="59"/>
      <c r="BG2" s="59"/>
      <c r="BH2" s="59"/>
      <c r="BI2" s="59"/>
      <c r="BJ2" s="59"/>
      <c r="BK2" s="32"/>
      <c r="BL2" s="32"/>
      <c r="BM2" s="32"/>
      <c r="BN2" s="60"/>
      <c r="BO2" s="60"/>
      <c r="BP2" s="60"/>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293"/>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5"/>
    </row>
    <row r="3" spans="1:153" ht="10.5" customHeight="1">
      <c r="A3" s="30"/>
      <c r="B3" s="31"/>
      <c r="C3" s="31"/>
      <c r="D3" s="31"/>
      <c r="E3" s="31"/>
      <c r="F3" s="31"/>
      <c r="G3" s="31"/>
      <c r="H3" s="31"/>
      <c r="I3" s="31"/>
      <c r="J3" s="31"/>
      <c r="K3" s="31"/>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32"/>
      <c r="AN3" s="31"/>
      <c r="AO3" s="33"/>
      <c r="AP3" s="33"/>
      <c r="AQ3" s="33"/>
      <c r="AR3" s="33"/>
      <c r="AS3" s="33"/>
      <c r="AT3" s="33"/>
      <c r="AU3" s="33"/>
      <c r="AV3" s="33"/>
      <c r="AW3" s="33"/>
      <c r="AX3" s="33"/>
      <c r="AY3" s="33"/>
      <c r="AZ3" s="33"/>
      <c r="BA3" s="32"/>
      <c r="BB3" s="59"/>
      <c r="BC3" s="59"/>
      <c r="BD3" s="59"/>
      <c r="BE3" s="59"/>
      <c r="BF3" s="59"/>
      <c r="BG3" s="59"/>
      <c r="BH3" s="59"/>
      <c r="BI3" s="59"/>
      <c r="BJ3" s="59"/>
      <c r="BK3" s="32"/>
      <c r="BL3" s="32"/>
      <c r="BM3" s="32"/>
      <c r="BN3" s="60"/>
      <c r="BO3" s="60"/>
      <c r="BP3" s="60"/>
      <c r="BQ3" s="35"/>
      <c r="BR3" s="35"/>
      <c r="BS3" s="35"/>
      <c r="BT3" s="35"/>
      <c r="BU3" s="35"/>
      <c r="BV3" s="35"/>
      <c r="BW3" s="35"/>
      <c r="BX3" s="35"/>
      <c r="BY3" s="35"/>
      <c r="BZ3" s="35"/>
      <c r="CA3" s="35"/>
      <c r="CB3" s="35"/>
      <c r="CC3" s="35"/>
      <c r="CD3" s="60"/>
      <c r="CE3" s="60"/>
      <c r="CF3" s="60"/>
      <c r="CG3" s="60"/>
      <c r="CH3" s="60"/>
      <c r="CI3" s="60"/>
      <c r="CJ3" s="60"/>
      <c r="CK3" s="60"/>
      <c r="CL3" s="60"/>
      <c r="CM3" s="60"/>
      <c r="CN3" s="60"/>
      <c r="CO3" s="60"/>
      <c r="CP3" s="60"/>
      <c r="CQ3" s="60"/>
      <c r="CR3" s="60"/>
      <c r="CS3" s="60"/>
      <c r="CT3" s="60"/>
      <c r="CU3" s="60"/>
      <c r="CV3" s="60"/>
      <c r="CW3" s="300" t="s">
        <v>88</v>
      </c>
      <c r="CX3" s="297"/>
      <c r="CY3" s="297"/>
      <c r="CZ3" s="297"/>
      <c r="DA3" s="297"/>
      <c r="DB3" s="297"/>
      <c r="DC3" s="297"/>
      <c r="DD3" s="297"/>
      <c r="DE3" s="297" t="s">
        <v>89</v>
      </c>
      <c r="DF3" s="297"/>
      <c r="DG3" s="297"/>
      <c r="DH3" s="297"/>
      <c r="DI3" s="297"/>
      <c r="DJ3" s="297"/>
      <c r="DK3" s="297"/>
      <c r="DL3" s="297"/>
      <c r="DM3" s="297"/>
      <c r="DN3" s="297"/>
      <c r="DO3" s="297"/>
      <c r="DP3" s="297"/>
      <c r="DQ3" s="297"/>
      <c r="DR3" s="297"/>
      <c r="DS3" s="297"/>
      <c r="DT3" s="297"/>
      <c r="DU3" s="297"/>
      <c r="DV3" s="297"/>
      <c r="DW3" s="297"/>
      <c r="DX3" s="297" t="s">
        <v>90</v>
      </c>
      <c r="DY3" s="297"/>
      <c r="DZ3" s="297"/>
      <c r="EA3" s="297"/>
      <c r="EB3" s="297"/>
      <c r="EC3" s="297"/>
      <c r="ED3" s="297"/>
      <c r="EE3" s="297"/>
      <c r="EF3" s="297"/>
      <c r="EG3" s="297"/>
      <c r="EH3" s="297"/>
      <c r="EI3" s="297"/>
      <c r="EJ3" s="297"/>
      <c r="EK3" s="297"/>
      <c r="EL3" s="297"/>
      <c r="EM3" s="297"/>
      <c r="EN3" s="297"/>
      <c r="EO3" s="298" t="s">
        <v>91</v>
      </c>
      <c r="EP3" s="298"/>
      <c r="EQ3" s="298"/>
      <c r="ER3" s="298"/>
      <c r="ES3" s="298"/>
      <c r="ET3" s="298"/>
      <c r="EU3" s="298"/>
      <c r="EV3" s="298"/>
      <c r="EW3" s="299"/>
    </row>
    <row r="4" spans="1:153" ht="10.5" customHeight="1">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2"/>
      <c r="BL4" s="32"/>
      <c r="BM4" s="32"/>
      <c r="BN4" s="60"/>
      <c r="BO4" s="60"/>
      <c r="BP4" s="60"/>
      <c r="BQ4" s="35"/>
      <c r="BR4" s="35"/>
      <c r="BS4" s="35"/>
      <c r="BT4" s="35"/>
      <c r="BU4" s="35"/>
      <c r="BV4" s="35"/>
      <c r="BW4" s="35"/>
      <c r="BX4" s="35"/>
      <c r="BY4" s="35"/>
      <c r="BZ4" s="35"/>
      <c r="CA4" s="35"/>
      <c r="CB4" s="35"/>
      <c r="CC4" s="35"/>
      <c r="CD4" s="60"/>
      <c r="CE4" s="60"/>
      <c r="CF4" s="60"/>
      <c r="CG4" s="60"/>
      <c r="CH4" s="60"/>
      <c r="CI4" s="60"/>
      <c r="CJ4" s="60"/>
      <c r="CK4" s="60"/>
      <c r="CL4" s="60"/>
      <c r="CM4" s="60"/>
      <c r="CN4" s="60"/>
      <c r="CO4" s="60"/>
      <c r="CP4" s="60"/>
      <c r="CQ4" s="60"/>
      <c r="CR4" s="60"/>
      <c r="CS4" s="60"/>
      <c r="CT4" s="60"/>
      <c r="CU4" s="60"/>
      <c r="CV4" s="60"/>
      <c r="CW4" s="300"/>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8" t="s">
        <v>90</v>
      </c>
      <c r="EP4" s="298"/>
      <c r="EQ4" s="298"/>
      <c r="ER4" s="298"/>
      <c r="ES4" s="298"/>
      <c r="ET4" s="298"/>
      <c r="EU4" s="298"/>
      <c r="EV4" s="298"/>
      <c r="EW4" s="299"/>
    </row>
    <row r="5" spans="1:153" ht="10.5" customHeight="1">
      <c r="A5" s="30"/>
      <c r="B5" s="3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265" t="e">
        <f>IF(ISBLANK('Sheet No. 1 of 4'!CI34),"",('Sheet No. 1 of 4'!CI34)/2+'Sheet No. 1 of 4'!CI35+0.5)</f>
        <v>#VALUE!</v>
      </c>
      <c r="AG5" s="266"/>
      <c r="AH5" s="266"/>
      <c r="AI5" s="33"/>
      <c r="AJ5" s="33"/>
      <c r="AK5" s="33"/>
      <c r="AL5" s="33"/>
      <c r="AM5" s="33"/>
      <c r="AN5" s="33"/>
      <c r="AO5" s="33"/>
      <c r="AP5" s="33"/>
      <c r="AQ5" s="33"/>
      <c r="AR5" s="33"/>
      <c r="AS5" s="33"/>
      <c r="AT5" s="33"/>
      <c r="AU5" s="33"/>
      <c r="AV5" s="33"/>
      <c r="AW5" s="33"/>
      <c r="AX5" s="33"/>
      <c r="AY5" s="33"/>
      <c r="AZ5" s="33"/>
      <c r="BA5" s="32"/>
      <c r="BB5" s="32"/>
      <c r="BC5" s="32"/>
      <c r="BD5" s="32"/>
      <c r="BE5" s="32"/>
      <c r="BF5" s="32"/>
      <c r="BG5" s="32"/>
      <c r="BH5" s="32"/>
      <c r="BI5" s="32"/>
      <c r="BJ5" s="32"/>
      <c r="BK5" s="32"/>
      <c r="BL5" s="32"/>
      <c r="BM5" s="32"/>
      <c r="BN5" s="60"/>
      <c r="BO5" s="60"/>
      <c r="BP5" s="60"/>
      <c r="BQ5" s="35"/>
      <c r="BR5" s="35"/>
      <c r="BS5" s="35"/>
      <c r="BT5" s="35"/>
      <c r="BU5" s="35"/>
      <c r="BV5" s="35"/>
      <c r="BW5" s="35"/>
      <c r="BX5" s="35"/>
      <c r="BY5" s="35"/>
      <c r="BZ5" s="35"/>
      <c r="CA5" s="35"/>
      <c r="CB5" s="35"/>
      <c r="CC5" s="35"/>
      <c r="CD5" s="60"/>
      <c r="CE5" s="60"/>
      <c r="CF5" s="60"/>
      <c r="CG5" s="60"/>
      <c r="CH5" s="60"/>
      <c r="CI5" s="60"/>
      <c r="CJ5" s="60"/>
      <c r="CK5" s="60"/>
      <c r="CL5" s="60"/>
      <c r="CM5" s="60"/>
      <c r="CN5" s="60"/>
      <c r="CO5" s="60"/>
      <c r="CP5" s="60"/>
      <c r="CQ5" s="60"/>
      <c r="CR5" s="60"/>
      <c r="CS5" s="60"/>
      <c r="CT5" s="60"/>
      <c r="CU5" s="60"/>
      <c r="CV5" s="60"/>
      <c r="CW5" s="273">
        <v>1</v>
      </c>
      <c r="CX5" s="271"/>
      <c r="CY5" s="271"/>
      <c r="CZ5" s="271"/>
      <c r="DA5" s="271"/>
      <c r="DB5" s="271"/>
      <c r="DC5" s="271"/>
      <c r="DD5" s="271"/>
      <c r="DE5" s="272" t="s">
        <v>92</v>
      </c>
      <c r="DF5" s="272"/>
      <c r="DG5" s="272"/>
      <c r="DH5" s="272"/>
      <c r="DI5" s="272"/>
      <c r="DJ5" s="272"/>
      <c r="DK5" s="272"/>
      <c r="DL5" s="272"/>
      <c r="DM5" s="272"/>
      <c r="DN5" s="272"/>
      <c r="DO5" s="272"/>
      <c r="DP5" s="267">
        <f>IF(ISNUMBER('Sheet No. 1 of 4'!CI34),'Sheet No. 1 of 4'!CI34+2,"")</f>
      </c>
      <c r="DQ5" s="268"/>
      <c r="DR5" s="268"/>
      <c r="DS5" s="268"/>
      <c r="DT5" s="268"/>
      <c r="DU5" s="268"/>
      <c r="DV5" s="268"/>
      <c r="DW5" s="269"/>
      <c r="DX5" s="272" t="s">
        <v>93</v>
      </c>
      <c r="DY5" s="272"/>
      <c r="DZ5" s="272"/>
      <c r="EA5" s="272"/>
      <c r="EB5" s="272"/>
      <c r="EC5" s="272"/>
      <c r="ED5" s="272"/>
      <c r="EE5" s="272"/>
      <c r="EF5" s="272"/>
      <c r="EG5" s="272"/>
      <c r="EH5" s="272"/>
      <c r="EI5" s="272"/>
      <c r="EJ5" s="272"/>
      <c r="EK5" s="272"/>
      <c r="EL5" s="272"/>
      <c r="EM5" s="272"/>
      <c r="EN5" s="272"/>
      <c r="EO5" s="274">
        <f>IF(ISNUMBER('Sheet No. 1 of 4'!CI34),('Sheet No. 1 of 4'!CI34)/2+('Sheet No. 1 of 4'!CI35)+2.83333333,"")</f>
      </c>
      <c r="EP5" s="274"/>
      <c r="EQ5" s="274"/>
      <c r="ER5" s="274"/>
      <c r="ES5" s="274"/>
      <c r="ET5" s="274"/>
      <c r="EU5" s="274"/>
      <c r="EV5" s="274"/>
      <c r="EW5" s="275"/>
    </row>
    <row r="6" spans="1:153" ht="10.5" customHeight="1">
      <c r="A6" s="30"/>
      <c r="B6" s="31"/>
      <c r="C6" s="33"/>
      <c r="D6" s="33"/>
      <c r="E6" s="33"/>
      <c r="F6" s="33"/>
      <c r="G6" s="33"/>
      <c r="H6" s="33"/>
      <c r="I6" s="33"/>
      <c r="J6" s="33"/>
      <c r="K6" s="33"/>
      <c r="L6" s="32"/>
      <c r="M6" s="48"/>
      <c r="N6" s="48"/>
      <c r="O6" s="48"/>
      <c r="P6" s="48"/>
      <c r="Q6" s="48"/>
      <c r="R6" s="48"/>
      <c r="S6" s="48"/>
      <c r="T6" s="48"/>
      <c r="U6" s="48"/>
      <c r="V6" s="48"/>
      <c r="W6" s="48"/>
      <c r="X6" s="48"/>
      <c r="Y6" s="48"/>
      <c r="Z6" s="48"/>
      <c r="AA6" s="48"/>
      <c r="AB6" s="48"/>
      <c r="AC6" s="48"/>
      <c r="AD6" s="48"/>
      <c r="AE6" s="48"/>
      <c r="AF6" s="266"/>
      <c r="AG6" s="266"/>
      <c r="AH6" s="266"/>
      <c r="AI6" s="48"/>
      <c r="AJ6" s="48"/>
      <c r="AK6" s="48"/>
      <c r="AL6" s="48"/>
      <c r="AM6" s="32"/>
      <c r="AN6" s="31"/>
      <c r="AO6" s="33"/>
      <c r="AP6" s="33"/>
      <c r="AQ6" s="33"/>
      <c r="AR6" s="33"/>
      <c r="AS6" s="32"/>
      <c r="AT6" s="59"/>
      <c r="AU6" s="59"/>
      <c r="AV6" s="59"/>
      <c r="AW6" s="59"/>
      <c r="AX6" s="59"/>
      <c r="AY6" s="59"/>
      <c r="AZ6" s="59"/>
      <c r="BA6" s="59"/>
      <c r="BB6" s="59"/>
      <c r="BC6" s="59"/>
      <c r="BD6" s="59"/>
      <c r="BE6" s="59"/>
      <c r="BF6" s="59"/>
      <c r="BG6" s="59"/>
      <c r="BH6" s="59"/>
      <c r="BI6" s="59"/>
      <c r="BJ6" s="59"/>
      <c r="BK6" s="32"/>
      <c r="BL6" s="32"/>
      <c r="BM6" s="32"/>
      <c r="BN6" s="60"/>
      <c r="BO6" s="60"/>
      <c r="BP6" s="60"/>
      <c r="BQ6" s="35"/>
      <c r="BR6" s="35"/>
      <c r="BS6" s="35"/>
      <c r="BT6" s="35"/>
      <c r="BU6" s="35"/>
      <c r="BV6" s="35"/>
      <c r="BW6" s="35"/>
      <c r="BX6" s="35"/>
      <c r="BY6" s="35"/>
      <c r="BZ6" s="35"/>
      <c r="CA6" s="35"/>
      <c r="CB6" s="35"/>
      <c r="CC6" s="35"/>
      <c r="CD6" s="60"/>
      <c r="CE6" s="60"/>
      <c r="CF6" s="60"/>
      <c r="CG6" s="60"/>
      <c r="CH6" s="60"/>
      <c r="CI6" s="60"/>
      <c r="CJ6" s="60"/>
      <c r="CK6" s="60"/>
      <c r="CL6" s="60"/>
      <c r="CM6" s="60"/>
      <c r="CN6" s="60"/>
      <c r="CO6" s="60"/>
      <c r="CP6" s="60"/>
      <c r="CQ6" s="60"/>
      <c r="CR6" s="60"/>
      <c r="CS6" s="60"/>
      <c r="CT6" s="60"/>
      <c r="CU6" s="60"/>
      <c r="CV6" s="60"/>
      <c r="CW6" s="273">
        <v>2</v>
      </c>
      <c r="CX6" s="271"/>
      <c r="CY6" s="271"/>
      <c r="CZ6" s="271"/>
      <c r="DA6" s="271"/>
      <c r="DB6" s="271"/>
      <c r="DC6" s="271"/>
      <c r="DD6" s="271"/>
      <c r="DE6" s="272" t="s">
        <v>94</v>
      </c>
      <c r="DF6" s="272"/>
      <c r="DG6" s="272"/>
      <c r="DH6" s="272"/>
      <c r="DI6" s="272"/>
      <c r="DJ6" s="272"/>
      <c r="DK6" s="272"/>
      <c r="DL6" s="272"/>
      <c r="DM6" s="272"/>
      <c r="DN6" s="272"/>
      <c r="DO6" s="272"/>
      <c r="DP6" s="270">
        <f>IF(ISNUMBER('Sheet No. 1 of 4'!CI34),('Sheet No. 1 of 4'!CI34)/2+('Sheet No. 1 of 4'!CI35)+3,"")</f>
      </c>
      <c r="DQ6" s="270"/>
      <c r="DR6" s="270"/>
      <c r="DS6" s="270"/>
      <c r="DT6" s="270"/>
      <c r="DU6" s="270"/>
      <c r="DV6" s="270"/>
      <c r="DW6" s="270"/>
      <c r="DX6" s="272" t="s">
        <v>95</v>
      </c>
      <c r="DY6" s="272"/>
      <c r="DZ6" s="272"/>
      <c r="EA6" s="272"/>
      <c r="EB6" s="272"/>
      <c r="EC6" s="272"/>
      <c r="ED6" s="272"/>
      <c r="EE6" s="272"/>
      <c r="EF6" s="272"/>
      <c r="EG6" s="272"/>
      <c r="EH6" s="272"/>
      <c r="EI6" s="272"/>
      <c r="EJ6" s="272"/>
      <c r="EK6" s="272"/>
      <c r="EL6" s="272"/>
      <c r="EM6" s="272"/>
      <c r="EN6" s="272"/>
      <c r="EO6" s="274">
        <f>IF(ISNUMBER('Sheet No. 1 of 4'!CI34),'Sheet No. 1 of 4'!CI34+1,"")</f>
      </c>
      <c r="EP6" s="274"/>
      <c r="EQ6" s="274"/>
      <c r="ER6" s="274"/>
      <c r="ES6" s="274"/>
      <c r="ET6" s="274"/>
      <c r="EU6" s="274"/>
      <c r="EV6" s="274"/>
      <c r="EW6" s="275"/>
    </row>
    <row r="7" spans="1:153" ht="10.5" customHeight="1">
      <c r="A7" s="30"/>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266"/>
      <c r="AG7" s="266"/>
      <c r="AH7" s="266"/>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60"/>
      <c r="BO7" s="60"/>
      <c r="BP7" s="60"/>
      <c r="BQ7" s="35"/>
      <c r="BR7" s="35"/>
      <c r="BS7" s="35"/>
      <c r="BT7" s="35"/>
      <c r="BU7" s="35"/>
      <c r="BV7" s="35"/>
      <c r="BW7" s="35"/>
      <c r="BX7" s="35"/>
      <c r="BY7" s="35"/>
      <c r="BZ7" s="35"/>
      <c r="CA7" s="35"/>
      <c r="CB7" s="35"/>
      <c r="CC7" s="35"/>
      <c r="CD7" s="60"/>
      <c r="CE7" s="60"/>
      <c r="CF7" s="60"/>
      <c r="CG7" s="60"/>
      <c r="CH7" s="60"/>
      <c r="CI7" s="60"/>
      <c r="CJ7" s="60"/>
      <c r="CK7" s="60"/>
      <c r="CL7" s="60"/>
      <c r="CM7" s="60"/>
      <c r="CN7" s="60"/>
      <c r="CO7" s="60"/>
      <c r="CP7" s="60"/>
      <c r="CQ7" s="60"/>
      <c r="CR7" s="60"/>
      <c r="CS7" s="60"/>
      <c r="CT7" s="60"/>
      <c r="CU7" s="60"/>
      <c r="CV7" s="60"/>
      <c r="CW7" s="273"/>
      <c r="CX7" s="271"/>
      <c r="CY7" s="271"/>
      <c r="CZ7" s="271"/>
      <c r="DA7" s="271"/>
      <c r="DB7" s="271"/>
      <c r="DC7" s="271"/>
      <c r="DD7" s="271"/>
      <c r="DE7" s="272"/>
      <c r="DF7" s="272"/>
      <c r="DG7" s="272"/>
      <c r="DH7" s="272"/>
      <c r="DI7" s="272"/>
      <c r="DJ7" s="272"/>
      <c r="DK7" s="272"/>
      <c r="DL7" s="272"/>
      <c r="DM7" s="272"/>
      <c r="DN7" s="272"/>
      <c r="DO7" s="272"/>
      <c r="DP7" s="271"/>
      <c r="DQ7" s="271"/>
      <c r="DR7" s="271"/>
      <c r="DS7" s="271"/>
      <c r="DT7" s="271"/>
      <c r="DU7" s="271"/>
      <c r="DV7" s="271"/>
      <c r="DW7" s="271"/>
      <c r="DX7" s="272"/>
      <c r="DY7" s="272"/>
      <c r="DZ7" s="272"/>
      <c r="EA7" s="272"/>
      <c r="EB7" s="272"/>
      <c r="EC7" s="272"/>
      <c r="ED7" s="272"/>
      <c r="EE7" s="272"/>
      <c r="EF7" s="272"/>
      <c r="EG7" s="272"/>
      <c r="EH7" s="272"/>
      <c r="EI7" s="272"/>
      <c r="EJ7" s="272"/>
      <c r="EK7" s="272"/>
      <c r="EL7" s="272"/>
      <c r="EM7" s="272"/>
      <c r="EN7" s="272"/>
      <c r="EO7" s="274"/>
      <c r="EP7" s="274"/>
      <c r="EQ7" s="274"/>
      <c r="ER7" s="274"/>
      <c r="ES7" s="274"/>
      <c r="ET7" s="274"/>
      <c r="EU7" s="274"/>
      <c r="EV7" s="274"/>
      <c r="EW7" s="275"/>
    </row>
    <row r="8" spans="1:153" ht="10.5" customHeight="1">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264" t="s">
        <v>96</v>
      </c>
      <c r="AG8" s="264"/>
      <c r="AH8" s="264"/>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60"/>
      <c r="BO8" s="60"/>
      <c r="BP8" s="60"/>
      <c r="BQ8" s="35"/>
      <c r="BR8" s="35"/>
      <c r="BS8" s="35"/>
      <c r="BT8" s="35"/>
      <c r="BU8" s="35"/>
      <c r="BV8" s="35"/>
      <c r="BW8" s="35"/>
      <c r="BX8" s="35"/>
      <c r="BY8" s="35"/>
      <c r="BZ8" s="35"/>
      <c r="CA8" s="35"/>
      <c r="CB8" s="35"/>
      <c r="CC8" s="35"/>
      <c r="CD8" s="60"/>
      <c r="CE8" s="60"/>
      <c r="CF8" s="60"/>
      <c r="CG8" s="60"/>
      <c r="CH8" s="60"/>
      <c r="CI8" s="60"/>
      <c r="CJ8" s="60"/>
      <c r="CK8" s="60"/>
      <c r="CL8" s="60"/>
      <c r="CM8" s="60"/>
      <c r="CN8" s="60"/>
      <c r="CO8" s="60"/>
      <c r="CP8" s="60"/>
      <c r="CQ8" s="60"/>
      <c r="CR8" s="60"/>
      <c r="CS8" s="60"/>
      <c r="CT8" s="60"/>
      <c r="CU8" s="60"/>
      <c r="CV8" s="60"/>
      <c r="CW8" s="296" t="s">
        <v>97</v>
      </c>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67">
        <f>IF(ISNUMBER('Sheet No. 1 of 4'!CI34),(DP5*EO5)+DP6*EO6+DP7*EO7,"")</f>
      </c>
      <c r="EP8" s="206"/>
      <c r="EQ8" s="206"/>
      <c r="ER8" s="206"/>
      <c r="ES8" s="206"/>
      <c r="ET8" s="206"/>
      <c r="EU8" s="206"/>
      <c r="EV8" s="206"/>
      <c r="EW8" s="284"/>
    </row>
    <row r="9" spans="1:153" ht="10.5" customHeight="1">
      <c r="A9" s="41"/>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262" t="s">
        <v>98</v>
      </c>
      <c r="AG9" s="263"/>
      <c r="AH9" s="263"/>
      <c r="AI9" s="60"/>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60"/>
      <c r="CE9" s="60"/>
      <c r="CF9" s="60"/>
      <c r="CG9" s="60"/>
      <c r="CH9" s="60"/>
      <c r="CI9" s="60"/>
      <c r="CJ9" s="60"/>
      <c r="CK9" s="60"/>
      <c r="CL9" s="60"/>
      <c r="CM9" s="60"/>
      <c r="CN9" s="60"/>
      <c r="CO9" s="60"/>
      <c r="CP9" s="60"/>
      <c r="CQ9" s="60"/>
      <c r="CR9" s="60"/>
      <c r="CS9" s="60"/>
      <c r="CT9" s="60"/>
      <c r="CU9" s="60"/>
      <c r="CV9" s="60"/>
      <c r="CW9" s="296" t="s">
        <v>99</v>
      </c>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67">
        <f>IF(ISNUMBER('Sheet No. 1 of 4'!CI34),EO8*0.668,"")</f>
      </c>
      <c r="EP9" s="206"/>
      <c r="EQ9" s="206"/>
      <c r="ER9" s="206"/>
      <c r="ES9" s="206"/>
      <c r="ET9" s="206"/>
      <c r="EU9" s="206"/>
      <c r="EV9" s="206"/>
      <c r="EW9" s="284"/>
    </row>
    <row r="10" spans="1:153" ht="10.5" customHeight="1">
      <c r="A10" s="4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263"/>
      <c r="AG10" s="263"/>
      <c r="AH10" s="263"/>
      <c r="AI10" s="60"/>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60"/>
      <c r="CE10" s="60"/>
      <c r="CF10" s="60"/>
      <c r="CG10" s="60"/>
      <c r="CH10" s="60"/>
      <c r="CI10" s="60"/>
      <c r="CJ10" s="60"/>
      <c r="CK10" s="60"/>
      <c r="CL10" s="60"/>
      <c r="CM10" s="60"/>
      <c r="CN10" s="60"/>
      <c r="CO10" s="60"/>
      <c r="CP10" s="60"/>
      <c r="CQ10" s="60"/>
      <c r="CR10" s="60"/>
      <c r="CS10" s="60"/>
      <c r="CT10" s="60"/>
      <c r="CU10" s="60"/>
      <c r="CV10" s="60"/>
      <c r="CW10" s="276" t="s">
        <v>100</v>
      </c>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8"/>
    </row>
    <row r="11" spans="1:153" ht="10.5" customHeight="1">
      <c r="A11" s="4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263"/>
      <c r="AG11" s="263"/>
      <c r="AH11" s="263"/>
      <c r="AI11" s="60"/>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279"/>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1"/>
    </row>
    <row r="12" spans="1:153" ht="10.5" customHeight="1">
      <c r="A12" s="4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263"/>
      <c r="AG12" s="263"/>
      <c r="AH12" s="263"/>
      <c r="AI12" s="60"/>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287" t="s">
        <v>101</v>
      </c>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9"/>
    </row>
    <row r="13" spans="1:153" ht="10.5" customHeight="1">
      <c r="A13" s="4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263"/>
      <c r="AG13" s="263"/>
      <c r="AH13" s="263"/>
      <c r="AI13" s="60"/>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288" t="s">
        <v>119</v>
      </c>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289"/>
    </row>
    <row r="14" spans="1:153" ht="5.25" customHeight="1">
      <c r="A14" s="4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0"/>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4"/>
    </row>
    <row r="15" spans="1:153" ht="10.5" customHeight="1">
      <c r="A15" s="4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0"/>
      <c r="CX15" s="32"/>
      <c r="CY15" s="32"/>
      <c r="CZ15" s="32"/>
      <c r="DA15" s="32"/>
      <c r="DB15" s="32"/>
      <c r="DC15" s="32"/>
      <c r="DD15" s="223" t="s">
        <v>102</v>
      </c>
      <c r="DE15" s="290"/>
      <c r="DF15" s="290"/>
      <c r="DG15" s="290"/>
      <c r="DH15" s="290"/>
      <c r="DI15" s="290"/>
      <c r="DJ15" s="290"/>
      <c r="DK15" s="290"/>
      <c r="DL15" s="290"/>
      <c r="DM15" s="290"/>
      <c r="DN15" s="290"/>
      <c r="DO15" s="290"/>
      <c r="DP15" s="290"/>
      <c r="DQ15" s="290"/>
      <c r="DR15" s="144" t="s">
        <v>96</v>
      </c>
      <c r="DS15" s="144"/>
      <c r="DT15" s="144"/>
      <c r="DU15" s="32"/>
      <c r="DV15" s="291">
        <f>IF(ISNUMBER('Sheet No. 1 of 4'!CI34),('Sheet No. 1 of 4'!CI34)/2+'Sheet No. 1 of 4'!CI35+1,"")</f>
      </c>
      <c r="DW15" s="291"/>
      <c r="DX15" s="291"/>
      <c r="DY15" s="291"/>
      <c r="DZ15" s="291"/>
      <c r="EA15" s="291"/>
      <c r="EB15" s="291"/>
      <c r="EC15" s="32"/>
      <c r="ED15" s="32"/>
      <c r="EE15" s="32"/>
      <c r="EF15" s="32"/>
      <c r="EG15" s="32"/>
      <c r="EH15" s="32"/>
      <c r="EI15" s="32"/>
      <c r="EJ15" s="32"/>
      <c r="EK15" s="32"/>
      <c r="EL15" s="32"/>
      <c r="EM15" s="32"/>
      <c r="EN15" s="32"/>
      <c r="EO15" s="32"/>
      <c r="EP15" s="32"/>
      <c r="EQ15" s="32"/>
      <c r="ER15" s="32"/>
      <c r="ES15" s="32"/>
      <c r="ET15" s="32"/>
      <c r="EU15" s="32"/>
      <c r="EV15" s="32"/>
      <c r="EW15" s="34"/>
    </row>
    <row r="16" spans="1:153" ht="10.5" customHeight="1">
      <c r="A16" s="4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0"/>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285" t="s">
        <v>103</v>
      </c>
      <c r="EC16" s="286"/>
      <c r="ED16" s="286"/>
      <c r="EE16" s="32"/>
      <c r="EF16" s="32"/>
      <c r="EG16" s="32"/>
      <c r="EH16" s="32"/>
      <c r="EI16" s="32"/>
      <c r="EJ16" s="32"/>
      <c r="EK16" s="32"/>
      <c r="EL16" s="32"/>
      <c r="EM16" s="32"/>
      <c r="EN16" s="32"/>
      <c r="EO16" s="32"/>
      <c r="EP16" s="32"/>
      <c r="EQ16" s="32"/>
      <c r="ER16" s="32"/>
      <c r="ES16" s="32"/>
      <c r="ET16" s="32"/>
      <c r="EU16" s="32"/>
      <c r="EV16" s="32"/>
      <c r="EW16" s="34"/>
    </row>
    <row r="17" spans="1:153" ht="10.5" customHeight="1">
      <c r="A17" s="4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0"/>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286"/>
      <c r="EC17" s="286"/>
      <c r="ED17" s="286"/>
      <c r="EE17" s="63"/>
      <c r="EI17" s="32"/>
      <c r="EJ17" s="32"/>
      <c r="EK17" s="32"/>
      <c r="EL17" s="32"/>
      <c r="EM17" s="32"/>
      <c r="EN17" s="32"/>
      <c r="EO17" s="32"/>
      <c r="EP17" s="32"/>
      <c r="EQ17" s="32"/>
      <c r="ER17" s="32"/>
      <c r="ES17" s="32"/>
      <c r="ET17" s="32"/>
      <c r="EU17" s="32"/>
      <c r="EV17" s="32"/>
      <c r="EW17" s="34"/>
    </row>
    <row r="18" spans="1:153" ht="10.5" customHeight="1">
      <c r="A18" s="4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0"/>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286"/>
      <c r="EC18" s="286"/>
      <c r="ED18" s="286"/>
      <c r="EE18" s="63"/>
      <c r="EI18" s="32"/>
      <c r="EJ18" s="32"/>
      <c r="EK18" s="32"/>
      <c r="EL18" s="32"/>
      <c r="EM18" s="32"/>
      <c r="EN18" s="32"/>
      <c r="EO18" s="32"/>
      <c r="EP18" s="32"/>
      <c r="EQ18" s="32"/>
      <c r="ER18" s="32"/>
      <c r="ES18" s="32"/>
      <c r="ET18" s="32"/>
      <c r="EU18" s="32"/>
      <c r="EV18" s="32"/>
      <c r="EW18" s="34"/>
    </row>
    <row r="19" spans="1:153" ht="10.5" customHeight="1">
      <c r="A19" s="41"/>
      <c r="B19" s="35"/>
      <c r="C19" s="35"/>
      <c r="D19" s="35"/>
      <c r="E19" s="35"/>
      <c r="F19" s="35"/>
      <c r="G19" s="35"/>
      <c r="H19" s="35"/>
      <c r="I19" s="35"/>
      <c r="J19" s="35"/>
      <c r="K19" s="35"/>
      <c r="L19" s="35"/>
      <c r="M19" s="35"/>
      <c r="N19" s="35"/>
      <c r="O19" s="35"/>
      <c r="P19" s="35"/>
      <c r="Q19" s="35"/>
      <c r="R19" s="35"/>
      <c r="S19" s="35"/>
      <c r="T19" s="35"/>
      <c r="U19" s="260">
        <f>'Sheet No. 1 of 4'!CI38</f>
      </c>
      <c r="V19" s="260"/>
      <c r="W19" s="260"/>
      <c r="X19" s="260"/>
      <c r="Y19" s="260"/>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260">
        <f>IF(ISNUMBER('Sheet No. 1 of 4'!CI34),('Sheet No. 1 of 4'!CI34)+1.5,"")</f>
      </c>
      <c r="AX19" s="260"/>
      <c r="AY19" s="260"/>
      <c r="AZ19" s="260"/>
      <c r="BA19" s="260"/>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260">
        <f>'Sheet No. 1 of 4'!CI38</f>
      </c>
      <c r="CA19" s="260"/>
      <c r="CB19" s="260"/>
      <c r="CC19" s="260"/>
      <c r="CD19" s="260"/>
      <c r="CE19" s="35"/>
      <c r="CF19" s="35"/>
      <c r="CG19" s="35"/>
      <c r="CH19" s="35"/>
      <c r="CI19" s="35"/>
      <c r="CJ19" s="35"/>
      <c r="CK19" s="35"/>
      <c r="CL19" s="35"/>
      <c r="CM19" s="35"/>
      <c r="CN19" s="35"/>
      <c r="CO19" s="35"/>
      <c r="CP19" s="35"/>
      <c r="CQ19" s="35"/>
      <c r="CR19" s="35"/>
      <c r="CS19" s="35"/>
      <c r="CT19" s="35"/>
      <c r="CU19" s="35"/>
      <c r="CV19" s="35"/>
      <c r="CW19" s="30"/>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286"/>
      <c r="EC19" s="286"/>
      <c r="ED19" s="286"/>
      <c r="EE19" s="63"/>
      <c r="EI19" s="32"/>
      <c r="EJ19" s="32"/>
      <c r="EK19" s="32"/>
      <c r="EL19" s="32"/>
      <c r="EM19" s="32"/>
      <c r="EN19" s="32"/>
      <c r="EO19" s="32"/>
      <c r="EP19" s="32"/>
      <c r="EQ19" s="32"/>
      <c r="ER19" s="32"/>
      <c r="ES19" s="32"/>
      <c r="ET19" s="32"/>
      <c r="EU19" s="32"/>
      <c r="EV19" s="32"/>
      <c r="EW19" s="34"/>
    </row>
    <row r="20" spans="1:153" ht="4.5" customHeight="1">
      <c r="A20" s="4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0"/>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4"/>
    </row>
    <row r="21" spans="1:153" ht="10.5" customHeight="1">
      <c r="A21" s="4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287" t="s">
        <v>120</v>
      </c>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9"/>
    </row>
    <row r="22" spans="1:153" ht="4.5" customHeight="1" thickBot="1">
      <c r="A22" s="4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8"/>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40"/>
    </row>
    <row r="23" spans="1:153" ht="10.5" customHeight="1">
      <c r="A23" s="41"/>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6"/>
    </row>
    <row r="24" spans="1:153" ht="10.5" customHeight="1">
      <c r="A24" s="4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222" t="s">
        <v>104</v>
      </c>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5"/>
    </row>
    <row r="25" spans="1:153" ht="10.5" customHeight="1">
      <c r="A25" s="41"/>
      <c r="B25" s="35"/>
      <c r="C25" s="35"/>
      <c r="D25" s="35"/>
      <c r="E25" s="35"/>
      <c r="F25" s="35"/>
      <c r="G25" s="35"/>
      <c r="H25" s="35"/>
      <c r="I25" s="35"/>
      <c r="J25" s="35"/>
      <c r="K25" s="35"/>
      <c r="L25" s="35"/>
      <c r="M25" s="35"/>
      <c r="N25" s="35"/>
      <c r="O25" s="35"/>
      <c r="P25" s="35"/>
      <c r="Q25" s="35"/>
      <c r="R25" s="3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t="s">
        <v>105</v>
      </c>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6"/>
    </row>
    <row r="26" spans="1:153" ht="10.5" customHeight="1">
      <c r="A26" s="41"/>
      <c r="B26" s="35"/>
      <c r="C26" s="35"/>
      <c r="D26" s="35"/>
      <c r="E26" s="35"/>
      <c r="F26" s="35"/>
      <c r="G26" s="35"/>
      <c r="H26" s="35"/>
      <c r="I26" s="35"/>
      <c r="J26" s="35"/>
      <c r="K26" s="35"/>
      <c r="L26" s="35"/>
      <c r="M26" s="35"/>
      <c r="N26" s="35"/>
      <c r="O26" s="35"/>
      <c r="P26" s="35"/>
      <c r="Q26" s="35"/>
      <c r="R26" s="3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138" t="s">
        <v>106</v>
      </c>
      <c r="DG26" s="303"/>
      <c r="DH26" s="303"/>
      <c r="DI26" s="303"/>
      <c r="DJ26" s="303"/>
      <c r="DK26" s="303"/>
      <c r="DL26" s="303"/>
      <c r="DM26" s="303"/>
      <c r="DN26" s="303"/>
      <c r="DO26" s="303"/>
      <c r="DP26" s="303"/>
      <c r="DQ26" s="303"/>
      <c r="DR26" s="35"/>
      <c r="DS26" s="306">
        <f>CU31/12</f>
        <v>2.25</v>
      </c>
      <c r="DT26" s="306"/>
      <c r="DU26" s="306"/>
      <c r="DV26" s="306"/>
      <c r="DW26" s="307"/>
      <c r="DX26" s="35"/>
      <c r="DY26" t="s">
        <v>107</v>
      </c>
      <c r="DZ26" s="330">
        <f>M50</f>
        <v>12</v>
      </c>
      <c r="EA26" s="331"/>
      <c r="EB26" s="331"/>
      <c r="EC26" s="331"/>
      <c r="ED26" s="331"/>
      <c r="EE26" s="331"/>
      <c r="EF26" t="s">
        <v>108</v>
      </c>
      <c r="EH26" s="144" t="s">
        <v>96</v>
      </c>
      <c r="EI26" s="144"/>
      <c r="EJ26" s="144"/>
      <c r="EL26" s="282">
        <f>IF(ISNUMBER('Sheet No. 1 of 4'!CI34),(2*'Sheet No. 1 of 4'!CI38+'Sheet No. 1 of 4'!CI34+1.5)*(DS26/27)*DZ26/12,"")</f>
      </c>
      <c r="EM26" s="282"/>
      <c r="EN26" s="282"/>
      <c r="EO26" s="283"/>
      <c r="EP26" s="282" t="s">
        <v>109</v>
      </c>
      <c r="EQ26" s="308"/>
      <c r="ER26" s="308"/>
      <c r="ES26" s="308"/>
      <c r="ET26" s="308"/>
      <c r="EU26" s="308"/>
      <c r="EV26" s="308"/>
      <c r="EW26" s="36"/>
    </row>
    <row r="27" spans="1:153" ht="10.5" customHeight="1">
      <c r="A27" s="41"/>
      <c r="B27" s="35"/>
      <c r="C27" s="35"/>
      <c r="D27" s="35"/>
      <c r="E27" s="35"/>
      <c r="F27" s="35"/>
      <c r="G27" s="35"/>
      <c r="H27" s="35"/>
      <c r="I27" s="35"/>
      <c r="J27" s="35"/>
      <c r="K27" s="35"/>
      <c r="L27" s="35"/>
      <c r="M27" s="35"/>
      <c r="N27" s="35"/>
      <c r="O27" s="35"/>
      <c r="P27" s="35"/>
      <c r="Q27" s="35"/>
      <c r="R27" s="3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144">
        <v>27</v>
      </c>
      <c r="DT27" s="144"/>
      <c r="DU27" s="144"/>
      <c r="DV27" s="144"/>
      <c r="DW27" s="301"/>
      <c r="DX27" s="35"/>
      <c r="DY27" s="35"/>
      <c r="DZ27" s="35"/>
      <c r="EA27" s="35"/>
      <c r="EB27" s="332">
        <v>12</v>
      </c>
      <c r="EC27" s="332"/>
      <c r="ED27" s="332"/>
      <c r="EE27" s="35"/>
      <c r="EF27" s="35"/>
      <c r="EG27" s="35"/>
      <c r="EH27" s="35"/>
      <c r="EI27" s="35"/>
      <c r="EJ27" s="35"/>
      <c r="EK27" s="35"/>
      <c r="EW27" s="36"/>
    </row>
    <row r="28" spans="1:153" ht="10.5" customHeight="1">
      <c r="A28" s="41"/>
      <c r="B28" s="35"/>
      <c r="C28" s="35"/>
      <c r="D28" s="35"/>
      <c r="E28" s="35"/>
      <c r="F28" s="35"/>
      <c r="G28" s="35"/>
      <c r="H28" s="35"/>
      <c r="I28" s="35"/>
      <c r="J28" s="35"/>
      <c r="K28" s="35"/>
      <c r="L28" s="35"/>
      <c r="M28" s="35"/>
      <c r="N28" s="35"/>
      <c r="O28" s="35"/>
      <c r="P28" s="35"/>
      <c r="Q28" s="35"/>
      <c r="R28" s="3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t="s">
        <v>110</v>
      </c>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6"/>
    </row>
    <row r="29" spans="1:153" ht="10.5" customHeight="1">
      <c r="A29" s="41"/>
      <c r="B29" s="35"/>
      <c r="C29" s="35"/>
      <c r="D29" s="35"/>
      <c r="E29" s="35"/>
      <c r="F29" s="35"/>
      <c r="G29" s="35"/>
      <c r="H29" s="35"/>
      <c r="I29" s="35"/>
      <c r="J29" s="35"/>
      <c r="K29" s="35"/>
      <c r="L29" s="35"/>
      <c r="M29" s="35"/>
      <c r="N29" s="35"/>
      <c r="O29" s="35"/>
      <c r="P29" s="35"/>
      <c r="Q29" s="35"/>
      <c r="R29" s="3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171" t="s">
        <v>111</v>
      </c>
      <c r="DG29" s="303"/>
      <c r="DH29" s="303"/>
      <c r="DI29" s="303"/>
      <c r="DJ29" s="303"/>
      <c r="DK29" s="303"/>
      <c r="DL29" s="303"/>
      <c r="DM29" s="303"/>
      <c r="DN29" s="35"/>
      <c r="DO29" s="313" t="s">
        <v>121</v>
      </c>
      <c r="DP29" s="314"/>
      <c r="DQ29" s="314"/>
      <c r="DR29" s="302" t="s">
        <v>112</v>
      </c>
      <c r="DS29" s="303"/>
      <c r="DT29" s="303"/>
      <c r="DU29" s="303"/>
      <c r="DV29" s="303"/>
      <c r="DW29" s="303"/>
      <c r="DX29" s="303"/>
      <c r="DY29" s="303"/>
      <c r="DZ29" s="303"/>
      <c r="EA29" s="303"/>
      <c r="EB29" s="306">
        <v>0.75</v>
      </c>
      <c r="EC29" s="306"/>
      <c r="ED29" s="306"/>
      <c r="EE29" s="306"/>
      <c r="EF29" s="309"/>
      <c r="EG29" s="35"/>
      <c r="EH29" s="144" t="s">
        <v>96</v>
      </c>
      <c r="EI29" s="144"/>
      <c r="EJ29" s="144"/>
      <c r="EK29" s="35"/>
      <c r="EL29" s="282">
        <f>IF(ISNUMBER('Sheet No. 1 of 4'!CI34),('Sheet No. 1 of 4'!CI34+1.5)*('Sheet No. 1 of 4'!CI34/2+'Sheet No. 1 of 4'!CI35+0.5)*(0.75/27),"")</f>
      </c>
      <c r="EM29" s="282"/>
      <c r="EN29" s="282"/>
      <c r="EO29" s="283"/>
      <c r="EP29" s="282" t="s">
        <v>109</v>
      </c>
      <c r="EQ29" s="308"/>
      <c r="ER29" s="308"/>
      <c r="ES29" s="308"/>
      <c r="ET29" s="308"/>
      <c r="EU29" s="308"/>
      <c r="EV29" s="308"/>
      <c r="EW29" s="36"/>
    </row>
    <row r="30" spans="1:153" ht="10.5" customHeight="1">
      <c r="A30" s="41"/>
      <c r="B30" s="35"/>
      <c r="C30" s="35"/>
      <c r="D30" s="35"/>
      <c r="E30" s="35"/>
      <c r="F30" s="35"/>
      <c r="G30" s="35"/>
      <c r="H30" s="35"/>
      <c r="I30" s="35"/>
      <c r="J30" s="35"/>
      <c r="K30" s="35"/>
      <c r="L30" s="35"/>
      <c r="M30" s="35"/>
      <c r="N30" s="35"/>
      <c r="O30" s="35"/>
      <c r="P30" s="35"/>
      <c r="Q30" s="35"/>
      <c r="R30" s="3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10">
        <v>2</v>
      </c>
      <c r="DQ30" s="310"/>
      <c r="DR30" s="35"/>
      <c r="DS30" s="35"/>
      <c r="DT30" s="35"/>
      <c r="DU30" s="35"/>
      <c r="DV30" s="35"/>
      <c r="DW30" s="35"/>
      <c r="DX30" s="35"/>
      <c r="DY30" s="35"/>
      <c r="DZ30" s="35"/>
      <c r="EA30" s="35"/>
      <c r="EB30" s="310">
        <v>27</v>
      </c>
      <c r="EC30" s="310"/>
      <c r="ED30" s="310"/>
      <c r="EE30" s="310"/>
      <c r="EF30" s="310"/>
      <c r="EG30" s="35"/>
      <c r="EH30" s="35"/>
      <c r="EI30" s="35"/>
      <c r="EJ30" s="35"/>
      <c r="EK30" s="35"/>
      <c r="EL30" s="35"/>
      <c r="EM30" s="35"/>
      <c r="EN30" s="35"/>
      <c r="EO30" s="35"/>
      <c r="EP30" s="35"/>
      <c r="EQ30" s="35"/>
      <c r="ER30" s="35"/>
      <c r="ES30" s="35"/>
      <c r="ET30" s="35"/>
      <c r="EU30" s="35"/>
      <c r="EV30" s="35"/>
      <c r="EW30" s="36"/>
    </row>
    <row r="31" spans="1:153" ht="10.5" customHeight="1">
      <c r="A31" s="41"/>
      <c r="B31" s="35"/>
      <c r="C31" s="35"/>
      <c r="D31" s="35"/>
      <c r="E31" s="35"/>
      <c r="F31" s="35"/>
      <c r="G31" s="35"/>
      <c r="H31" s="35"/>
      <c r="I31" s="35"/>
      <c r="J31" s="35"/>
      <c r="K31" s="35"/>
      <c r="L31" s="35"/>
      <c r="M31" s="35"/>
      <c r="N31" s="35"/>
      <c r="O31" s="35"/>
      <c r="P31" s="35"/>
      <c r="Q31" s="35"/>
      <c r="R31" s="3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35"/>
      <c r="CI31" s="35"/>
      <c r="CJ31" s="35"/>
      <c r="CK31" s="35"/>
      <c r="CL31" s="35"/>
      <c r="CM31" s="35"/>
      <c r="CN31" s="35"/>
      <c r="CO31" s="35"/>
      <c r="CP31" s="35"/>
      <c r="CQ31" s="35"/>
      <c r="CR31" s="35"/>
      <c r="CS31" s="35"/>
      <c r="CT31" s="35"/>
      <c r="CU31" s="328">
        <f>IF(ISBLANK(Design!E51),27,Design!E51)</f>
        <v>27</v>
      </c>
      <c r="CV31" s="328"/>
      <c r="CW31" s="328"/>
      <c r="CX31" s="328"/>
      <c r="CY31" s="116" t="s">
        <v>113</v>
      </c>
      <c r="CZ31" s="6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6"/>
    </row>
    <row r="32" spans="1:153" ht="10.5" customHeight="1">
      <c r="A32" s="41"/>
      <c r="B32" s="35"/>
      <c r="C32" s="35"/>
      <c r="D32" s="35"/>
      <c r="E32" s="35"/>
      <c r="F32" s="35"/>
      <c r="G32" s="35"/>
      <c r="H32" s="35"/>
      <c r="I32" s="35"/>
      <c r="J32" s="35"/>
      <c r="K32" s="35"/>
      <c r="L32" s="35"/>
      <c r="M32" s="35"/>
      <c r="N32" s="35"/>
      <c r="O32" s="35"/>
      <c r="P32" s="35"/>
      <c r="Q32" s="35"/>
      <c r="R32" s="3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12" t="s">
        <v>114</v>
      </c>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5"/>
      <c r="EH32" s="35"/>
      <c r="EI32" s="35"/>
      <c r="EJ32" s="35"/>
      <c r="EK32" s="35"/>
      <c r="EL32" s="35"/>
      <c r="EM32" s="35"/>
      <c r="EN32" s="35"/>
      <c r="EO32" s="35"/>
      <c r="EP32" s="35"/>
      <c r="EQ32" s="35"/>
      <c r="ER32" s="35"/>
      <c r="ES32" s="35"/>
      <c r="ET32" s="35"/>
      <c r="EU32" s="35"/>
      <c r="EV32" s="35"/>
      <c r="EW32" s="36"/>
    </row>
    <row r="33" spans="1:153" ht="10.5" customHeight="1">
      <c r="A33" s="41"/>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12" t="s">
        <v>115</v>
      </c>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5"/>
      <c r="EH33" s="35"/>
      <c r="EI33" s="35"/>
      <c r="EJ33" s="35"/>
      <c r="EK33" s="35"/>
      <c r="EL33" s="35"/>
      <c r="EM33" s="35"/>
      <c r="EN33" s="35"/>
      <c r="EO33" s="35"/>
      <c r="EP33" s="35"/>
      <c r="EQ33" s="35"/>
      <c r="ER33" s="35"/>
      <c r="ES33" s="35"/>
      <c r="ET33" s="35"/>
      <c r="EU33" s="35"/>
      <c r="EV33" s="35"/>
      <c r="EW33" s="36"/>
    </row>
    <row r="34" spans="1:153"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12" t="s">
        <v>116</v>
      </c>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5"/>
      <c r="EH34" s="35"/>
      <c r="EI34" s="35"/>
      <c r="EJ34" s="35"/>
      <c r="EK34" s="35"/>
      <c r="EL34" s="35"/>
      <c r="EM34" s="35"/>
      <c r="EN34" s="35"/>
      <c r="EO34" s="35"/>
      <c r="EP34" s="35"/>
      <c r="EQ34" s="35"/>
      <c r="ER34" s="35"/>
      <c r="ES34" s="35"/>
      <c r="ET34" s="35"/>
      <c r="EU34" s="35"/>
      <c r="EV34" s="35"/>
      <c r="EW34" s="36"/>
    </row>
    <row r="35" spans="1:153" ht="32.25" customHeight="1" thickBot="1">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4"/>
    </row>
    <row r="36" spans="1:153" ht="10.5" customHeight="1">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261" t="e">
        <f>IF(ISBLANK('Sheet No. 1 of 4'!CI34),"",('Sheet No. 1 of 4'!CI34)/2+'Sheet No. 1 of 4'!CI35+1.5)</f>
        <v>#VALUE!</v>
      </c>
      <c r="AO36" s="261"/>
      <c r="AP36" s="261"/>
      <c r="AQ36" s="261"/>
      <c r="AR36" s="261"/>
      <c r="AS36" s="26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24"/>
      <c r="CX36" s="176" t="s">
        <v>36</v>
      </c>
      <c r="CY36" s="177"/>
      <c r="CZ36" s="177"/>
      <c r="DA36" s="177"/>
      <c r="DB36" s="177"/>
      <c r="DC36" s="177"/>
      <c r="DD36" s="177"/>
      <c r="DE36" s="177"/>
      <c r="DF36" s="177"/>
      <c r="DG36" s="177"/>
      <c r="DH36" s="27"/>
      <c r="DI36" s="311">
        <f>'Sheet No. 1 of 4'!DG26</f>
      </c>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26"/>
    </row>
    <row r="37" spans="1:153" ht="10.5" customHeight="1">
      <c r="A37" s="30"/>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0"/>
      <c r="CX37" s="255">
        <f>'Sheet No. 1 of 4'!CV27</f>
      </c>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32"/>
      <c r="ED37" s="167" t="s">
        <v>37</v>
      </c>
      <c r="EE37" s="168"/>
      <c r="EF37" s="168"/>
      <c r="EG37" s="168"/>
      <c r="EH37" s="168"/>
      <c r="EI37" s="168"/>
      <c r="EJ37" s="168"/>
      <c r="EK37" s="168"/>
      <c r="EL37" s="168"/>
      <c r="EM37" s="168"/>
      <c r="EN37" s="168"/>
      <c r="EO37" s="168"/>
      <c r="EP37" s="168"/>
      <c r="EQ37" s="168"/>
      <c r="ER37" s="168"/>
      <c r="ES37" s="168"/>
      <c r="ET37" s="168"/>
      <c r="EU37" s="168"/>
      <c r="EV37" s="168"/>
      <c r="EW37" s="34"/>
    </row>
    <row r="38" spans="1:153" ht="10.5" customHeight="1">
      <c r="A38" s="3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0"/>
      <c r="CX38" s="171" t="s">
        <v>38</v>
      </c>
      <c r="CY38" s="168"/>
      <c r="CZ38" s="168"/>
      <c r="DA38" s="168"/>
      <c r="DB38" s="168"/>
      <c r="DC38" s="168"/>
      <c r="DD38" s="168"/>
      <c r="DE38" s="168"/>
      <c r="DF38" s="32"/>
      <c r="DG38" s="255">
        <f>'Sheet No. 1 of 4'!DD28</f>
      </c>
      <c r="DH38" s="255"/>
      <c r="DI38" s="255"/>
      <c r="DJ38" s="255"/>
      <c r="DK38" s="255"/>
      <c r="DL38" s="255"/>
      <c r="DM38" s="255"/>
      <c r="DN38" s="255"/>
      <c r="DO38" s="255"/>
      <c r="DP38" s="255"/>
      <c r="DQ38" s="255"/>
      <c r="DR38" s="255"/>
      <c r="DS38" s="255"/>
      <c r="DT38" s="255"/>
      <c r="DU38" s="255"/>
      <c r="DV38" s="255"/>
      <c r="DW38" s="255"/>
      <c r="DX38" s="255"/>
      <c r="DY38" s="255"/>
      <c r="DZ38" s="255"/>
      <c r="EA38" s="255"/>
      <c r="EB38" s="255"/>
      <c r="EC38" s="255"/>
      <c r="ED38" s="255"/>
      <c r="EE38" s="255"/>
      <c r="EF38" s="255"/>
      <c r="EG38" s="255"/>
      <c r="EH38" s="255"/>
      <c r="EI38" s="255"/>
      <c r="EJ38" s="255"/>
      <c r="EK38" s="255"/>
      <c r="EL38" s="255"/>
      <c r="EM38" s="255"/>
      <c r="EN38" s="255"/>
      <c r="EO38" s="255"/>
      <c r="EP38" s="255"/>
      <c r="EQ38" s="255"/>
      <c r="ER38" s="255"/>
      <c r="ES38" s="255"/>
      <c r="ET38" s="255"/>
      <c r="EU38" s="255"/>
      <c r="EV38" s="255"/>
      <c r="EW38" s="34"/>
    </row>
    <row r="39" spans="1:153" ht="10.5" customHeight="1">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0"/>
      <c r="CX39" s="78"/>
      <c r="CY39" s="78"/>
      <c r="CZ39" s="78"/>
      <c r="DA39" s="78"/>
      <c r="DB39" s="78"/>
      <c r="DC39" s="78"/>
      <c r="DD39" s="78"/>
      <c r="DE39" s="78"/>
      <c r="DF39" s="150" t="s">
        <v>143</v>
      </c>
      <c r="DG39" s="150"/>
      <c r="DH39" s="150"/>
      <c r="DI39" s="150"/>
      <c r="DJ39" s="150"/>
      <c r="DK39" s="150"/>
      <c r="DL39" s="150"/>
      <c r="DM39" s="150">
        <f>IF(ISBLANK(Design!K6),"",Design!K6)</f>
      </c>
      <c r="DN39" s="150"/>
      <c r="DO39" s="150"/>
      <c r="DP39" s="150"/>
      <c r="DQ39" s="78"/>
      <c r="DR39" s="150" t="s">
        <v>144</v>
      </c>
      <c r="DS39" s="150"/>
      <c r="DT39" s="150"/>
      <c r="DU39" s="150"/>
      <c r="DV39" s="150"/>
      <c r="DW39" s="150"/>
      <c r="DX39" s="150"/>
      <c r="DY39" s="150"/>
      <c r="DZ39" s="150"/>
      <c r="EA39" s="181">
        <f>IF(ISBLANK(Design!M6),"",Design!M6)</f>
      </c>
      <c r="EB39" s="181"/>
      <c r="EC39" s="181"/>
      <c r="ED39" s="181"/>
      <c r="EE39" s="78"/>
      <c r="EF39" s="182" t="s">
        <v>145</v>
      </c>
      <c r="EG39" s="182"/>
      <c r="EH39" s="182"/>
      <c r="EI39" s="182"/>
      <c r="EJ39" s="182"/>
      <c r="EK39" s="182"/>
      <c r="EL39" s="182"/>
      <c r="EM39" s="181">
        <f>IF(ISBLANK(Design!O6),"",Design!O6)</f>
      </c>
      <c r="EN39" s="181"/>
      <c r="EO39" s="181"/>
      <c r="EP39" s="181"/>
      <c r="EQ39" s="78"/>
      <c r="ER39" s="78"/>
      <c r="ES39" s="78"/>
      <c r="ET39" s="78"/>
      <c r="EU39" s="78"/>
      <c r="EV39" s="78"/>
      <c r="EW39" s="34"/>
    </row>
    <row r="40" spans="1:153" ht="10.5" customHeight="1" thickBot="1">
      <c r="A40" s="30"/>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32"/>
      <c r="CG40" s="66"/>
      <c r="CH40" s="46"/>
      <c r="CI40" s="46"/>
      <c r="CJ40" s="46"/>
      <c r="CK40" s="46"/>
      <c r="CL40" s="46"/>
      <c r="CM40" s="46"/>
      <c r="CN40" s="46"/>
      <c r="CO40" s="46"/>
      <c r="CP40" s="46"/>
      <c r="CQ40" s="46"/>
      <c r="CR40" s="46"/>
      <c r="CS40" s="46"/>
      <c r="CT40" s="46"/>
      <c r="CU40" s="46"/>
      <c r="CV40" s="32"/>
      <c r="CW40" s="30"/>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4"/>
    </row>
    <row r="41" spans="1:153" ht="10.5" customHeight="1">
      <c r="A41" s="30"/>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32"/>
      <c r="CG41" s="45"/>
      <c r="CH41" s="46"/>
      <c r="CI41" s="46"/>
      <c r="CJ41" s="46"/>
      <c r="CK41" s="46"/>
      <c r="CL41" s="46"/>
      <c r="CM41" s="46"/>
      <c r="CN41" s="46"/>
      <c r="CO41" s="46"/>
      <c r="CP41" s="46"/>
      <c r="CQ41" s="46"/>
      <c r="CR41" s="46"/>
      <c r="CS41" s="46"/>
      <c r="CT41" s="46"/>
      <c r="CU41" s="46"/>
      <c r="CV41" s="32"/>
      <c r="CW41" s="178"/>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80"/>
    </row>
    <row r="42" spans="1:153" ht="10.5" customHeight="1">
      <c r="A42" s="30"/>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1"/>
      <c r="AB42" s="32"/>
      <c r="AC42" s="32"/>
      <c r="AD42" s="32"/>
      <c r="AE42" s="32"/>
      <c r="AF42" s="32"/>
      <c r="AG42" s="32"/>
      <c r="AH42" s="32"/>
      <c r="AI42" s="32"/>
      <c r="AJ42" s="32"/>
      <c r="AK42" s="32"/>
      <c r="AL42" s="32"/>
      <c r="AM42" s="32"/>
      <c r="AN42" s="32"/>
      <c r="AO42" s="32"/>
      <c r="AP42" s="32"/>
      <c r="AQ42" s="32"/>
      <c r="AR42" s="32"/>
      <c r="AS42" s="32"/>
      <c r="AT42" s="32"/>
      <c r="AU42" s="32"/>
      <c r="AV42" s="32"/>
      <c r="AW42" s="3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32"/>
      <c r="CF42" s="32"/>
      <c r="CG42" s="48"/>
      <c r="CH42" s="48"/>
      <c r="CI42" s="48"/>
      <c r="CJ42" s="32"/>
      <c r="CK42" s="48"/>
      <c r="CL42" s="48"/>
      <c r="CM42" s="48"/>
      <c r="CN42" s="48"/>
      <c r="CO42" s="48"/>
      <c r="CP42" s="48"/>
      <c r="CQ42" s="48"/>
      <c r="CR42" s="48"/>
      <c r="CS42" s="48"/>
      <c r="CT42" s="48"/>
      <c r="CU42" s="48"/>
      <c r="CV42" s="32"/>
      <c r="CW42" s="160" t="s">
        <v>46</v>
      </c>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2"/>
    </row>
    <row r="43" spans="1:153" ht="10.5" customHeight="1">
      <c r="A43" s="3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1"/>
      <c r="AB43" s="32"/>
      <c r="AC43" s="32"/>
      <c r="AD43" s="32"/>
      <c r="AE43" s="32"/>
      <c r="AF43" s="32"/>
      <c r="AG43" s="32"/>
      <c r="AH43" s="32"/>
      <c r="AI43" s="32"/>
      <c r="AJ43" s="32"/>
      <c r="AK43" s="32"/>
      <c r="AL43" s="32"/>
      <c r="AM43" s="32"/>
      <c r="AN43" s="32"/>
      <c r="AO43" s="32"/>
      <c r="AP43" s="32"/>
      <c r="AQ43" s="32"/>
      <c r="AR43" s="32"/>
      <c r="AS43" s="32"/>
      <c r="AT43" s="32"/>
      <c r="AU43" s="32"/>
      <c r="AV43" s="32"/>
      <c r="AW43" s="3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32"/>
      <c r="CF43" s="32"/>
      <c r="CG43" s="48"/>
      <c r="CH43" s="48"/>
      <c r="CI43" s="48"/>
      <c r="CJ43" s="32"/>
      <c r="CK43" s="48"/>
      <c r="CL43" s="48"/>
      <c r="CM43" s="48"/>
      <c r="CN43" s="48"/>
      <c r="CO43" s="48"/>
      <c r="CP43" s="48"/>
      <c r="CQ43" s="48"/>
      <c r="CR43" s="48"/>
      <c r="CS43" s="48"/>
      <c r="CT43" s="48"/>
      <c r="CU43" s="48"/>
      <c r="CV43" s="32"/>
      <c r="CW43" s="160" t="s">
        <v>117</v>
      </c>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2"/>
    </row>
    <row r="44" spans="1:153" ht="10.5" customHeight="1">
      <c r="A44" s="30"/>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1"/>
      <c r="AB44" s="32"/>
      <c r="AC44" s="32"/>
      <c r="AD44" s="32"/>
      <c r="AE44" s="32"/>
      <c r="AF44" s="32"/>
      <c r="AG44" s="32"/>
      <c r="AH44" s="32"/>
      <c r="AI44" s="32"/>
      <c r="AJ44" s="32"/>
      <c r="AK44" s="32"/>
      <c r="AL44" s="32"/>
      <c r="AM44" s="32"/>
      <c r="AN44" s="32"/>
      <c r="AO44" s="32"/>
      <c r="AP44" s="32"/>
      <c r="AQ44" s="32"/>
      <c r="AR44" s="32"/>
      <c r="AS44" s="32"/>
      <c r="AT44" s="32"/>
      <c r="AU44" s="32"/>
      <c r="AV44" s="32"/>
      <c r="AW44" s="3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32"/>
      <c r="CF44" s="32"/>
      <c r="CG44" s="48"/>
      <c r="CH44" s="48"/>
      <c r="CI44" s="48"/>
      <c r="CJ44" s="32"/>
      <c r="CK44" s="48"/>
      <c r="CL44" s="48"/>
      <c r="CM44" s="48"/>
      <c r="CN44" s="48"/>
      <c r="CO44" s="48"/>
      <c r="CP44" s="48"/>
      <c r="CQ44" s="48"/>
      <c r="CR44" s="48"/>
      <c r="CS44" s="48"/>
      <c r="CT44" s="48"/>
      <c r="CU44" s="48"/>
      <c r="CV44" s="33"/>
      <c r="CW44" s="160" t="s">
        <v>51</v>
      </c>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2"/>
    </row>
    <row r="45" spans="1:153" ht="10.5" customHeight="1" thickBot="1">
      <c r="A45" s="30"/>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1"/>
      <c r="AB45" s="32"/>
      <c r="AC45" s="32"/>
      <c r="AD45" s="32"/>
      <c r="AE45" s="32"/>
      <c r="AF45" s="32"/>
      <c r="AG45" s="32"/>
      <c r="AH45" s="32"/>
      <c r="AI45" s="32"/>
      <c r="AJ45" s="32"/>
      <c r="AK45" s="32"/>
      <c r="AL45" s="32"/>
      <c r="AM45" s="32"/>
      <c r="AN45" s="32"/>
      <c r="AO45" s="32"/>
      <c r="AP45" s="32"/>
      <c r="AQ45" s="32"/>
      <c r="AR45" s="32"/>
      <c r="AS45" s="32"/>
      <c r="AT45" s="32"/>
      <c r="AU45" s="32"/>
      <c r="AV45" s="32"/>
      <c r="AW45" s="3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32"/>
      <c r="CF45" s="32"/>
      <c r="CG45" s="49"/>
      <c r="CH45" s="49"/>
      <c r="CI45" s="49"/>
      <c r="CJ45" s="32"/>
      <c r="CK45" s="48"/>
      <c r="CL45" s="48"/>
      <c r="CM45" s="48"/>
      <c r="CN45" s="48"/>
      <c r="CO45" s="48"/>
      <c r="CP45" s="48"/>
      <c r="CQ45" s="48"/>
      <c r="CR45" s="49"/>
      <c r="CS45" s="49"/>
      <c r="CT45" s="49"/>
      <c r="CU45" s="49"/>
      <c r="CV45" s="32"/>
      <c r="CW45" s="321">
        <f>'Sheet No. 1 of 4'!CU35</f>
        <v>0</v>
      </c>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3"/>
    </row>
    <row r="46" spans="1:153" ht="10.5" customHeight="1">
      <c r="A46" s="3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1"/>
      <c r="AB46" s="32"/>
      <c r="AC46" s="32"/>
      <c r="AD46" s="32"/>
      <c r="AE46" s="32"/>
      <c r="AF46" s="32"/>
      <c r="AG46" s="32"/>
      <c r="AH46" s="32"/>
      <c r="AI46" s="32"/>
      <c r="AJ46" s="32"/>
      <c r="AK46" s="32"/>
      <c r="AL46" s="32"/>
      <c r="AM46" s="32"/>
      <c r="AN46" s="32"/>
      <c r="AO46" s="32"/>
      <c r="AP46" s="32"/>
      <c r="AQ46" s="32"/>
      <c r="AR46" s="32"/>
      <c r="AS46" s="32"/>
      <c r="AT46" s="32"/>
      <c r="AU46" s="32"/>
      <c r="AV46" s="32"/>
      <c r="AW46" s="3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32"/>
      <c r="CF46" s="32"/>
      <c r="CG46" s="49"/>
      <c r="CH46" s="49"/>
      <c r="CI46" s="49"/>
      <c r="CJ46" s="32"/>
      <c r="CK46" s="48"/>
      <c r="CL46" s="48"/>
      <c r="CM46" s="48"/>
      <c r="CN46" s="48"/>
      <c r="CO46" s="48"/>
      <c r="CP46" s="48"/>
      <c r="CQ46" s="48"/>
      <c r="CR46" s="49"/>
      <c r="CS46" s="49"/>
      <c r="CT46" s="49"/>
      <c r="CU46" s="49"/>
      <c r="CV46" s="32"/>
      <c r="CW46" s="137" t="s">
        <v>56</v>
      </c>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9"/>
    </row>
    <row r="47" spans="1:153" ht="10.5" customHeight="1">
      <c r="A47" s="67"/>
      <c r="B47" s="43"/>
      <c r="C47" s="43"/>
      <c r="D47" s="43"/>
      <c r="E47" s="43"/>
      <c r="F47" s="43"/>
      <c r="G47" s="43"/>
      <c r="H47" s="43"/>
      <c r="I47" s="43"/>
      <c r="J47" s="43"/>
      <c r="K47" s="43"/>
      <c r="L47" s="43"/>
      <c r="M47" s="43"/>
      <c r="N47" s="43"/>
      <c r="O47" s="43"/>
      <c r="P47" s="43"/>
      <c r="Q47" s="43"/>
      <c r="R47" s="43"/>
      <c r="S47" s="43"/>
      <c r="T47" s="43"/>
      <c r="U47" s="43"/>
      <c r="V47" s="43"/>
      <c r="W47" s="43"/>
      <c r="X47" s="43"/>
      <c r="Y47" s="43"/>
      <c r="Z47" s="32"/>
      <c r="AA47" s="31"/>
      <c r="AB47" s="32"/>
      <c r="AC47" s="32"/>
      <c r="AD47" s="32"/>
      <c r="AE47" s="32"/>
      <c r="AF47" s="32"/>
      <c r="AG47" s="32"/>
      <c r="AH47" s="32"/>
      <c r="AI47" s="32"/>
      <c r="AJ47" s="32"/>
      <c r="AK47" s="32"/>
      <c r="AL47" s="32"/>
      <c r="AM47" s="32"/>
      <c r="AN47" s="32"/>
      <c r="AO47" s="32"/>
      <c r="AP47" s="32"/>
      <c r="AQ47" s="32"/>
      <c r="AR47" s="32"/>
      <c r="AS47" s="32"/>
      <c r="AT47" s="32"/>
      <c r="AU47" s="32"/>
      <c r="AV47" s="32"/>
      <c r="AW47" s="3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32"/>
      <c r="CF47" s="32"/>
      <c r="CG47" s="49"/>
      <c r="CH47" s="49"/>
      <c r="CI47" s="49"/>
      <c r="CJ47" s="32"/>
      <c r="CK47" s="48"/>
      <c r="CL47" s="48"/>
      <c r="CM47" s="48"/>
      <c r="CN47" s="48"/>
      <c r="CO47" s="48"/>
      <c r="CP47" s="48"/>
      <c r="CQ47" s="48"/>
      <c r="CR47" s="49"/>
      <c r="CS47" s="49"/>
      <c r="CT47" s="49"/>
      <c r="CU47" s="49"/>
      <c r="CV47" s="32"/>
      <c r="CW47" s="140" t="s">
        <v>60</v>
      </c>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2"/>
    </row>
    <row r="48" spans="1:153" ht="10.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49"/>
      <c r="CH48" s="49"/>
      <c r="CI48" s="49"/>
      <c r="CJ48" s="32"/>
      <c r="CK48" s="48"/>
      <c r="CL48" s="48"/>
      <c r="CM48" s="48"/>
      <c r="CN48" s="48"/>
      <c r="CO48" s="48"/>
      <c r="CP48" s="48"/>
      <c r="CQ48" s="48"/>
      <c r="CR48" s="49"/>
      <c r="CS48" s="49"/>
      <c r="CT48" s="49"/>
      <c r="CU48" s="49"/>
      <c r="CV48" s="32"/>
      <c r="CW48" s="30"/>
      <c r="CX48" s="32"/>
      <c r="CY48" s="32"/>
      <c r="CZ48" s="32"/>
      <c r="DA48" s="32"/>
      <c r="DB48" s="32"/>
      <c r="DC48" s="32"/>
      <c r="DD48" s="32"/>
      <c r="DE48" s="32"/>
      <c r="DF48" s="32"/>
      <c r="DG48" s="32"/>
      <c r="DH48" s="32"/>
      <c r="DI48" s="32"/>
      <c r="DJ48" s="32"/>
      <c r="DK48" s="32"/>
      <c r="DL48" s="32"/>
      <c r="DM48" s="32"/>
      <c r="DN48" s="32"/>
      <c r="DO48" s="32"/>
      <c r="DP48" s="32"/>
      <c r="DQ48" s="186" t="s">
        <v>31</v>
      </c>
      <c r="DR48" s="186"/>
      <c r="DS48" s="186"/>
      <c r="DT48" s="186"/>
      <c r="DU48" s="187"/>
      <c r="DV48" s="188" t="s">
        <v>64</v>
      </c>
      <c r="DW48" s="189"/>
      <c r="DX48" s="189"/>
      <c r="DY48" s="189"/>
      <c r="DZ48" s="189"/>
      <c r="EA48" s="189"/>
      <c r="EB48" s="189"/>
      <c r="EC48" s="189"/>
      <c r="ED48" s="189"/>
      <c r="EE48" s="189"/>
      <c r="EF48" s="189"/>
      <c r="EG48" s="43"/>
      <c r="EH48" s="193"/>
      <c r="EI48" s="193"/>
      <c r="EJ48" s="193"/>
      <c r="EK48" s="193"/>
      <c r="EL48" s="193"/>
      <c r="EM48" s="193"/>
      <c r="EN48" s="193"/>
      <c r="EO48" s="193"/>
      <c r="EP48" s="193"/>
      <c r="EQ48" s="193"/>
      <c r="ER48" s="193"/>
      <c r="ES48" s="193"/>
      <c r="ET48" s="193"/>
      <c r="EU48" s="193"/>
      <c r="EV48" s="193"/>
      <c r="EW48" s="34"/>
    </row>
    <row r="49" spans="1:153" ht="10.5" customHeight="1">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32"/>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32"/>
      <c r="CG49" s="48"/>
      <c r="CH49" s="48"/>
      <c r="CI49" s="48"/>
      <c r="CJ49" s="32"/>
      <c r="CK49" s="48"/>
      <c r="CL49" s="48"/>
      <c r="CM49" s="48"/>
      <c r="CN49" s="48"/>
      <c r="CO49" s="48"/>
      <c r="CP49" s="48"/>
      <c r="CQ49" s="48"/>
      <c r="CR49" s="31"/>
      <c r="CS49" s="31"/>
      <c r="CT49" s="31"/>
      <c r="CU49" s="31"/>
      <c r="CV49" s="32"/>
      <c r="CW49" s="30"/>
      <c r="CX49" s="175" t="s">
        <v>68</v>
      </c>
      <c r="CY49" s="175"/>
      <c r="CZ49" s="175"/>
      <c r="DA49" s="175"/>
      <c r="DB49" s="175"/>
      <c r="DC49" s="175"/>
      <c r="DD49" s="175"/>
      <c r="DE49" s="50"/>
      <c r="DF49" s="320">
        <f>'Sheet No. 1 of 4'!DD39</f>
        <v>0</v>
      </c>
      <c r="DG49" s="314"/>
      <c r="DH49" s="314"/>
      <c r="DI49" s="314"/>
      <c r="DJ49" s="314"/>
      <c r="DK49" s="314"/>
      <c r="DL49" s="314"/>
      <c r="DM49" s="314"/>
      <c r="DN49" s="314"/>
      <c r="DO49" s="314"/>
      <c r="DP49" s="44"/>
      <c r="DQ49" s="326">
        <f>'Sheet No. 1 of 4'!DO39</f>
        <v>0</v>
      </c>
      <c r="DR49" s="326"/>
      <c r="DS49" s="326"/>
      <c r="DT49" s="326"/>
      <c r="DU49" s="327"/>
      <c r="DV49" s="188" t="s">
        <v>69</v>
      </c>
      <c r="DW49" s="189"/>
      <c r="DX49" s="189"/>
      <c r="DY49" s="189"/>
      <c r="DZ49" s="4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34"/>
    </row>
    <row r="50" spans="1:153" ht="10.5" customHeight="1">
      <c r="A50" s="68"/>
      <c r="B50" s="69"/>
      <c r="C50" s="69"/>
      <c r="D50" s="69"/>
      <c r="E50" s="69"/>
      <c r="F50" s="69"/>
      <c r="G50" s="69"/>
      <c r="H50" s="69"/>
      <c r="I50" s="69"/>
      <c r="J50" s="69"/>
      <c r="K50" s="69"/>
      <c r="L50" s="69"/>
      <c r="M50" s="329">
        <f>IF(ISBLANK(Design!F55),12,Design!F55)</f>
        <v>12</v>
      </c>
      <c r="N50" s="329"/>
      <c r="O50" s="329"/>
      <c r="P50" s="329"/>
      <c r="Q50" s="70" t="s">
        <v>113</v>
      </c>
      <c r="R50" s="69"/>
      <c r="S50" s="69"/>
      <c r="T50" s="69"/>
      <c r="U50" s="69"/>
      <c r="V50" s="69"/>
      <c r="W50" s="69"/>
      <c r="X50" s="69"/>
      <c r="Y50" s="69"/>
      <c r="Z50" s="32"/>
      <c r="AA50" s="71"/>
      <c r="AB50" s="33"/>
      <c r="AC50" s="33"/>
      <c r="AD50" s="33"/>
      <c r="AE50" s="33"/>
      <c r="AF50" s="33"/>
      <c r="AG50" s="33"/>
      <c r="AH50" s="33"/>
      <c r="AI50" s="33"/>
      <c r="AJ50" s="33"/>
      <c r="AK50" s="33"/>
      <c r="AL50" s="33"/>
      <c r="AM50" s="3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32"/>
      <c r="CF50" s="32"/>
      <c r="CG50" s="48"/>
      <c r="CH50" s="48"/>
      <c r="CI50" s="48"/>
      <c r="CJ50" s="32"/>
      <c r="CK50" s="48"/>
      <c r="CL50" s="48"/>
      <c r="CM50" s="48"/>
      <c r="CN50" s="48"/>
      <c r="CO50" s="48"/>
      <c r="CP50" s="48"/>
      <c r="CQ50" s="48"/>
      <c r="CR50" s="31"/>
      <c r="CS50" s="31"/>
      <c r="CT50" s="31"/>
      <c r="CU50" s="31"/>
      <c r="CV50" s="32"/>
      <c r="CW50" s="30"/>
      <c r="CX50" s="175" t="s">
        <v>74</v>
      </c>
      <c r="CY50" s="175"/>
      <c r="CZ50" s="175"/>
      <c r="DA50" s="175"/>
      <c r="DB50" s="175"/>
      <c r="DC50" s="175"/>
      <c r="DD50" s="175"/>
      <c r="DE50" s="50"/>
      <c r="DF50" s="320">
        <f>'Sheet No. 1 of 4'!DD40</f>
        <v>0</v>
      </c>
      <c r="DG50" s="314"/>
      <c r="DH50" s="314"/>
      <c r="DI50" s="314"/>
      <c r="DJ50" s="314"/>
      <c r="DK50" s="314"/>
      <c r="DL50" s="314"/>
      <c r="DM50" s="314"/>
      <c r="DN50" s="314"/>
      <c r="DO50" s="314"/>
      <c r="DP50" s="44"/>
      <c r="DQ50" s="324">
        <f>'Sheet No. 1 of 4'!DO40</f>
        <v>0</v>
      </c>
      <c r="DR50" s="324"/>
      <c r="DS50" s="324"/>
      <c r="DT50" s="324"/>
      <c r="DU50" s="325"/>
      <c r="DV50" s="208"/>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34"/>
    </row>
    <row r="51" spans="1:153" ht="10.5" customHeight="1">
      <c r="A51" s="68"/>
      <c r="B51" s="69"/>
      <c r="C51" s="69"/>
      <c r="D51" s="69"/>
      <c r="E51" s="69"/>
      <c r="F51" s="69"/>
      <c r="G51" s="69"/>
      <c r="H51" s="69"/>
      <c r="I51" s="69"/>
      <c r="J51" s="69"/>
      <c r="K51" s="69"/>
      <c r="L51" s="69"/>
      <c r="M51" s="69" t="s">
        <v>118</v>
      </c>
      <c r="N51" s="69"/>
      <c r="O51" s="69"/>
      <c r="P51" s="69"/>
      <c r="Q51" s="69"/>
      <c r="R51" s="69"/>
      <c r="S51" s="69"/>
      <c r="T51" s="69"/>
      <c r="U51" s="69"/>
      <c r="V51" s="69"/>
      <c r="W51" s="69"/>
      <c r="X51" s="69"/>
      <c r="Y51" s="69"/>
      <c r="Z51" s="32"/>
      <c r="AA51" s="71"/>
      <c r="AB51" s="32"/>
      <c r="AC51" s="32"/>
      <c r="AD51" s="32"/>
      <c r="AE51" s="32"/>
      <c r="AF51" s="32"/>
      <c r="AG51" s="32"/>
      <c r="AH51" s="32"/>
      <c r="AI51" s="32"/>
      <c r="AJ51" s="32"/>
      <c r="AK51" s="32"/>
      <c r="AL51" s="32"/>
      <c r="AM51" s="3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32"/>
      <c r="CF51" s="32"/>
      <c r="CG51" s="48"/>
      <c r="CH51" s="48"/>
      <c r="CI51" s="48"/>
      <c r="CJ51" s="32"/>
      <c r="CK51" s="48"/>
      <c r="CL51" s="48"/>
      <c r="CM51" s="48"/>
      <c r="CN51" s="48"/>
      <c r="CO51" s="48"/>
      <c r="CP51" s="48"/>
      <c r="CQ51" s="48"/>
      <c r="CR51" s="31"/>
      <c r="CS51" s="31"/>
      <c r="CT51" s="31"/>
      <c r="CU51" s="31"/>
      <c r="CV51" s="32"/>
      <c r="CW51" s="30"/>
      <c r="CX51" s="175" t="s">
        <v>79</v>
      </c>
      <c r="CY51" s="175"/>
      <c r="CZ51" s="175"/>
      <c r="DA51" s="175"/>
      <c r="DB51" s="175"/>
      <c r="DC51" s="175"/>
      <c r="DD51" s="175"/>
      <c r="DE51" s="50"/>
      <c r="DF51" s="173">
        <f>'Sheet No. 1 of 4'!DD41</f>
        <v>0</v>
      </c>
      <c r="DG51" s="174"/>
      <c r="DH51" s="174"/>
      <c r="DI51" s="174"/>
      <c r="DJ51" s="174"/>
      <c r="DK51" s="174"/>
      <c r="DL51" s="174"/>
      <c r="DM51" s="174"/>
      <c r="DN51" s="174"/>
      <c r="DO51" s="174"/>
      <c r="DP51" s="44"/>
      <c r="DQ51" s="205">
        <f>'Sheet No. 1 of 4'!DO41</f>
        <v>0</v>
      </c>
      <c r="DR51" s="205"/>
      <c r="DS51" s="205"/>
      <c r="DT51" s="205"/>
      <c r="DU51" s="319"/>
      <c r="DV51" s="188" t="s">
        <v>69</v>
      </c>
      <c r="DW51" s="189"/>
      <c r="DX51" s="189"/>
      <c r="DY51" s="189"/>
      <c r="DZ51" s="43"/>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34"/>
    </row>
    <row r="52" spans="1:153" ht="10.5" customHeight="1">
      <c r="A52" s="67"/>
      <c r="B52" s="43"/>
      <c r="C52" s="43"/>
      <c r="D52" s="43"/>
      <c r="E52" s="43"/>
      <c r="F52" s="43"/>
      <c r="G52" s="43"/>
      <c r="H52" s="43"/>
      <c r="I52" s="43"/>
      <c r="J52" s="43"/>
      <c r="K52" s="43"/>
      <c r="L52" s="43"/>
      <c r="M52" s="43"/>
      <c r="N52" s="43"/>
      <c r="O52" s="43"/>
      <c r="P52" s="43"/>
      <c r="Q52" s="43"/>
      <c r="R52" s="43"/>
      <c r="S52" s="43"/>
      <c r="T52" s="43"/>
      <c r="U52" s="43"/>
      <c r="V52" s="43"/>
      <c r="W52" s="43"/>
      <c r="X52" s="43"/>
      <c r="Y52" s="43"/>
      <c r="Z52" s="3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32"/>
      <c r="CF52" s="32"/>
      <c r="CG52" s="48"/>
      <c r="CH52" s="48"/>
      <c r="CI52" s="48"/>
      <c r="CJ52" s="32"/>
      <c r="CK52" s="48"/>
      <c r="CL52" s="48"/>
      <c r="CM52" s="48"/>
      <c r="CN52" s="48"/>
      <c r="CO52" s="48"/>
      <c r="CP52" s="48"/>
      <c r="CQ52" s="48"/>
      <c r="CR52" s="31"/>
      <c r="CS52" s="31"/>
      <c r="CT52" s="31"/>
      <c r="CU52" s="31"/>
      <c r="CV52" s="32"/>
      <c r="CW52" s="30"/>
      <c r="CX52" s="175" t="s">
        <v>81</v>
      </c>
      <c r="CY52" s="175"/>
      <c r="CZ52" s="175"/>
      <c r="DA52" s="175"/>
      <c r="DB52" s="175"/>
      <c r="DC52" s="175"/>
      <c r="DD52" s="175"/>
      <c r="DE52" s="50"/>
      <c r="DF52" s="173">
        <f>'Sheet No. 1 of 4'!DD42</f>
        <v>0</v>
      </c>
      <c r="DG52" s="174"/>
      <c r="DH52" s="174"/>
      <c r="DI52" s="174"/>
      <c r="DJ52" s="174"/>
      <c r="DK52" s="174"/>
      <c r="DL52" s="174"/>
      <c r="DM52" s="174"/>
      <c r="DN52" s="174"/>
      <c r="DO52" s="174"/>
      <c r="DP52" s="44"/>
      <c r="DQ52" s="205">
        <f>'Sheet No. 1 of 4'!DO42</f>
        <v>0</v>
      </c>
      <c r="DR52" s="205"/>
      <c r="DS52" s="205"/>
      <c r="DT52" s="205"/>
      <c r="DU52" s="319"/>
      <c r="DV52" s="194" t="s">
        <v>82</v>
      </c>
      <c r="DW52" s="195"/>
      <c r="DX52" s="195"/>
      <c r="DY52" s="195"/>
      <c r="DZ52" s="195"/>
      <c r="EA52" s="195"/>
      <c r="EB52" s="195"/>
      <c r="EC52" s="195"/>
      <c r="ED52" s="196"/>
      <c r="EE52" s="190" t="s">
        <v>83</v>
      </c>
      <c r="EF52" s="191"/>
      <c r="EG52" s="191"/>
      <c r="EH52" s="191"/>
      <c r="EI52" s="191"/>
      <c r="EJ52" s="191"/>
      <c r="EK52" s="191"/>
      <c r="EL52" s="191"/>
      <c r="EM52" s="191"/>
      <c r="EN52" s="191"/>
      <c r="EO52" s="191"/>
      <c r="EP52" s="191"/>
      <c r="EQ52" s="191"/>
      <c r="ER52" s="191"/>
      <c r="ES52" s="191"/>
      <c r="ET52" s="191"/>
      <c r="EU52" s="191"/>
      <c r="EV52" s="191"/>
      <c r="EW52" s="192"/>
    </row>
    <row r="53" spans="1:153" ht="10.5" customHeight="1" thickBot="1">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8"/>
      <c r="CX53" s="39"/>
      <c r="CY53" s="54"/>
      <c r="CZ53" s="54"/>
      <c r="DA53" s="54"/>
      <c r="DB53" s="54"/>
      <c r="DC53" s="54"/>
      <c r="DD53" s="54"/>
      <c r="DE53" s="54"/>
      <c r="DF53" s="54"/>
      <c r="DG53" s="54"/>
      <c r="DH53" s="54"/>
      <c r="DI53" s="54"/>
      <c r="DJ53" s="54"/>
      <c r="DK53" s="54"/>
      <c r="DL53" s="54"/>
      <c r="DM53" s="54"/>
      <c r="DN53" s="54"/>
      <c r="DO53" s="54"/>
      <c r="DP53" s="54"/>
      <c r="DQ53" s="54"/>
      <c r="DR53" s="54"/>
      <c r="DS53" s="54"/>
      <c r="DT53" s="54"/>
      <c r="DU53" s="55"/>
      <c r="DV53" s="315">
        <f>IF(ISBLANK('Sheet No. 1 of 4'!DT43),"",'Sheet No. 1 of 4'!DT43+1)</f>
      </c>
      <c r="DW53" s="316"/>
      <c r="DX53" s="316"/>
      <c r="DY53" s="318" t="s">
        <v>85</v>
      </c>
      <c r="DZ53" s="318"/>
      <c r="EA53" s="318"/>
      <c r="EB53" s="316">
        <f>'Sheet No. 1 of 4'!DZ43</f>
        <v>0</v>
      </c>
      <c r="EC53" s="316"/>
      <c r="ED53" s="317"/>
      <c r="EE53" s="211" t="s">
        <v>86</v>
      </c>
      <c r="EF53" s="212"/>
      <c r="EG53" s="212"/>
      <c r="EH53" s="212"/>
      <c r="EI53" s="212"/>
      <c r="EJ53" s="212"/>
      <c r="EK53" s="212"/>
      <c r="EL53" s="212"/>
      <c r="EM53" s="212"/>
      <c r="EN53" s="212"/>
      <c r="EO53" s="212"/>
      <c r="EP53" s="212"/>
      <c r="EQ53" s="212"/>
      <c r="ER53" s="212"/>
      <c r="ES53" s="212"/>
      <c r="ET53" s="212"/>
      <c r="EU53" s="212"/>
      <c r="EV53" s="212"/>
      <c r="EW53" s="213"/>
    </row>
    <row r="54" spans="1:83" ht="10.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row>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sheetProtection sheet="1" objects="1" scenarios="1" selectLockedCells="1"/>
  <mergeCells count="108">
    <mergeCell ref="CU31:CX31"/>
    <mergeCell ref="M50:P50"/>
    <mergeCell ref="DZ26:EE26"/>
    <mergeCell ref="EB27:ED27"/>
    <mergeCell ref="ED37:EV37"/>
    <mergeCell ref="CX37:EB37"/>
    <mergeCell ref="DG38:EV38"/>
    <mergeCell ref="DQ48:DU48"/>
    <mergeCell ref="CW46:EW46"/>
    <mergeCell ref="CW47:EW47"/>
    <mergeCell ref="CW44:EW44"/>
    <mergeCell ref="CW45:EW45"/>
    <mergeCell ref="EH48:EV48"/>
    <mergeCell ref="CX50:DD50"/>
    <mergeCell ref="DQ50:DU50"/>
    <mergeCell ref="DQ49:DU49"/>
    <mergeCell ref="CX49:DD49"/>
    <mergeCell ref="DF49:DO49"/>
    <mergeCell ref="CX51:DD51"/>
    <mergeCell ref="CX52:DD52"/>
    <mergeCell ref="DF50:DO50"/>
    <mergeCell ref="DF51:DO51"/>
    <mergeCell ref="DF52:DO52"/>
    <mergeCell ref="EA51:EV51"/>
    <mergeCell ref="EA49:EV49"/>
    <mergeCell ref="DQ51:DU51"/>
    <mergeCell ref="DQ52:DU52"/>
    <mergeCell ref="DV50:EV50"/>
    <mergeCell ref="DV52:ED52"/>
    <mergeCell ref="CX38:DE38"/>
    <mergeCell ref="CW41:EW41"/>
    <mergeCell ref="DV53:DX53"/>
    <mergeCell ref="EB53:ED53"/>
    <mergeCell ref="DY53:EA53"/>
    <mergeCell ref="DV48:EF48"/>
    <mergeCell ref="DV49:DY49"/>
    <mergeCell ref="DV51:DY51"/>
    <mergeCell ref="EE52:EW52"/>
    <mergeCell ref="EE53:EW53"/>
    <mergeCell ref="CW43:EW43"/>
    <mergeCell ref="CW42:EW42"/>
    <mergeCell ref="CX36:DG36"/>
    <mergeCell ref="DP30:DQ30"/>
    <mergeCell ref="DF39:DL39"/>
    <mergeCell ref="DM39:DP39"/>
    <mergeCell ref="DR39:DZ39"/>
    <mergeCell ref="EA39:ED39"/>
    <mergeCell ref="EF39:EL39"/>
    <mergeCell ref="EM39:EP39"/>
    <mergeCell ref="EB30:EF30"/>
    <mergeCell ref="DI36:EV36"/>
    <mergeCell ref="EH29:EJ29"/>
    <mergeCell ref="DF32:EF32"/>
    <mergeCell ref="DF33:EF33"/>
    <mergeCell ref="DF29:DM29"/>
    <mergeCell ref="EL29:EO29"/>
    <mergeCell ref="DO29:DQ29"/>
    <mergeCell ref="DF34:EF34"/>
    <mergeCell ref="DS27:DW27"/>
    <mergeCell ref="DR29:EA29"/>
    <mergeCell ref="CW21:EW21"/>
    <mergeCell ref="DF24:EW24"/>
    <mergeCell ref="DF26:DQ26"/>
    <mergeCell ref="DS26:DW26"/>
    <mergeCell ref="EH26:EJ26"/>
    <mergeCell ref="EP29:EV29"/>
    <mergeCell ref="EP26:EV26"/>
    <mergeCell ref="EB29:EF29"/>
    <mergeCell ref="CW1:EW2"/>
    <mergeCell ref="CW8:EN8"/>
    <mergeCell ref="CW9:EN9"/>
    <mergeCell ref="DE3:DW4"/>
    <mergeCell ref="DX3:EN4"/>
    <mergeCell ref="EO3:EW3"/>
    <mergeCell ref="EO4:EW4"/>
    <mergeCell ref="CW5:DD5"/>
    <mergeCell ref="CW7:DD7"/>
    <mergeCell ref="CW3:DD4"/>
    <mergeCell ref="CW10:EW11"/>
    <mergeCell ref="EL26:EO26"/>
    <mergeCell ref="EO8:EW8"/>
    <mergeCell ref="EO9:EW9"/>
    <mergeCell ref="EB16:ED19"/>
    <mergeCell ref="CW12:EW12"/>
    <mergeCell ref="CW13:EW13"/>
    <mergeCell ref="DD15:DQ15"/>
    <mergeCell ref="DR15:DT15"/>
    <mergeCell ref="DV15:EB15"/>
    <mergeCell ref="EO5:EW5"/>
    <mergeCell ref="EO6:EW6"/>
    <mergeCell ref="EO7:EW7"/>
    <mergeCell ref="DX5:EN5"/>
    <mergeCell ref="DX6:EN6"/>
    <mergeCell ref="DX7:EN7"/>
    <mergeCell ref="AF9:AH13"/>
    <mergeCell ref="AF8:AH8"/>
    <mergeCell ref="AF5:AH7"/>
    <mergeCell ref="DP5:DW5"/>
    <mergeCell ref="DP6:DW6"/>
    <mergeCell ref="DP7:DW7"/>
    <mergeCell ref="DE6:DO6"/>
    <mergeCell ref="DE5:DO5"/>
    <mergeCell ref="DE7:DO7"/>
    <mergeCell ref="CW6:DD6"/>
    <mergeCell ref="U19:Y19"/>
    <mergeCell ref="AW19:BA19"/>
    <mergeCell ref="BZ19:CD19"/>
    <mergeCell ref="AN36:AS36"/>
  </mergeCells>
  <printOptions/>
  <pageMargins left="0.5" right="0.5" top="0.5" bottom="0.5" header="0.5" footer="0.5"/>
  <pageSetup fitToHeight="1" fitToWidth="1" horizontalDpi="600" verticalDpi="600" orientation="landscape" r:id="rId7"/>
  <drawing r:id="rId6"/>
  <legacyDrawing r:id="rId5"/>
  <oleObjects>
    <oleObject progId="AutoCAD.Drawing.16" shapeId="4226237" r:id="rId1"/>
    <oleObject progId="AutoCAD.Drawing.16" shapeId="4327859" r:id="rId2"/>
    <oleObject progId="AutoCAD.Drawing.16" shapeId="4411290" r:id="rId3"/>
    <oleObject progId="AutoCAD.Drawing.16" shapeId="4775683" r:id="rId4"/>
  </oleObjects>
</worksheet>
</file>

<file path=xl/worksheets/sheet4.xml><?xml version="1.0" encoding="utf-8"?>
<worksheet xmlns="http://schemas.openxmlformats.org/spreadsheetml/2006/main" xmlns:r="http://schemas.openxmlformats.org/officeDocument/2006/relationships">
  <sheetPr>
    <pageSetUpPr fitToPage="1"/>
  </sheetPr>
  <dimension ref="A1:EW54"/>
  <sheetViews>
    <sheetView showGridLines="0" showZeros="0" zoomScale="75" zoomScaleNormal="75" workbookViewId="0" topLeftCell="A1">
      <selection activeCell="DQ33" sqref="DQ33:DV33"/>
    </sheetView>
  </sheetViews>
  <sheetFormatPr defaultColWidth="9.140625" defaultRowHeight="12.75"/>
  <cols>
    <col min="1" max="153" width="0.85546875" style="0" customWidth="1"/>
  </cols>
  <sheetData>
    <row r="1" spans="1:153" ht="10.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7"/>
      <c r="BL1" s="27"/>
      <c r="BM1" s="27"/>
      <c r="BN1" s="58"/>
      <c r="BO1" s="58"/>
      <c r="BP1" s="5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9"/>
    </row>
    <row r="2" spans="1:153" ht="10.5" customHeight="1">
      <c r="A2" s="30"/>
      <c r="B2" s="31"/>
      <c r="C2" s="31"/>
      <c r="D2" s="31"/>
      <c r="E2" s="31"/>
      <c r="F2" s="31"/>
      <c r="G2" s="31"/>
      <c r="H2" s="31"/>
      <c r="I2" s="31"/>
      <c r="J2" s="31"/>
      <c r="K2" s="31"/>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32"/>
      <c r="AN2" s="31"/>
      <c r="AO2" s="33"/>
      <c r="AP2" s="33"/>
      <c r="AQ2" s="33"/>
      <c r="AR2" s="33"/>
      <c r="AS2" s="32"/>
      <c r="AT2" s="59"/>
      <c r="AU2" s="59"/>
      <c r="AV2" s="59"/>
      <c r="AW2" s="59"/>
      <c r="AX2" s="59"/>
      <c r="AY2" s="59"/>
      <c r="AZ2" s="59"/>
      <c r="BA2" s="59"/>
      <c r="BB2" s="59"/>
      <c r="BC2" s="59"/>
      <c r="BD2" s="59"/>
      <c r="BE2" s="59"/>
      <c r="BF2" s="59"/>
      <c r="BG2" s="59"/>
      <c r="BH2" s="59"/>
      <c r="BI2" s="59"/>
      <c r="BJ2" s="59"/>
      <c r="BK2" s="32"/>
      <c r="BL2" s="32"/>
      <c r="BM2" s="32"/>
      <c r="BN2" s="60"/>
      <c r="BO2" s="60"/>
      <c r="BP2" s="60"/>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6"/>
    </row>
    <row r="3" spans="1:153" ht="10.5" customHeight="1">
      <c r="A3" s="30"/>
      <c r="B3" s="31"/>
      <c r="C3" s="31"/>
      <c r="D3" s="31"/>
      <c r="E3" s="31"/>
      <c r="F3" s="31"/>
      <c r="G3" s="31"/>
      <c r="H3" s="31"/>
      <c r="I3" s="31"/>
      <c r="J3" s="31"/>
      <c r="K3" s="31"/>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32"/>
      <c r="AN3" s="31"/>
      <c r="AO3" s="33"/>
      <c r="AP3" s="33"/>
      <c r="AQ3" s="33"/>
      <c r="AR3" s="33"/>
      <c r="AS3" s="33"/>
      <c r="AT3" s="33"/>
      <c r="AU3" s="33"/>
      <c r="AV3" s="33"/>
      <c r="AW3" s="33"/>
      <c r="AX3" s="33"/>
      <c r="AY3" s="33"/>
      <c r="AZ3" s="33"/>
      <c r="BA3" s="32"/>
      <c r="BB3" s="59"/>
      <c r="BC3" s="59"/>
      <c r="BD3" s="59"/>
      <c r="BE3" s="59"/>
      <c r="BF3" s="59"/>
      <c r="BG3" s="59"/>
      <c r="BH3" s="59"/>
      <c r="BI3" s="59"/>
      <c r="BJ3" s="59"/>
      <c r="BK3" s="32"/>
      <c r="BL3" s="32"/>
      <c r="BM3" s="32"/>
      <c r="BN3" s="60"/>
      <c r="BO3" s="60"/>
      <c r="BP3" s="60"/>
      <c r="BQ3" s="35"/>
      <c r="BR3" s="35"/>
      <c r="BS3" s="35"/>
      <c r="BT3" s="35"/>
      <c r="BU3" s="35"/>
      <c r="BV3" s="35"/>
      <c r="BW3" s="35"/>
      <c r="BX3" s="35"/>
      <c r="BY3" s="35"/>
      <c r="BZ3" s="35"/>
      <c r="CA3" s="35"/>
      <c r="CB3" s="35"/>
      <c r="CC3" s="35"/>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35"/>
      <c r="EM3" s="35"/>
      <c r="EN3" s="35"/>
      <c r="EO3" s="35"/>
      <c r="EP3" s="35"/>
      <c r="EQ3" s="35"/>
      <c r="ER3" s="35"/>
      <c r="ES3" s="35"/>
      <c r="ET3" s="35"/>
      <c r="EU3" s="35"/>
      <c r="EV3" s="35"/>
      <c r="EW3" s="36"/>
    </row>
    <row r="4" spans="1:153" ht="10.5" customHeight="1">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2"/>
      <c r="BL4" s="32"/>
      <c r="BM4" s="32"/>
      <c r="BN4" s="60"/>
      <c r="BO4" s="60"/>
      <c r="BP4" s="60"/>
      <c r="BQ4" s="35"/>
      <c r="BR4" s="35"/>
      <c r="BS4" s="35"/>
      <c r="BT4" s="35"/>
      <c r="BU4" s="35"/>
      <c r="BV4" s="35"/>
      <c r="BW4" s="35"/>
      <c r="BX4" s="35"/>
      <c r="BY4" s="35"/>
      <c r="BZ4" s="35"/>
      <c r="CA4" s="35"/>
      <c r="CB4" s="35"/>
      <c r="CC4" s="35"/>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35"/>
      <c r="EM4" s="35"/>
      <c r="EN4" s="35"/>
      <c r="EO4" s="35"/>
      <c r="EP4" s="35"/>
      <c r="EQ4" s="35"/>
      <c r="ER4" s="35"/>
      <c r="ES4" s="35"/>
      <c r="ET4" s="35"/>
      <c r="EU4" s="35"/>
      <c r="EV4" s="35"/>
      <c r="EW4" s="36"/>
    </row>
    <row r="5" spans="1:153" ht="10.5" customHeight="1">
      <c r="A5" s="30"/>
      <c r="B5" s="3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2"/>
      <c r="BB5" s="32"/>
      <c r="BC5" s="32"/>
      <c r="BD5" s="32"/>
      <c r="BE5" s="32"/>
      <c r="BF5" s="32"/>
      <c r="BG5" s="32"/>
      <c r="BH5" s="32"/>
      <c r="BI5" s="32"/>
      <c r="BJ5" s="32"/>
      <c r="BK5" s="32"/>
      <c r="BL5" s="32"/>
      <c r="BM5" s="32"/>
      <c r="BN5" s="60"/>
      <c r="BO5" s="60"/>
      <c r="BP5" s="60"/>
      <c r="BQ5" s="35"/>
      <c r="BR5" s="35"/>
      <c r="BS5" s="35"/>
      <c r="BT5" s="35"/>
      <c r="BU5" s="35"/>
      <c r="BV5" s="35"/>
      <c r="BW5" s="35"/>
      <c r="BX5" s="35"/>
      <c r="BY5" s="35"/>
      <c r="BZ5" s="35"/>
      <c r="CA5" s="35"/>
      <c r="CB5" s="35"/>
      <c r="CC5" s="35"/>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35"/>
      <c r="EM5" s="35"/>
      <c r="EN5" s="35"/>
      <c r="EO5" s="35"/>
      <c r="EP5" s="35"/>
      <c r="EQ5" s="35"/>
      <c r="ER5" s="35"/>
      <c r="ES5" s="35"/>
      <c r="ET5" s="35"/>
      <c r="EU5" s="35"/>
      <c r="EV5" s="35"/>
      <c r="EW5" s="36"/>
    </row>
    <row r="6" spans="1:153" ht="10.5" customHeight="1">
      <c r="A6" s="30"/>
      <c r="B6" s="31"/>
      <c r="C6" s="33"/>
      <c r="D6" s="33"/>
      <c r="E6" s="33"/>
      <c r="F6" s="33"/>
      <c r="G6" s="33"/>
      <c r="H6" s="33"/>
      <c r="I6" s="33"/>
      <c r="J6" s="33"/>
      <c r="K6" s="33"/>
      <c r="L6" s="32"/>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32"/>
      <c r="AN6" s="31"/>
      <c r="AO6" s="33"/>
      <c r="AP6" s="33"/>
      <c r="AQ6" s="33"/>
      <c r="AR6" s="33"/>
      <c r="AS6" s="32"/>
      <c r="AT6" s="59"/>
      <c r="AU6" s="59"/>
      <c r="AV6" s="59"/>
      <c r="AW6" s="59"/>
      <c r="AX6" s="59"/>
      <c r="AY6" s="59"/>
      <c r="AZ6" s="59"/>
      <c r="BA6" s="59"/>
      <c r="BB6" s="59"/>
      <c r="BC6" s="59"/>
      <c r="BD6" s="59"/>
      <c r="BE6" s="59"/>
      <c r="BF6" s="59"/>
      <c r="BG6" s="59"/>
      <c r="BH6" s="59"/>
      <c r="BI6" s="59"/>
      <c r="BJ6" s="59"/>
      <c r="BK6" s="32"/>
      <c r="BL6" s="32"/>
      <c r="BM6" s="32"/>
      <c r="BN6" s="60"/>
      <c r="BO6" s="60"/>
      <c r="BP6" s="60"/>
      <c r="BQ6" s="35"/>
      <c r="BR6" s="35"/>
      <c r="BS6" s="35"/>
      <c r="BT6" s="35"/>
      <c r="BU6" s="35"/>
      <c r="BV6" s="35"/>
      <c r="BW6" s="35"/>
      <c r="BX6" s="35"/>
      <c r="BY6" s="35"/>
      <c r="BZ6" s="35"/>
      <c r="CA6" s="35"/>
      <c r="CB6" s="35"/>
      <c r="CC6" s="35"/>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35"/>
      <c r="EM6" s="35"/>
      <c r="EN6" s="35"/>
      <c r="EO6" s="35"/>
      <c r="EP6" s="35"/>
      <c r="EQ6" s="35"/>
      <c r="ER6" s="35"/>
      <c r="ES6" s="35"/>
      <c r="ET6" s="35"/>
      <c r="EU6" s="35"/>
      <c r="EV6" s="35"/>
      <c r="EW6" s="36"/>
    </row>
    <row r="7" spans="1:153" ht="10.5" customHeight="1">
      <c r="A7" s="30"/>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60"/>
      <c r="BO7" s="60"/>
      <c r="BP7" s="60"/>
      <c r="BQ7" s="35"/>
      <c r="BR7" s="35"/>
      <c r="BS7" s="35"/>
      <c r="BT7" s="35"/>
      <c r="BU7" s="35"/>
      <c r="BV7" s="35"/>
      <c r="BW7" s="35"/>
      <c r="BX7" s="35"/>
      <c r="BY7" s="35"/>
      <c r="BZ7" s="35"/>
      <c r="CA7" s="35"/>
      <c r="CB7" s="35"/>
      <c r="CC7" s="35"/>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35"/>
      <c r="EM7" s="35"/>
      <c r="EN7" s="35"/>
      <c r="EO7" s="35"/>
      <c r="EP7" s="35"/>
      <c r="EQ7" s="35"/>
      <c r="ER7" s="35"/>
      <c r="ES7" s="35"/>
      <c r="ET7" s="35"/>
      <c r="EU7" s="35"/>
      <c r="EV7" s="35"/>
      <c r="EW7" s="36"/>
    </row>
    <row r="8" spans="1:153" ht="10.5" customHeight="1">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60"/>
      <c r="BO8" s="60"/>
      <c r="BP8" s="60"/>
      <c r="BQ8" s="35"/>
      <c r="BR8" s="35"/>
      <c r="BS8" s="35"/>
      <c r="BT8" s="35"/>
      <c r="BU8" s="35"/>
      <c r="BV8" s="35"/>
      <c r="BW8" s="35"/>
      <c r="BX8" s="35"/>
      <c r="BY8" s="35"/>
      <c r="BZ8" s="35"/>
      <c r="CA8" s="35"/>
      <c r="CB8" s="35"/>
      <c r="CC8" s="35"/>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35"/>
      <c r="EM8" s="35"/>
      <c r="EN8" s="35"/>
      <c r="EO8" s="35"/>
      <c r="EP8" s="35"/>
      <c r="EQ8" s="35"/>
      <c r="ER8" s="35"/>
      <c r="ES8" s="35"/>
      <c r="ET8" s="35"/>
      <c r="EU8" s="35"/>
      <c r="EV8" s="35"/>
      <c r="EW8" s="36"/>
    </row>
    <row r="9" spans="1:153" ht="10.5" customHeight="1">
      <c r="A9" s="41"/>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35"/>
      <c r="EM9" s="35"/>
      <c r="EN9" s="35"/>
      <c r="EO9" s="35"/>
      <c r="EP9" s="35"/>
      <c r="EQ9" s="35"/>
      <c r="ER9" s="35"/>
      <c r="ES9" s="35"/>
      <c r="ET9" s="35"/>
      <c r="EU9" s="35"/>
      <c r="EV9" s="35"/>
      <c r="EW9" s="36"/>
    </row>
    <row r="10" spans="1:153" ht="10.5" customHeight="1">
      <c r="A10" s="4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35"/>
      <c r="EM10" s="35"/>
      <c r="EN10" s="35"/>
      <c r="EO10" s="35"/>
      <c r="EP10" s="35"/>
      <c r="EQ10" s="35"/>
      <c r="ER10" s="35"/>
      <c r="ES10" s="35"/>
      <c r="ET10" s="35"/>
      <c r="EU10" s="35"/>
      <c r="EV10" s="35"/>
      <c r="EW10" s="36"/>
    </row>
    <row r="11" spans="1:153" ht="10.5" customHeight="1">
      <c r="A11" s="4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6"/>
    </row>
    <row r="12" spans="1:153" ht="10.5" customHeight="1">
      <c r="A12" s="4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6"/>
    </row>
    <row r="13" spans="1:153" ht="10.5" customHeight="1">
      <c r="A13" s="4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6"/>
    </row>
    <row r="14" spans="1:153" ht="10.5" customHeight="1">
      <c r="A14" s="4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6"/>
    </row>
    <row r="15" spans="1:153" ht="10.5" customHeight="1">
      <c r="A15" s="4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6"/>
    </row>
    <row r="16" spans="1:153" ht="10.5" customHeight="1">
      <c r="A16" s="4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6"/>
    </row>
    <row r="17" spans="1:153" ht="10.5" customHeight="1">
      <c r="A17" s="4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6"/>
    </row>
    <row r="18" spans="1:153" ht="10.5" customHeight="1">
      <c r="A18" s="4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6"/>
    </row>
    <row r="19" spans="1:153" ht="10.5" customHeight="1">
      <c r="A19" s="4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6"/>
    </row>
    <row r="20" spans="1:153" ht="10.5" customHeight="1">
      <c r="A20" s="4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6"/>
    </row>
    <row r="21" spans="1:153" ht="10.5" customHeight="1">
      <c r="A21" s="4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6"/>
    </row>
    <row r="22" spans="1:153" ht="10.5" customHeight="1">
      <c r="A22" s="4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35" t="s">
        <v>122</v>
      </c>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35"/>
      <c r="CN22" s="335"/>
      <c r="CO22" s="335"/>
      <c r="CP22" s="335"/>
      <c r="CQ22" s="335"/>
      <c r="CR22" s="335"/>
      <c r="CS22" s="335"/>
      <c r="CT22" s="3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6"/>
    </row>
    <row r="23" spans="1:153" ht="10.5" customHeight="1">
      <c r="A23" s="41"/>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72" t="s">
        <v>163</v>
      </c>
      <c r="BN23" s="35"/>
      <c r="BO23" s="35"/>
      <c r="BP23" s="35"/>
      <c r="BQ23" s="35"/>
      <c r="BR23" s="35"/>
      <c r="BS23" s="35"/>
      <c r="BT23" s="35"/>
      <c r="BU23" s="35"/>
      <c r="BV23" s="35"/>
      <c r="BW23" s="35"/>
      <c r="BX23" s="35"/>
      <c r="BY23" s="35"/>
      <c r="BZ23" s="35"/>
      <c r="CA23" s="35"/>
      <c r="CB23" s="35"/>
      <c r="CC23" s="35"/>
      <c r="CD23" s="35"/>
      <c r="CE23" s="35"/>
      <c r="CF23" s="35"/>
      <c r="CG23" s="35"/>
      <c r="CH23" s="35"/>
      <c r="CI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6"/>
    </row>
    <row r="24" spans="1:153" ht="10.5" customHeight="1">
      <c r="A24" s="4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73" t="s">
        <v>164</v>
      </c>
      <c r="BN24" s="35"/>
      <c r="BO24" s="35"/>
      <c r="BP24" s="35"/>
      <c r="BQ24" s="35"/>
      <c r="BR24" s="35"/>
      <c r="BS24" s="35"/>
      <c r="BT24" s="35"/>
      <c r="BU24" s="35"/>
      <c r="BV24" s="35"/>
      <c r="BW24" s="35"/>
      <c r="BX24" s="35"/>
      <c r="BY24" s="35"/>
      <c r="BZ24" s="35"/>
      <c r="CA24" s="35"/>
      <c r="CB24" s="35"/>
      <c r="CC24" s="35"/>
      <c r="CD24" s="35"/>
      <c r="CE24" s="35"/>
      <c r="CF24" s="35"/>
      <c r="CG24" s="35"/>
      <c r="CH24" s="35"/>
      <c r="CI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6"/>
    </row>
    <row r="25" spans="1:153" ht="10.5" customHeight="1">
      <c r="A25" s="41"/>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P25" s="72" t="s">
        <v>125</v>
      </c>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6"/>
    </row>
    <row r="26" spans="1:153" ht="10.5" customHeight="1">
      <c r="A26" s="41"/>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M26" s="338">
        <f>Design!L41</f>
      </c>
      <c r="BN26" s="338"/>
      <c r="BO26" s="338"/>
      <c r="BP26" s="338"/>
      <c r="BQ26" s="338"/>
      <c r="BR26" s="72" t="s">
        <v>126</v>
      </c>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6"/>
    </row>
    <row r="27" spans="1:153" ht="10.5" customHeight="1">
      <c r="A27" s="4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6"/>
    </row>
    <row r="28" spans="1:153" ht="10.5" customHeight="1">
      <c r="A28" s="4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M28" s="337">
        <f>Design!B44</f>
        <v>0</v>
      </c>
      <c r="BN28" s="337"/>
      <c r="BO28" s="337"/>
      <c r="BP28" s="337"/>
      <c r="BQ28" s="337"/>
      <c r="BR28" s="73" t="s">
        <v>123</v>
      </c>
      <c r="BS28" s="35"/>
      <c r="BT28" s="35"/>
      <c r="BU28" s="35"/>
      <c r="BV28" s="35"/>
      <c r="BW28" s="35"/>
      <c r="BX28" s="35"/>
      <c r="BY28" s="35"/>
      <c r="BZ28" s="35"/>
      <c r="CA28" s="35"/>
      <c r="CB28" s="35"/>
      <c r="CC28" s="35"/>
      <c r="CD28" s="35"/>
      <c r="CE28" s="35"/>
      <c r="CF28" s="35"/>
      <c r="CG28" s="35"/>
      <c r="CH28" s="35"/>
      <c r="CI28" s="35"/>
      <c r="CJ28" s="35"/>
      <c r="CK28" s="35"/>
      <c r="CL28" s="35"/>
      <c r="CM28" s="35"/>
      <c r="CN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6"/>
    </row>
    <row r="29" spans="1:153" ht="10.5" customHeight="1">
      <c r="A29" s="4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M29" s="336">
        <f>Design!E44</f>
        <v>0</v>
      </c>
      <c r="BN29" s="336"/>
      <c r="BO29" s="336"/>
      <c r="BP29" s="336"/>
      <c r="BQ29" s="336"/>
      <c r="BR29" s="72" t="s">
        <v>124</v>
      </c>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6"/>
    </row>
    <row r="30" spans="1:153" ht="10.5" customHeight="1">
      <c r="A30" s="41"/>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6"/>
    </row>
    <row r="31" spans="1:153" ht="10.5"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60"/>
      <c r="BL31" s="64"/>
      <c r="BM31" s="337">
        <f>Design!B46</f>
        <v>0</v>
      </c>
      <c r="BN31" s="337"/>
      <c r="BO31" s="337"/>
      <c r="BP31" s="337"/>
      <c r="BQ31" s="337"/>
      <c r="BR31" s="73" t="s">
        <v>123</v>
      </c>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6"/>
    </row>
    <row r="32" spans="1:153" ht="10.5" customHeight="1">
      <c r="A32" s="4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60"/>
      <c r="BL32" s="32"/>
      <c r="BM32" s="336">
        <f>Design!E46</f>
        <v>0</v>
      </c>
      <c r="BN32" s="336"/>
      <c r="BO32" s="336"/>
      <c r="BP32" s="336"/>
      <c r="BQ32" s="336"/>
      <c r="BR32" s="72" t="s">
        <v>124</v>
      </c>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6"/>
    </row>
    <row r="33" spans="1:153" ht="10.5" customHeight="1">
      <c r="A33" s="41"/>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60"/>
      <c r="BL33" s="32"/>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74"/>
      <c r="DN33" s="74"/>
      <c r="DO33" s="74"/>
      <c r="DP33" s="35"/>
      <c r="DQ33" s="333">
        <v>4</v>
      </c>
      <c r="DR33" s="333"/>
      <c r="DS33" s="333"/>
      <c r="DT33" s="333"/>
      <c r="DU33" s="333"/>
      <c r="DV33" s="333"/>
      <c r="DW33" s="334" t="s">
        <v>127</v>
      </c>
      <c r="DX33" s="303"/>
      <c r="DY33" s="303"/>
      <c r="DZ33" s="303"/>
      <c r="EA33" s="303"/>
      <c r="EB33" s="303"/>
      <c r="EC33" s="303"/>
      <c r="ED33" s="303"/>
      <c r="EE33" s="303"/>
      <c r="EF33" s="303"/>
      <c r="EG33" s="35"/>
      <c r="EH33" s="35"/>
      <c r="EI33" s="35"/>
      <c r="EJ33" s="35"/>
      <c r="EK33" s="35"/>
      <c r="EL33" s="35"/>
      <c r="EM33" s="35"/>
      <c r="EN33" s="35"/>
      <c r="EO33" s="35"/>
      <c r="EP33" s="35"/>
      <c r="EQ33" s="35"/>
      <c r="ER33" s="35"/>
      <c r="ES33" s="35"/>
      <c r="ET33" s="35"/>
      <c r="EU33" s="35"/>
      <c r="EV33" s="35"/>
      <c r="EW33" s="36"/>
    </row>
    <row r="34" spans="1:153"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M34" s="75" t="s">
        <v>165</v>
      </c>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6"/>
    </row>
    <row r="35" spans="1:153" ht="10.5" customHeight="1" thickBot="1">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9"/>
      <c r="DN35" s="39"/>
      <c r="DO35" s="39"/>
      <c r="DP35" s="39"/>
      <c r="DQ35" s="39"/>
      <c r="DR35" s="39"/>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4"/>
    </row>
    <row r="36" spans="1:153" ht="10.5" customHeight="1">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24"/>
      <c r="CX36" s="176" t="s">
        <v>36</v>
      </c>
      <c r="CY36" s="177"/>
      <c r="CZ36" s="177"/>
      <c r="DA36" s="177"/>
      <c r="DB36" s="177"/>
      <c r="DC36" s="177"/>
      <c r="DD36" s="177"/>
      <c r="DE36" s="177"/>
      <c r="DF36" s="177"/>
      <c r="DG36" s="177"/>
      <c r="DH36" s="27"/>
      <c r="DI36" s="311">
        <f>'Sheet No. 1 of 4'!DG26</f>
      </c>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26"/>
    </row>
    <row r="37" spans="1:153" ht="10.5" customHeight="1">
      <c r="A37" s="30"/>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0"/>
      <c r="CX37" s="255">
        <f>'Sheet No. 1 of 4'!CV27</f>
      </c>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32"/>
      <c r="ED37" s="167" t="s">
        <v>37</v>
      </c>
      <c r="EE37" s="168"/>
      <c r="EF37" s="168"/>
      <c r="EG37" s="168"/>
      <c r="EH37" s="168"/>
      <c r="EI37" s="168"/>
      <c r="EJ37" s="168"/>
      <c r="EK37" s="168"/>
      <c r="EL37" s="168"/>
      <c r="EM37" s="168"/>
      <c r="EN37" s="168"/>
      <c r="EO37" s="168"/>
      <c r="EP37" s="168"/>
      <c r="EQ37" s="168"/>
      <c r="ER37" s="168"/>
      <c r="ES37" s="168"/>
      <c r="ET37" s="168"/>
      <c r="EU37" s="168"/>
      <c r="EV37" s="168"/>
      <c r="EW37" s="34"/>
    </row>
    <row r="38" spans="1:153" ht="10.5" customHeight="1">
      <c r="A38" s="3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0"/>
      <c r="CX38" s="171" t="s">
        <v>38</v>
      </c>
      <c r="CY38" s="168"/>
      <c r="CZ38" s="168"/>
      <c r="DA38" s="168"/>
      <c r="DB38" s="168"/>
      <c r="DC38" s="168"/>
      <c r="DD38" s="168"/>
      <c r="DE38" s="168"/>
      <c r="DF38" s="32"/>
      <c r="DG38" s="255">
        <f>'Sheet No. 1 of 4'!DD28</f>
      </c>
      <c r="DH38" s="255"/>
      <c r="DI38" s="255"/>
      <c r="DJ38" s="255"/>
      <c r="DK38" s="255"/>
      <c r="DL38" s="255"/>
      <c r="DM38" s="255"/>
      <c r="DN38" s="255"/>
      <c r="DO38" s="255"/>
      <c r="DP38" s="255"/>
      <c r="DQ38" s="255"/>
      <c r="DR38" s="255"/>
      <c r="DS38" s="255"/>
      <c r="DT38" s="255"/>
      <c r="DU38" s="255"/>
      <c r="DV38" s="255"/>
      <c r="DW38" s="255"/>
      <c r="DX38" s="255"/>
      <c r="DY38" s="255"/>
      <c r="DZ38" s="255"/>
      <c r="EA38" s="255"/>
      <c r="EB38" s="255"/>
      <c r="EC38" s="255"/>
      <c r="ED38" s="255"/>
      <c r="EE38" s="255"/>
      <c r="EF38" s="255"/>
      <c r="EG38" s="255"/>
      <c r="EH38" s="255"/>
      <c r="EI38" s="255"/>
      <c r="EJ38" s="255"/>
      <c r="EK38" s="255"/>
      <c r="EL38" s="255"/>
      <c r="EM38" s="255"/>
      <c r="EN38" s="255"/>
      <c r="EO38" s="255"/>
      <c r="EP38" s="255"/>
      <c r="EQ38" s="255"/>
      <c r="ER38" s="255"/>
      <c r="ES38" s="255"/>
      <c r="ET38" s="255"/>
      <c r="EU38" s="255"/>
      <c r="EV38" s="255"/>
      <c r="EW38" s="34"/>
    </row>
    <row r="39" spans="1:153" ht="10.5" customHeight="1">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0"/>
      <c r="CX39" s="78"/>
      <c r="CY39" s="78"/>
      <c r="CZ39" s="78"/>
      <c r="DA39" s="78"/>
      <c r="DB39" s="78"/>
      <c r="DC39" s="78"/>
      <c r="DD39" s="78"/>
      <c r="DE39" s="78"/>
      <c r="DF39" s="150" t="s">
        <v>143</v>
      </c>
      <c r="DG39" s="150"/>
      <c r="DH39" s="150"/>
      <c r="DI39" s="150"/>
      <c r="DJ39" s="150"/>
      <c r="DK39" s="150"/>
      <c r="DL39" s="150"/>
      <c r="DM39" s="150">
        <f>IF(ISBLANK(Design!K6),"",Design!K6)</f>
      </c>
      <c r="DN39" s="150"/>
      <c r="DO39" s="150"/>
      <c r="DP39" s="150"/>
      <c r="DQ39" s="78"/>
      <c r="DR39" s="150" t="s">
        <v>144</v>
      </c>
      <c r="DS39" s="150"/>
      <c r="DT39" s="150"/>
      <c r="DU39" s="150"/>
      <c r="DV39" s="150"/>
      <c r="DW39" s="150"/>
      <c r="DX39" s="150"/>
      <c r="DY39" s="150"/>
      <c r="DZ39" s="150"/>
      <c r="EA39" s="181">
        <f>IF(ISBLANK(Design!M6),"",Design!M6)</f>
      </c>
      <c r="EB39" s="181"/>
      <c r="EC39" s="181"/>
      <c r="ED39" s="181"/>
      <c r="EE39" s="78"/>
      <c r="EF39" s="182" t="s">
        <v>145</v>
      </c>
      <c r="EG39" s="182"/>
      <c r="EH39" s="182"/>
      <c r="EI39" s="182"/>
      <c r="EJ39" s="182"/>
      <c r="EK39" s="182"/>
      <c r="EL39" s="182"/>
      <c r="EM39" s="181">
        <f>IF(ISBLANK(Design!O6),"",Design!O6)</f>
      </c>
      <c r="EN39" s="181"/>
      <c r="EO39" s="181"/>
      <c r="EP39" s="181"/>
      <c r="EQ39" s="78"/>
      <c r="ER39" s="78"/>
      <c r="ES39" s="78"/>
      <c r="ET39" s="78"/>
      <c r="EU39" s="78"/>
      <c r="EV39" s="78"/>
      <c r="EW39" s="34"/>
    </row>
    <row r="40" spans="1:153" ht="10.5" customHeight="1" thickBot="1">
      <c r="A40" s="30"/>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32"/>
      <c r="CG40" s="66"/>
      <c r="CH40" s="46"/>
      <c r="CI40" s="46"/>
      <c r="CJ40" s="46"/>
      <c r="CK40" s="46"/>
      <c r="CL40" s="46"/>
      <c r="CM40" s="46"/>
      <c r="CN40" s="46"/>
      <c r="CO40" s="46"/>
      <c r="CP40" s="46"/>
      <c r="CQ40" s="46"/>
      <c r="CR40" s="46"/>
      <c r="CS40" s="46"/>
      <c r="CT40" s="46"/>
      <c r="CU40" s="46"/>
      <c r="CV40" s="32"/>
      <c r="CW40" s="30"/>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4"/>
    </row>
    <row r="41" spans="1:153" ht="10.5" customHeight="1">
      <c r="A41" s="30"/>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32"/>
      <c r="CG41" s="45"/>
      <c r="CH41" s="46"/>
      <c r="CI41" s="46"/>
      <c r="CJ41" s="46"/>
      <c r="CK41" s="46"/>
      <c r="CL41" s="46"/>
      <c r="CM41" s="46"/>
      <c r="CN41" s="46"/>
      <c r="CO41" s="46"/>
      <c r="CP41" s="46"/>
      <c r="CQ41" s="46"/>
      <c r="CR41" s="46"/>
      <c r="CS41" s="46"/>
      <c r="CT41" s="46"/>
      <c r="CU41" s="46"/>
      <c r="CV41" s="32"/>
      <c r="CW41" s="178"/>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80"/>
    </row>
    <row r="42" spans="1:153" ht="10.5" customHeight="1">
      <c r="A42" s="30"/>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1"/>
      <c r="AB42" s="32"/>
      <c r="AC42" s="32"/>
      <c r="AD42" s="32"/>
      <c r="AE42" s="32"/>
      <c r="AF42" s="32"/>
      <c r="AG42" s="32"/>
      <c r="AH42" s="32"/>
      <c r="AI42" s="32"/>
      <c r="AJ42" s="32"/>
      <c r="AK42" s="32"/>
      <c r="AL42" s="32"/>
      <c r="AM42" s="32"/>
      <c r="AN42" s="32"/>
      <c r="AO42" s="32"/>
      <c r="AP42" s="32"/>
      <c r="AQ42" s="32"/>
      <c r="AR42" s="32"/>
      <c r="AS42" s="32"/>
      <c r="AT42" s="32"/>
      <c r="AU42" s="32"/>
      <c r="AV42" s="32"/>
      <c r="AW42" s="3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32"/>
      <c r="CF42" s="32"/>
      <c r="CG42" s="48"/>
      <c r="CH42" s="48"/>
      <c r="CI42" s="48"/>
      <c r="CJ42" s="32"/>
      <c r="CK42" s="48"/>
      <c r="CL42" s="48"/>
      <c r="CM42" s="48"/>
      <c r="CN42" s="48"/>
      <c r="CO42" s="48"/>
      <c r="CP42" s="48"/>
      <c r="CQ42" s="48"/>
      <c r="CR42" s="48"/>
      <c r="CS42" s="48"/>
      <c r="CT42" s="48"/>
      <c r="CU42" s="48"/>
      <c r="CV42" s="32"/>
      <c r="CW42" s="160" t="s">
        <v>46</v>
      </c>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2"/>
    </row>
    <row r="43" spans="1:153" ht="10.5" customHeight="1">
      <c r="A43" s="3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1"/>
      <c r="AB43" s="32"/>
      <c r="AC43" s="32"/>
      <c r="AD43" s="32"/>
      <c r="AE43" s="32"/>
      <c r="AF43" s="32"/>
      <c r="AG43" s="32"/>
      <c r="AH43" s="32"/>
      <c r="AI43" s="32"/>
      <c r="AJ43" s="32"/>
      <c r="AK43" s="32"/>
      <c r="AL43" s="32"/>
      <c r="AM43" s="32"/>
      <c r="AN43" s="32"/>
      <c r="AO43" s="32"/>
      <c r="AP43" s="32"/>
      <c r="AQ43" s="32"/>
      <c r="AR43" s="32"/>
      <c r="AS43" s="32"/>
      <c r="AT43" s="32"/>
      <c r="AU43" s="32"/>
      <c r="AV43" s="32"/>
      <c r="AW43" s="3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32"/>
      <c r="CF43" s="32"/>
      <c r="CG43" s="48"/>
      <c r="CH43" s="48"/>
      <c r="CI43" s="48"/>
      <c r="CJ43" s="32"/>
      <c r="CK43" s="48"/>
      <c r="CL43" s="48"/>
      <c r="CM43" s="48"/>
      <c r="CN43" s="48"/>
      <c r="CO43" s="48"/>
      <c r="CP43" s="48"/>
      <c r="CQ43" s="48"/>
      <c r="CR43" s="48"/>
      <c r="CS43" s="48"/>
      <c r="CT43" s="48"/>
      <c r="CU43" s="48"/>
      <c r="CV43" s="32"/>
      <c r="CW43" s="160" t="s">
        <v>128</v>
      </c>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2"/>
    </row>
    <row r="44" spans="1:153" ht="10.5" customHeight="1">
      <c r="A44" s="30"/>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1"/>
      <c r="AB44" s="32"/>
      <c r="AC44" s="32"/>
      <c r="AD44" s="32"/>
      <c r="AE44" s="32"/>
      <c r="AF44" s="32"/>
      <c r="AG44" s="32"/>
      <c r="AH44" s="32"/>
      <c r="AI44" s="32"/>
      <c r="AJ44" s="32"/>
      <c r="AK44" s="32"/>
      <c r="AL44" s="32"/>
      <c r="AM44" s="32"/>
      <c r="AN44" s="32"/>
      <c r="AO44" s="32"/>
      <c r="AP44" s="32"/>
      <c r="AQ44" s="32"/>
      <c r="AR44" s="32"/>
      <c r="AS44" s="32"/>
      <c r="AT44" s="32"/>
      <c r="AU44" s="32"/>
      <c r="AV44" s="32"/>
      <c r="AW44" s="3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32"/>
      <c r="CF44" s="32"/>
      <c r="CG44" s="48"/>
      <c r="CH44" s="48"/>
      <c r="CI44" s="48"/>
      <c r="CJ44" s="32"/>
      <c r="CK44" s="48"/>
      <c r="CL44" s="48"/>
      <c r="CM44" s="48"/>
      <c r="CN44" s="48"/>
      <c r="CO44" s="48"/>
      <c r="CP44" s="48"/>
      <c r="CQ44" s="48"/>
      <c r="CR44" s="48"/>
      <c r="CS44" s="48"/>
      <c r="CT44" s="48"/>
      <c r="CU44" s="48"/>
      <c r="CV44" s="33"/>
      <c r="CW44" s="160" t="s">
        <v>51</v>
      </c>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2"/>
    </row>
    <row r="45" spans="1:153" ht="10.5" customHeight="1" thickBot="1">
      <c r="A45" s="30"/>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1"/>
      <c r="AB45" s="32"/>
      <c r="AC45" s="32"/>
      <c r="AD45" s="32"/>
      <c r="AE45" s="32"/>
      <c r="AF45" s="32"/>
      <c r="AG45" s="32"/>
      <c r="AH45" s="32"/>
      <c r="AI45" s="32"/>
      <c r="AJ45" s="32"/>
      <c r="AK45" s="32"/>
      <c r="AL45" s="32"/>
      <c r="AM45" s="32"/>
      <c r="AN45" s="32"/>
      <c r="AO45" s="32"/>
      <c r="AP45" s="32"/>
      <c r="AQ45" s="32"/>
      <c r="AR45" s="32"/>
      <c r="AS45" s="32"/>
      <c r="AT45" s="32"/>
      <c r="AU45" s="32"/>
      <c r="AV45" s="32"/>
      <c r="AW45" s="3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32"/>
      <c r="CF45" s="32"/>
      <c r="CG45" s="49"/>
      <c r="CH45" s="49"/>
      <c r="CI45" s="49"/>
      <c r="CJ45" s="32"/>
      <c r="CK45" s="48"/>
      <c r="CL45" s="48"/>
      <c r="CM45" s="48"/>
      <c r="CN45" s="48"/>
      <c r="CO45" s="48"/>
      <c r="CP45" s="48"/>
      <c r="CQ45" s="48"/>
      <c r="CR45" s="49"/>
      <c r="CS45" s="49"/>
      <c r="CT45" s="49"/>
      <c r="CU45" s="49"/>
      <c r="CV45" s="32"/>
      <c r="CW45" s="321">
        <f>'Sheet No. 1 of 4'!CU35</f>
        <v>0</v>
      </c>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3"/>
    </row>
    <row r="46" spans="1:153" ht="10.5" customHeight="1">
      <c r="A46" s="3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1"/>
      <c r="AB46" s="32"/>
      <c r="AC46" s="32"/>
      <c r="AD46" s="32"/>
      <c r="AE46" s="32"/>
      <c r="AF46" s="32"/>
      <c r="AG46" s="32"/>
      <c r="AH46" s="32"/>
      <c r="AI46" s="32"/>
      <c r="AJ46" s="32"/>
      <c r="AK46" s="32"/>
      <c r="AL46" s="32"/>
      <c r="AM46" s="32"/>
      <c r="AN46" s="32"/>
      <c r="AO46" s="32"/>
      <c r="AP46" s="32"/>
      <c r="AQ46" s="32"/>
      <c r="AR46" s="32"/>
      <c r="AS46" s="32"/>
      <c r="AT46" s="32"/>
      <c r="AU46" s="32"/>
      <c r="AV46" s="32"/>
      <c r="AW46" s="3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32"/>
      <c r="CF46" s="32"/>
      <c r="CG46" s="49"/>
      <c r="CH46" s="49"/>
      <c r="CI46" s="49"/>
      <c r="CJ46" s="32"/>
      <c r="CK46" s="48"/>
      <c r="CL46" s="48"/>
      <c r="CM46" s="48"/>
      <c r="CN46" s="48"/>
      <c r="CO46" s="48"/>
      <c r="CP46" s="48"/>
      <c r="CQ46" s="48"/>
      <c r="CR46" s="49"/>
      <c r="CS46" s="49"/>
      <c r="CT46" s="49"/>
      <c r="CU46" s="49"/>
      <c r="CV46" s="32"/>
      <c r="CW46" s="137" t="s">
        <v>56</v>
      </c>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9"/>
    </row>
    <row r="47" spans="1:153" ht="10.5" customHeight="1">
      <c r="A47" s="67"/>
      <c r="B47" s="43"/>
      <c r="C47" s="43"/>
      <c r="D47" s="43"/>
      <c r="E47" s="43"/>
      <c r="F47" s="43"/>
      <c r="G47" s="43"/>
      <c r="H47" s="43"/>
      <c r="I47" s="43"/>
      <c r="J47" s="43"/>
      <c r="K47" s="43"/>
      <c r="L47" s="43"/>
      <c r="M47" s="43"/>
      <c r="N47" s="43"/>
      <c r="O47" s="43"/>
      <c r="P47" s="43"/>
      <c r="Q47" s="43"/>
      <c r="R47" s="43"/>
      <c r="S47" s="43"/>
      <c r="T47" s="43"/>
      <c r="U47" s="43"/>
      <c r="V47" s="43"/>
      <c r="W47" s="43"/>
      <c r="X47" s="43"/>
      <c r="Y47" s="43"/>
      <c r="Z47" s="32"/>
      <c r="AA47" s="31"/>
      <c r="AB47" s="32"/>
      <c r="AC47" s="32"/>
      <c r="AD47" s="32"/>
      <c r="AE47" s="32"/>
      <c r="AF47" s="32"/>
      <c r="AG47" s="32"/>
      <c r="AH47" s="32"/>
      <c r="AI47" s="32"/>
      <c r="AJ47" s="32"/>
      <c r="AK47" s="32"/>
      <c r="AL47" s="32"/>
      <c r="AM47" s="32"/>
      <c r="AN47" s="32"/>
      <c r="AO47" s="32"/>
      <c r="AP47" s="32"/>
      <c r="AQ47" s="32"/>
      <c r="AR47" s="32"/>
      <c r="AS47" s="32"/>
      <c r="AT47" s="32"/>
      <c r="AU47" s="32"/>
      <c r="AV47" s="32"/>
      <c r="AW47" s="3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32"/>
      <c r="CF47" s="32"/>
      <c r="CG47" s="49"/>
      <c r="CH47" s="49"/>
      <c r="CI47" s="49"/>
      <c r="CJ47" s="32"/>
      <c r="CK47" s="48"/>
      <c r="CL47" s="48"/>
      <c r="CM47" s="48"/>
      <c r="CN47" s="48"/>
      <c r="CO47" s="48"/>
      <c r="CP47" s="48"/>
      <c r="CQ47" s="48"/>
      <c r="CR47" s="49"/>
      <c r="CS47" s="49"/>
      <c r="CT47" s="49"/>
      <c r="CU47" s="49"/>
      <c r="CV47" s="32"/>
      <c r="CW47" s="140" t="s">
        <v>60</v>
      </c>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2"/>
    </row>
    <row r="48" spans="1:153" ht="10.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49"/>
      <c r="CH48" s="49"/>
      <c r="CI48" s="49"/>
      <c r="CJ48" s="32"/>
      <c r="CK48" s="48"/>
      <c r="CL48" s="48"/>
      <c r="CM48" s="48"/>
      <c r="CN48" s="48"/>
      <c r="CO48" s="48"/>
      <c r="CP48" s="48"/>
      <c r="CQ48" s="48"/>
      <c r="CR48" s="49"/>
      <c r="CS48" s="49"/>
      <c r="CT48" s="49"/>
      <c r="CU48" s="49"/>
      <c r="CV48" s="32"/>
      <c r="CW48" s="30"/>
      <c r="CX48" s="32"/>
      <c r="CY48" s="32"/>
      <c r="CZ48" s="32"/>
      <c r="DA48" s="32"/>
      <c r="DB48" s="32"/>
      <c r="DC48" s="32"/>
      <c r="DD48" s="32"/>
      <c r="DE48" s="32"/>
      <c r="DF48" s="32"/>
      <c r="DG48" s="32"/>
      <c r="DH48" s="32"/>
      <c r="DI48" s="32"/>
      <c r="DJ48" s="32"/>
      <c r="DK48" s="32"/>
      <c r="DL48" s="32"/>
      <c r="DM48" s="32"/>
      <c r="DN48" s="32"/>
      <c r="DO48" s="32"/>
      <c r="DP48" s="32"/>
      <c r="DQ48" s="186" t="s">
        <v>31</v>
      </c>
      <c r="DR48" s="186"/>
      <c r="DS48" s="186"/>
      <c r="DT48" s="186"/>
      <c r="DU48" s="187"/>
      <c r="DV48" s="188" t="s">
        <v>64</v>
      </c>
      <c r="DW48" s="189"/>
      <c r="DX48" s="189"/>
      <c r="DY48" s="189"/>
      <c r="DZ48" s="189"/>
      <c r="EA48" s="189"/>
      <c r="EB48" s="189"/>
      <c r="EC48" s="189"/>
      <c r="ED48" s="189"/>
      <c r="EE48" s="189"/>
      <c r="EF48" s="189"/>
      <c r="EG48" s="43"/>
      <c r="EH48" s="193"/>
      <c r="EI48" s="193"/>
      <c r="EJ48" s="193"/>
      <c r="EK48" s="193"/>
      <c r="EL48" s="193"/>
      <c r="EM48" s="193"/>
      <c r="EN48" s="193"/>
      <c r="EO48" s="193"/>
      <c r="EP48" s="193"/>
      <c r="EQ48" s="193"/>
      <c r="ER48" s="193"/>
      <c r="ES48" s="193"/>
      <c r="ET48" s="193"/>
      <c r="EU48" s="193"/>
      <c r="EV48" s="193"/>
      <c r="EW48" s="34"/>
    </row>
    <row r="49" spans="1:153" ht="10.5" customHeight="1">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32"/>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32"/>
      <c r="CG49" s="48"/>
      <c r="CH49" s="48"/>
      <c r="CI49" s="48"/>
      <c r="CJ49" s="32"/>
      <c r="CK49" s="48"/>
      <c r="CL49" s="48"/>
      <c r="CM49" s="48"/>
      <c r="CN49" s="48"/>
      <c r="CO49" s="48"/>
      <c r="CP49" s="48"/>
      <c r="CQ49" s="48"/>
      <c r="CR49" s="31"/>
      <c r="CS49" s="31"/>
      <c r="CT49" s="31"/>
      <c r="CU49" s="31"/>
      <c r="CV49" s="32"/>
      <c r="CW49" s="30"/>
      <c r="CX49" s="175" t="s">
        <v>68</v>
      </c>
      <c r="CY49" s="175"/>
      <c r="CZ49" s="175"/>
      <c r="DA49" s="175"/>
      <c r="DB49" s="175"/>
      <c r="DC49" s="175"/>
      <c r="DD49" s="175"/>
      <c r="DE49" s="50"/>
      <c r="DF49" s="320">
        <f>'Sheet No. 1 of 4'!DD39</f>
        <v>0</v>
      </c>
      <c r="DG49" s="314"/>
      <c r="DH49" s="314"/>
      <c r="DI49" s="314"/>
      <c r="DJ49" s="314"/>
      <c r="DK49" s="314"/>
      <c r="DL49" s="314"/>
      <c r="DM49" s="314"/>
      <c r="DN49" s="314"/>
      <c r="DO49" s="314"/>
      <c r="DP49" s="44"/>
      <c r="DQ49" s="326">
        <f>'Sheet No. 1 of 4'!DO39</f>
        <v>0</v>
      </c>
      <c r="DR49" s="326"/>
      <c r="DS49" s="326"/>
      <c r="DT49" s="326"/>
      <c r="DU49" s="327"/>
      <c r="DV49" s="188" t="s">
        <v>69</v>
      </c>
      <c r="DW49" s="189"/>
      <c r="DX49" s="189"/>
      <c r="DY49" s="189"/>
      <c r="DZ49" s="4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34"/>
    </row>
    <row r="50" spans="1:153" ht="10.5" customHeight="1">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32"/>
      <c r="AA50" s="71"/>
      <c r="AB50" s="33"/>
      <c r="AC50" s="33"/>
      <c r="AD50" s="33"/>
      <c r="AE50" s="33"/>
      <c r="AF50" s="33"/>
      <c r="AG50" s="33"/>
      <c r="AH50" s="33"/>
      <c r="AI50" s="33"/>
      <c r="AJ50" s="33"/>
      <c r="AK50" s="33"/>
      <c r="AL50" s="33"/>
      <c r="AM50" s="3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32"/>
      <c r="CF50" s="32"/>
      <c r="CG50" s="48"/>
      <c r="CH50" s="48"/>
      <c r="CI50" s="48"/>
      <c r="CJ50" s="32"/>
      <c r="CK50" s="48"/>
      <c r="CL50" s="48"/>
      <c r="CM50" s="48"/>
      <c r="CN50" s="48"/>
      <c r="CO50" s="48"/>
      <c r="CP50" s="48"/>
      <c r="CQ50" s="48"/>
      <c r="CR50" s="31"/>
      <c r="CS50" s="31"/>
      <c r="CT50" s="31"/>
      <c r="CU50" s="31"/>
      <c r="CV50" s="32"/>
      <c r="CW50" s="30"/>
      <c r="CX50" s="175" t="s">
        <v>74</v>
      </c>
      <c r="CY50" s="175"/>
      <c r="CZ50" s="175"/>
      <c r="DA50" s="175"/>
      <c r="DB50" s="175"/>
      <c r="DC50" s="175"/>
      <c r="DD50" s="175"/>
      <c r="DE50" s="50"/>
      <c r="DF50" s="320">
        <f>'Sheet No. 1 of 4'!DD40</f>
        <v>0</v>
      </c>
      <c r="DG50" s="314"/>
      <c r="DH50" s="314"/>
      <c r="DI50" s="314"/>
      <c r="DJ50" s="314"/>
      <c r="DK50" s="314"/>
      <c r="DL50" s="314"/>
      <c r="DM50" s="314"/>
      <c r="DN50" s="314"/>
      <c r="DO50" s="314"/>
      <c r="DP50" s="44"/>
      <c r="DQ50" s="324">
        <f>'Sheet No. 1 of 4'!DO40</f>
        <v>0</v>
      </c>
      <c r="DR50" s="324"/>
      <c r="DS50" s="324"/>
      <c r="DT50" s="324"/>
      <c r="DU50" s="325"/>
      <c r="DV50" s="208"/>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34"/>
    </row>
    <row r="51" spans="1:153" ht="10.5" customHeight="1">
      <c r="A51" s="68"/>
      <c r="B51" s="69"/>
      <c r="C51" s="69"/>
      <c r="D51" s="69"/>
      <c r="E51" s="69"/>
      <c r="F51" s="69"/>
      <c r="G51" s="69"/>
      <c r="H51" s="69"/>
      <c r="I51" s="69"/>
      <c r="J51" s="69"/>
      <c r="K51" s="69"/>
      <c r="L51" s="69"/>
      <c r="M51" s="69"/>
      <c r="N51" s="69"/>
      <c r="O51" s="69"/>
      <c r="P51" s="69"/>
      <c r="Q51" s="69"/>
      <c r="R51" s="69"/>
      <c r="S51" s="69"/>
      <c r="T51" s="69"/>
      <c r="U51" s="69"/>
      <c r="V51" s="69"/>
      <c r="W51" s="69"/>
      <c r="X51" s="69"/>
      <c r="Y51" s="69"/>
      <c r="Z51" s="32"/>
      <c r="AA51" s="71"/>
      <c r="AB51" s="32"/>
      <c r="AC51" s="32"/>
      <c r="AD51" s="32"/>
      <c r="AE51" s="32"/>
      <c r="AF51" s="32"/>
      <c r="AG51" s="32"/>
      <c r="AH51" s="32"/>
      <c r="AI51" s="32"/>
      <c r="AJ51" s="32"/>
      <c r="AK51" s="32"/>
      <c r="AL51" s="32"/>
      <c r="AM51" s="3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32"/>
      <c r="CF51" s="32"/>
      <c r="CG51" s="48"/>
      <c r="CH51" s="48"/>
      <c r="CI51" s="48"/>
      <c r="CJ51" s="32"/>
      <c r="CK51" s="48"/>
      <c r="CL51" s="48"/>
      <c r="CM51" s="48"/>
      <c r="CN51" s="48"/>
      <c r="CO51" s="48"/>
      <c r="CP51" s="48"/>
      <c r="CQ51" s="48"/>
      <c r="CR51" s="31"/>
      <c r="CS51" s="31"/>
      <c r="CT51" s="31"/>
      <c r="CU51" s="31"/>
      <c r="CV51" s="32"/>
      <c r="CW51" s="30"/>
      <c r="CX51" s="175" t="s">
        <v>79</v>
      </c>
      <c r="CY51" s="175"/>
      <c r="CZ51" s="175"/>
      <c r="DA51" s="175"/>
      <c r="DB51" s="175"/>
      <c r="DC51" s="175"/>
      <c r="DD51" s="175"/>
      <c r="DE51" s="50"/>
      <c r="DF51" s="173">
        <f>'Sheet No. 1 of 4'!DD41</f>
        <v>0</v>
      </c>
      <c r="DG51" s="174"/>
      <c r="DH51" s="174"/>
      <c r="DI51" s="174"/>
      <c r="DJ51" s="174"/>
      <c r="DK51" s="174"/>
      <c r="DL51" s="174"/>
      <c r="DM51" s="174"/>
      <c r="DN51" s="174"/>
      <c r="DO51" s="174"/>
      <c r="DP51" s="44"/>
      <c r="DQ51" s="205">
        <f>'Sheet No. 1 of 4'!DO41</f>
        <v>0</v>
      </c>
      <c r="DR51" s="205"/>
      <c r="DS51" s="205"/>
      <c r="DT51" s="205"/>
      <c r="DU51" s="319"/>
      <c r="DV51" s="188" t="s">
        <v>69</v>
      </c>
      <c r="DW51" s="189"/>
      <c r="DX51" s="189"/>
      <c r="DY51" s="189"/>
      <c r="DZ51" s="43"/>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34"/>
    </row>
    <row r="52" spans="1:153" ht="10.5" customHeight="1">
      <c r="A52" s="67"/>
      <c r="B52" s="43"/>
      <c r="C52" s="43"/>
      <c r="D52" s="43"/>
      <c r="E52" s="43"/>
      <c r="F52" s="43"/>
      <c r="G52" s="43"/>
      <c r="H52" s="43"/>
      <c r="I52" s="43"/>
      <c r="J52" s="43"/>
      <c r="K52" s="43"/>
      <c r="L52" s="43"/>
      <c r="M52" s="43"/>
      <c r="N52" s="43"/>
      <c r="O52" s="43"/>
      <c r="P52" s="43"/>
      <c r="Q52" s="43"/>
      <c r="R52" s="43"/>
      <c r="S52" s="43"/>
      <c r="T52" s="43"/>
      <c r="U52" s="43"/>
      <c r="V52" s="43"/>
      <c r="W52" s="43"/>
      <c r="X52" s="43"/>
      <c r="Y52" s="43"/>
      <c r="Z52" s="3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32"/>
      <c r="CF52" s="32"/>
      <c r="CG52" s="48"/>
      <c r="CH52" s="48"/>
      <c r="CI52" s="48"/>
      <c r="CJ52" s="32"/>
      <c r="CK52" s="48"/>
      <c r="CL52" s="48"/>
      <c r="CM52" s="48"/>
      <c r="CN52" s="48"/>
      <c r="CO52" s="48"/>
      <c r="CP52" s="48"/>
      <c r="CQ52" s="48"/>
      <c r="CR52" s="31"/>
      <c r="CS52" s="31"/>
      <c r="CT52" s="31"/>
      <c r="CU52" s="31"/>
      <c r="CV52" s="32"/>
      <c r="CW52" s="30"/>
      <c r="CX52" s="175" t="s">
        <v>81</v>
      </c>
      <c r="CY52" s="175"/>
      <c r="CZ52" s="175"/>
      <c r="DA52" s="175"/>
      <c r="DB52" s="175"/>
      <c r="DC52" s="175"/>
      <c r="DD52" s="175"/>
      <c r="DE52" s="50"/>
      <c r="DF52" s="173">
        <f>'Sheet No. 1 of 4'!DD42</f>
        <v>0</v>
      </c>
      <c r="DG52" s="174"/>
      <c r="DH52" s="174"/>
      <c r="DI52" s="174"/>
      <c r="DJ52" s="174"/>
      <c r="DK52" s="174"/>
      <c r="DL52" s="174"/>
      <c r="DM52" s="174"/>
      <c r="DN52" s="174"/>
      <c r="DO52" s="174"/>
      <c r="DP52" s="44"/>
      <c r="DQ52" s="205">
        <f>'Sheet No. 1 of 4'!DO42</f>
        <v>0</v>
      </c>
      <c r="DR52" s="205"/>
      <c r="DS52" s="205"/>
      <c r="DT52" s="205"/>
      <c r="DU52" s="319"/>
      <c r="DV52" s="194" t="s">
        <v>82</v>
      </c>
      <c r="DW52" s="195"/>
      <c r="DX52" s="195"/>
      <c r="DY52" s="195"/>
      <c r="DZ52" s="195"/>
      <c r="EA52" s="195"/>
      <c r="EB52" s="195"/>
      <c r="EC52" s="195"/>
      <c r="ED52" s="196"/>
      <c r="EE52" s="190" t="s">
        <v>83</v>
      </c>
      <c r="EF52" s="191"/>
      <c r="EG52" s="191"/>
      <c r="EH52" s="191"/>
      <c r="EI52" s="191"/>
      <c r="EJ52" s="191"/>
      <c r="EK52" s="191"/>
      <c r="EL52" s="191"/>
      <c r="EM52" s="191"/>
      <c r="EN52" s="191"/>
      <c r="EO52" s="191"/>
      <c r="EP52" s="191"/>
      <c r="EQ52" s="191"/>
      <c r="ER52" s="191"/>
      <c r="ES52" s="191"/>
      <c r="ET52" s="191"/>
      <c r="EU52" s="191"/>
      <c r="EV52" s="191"/>
      <c r="EW52" s="192"/>
    </row>
    <row r="53" spans="1:153" ht="10.5" customHeight="1" thickBot="1">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8"/>
      <c r="CX53" s="39"/>
      <c r="CY53" s="54"/>
      <c r="CZ53" s="54"/>
      <c r="DA53" s="54"/>
      <c r="DB53" s="54"/>
      <c r="DC53" s="54"/>
      <c r="DD53" s="54"/>
      <c r="DE53" s="54"/>
      <c r="DF53" s="54"/>
      <c r="DG53" s="54"/>
      <c r="DH53" s="54"/>
      <c r="DI53" s="54"/>
      <c r="DJ53" s="54"/>
      <c r="DK53" s="54"/>
      <c r="DL53" s="54"/>
      <c r="DM53" s="54"/>
      <c r="DN53" s="54"/>
      <c r="DO53" s="54"/>
      <c r="DP53" s="54"/>
      <c r="DQ53" s="54"/>
      <c r="DR53" s="54"/>
      <c r="DS53" s="54"/>
      <c r="DT53" s="54"/>
      <c r="DU53" s="55"/>
      <c r="DV53" s="315">
        <f>IF(ISBLANK('Sheet No. 1 of 4'!DT43),"",'Sheet No. 1 of 4'!DT43+2)</f>
      </c>
      <c r="DW53" s="316"/>
      <c r="DX53" s="316"/>
      <c r="DY53" s="210" t="s">
        <v>85</v>
      </c>
      <c r="DZ53" s="210"/>
      <c r="EA53" s="210"/>
      <c r="EB53" s="316">
        <f>'Sheet No. 1 of 4'!DZ43</f>
        <v>0</v>
      </c>
      <c r="EC53" s="316"/>
      <c r="ED53" s="317"/>
      <c r="EE53" s="211" t="s">
        <v>86</v>
      </c>
      <c r="EF53" s="212"/>
      <c r="EG53" s="212"/>
      <c r="EH53" s="212"/>
      <c r="EI53" s="212"/>
      <c r="EJ53" s="212"/>
      <c r="EK53" s="212"/>
      <c r="EL53" s="212"/>
      <c r="EM53" s="212"/>
      <c r="EN53" s="212"/>
      <c r="EO53" s="212"/>
      <c r="EP53" s="212"/>
      <c r="EQ53" s="212"/>
      <c r="ER53" s="212"/>
      <c r="ES53" s="212"/>
      <c r="ET53" s="212"/>
      <c r="EU53" s="212"/>
      <c r="EV53" s="212"/>
      <c r="EW53" s="213"/>
    </row>
    <row r="54" spans="1:83" ht="10.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row>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sheetProtection sheet="1" objects="1" scenarios="1" selectLockedCells="1"/>
  <mergeCells count="53">
    <mergeCell ref="DQ33:DV33"/>
    <mergeCell ref="DW33:EF33"/>
    <mergeCell ref="BL22:CT22"/>
    <mergeCell ref="BM29:BQ29"/>
    <mergeCell ref="BM31:BQ31"/>
    <mergeCell ref="BM32:BQ32"/>
    <mergeCell ref="BM26:BQ26"/>
    <mergeCell ref="BM28:BQ28"/>
    <mergeCell ref="DQ50:DU50"/>
    <mergeCell ref="DQ51:DU51"/>
    <mergeCell ref="DQ52:DU52"/>
    <mergeCell ref="DV52:ED52"/>
    <mergeCell ref="DV48:EF48"/>
    <mergeCell ref="DV49:DY49"/>
    <mergeCell ref="DV51:DY51"/>
    <mergeCell ref="EE52:EW52"/>
    <mergeCell ref="EE53:EW53"/>
    <mergeCell ref="EA51:EV51"/>
    <mergeCell ref="EA49:EV49"/>
    <mergeCell ref="DV50:EV50"/>
    <mergeCell ref="DV53:DX53"/>
    <mergeCell ref="EB53:ED53"/>
    <mergeCell ref="DY53:EA53"/>
    <mergeCell ref="EF39:EL39"/>
    <mergeCell ref="CX52:DD52"/>
    <mergeCell ref="DF50:DO50"/>
    <mergeCell ref="DF51:DO51"/>
    <mergeCell ref="DF52:DO52"/>
    <mergeCell ref="DQ49:DU49"/>
    <mergeCell ref="CX49:DD49"/>
    <mergeCell ref="DF49:DO49"/>
    <mergeCell ref="CX50:DD50"/>
    <mergeCell ref="CX51:DD51"/>
    <mergeCell ref="DF39:DL39"/>
    <mergeCell ref="DM39:DP39"/>
    <mergeCell ref="DR39:DZ39"/>
    <mergeCell ref="EA39:ED39"/>
    <mergeCell ref="CX36:DG36"/>
    <mergeCell ref="ED37:EV37"/>
    <mergeCell ref="CX37:EB37"/>
    <mergeCell ref="DG38:EV38"/>
    <mergeCell ref="DI36:EV36"/>
    <mergeCell ref="CX38:DE38"/>
    <mergeCell ref="EM39:EP39"/>
    <mergeCell ref="DQ48:DU48"/>
    <mergeCell ref="CW46:EW46"/>
    <mergeCell ref="CW47:EW47"/>
    <mergeCell ref="CW44:EW44"/>
    <mergeCell ref="CW45:EW45"/>
    <mergeCell ref="EH48:EV48"/>
    <mergeCell ref="CW41:EW41"/>
    <mergeCell ref="CW43:EW43"/>
    <mergeCell ref="CW42:EW42"/>
  </mergeCells>
  <printOptions/>
  <pageMargins left="0.5" right="0.5" top="0.5" bottom="0.5" header="0.5" footer="0.5"/>
  <pageSetup fitToHeight="1" fitToWidth="1" horizontalDpi="600" verticalDpi="600" orientation="landscape" r:id="rId5"/>
  <drawing r:id="rId4"/>
  <legacyDrawing r:id="rId3"/>
  <oleObjects>
    <oleObject progId="AutoCAD.Drawing.16" shapeId="4991537" r:id="rId1"/>
    <oleObject progId="AutoCAD.Drawing.16" shapeId="5020753" r:id="rId2"/>
  </oleObjects>
</worksheet>
</file>

<file path=xl/worksheets/sheet5.xml><?xml version="1.0" encoding="utf-8"?>
<worksheet xmlns="http://schemas.openxmlformats.org/spreadsheetml/2006/main" xmlns:r="http://schemas.openxmlformats.org/officeDocument/2006/relationships">
  <sheetPr>
    <pageSetUpPr fitToPage="1"/>
  </sheetPr>
  <dimension ref="A1:EW54"/>
  <sheetViews>
    <sheetView showGridLines="0" showZeros="0" workbookViewId="0" topLeftCell="AY7">
      <selection activeCell="CD12" sqref="CD12:CF12"/>
    </sheetView>
  </sheetViews>
  <sheetFormatPr defaultColWidth="9.140625" defaultRowHeight="12.75"/>
  <cols>
    <col min="1" max="153" width="0.85546875" style="0" customWidth="1"/>
  </cols>
  <sheetData>
    <row r="1" spans="1:153" ht="10.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7"/>
      <c r="BL1" s="27"/>
      <c r="BM1" s="27"/>
      <c r="BN1" s="58"/>
      <c r="BO1" s="58"/>
      <c r="BP1" s="58"/>
      <c r="BQ1" s="28"/>
      <c r="BR1" s="347" t="s">
        <v>129</v>
      </c>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348"/>
      <c r="DK1" s="348"/>
      <c r="DL1" s="348"/>
      <c r="DM1" s="348"/>
      <c r="DN1" s="348"/>
      <c r="DO1" s="348"/>
      <c r="DP1" s="348"/>
      <c r="DQ1" s="348"/>
      <c r="DR1" s="348"/>
      <c r="DS1" s="348"/>
      <c r="DT1" s="348"/>
      <c r="DU1" s="348"/>
      <c r="DV1" s="348"/>
      <c r="DW1" s="348"/>
      <c r="DX1" s="348"/>
      <c r="DY1" s="348"/>
      <c r="DZ1" s="348"/>
      <c r="EA1" s="348"/>
      <c r="EB1" s="348"/>
      <c r="EC1" s="348"/>
      <c r="ED1" s="348"/>
      <c r="EE1" s="348"/>
      <c r="EF1" s="348"/>
      <c r="EG1" s="348"/>
      <c r="EH1" s="348"/>
      <c r="EI1" s="348"/>
      <c r="EJ1" s="348"/>
      <c r="EK1" s="348"/>
      <c r="EL1" s="348"/>
      <c r="EM1" s="348"/>
      <c r="EN1" s="348"/>
      <c r="EO1" s="348"/>
      <c r="EP1" s="348"/>
      <c r="EQ1" s="348"/>
      <c r="ER1" s="348"/>
      <c r="ES1" s="348"/>
      <c r="ET1" s="348"/>
      <c r="EU1" s="348"/>
      <c r="EV1" s="348"/>
      <c r="EW1" s="29"/>
    </row>
    <row r="2" spans="1:153" ht="10.5" customHeight="1">
      <c r="A2" s="30"/>
      <c r="B2" s="31"/>
      <c r="C2" s="31"/>
      <c r="D2" s="31"/>
      <c r="E2" s="31"/>
      <c r="F2" s="31"/>
      <c r="G2" s="31"/>
      <c r="H2" s="31"/>
      <c r="I2" s="31"/>
      <c r="J2" s="31"/>
      <c r="K2" s="31"/>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32"/>
      <c r="AN2" s="31"/>
      <c r="AO2" s="33"/>
      <c r="AP2" s="33"/>
      <c r="AQ2" s="33"/>
      <c r="AR2" s="33"/>
      <c r="AS2" s="32"/>
      <c r="AT2" s="59"/>
      <c r="AU2" s="59"/>
      <c r="AV2" s="59"/>
      <c r="AW2" s="59"/>
      <c r="AX2" s="59"/>
      <c r="AY2" s="59"/>
      <c r="AZ2" s="59"/>
      <c r="BA2" s="59"/>
      <c r="BB2" s="59"/>
      <c r="BC2" s="59"/>
      <c r="BD2" s="59"/>
      <c r="BE2" s="59"/>
      <c r="BF2" s="59"/>
      <c r="BG2" s="59"/>
      <c r="BH2" s="59"/>
      <c r="BI2" s="59"/>
      <c r="BJ2" s="59"/>
      <c r="BK2" s="32"/>
      <c r="BL2" s="32"/>
      <c r="BM2" s="32"/>
      <c r="BN2" s="60"/>
      <c r="BO2" s="60"/>
      <c r="BP2" s="60"/>
      <c r="BQ2" s="35"/>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6"/>
    </row>
    <row r="3" spans="1:153" ht="10.5" customHeight="1">
      <c r="A3" s="30"/>
      <c r="B3" s="31"/>
      <c r="C3" s="31"/>
      <c r="D3" s="31"/>
      <c r="E3" s="31"/>
      <c r="F3" s="31"/>
      <c r="G3" s="31"/>
      <c r="H3" s="31"/>
      <c r="I3" s="31"/>
      <c r="J3" s="31"/>
      <c r="K3" s="31"/>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32"/>
      <c r="AN3" s="31"/>
      <c r="AO3" s="33"/>
      <c r="AP3" s="33"/>
      <c r="AQ3" s="33"/>
      <c r="AR3" s="33"/>
      <c r="AS3" s="33"/>
      <c r="AT3" s="33"/>
      <c r="AU3" s="33"/>
      <c r="AV3" s="33"/>
      <c r="AW3" s="33"/>
      <c r="AX3" s="33"/>
      <c r="AY3" s="33"/>
      <c r="AZ3" s="33"/>
      <c r="BA3" s="32"/>
      <c r="BB3" s="59"/>
      <c r="BC3" s="59"/>
      <c r="BD3" s="59"/>
      <c r="BE3" s="59"/>
      <c r="BF3" s="59"/>
      <c r="BG3" s="59"/>
      <c r="BH3" s="59"/>
      <c r="BI3" s="59"/>
      <c r="BJ3" s="59"/>
      <c r="BK3" s="32"/>
      <c r="BL3" s="32"/>
      <c r="BM3" s="32"/>
      <c r="BN3" s="60"/>
      <c r="BO3" s="60"/>
      <c r="BP3" s="60"/>
      <c r="BQ3" s="35"/>
      <c r="BR3" s="31" t="s">
        <v>41</v>
      </c>
      <c r="BS3" s="31"/>
      <c r="BT3" s="31"/>
      <c r="BU3" s="31"/>
      <c r="BV3" s="31"/>
      <c r="BW3" s="31"/>
      <c r="BX3" s="31"/>
      <c r="BY3" s="31"/>
      <c r="BZ3" s="31"/>
      <c r="CA3" s="31"/>
      <c r="CB3" s="31"/>
      <c r="CC3" s="31"/>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1"/>
      <c r="EG3" s="341">
        <v>1</v>
      </c>
      <c r="EH3" s="352"/>
      <c r="EI3" s="352"/>
      <c r="EJ3" s="352"/>
      <c r="EK3" s="352"/>
      <c r="EL3" s="352"/>
      <c r="EM3" s="352"/>
      <c r="EN3" s="352"/>
      <c r="EO3" s="291" t="s">
        <v>130</v>
      </c>
      <c r="EP3" s="283"/>
      <c r="EQ3" s="283"/>
      <c r="ER3" s="283"/>
      <c r="ES3" s="283"/>
      <c r="ET3" s="283"/>
      <c r="EU3" s="283"/>
      <c r="EV3" s="283"/>
      <c r="EW3" s="36"/>
    </row>
    <row r="4" spans="1:153" ht="10.5" customHeight="1">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2"/>
      <c r="BL4" s="32"/>
      <c r="BM4" s="32"/>
      <c r="BN4" s="60"/>
      <c r="BO4" s="60"/>
      <c r="BP4" s="60"/>
      <c r="BQ4" s="35"/>
      <c r="BR4" s="31" t="s">
        <v>131</v>
      </c>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31"/>
      <c r="EG4" s="215">
        <f>IF(ISNUMBER('Sheet No. 1 of 4'!CI34),('Sheet No. 2 of 4'!EL26+'Sheet No. 2 of 4'!EL29)*1.1,"")</f>
      </c>
      <c r="EH4" s="345"/>
      <c r="EI4" s="345"/>
      <c r="EJ4" s="345"/>
      <c r="EK4" s="345"/>
      <c r="EL4" s="345"/>
      <c r="EM4" s="345"/>
      <c r="EN4" s="345"/>
      <c r="EO4" s="291" t="s">
        <v>132</v>
      </c>
      <c r="EP4" s="283"/>
      <c r="EQ4" s="283"/>
      <c r="ER4" s="283"/>
      <c r="ES4" s="283"/>
      <c r="ET4" s="283"/>
      <c r="EU4" s="283"/>
      <c r="EV4" s="283"/>
      <c r="EW4" s="36"/>
    </row>
    <row r="5" spans="1:153" ht="10.5" customHeight="1">
      <c r="A5" s="30"/>
      <c r="B5" s="3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2"/>
      <c r="BB5" s="32"/>
      <c r="BC5" s="32"/>
      <c r="BD5" s="32"/>
      <c r="BE5" s="32"/>
      <c r="BF5" s="32"/>
      <c r="BG5" s="32"/>
      <c r="BH5" s="32"/>
      <c r="BI5" s="32"/>
      <c r="BJ5" s="32"/>
      <c r="BK5" s="32"/>
      <c r="BL5" s="32"/>
      <c r="BM5" s="32"/>
      <c r="BN5" s="60"/>
      <c r="BO5" s="60"/>
      <c r="BP5" s="60"/>
      <c r="BQ5" s="35"/>
      <c r="BR5" s="31" t="s">
        <v>133</v>
      </c>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268">
        <f>'Sheet No. 2 of 4'!EO8</f>
      </c>
      <c r="DA5" s="268"/>
      <c r="DB5" s="268"/>
      <c r="DC5" s="268"/>
      <c r="DD5" s="268"/>
      <c r="DE5" s="268"/>
      <c r="DF5" s="268"/>
      <c r="DG5" s="351"/>
      <c r="DH5" s="138" t="s">
        <v>134</v>
      </c>
      <c r="DI5" s="138"/>
      <c r="DJ5" s="138"/>
      <c r="DK5" s="138"/>
      <c r="DL5" s="138"/>
      <c r="DM5" s="138"/>
      <c r="DN5" s="138"/>
      <c r="DO5" s="76"/>
      <c r="DP5" s="76"/>
      <c r="DQ5" s="76"/>
      <c r="DR5" s="76"/>
      <c r="DS5" s="76"/>
      <c r="DT5" s="76"/>
      <c r="DU5" s="76"/>
      <c r="DV5" s="76"/>
      <c r="DW5" s="76"/>
      <c r="DX5" s="76"/>
      <c r="DY5" s="76"/>
      <c r="DZ5" s="76"/>
      <c r="EA5" s="76"/>
      <c r="EB5" s="76"/>
      <c r="EC5" s="76"/>
      <c r="ED5" s="76"/>
      <c r="EE5" s="76"/>
      <c r="EF5" s="31"/>
      <c r="EG5" s="343">
        <f>IF(ISNUMBER('Sheet No. 2 of 4'!EO9),'Sheet No. 2 of 4'!EO9,"")</f>
      </c>
      <c r="EH5" s="344"/>
      <c r="EI5" s="344"/>
      <c r="EJ5" s="344"/>
      <c r="EK5" s="344"/>
      <c r="EL5" s="344"/>
      <c r="EM5" s="344"/>
      <c r="EN5" s="344"/>
      <c r="EO5" s="350" t="s">
        <v>135</v>
      </c>
      <c r="EP5" s="283"/>
      <c r="EQ5" s="283"/>
      <c r="ER5" s="283"/>
      <c r="ES5" s="283"/>
      <c r="ET5" s="283"/>
      <c r="EU5" s="283"/>
      <c r="EV5" s="283"/>
      <c r="EW5" s="36"/>
    </row>
    <row r="6" spans="1:153" ht="10.5" customHeight="1">
      <c r="A6" s="30"/>
      <c r="B6" s="31"/>
      <c r="C6" s="33"/>
      <c r="D6" s="33"/>
      <c r="E6" s="33"/>
      <c r="F6" s="33"/>
      <c r="G6" s="33"/>
      <c r="H6" s="33"/>
      <c r="I6" s="33"/>
      <c r="J6" s="33"/>
      <c r="K6" s="33"/>
      <c r="L6" s="32"/>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32"/>
      <c r="AN6" s="31"/>
      <c r="AO6" s="33"/>
      <c r="AP6" s="33"/>
      <c r="AQ6" s="33"/>
      <c r="AR6" s="33"/>
      <c r="AS6" s="32"/>
      <c r="AT6" s="59"/>
      <c r="AU6" s="59"/>
      <c r="AV6" s="59"/>
      <c r="AW6" s="59"/>
      <c r="AX6" s="59"/>
      <c r="AY6" s="59"/>
      <c r="AZ6" s="59"/>
      <c r="BA6" s="59"/>
      <c r="BB6" s="59"/>
      <c r="BC6" s="59"/>
      <c r="BD6" s="59"/>
      <c r="BE6" s="59"/>
      <c r="BF6" s="59"/>
      <c r="BG6" s="59"/>
      <c r="BH6" s="59"/>
      <c r="BI6" s="59"/>
      <c r="BJ6" s="59"/>
      <c r="BK6" s="32"/>
      <c r="BL6" s="32"/>
      <c r="BM6" s="32"/>
      <c r="BN6" s="60"/>
      <c r="BO6" s="60"/>
      <c r="BP6" s="60"/>
      <c r="BQ6" s="35"/>
      <c r="BR6" s="31" t="s">
        <v>136</v>
      </c>
      <c r="BS6" s="31"/>
      <c r="BT6" s="31"/>
      <c r="BU6" s="31"/>
      <c r="BV6" s="31"/>
      <c r="BW6" s="31"/>
      <c r="BX6" s="31"/>
      <c r="BY6" s="31"/>
      <c r="BZ6" s="31"/>
      <c r="CA6" s="31"/>
      <c r="CB6" s="31"/>
      <c r="CC6" s="31"/>
      <c r="CD6" s="31"/>
      <c r="CE6" s="31"/>
      <c r="CF6" s="31"/>
      <c r="CG6" s="31"/>
      <c r="CH6" s="31"/>
      <c r="CI6" s="31"/>
      <c r="CJ6" s="31"/>
      <c r="CK6" s="31"/>
      <c r="CL6" s="31"/>
      <c r="CM6" s="31"/>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1"/>
      <c r="EG6" s="215">
        <f>IF(ISNUMBER('Sheet No. 1 of 4'!CI36),0.04*'Sheet No. 1 of 4'!CI36,"")</f>
      </c>
      <c r="EH6" s="345"/>
      <c r="EI6" s="345"/>
      <c r="EJ6" s="345"/>
      <c r="EK6" s="345"/>
      <c r="EL6" s="345"/>
      <c r="EM6" s="345"/>
      <c r="EN6" s="345"/>
      <c r="EO6" s="291" t="s">
        <v>132</v>
      </c>
      <c r="EP6" s="283"/>
      <c r="EQ6" s="283"/>
      <c r="ER6" s="283"/>
      <c r="ES6" s="283"/>
      <c r="ET6" s="283"/>
      <c r="EU6" s="283"/>
      <c r="EV6" s="283"/>
      <c r="EW6" s="36"/>
    </row>
    <row r="7" spans="1:153" ht="10.5" customHeight="1">
      <c r="A7" s="30"/>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60"/>
      <c r="BO7" s="60"/>
      <c r="BP7" s="60"/>
      <c r="BQ7" s="35"/>
      <c r="BR7" s="31" t="s">
        <v>188</v>
      </c>
      <c r="BS7" s="31"/>
      <c r="BT7" s="31"/>
      <c r="BU7" s="31"/>
      <c r="BV7" s="31"/>
      <c r="BW7" s="31"/>
      <c r="BX7" s="31"/>
      <c r="BY7" s="31"/>
      <c r="BZ7" s="31"/>
      <c r="CA7" s="31"/>
      <c r="CB7" s="31"/>
      <c r="CC7" s="31"/>
      <c r="CD7" s="31"/>
      <c r="CE7" s="31"/>
      <c r="CF7" s="31"/>
      <c r="CG7" s="31"/>
      <c r="CH7" s="31"/>
      <c r="CI7" s="31"/>
      <c r="CJ7" s="31"/>
      <c r="CK7" s="31"/>
      <c r="CL7" s="31"/>
      <c r="CM7" s="31"/>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1"/>
      <c r="EG7" s="215">
        <f>IF(ISNUMBER('Sheet No. 1 of 4'!CI36),0.03*'Sheet No. 1 of 4'!CI36,"")</f>
      </c>
      <c r="EH7" s="345"/>
      <c r="EI7" s="345"/>
      <c r="EJ7" s="345"/>
      <c r="EK7" s="345"/>
      <c r="EL7" s="345"/>
      <c r="EM7" s="345"/>
      <c r="EN7" s="345"/>
      <c r="EO7" s="291" t="s">
        <v>132</v>
      </c>
      <c r="EP7" s="283"/>
      <c r="EQ7" s="283"/>
      <c r="ER7" s="283"/>
      <c r="ES7" s="283"/>
      <c r="ET7" s="283"/>
      <c r="EU7" s="283"/>
      <c r="EV7" s="283"/>
      <c r="EW7" s="36"/>
    </row>
    <row r="8" spans="1:153" ht="10.5" customHeight="1">
      <c r="A8" s="30"/>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60"/>
      <c r="BO8" s="60"/>
      <c r="BP8" s="60"/>
      <c r="BQ8" s="35"/>
      <c r="BR8" s="31" t="s">
        <v>137</v>
      </c>
      <c r="BS8" s="31"/>
      <c r="BT8" s="31"/>
      <c r="BU8" s="31"/>
      <c r="BV8" s="31"/>
      <c r="BW8" s="31"/>
      <c r="BX8" s="31"/>
      <c r="BY8" s="31"/>
      <c r="BZ8" s="31"/>
      <c r="CA8" s="31"/>
      <c r="CB8" s="31"/>
      <c r="CC8" s="31"/>
      <c r="CD8" s="31"/>
      <c r="CE8" s="31"/>
      <c r="CF8" s="31"/>
      <c r="CG8" s="31"/>
      <c r="CH8" s="31"/>
      <c r="CI8" s="341">
        <f>IF(ISBLANK(Design!B44),"",Design!B44)</f>
      </c>
      <c r="CJ8" s="341"/>
      <c r="CK8" s="341"/>
      <c r="CL8" s="341"/>
      <c r="CM8" s="341"/>
      <c r="CN8" s="342"/>
      <c r="CO8" s="144" t="s">
        <v>138</v>
      </c>
      <c r="CP8" s="154"/>
      <c r="CQ8" s="154"/>
      <c r="CR8" s="154"/>
      <c r="CS8" s="154"/>
      <c r="CT8" s="154"/>
      <c r="CU8" s="154"/>
      <c r="CV8" s="154"/>
      <c r="CW8" s="154"/>
      <c r="CX8" s="154"/>
      <c r="CY8" s="154"/>
      <c r="CZ8" s="154"/>
      <c r="DA8" s="154"/>
      <c r="DB8" s="154"/>
      <c r="DC8" s="31"/>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31"/>
      <c r="EG8" s="342">
        <f>IF(CI8="","",1)</f>
      </c>
      <c r="EH8" s="346"/>
      <c r="EI8" s="346"/>
      <c r="EJ8" s="346"/>
      <c r="EK8" s="346"/>
      <c r="EL8" s="346"/>
      <c r="EM8" s="346"/>
      <c r="EN8" s="346"/>
      <c r="EO8" s="291" t="s">
        <v>130</v>
      </c>
      <c r="EP8" s="283"/>
      <c r="EQ8" s="283"/>
      <c r="ER8" s="283"/>
      <c r="ES8" s="283"/>
      <c r="ET8" s="283"/>
      <c r="EU8" s="283"/>
      <c r="EV8" s="283"/>
      <c r="EW8" s="36"/>
    </row>
    <row r="9" spans="1:153" ht="10.5" customHeight="1">
      <c r="A9" s="41"/>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1" t="s">
        <v>137</v>
      </c>
      <c r="BS9" s="31"/>
      <c r="BT9" s="31"/>
      <c r="BU9" s="31"/>
      <c r="BV9" s="31"/>
      <c r="BW9" s="31"/>
      <c r="BX9" s="31"/>
      <c r="BY9" s="31"/>
      <c r="BZ9" s="31"/>
      <c r="CA9" s="31"/>
      <c r="CB9" s="31"/>
      <c r="CC9" s="31"/>
      <c r="CD9" s="31"/>
      <c r="CE9" s="31"/>
      <c r="CF9" s="31"/>
      <c r="CG9" s="31"/>
      <c r="CH9" s="31"/>
      <c r="CI9" s="342">
        <f>IF(ISBLANK(Design!B46),"",Design!B46)</f>
      </c>
      <c r="CJ9" s="342"/>
      <c r="CK9" s="342"/>
      <c r="CL9" s="342"/>
      <c r="CM9" s="342"/>
      <c r="CN9" s="342"/>
      <c r="CO9" s="144" t="s">
        <v>138</v>
      </c>
      <c r="CP9" s="154"/>
      <c r="CQ9" s="154"/>
      <c r="CR9" s="154"/>
      <c r="CS9" s="154"/>
      <c r="CT9" s="154"/>
      <c r="CU9" s="154"/>
      <c r="CV9" s="154"/>
      <c r="CW9" s="154"/>
      <c r="CX9" s="154"/>
      <c r="CY9" s="154"/>
      <c r="CZ9" s="154"/>
      <c r="DA9" s="154"/>
      <c r="DB9" s="154"/>
      <c r="DC9" s="31"/>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31"/>
      <c r="EG9" s="342">
        <f>IF(CI9="","",1)</f>
      </c>
      <c r="EH9" s="346"/>
      <c r="EI9" s="346"/>
      <c r="EJ9" s="346"/>
      <c r="EK9" s="346"/>
      <c r="EL9" s="346"/>
      <c r="EM9" s="346"/>
      <c r="EN9" s="346"/>
      <c r="EO9" s="291" t="s">
        <v>130</v>
      </c>
      <c r="EP9" s="283"/>
      <c r="EQ9" s="283"/>
      <c r="ER9" s="283"/>
      <c r="ES9" s="283"/>
      <c r="ET9" s="283"/>
      <c r="EU9" s="283"/>
      <c r="EV9" s="283"/>
      <c r="EW9" s="36"/>
    </row>
    <row r="10" spans="1:153" ht="10.5" customHeight="1">
      <c r="A10" s="4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1" t="s">
        <v>139</v>
      </c>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1"/>
      <c r="EG10" s="342">
        <f>IF(OR('Sheet No. 1 of 4'!CI34="",'Sheet No. 1 of 4'!CI38=""),"",ROUNDUP(3.14*'Sheet No. 1 of 4'!CI34/2+2*'Sheet No. 1 of 4'!CI35+4*'Sheet No. 1 of 4'!CI38,0))</f>
      </c>
      <c r="EH10" s="346"/>
      <c r="EI10" s="346"/>
      <c r="EJ10" s="346"/>
      <c r="EK10" s="346"/>
      <c r="EL10" s="346"/>
      <c r="EM10" s="346"/>
      <c r="EN10" s="346"/>
      <c r="EO10" s="291" t="s">
        <v>140</v>
      </c>
      <c r="EP10" s="283"/>
      <c r="EQ10" s="283"/>
      <c r="ER10" s="283"/>
      <c r="ES10" s="283"/>
      <c r="ET10" s="283"/>
      <c r="EU10" s="283"/>
      <c r="EV10" s="283"/>
      <c r="EW10" s="36"/>
    </row>
    <row r="11" spans="1:153" ht="10.5" customHeight="1">
      <c r="A11" s="4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1" t="s">
        <v>141</v>
      </c>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76"/>
      <c r="DV11" s="76"/>
      <c r="DW11" s="76"/>
      <c r="DX11" s="76"/>
      <c r="DY11" s="76"/>
      <c r="DZ11" s="76"/>
      <c r="EA11" s="76"/>
      <c r="EB11" s="76"/>
      <c r="EC11" s="76"/>
      <c r="ED11" s="76"/>
      <c r="EE11" s="76"/>
      <c r="EF11" s="31"/>
      <c r="EG11" s="343">
        <v>2</v>
      </c>
      <c r="EH11" s="344"/>
      <c r="EI11" s="344"/>
      <c r="EJ11" s="344"/>
      <c r="EK11" s="344"/>
      <c r="EL11" s="344"/>
      <c r="EM11" s="344"/>
      <c r="EN11" s="344"/>
      <c r="EO11" s="31" t="s">
        <v>130</v>
      </c>
      <c r="EP11" s="31"/>
      <c r="EQ11" s="31"/>
      <c r="ER11" s="31"/>
      <c r="ES11" s="31"/>
      <c r="ET11" s="31"/>
      <c r="EU11" s="31"/>
      <c r="EV11" s="42"/>
      <c r="EW11" s="36"/>
    </row>
    <row r="12" spans="1:153" ht="10.5" customHeight="1">
      <c r="A12" s="4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1" t="s">
        <v>189</v>
      </c>
      <c r="BS12" s="31"/>
      <c r="BT12" s="31"/>
      <c r="BU12" s="31"/>
      <c r="BV12" s="31"/>
      <c r="BW12" s="31"/>
      <c r="BX12" s="31"/>
      <c r="BY12" s="31"/>
      <c r="BZ12" s="31"/>
      <c r="CA12" s="31"/>
      <c r="CB12" s="31"/>
      <c r="CC12" s="31"/>
      <c r="CD12" s="339"/>
      <c r="CE12" s="339"/>
      <c r="CF12" s="339"/>
      <c r="CG12" s="133" t="s">
        <v>192</v>
      </c>
      <c r="CI12" s="31"/>
      <c r="CJ12" s="31"/>
      <c r="CL12" s="340"/>
      <c r="CM12" s="340"/>
      <c r="CN12" s="340"/>
      <c r="CO12" s="31" t="s">
        <v>191</v>
      </c>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7"/>
      <c r="DT12" s="37"/>
      <c r="DU12" s="37"/>
      <c r="DV12" s="37"/>
      <c r="DW12" s="37"/>
      <c r="DX12" s="37"/>
      <c r="DY12" s="37"/>
      <c r="DZ12" s="37"/>
      <c r="EA12" s="37"/>
      <c r="EB12" s="37"/>
      <c r="EC12" s="37"/>
      <c r="ED12" s="37"/>
      <c r="EE12" s="37"/>
      <c r="EF12" s="31"/>
      <c r="EG12" s="343">
        <f>IF(ISNUMBER('Sheet No. 1 of 4'!CI34),IF(ISBLANK(CL12),"N/A",ROUNDUP(('Sheet No. 1 of 4'!CI34+('Sheet No. 1 of 4'!CI32+1)*2*2)*CL12*110/2000,0)),"")</f>
      </c>
      <c r="EH12" s="344"/>
      <c r="EI12" s="344"/>
      <c r="EJ12" s="344"/>
      <c r="EK12" s="344"/>
      <c r="EL12" s="344"/>
      <c r="EM12" s="344"/>
      <c r="EN12" s="344"/>
      <c r="EO12" s="291" t="s">
        <v>190</v>
      </c>
      <c r="EP12" s="283"/>
      <c r="EQ12" s="283"/>
      <c r="ER12" s="283"/>
      <c r="ES12" s="283"/>
      <c r="ET12" s="283"/>
      <c r="EU12" s="283"/>
      <c r="EV12" s="283"/>
      <c r="EW12" s="36"/>
    </row>
    <row r="13" spans="1:153" ht="10.5" customHeight="1">
      <c r="A13" s="4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EW13" s="117"/>
    </row>
    <row r="14" spans="1:153" ht="10.5" customHeight="1">
      <c r="A14" s="4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EW14" s="117"/>
    </row>
    <row r="15" spans="1:153" ht="10.5" customHeight="1">
      <c r="A15" s="4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6"/>
    </row>
    <row r="16" spans="1:153" ht="10.5" customHeight="1">
      <c r="A16" s="4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6"/>
    </row>
    <row r="17" spans="1:153" ht="10.5" customHeight="1">
      <c r="A17" s="4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6"/>
    </row>
    <row r="18" spans="1:153" ht="10.5" customHeight="1">
      <c r="A18" s="4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6"/>
    </row>
    <row r="19" spans="1:153" ht="10.5" customHeight="1">
      <c r="A19" s="4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6"/>
    </row>
    <row r="20" spans="1:153" ht="10.5" customHeight="1">
      <c r="A20" s="4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6"/>
    </row>
    <row r="21" spans="1:153" ht="10.5" customHeight="1">
      <c r="A21" s="4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6"/>
    </row>
    <row r="22" spans="1:153" ht="10.5" customHeight="1">
      <c r="A22" s="4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6"/>
    </row>
    <row r="23" spans="1:153" ht="10.5" customHeight="1">
      <c r="A23" s="41"/>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6"/>
    </row>
    <row r="24" spans="1:153" ht="10.5" customHeight="1">
      <c r="A24" s="4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6"/>
    </row>
    <row r="25" spans="1:153" ht="10.5" customHeight="1">
      <c r="A25" s="41"/>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6"/>
    </row>
    <row r="26" spans="1:153" ht="10.5" customHeight="1">
      <c r="A26" s="41"/>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6"/>
    </row>
    <row r="27" spans="1:153" ht="10.5" customHeight="1">
      <c r="A27" s="4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6"/>
    </row>
    <row r="28" spans="1:153" ht="10.5" customHeight="1">
      <c r="A28" s="4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6"/>
    </row>
    <row r="29" spans="1:153" ht="10.5" customHeight="1">
      <c r="A29" s="4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6"/>
    </row>
    <row r="30" spans="1:153" ht="10.5" customHeight="1">
      <c r="A30" s="41"/>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6"/>
    </row>
    <row r="31" spans="1:153" ht="10.5"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6"/>
    </row>
    <row r="32" spans="1:153" ht="10.5" customHeight="1">
      <c r="A32" s="4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6"/>
    </row>
    <row r="33" spans="1:153" ht="10.5" customHeight="1">
      <c r="A33" s="41"/>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6"/>
    </row>
    <row r="34" spans="1:153"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6"/>
    </row>
    <row r="35" spans="1:153" ht="10.5" customHeight="1" thickBot="1">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4"/>
    </row>
    <row r="36" spans="1:153" ht="10.5" customHeight="1">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24"/>
      <c r="CX36" s="176" t="s">
        <v>36</v>
      </c>
      <c r="CY36" s="177"/>
      <c r="CZ36" s="177"/>
      <c r="DA36" s="177"/>
      <c r="DB36" s="177"/>
      <c r="DC36" s="177"/>
      <c r="DD36" s="177"/>
      <c r="DE36" s="177"/>
      <c r="DF36" s="177"/>
      <c r="DG36" s="177"/>
      <c r="DH36" s="27"/>
      <c r="DI36" s="311">
        <f>'Sheet No. 1 of 4'!DG26</f>
      </c>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26"/>
    </row>
    <row r="37" spans="1:153" ht="10.5" customHeight="1">
      <c r="A37" s="30"/>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0"/>
      <c r="CX37" s="255">
        <f>'Sheet No. 1 of 4'!CV27</f>
      </c>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32"/>
      <c r="ED37" s="167" t="s">
        <v>37</v>
      </c>
      <c r="EE37" s="168"/>
      <c r="EF37" s="168"/>
      <c r="EG37" s="168"/>
      <c r="EH37" s="168"/>
      <c r="EI37" s="168"/>
      <c r="EJ37" s="168"/>
      <c r="EK37" s="168"/>
      <c r="EL37" s="168"/>
      <c r="EM37" s="168"/>
      <c r="EN37" s="168"/>
      <c r="EO37" s="168"/>
      <c r="EP37" s="168"/>
      <c r="EQ37" s="168"/>
      <c r="ER37" s="168"/>
      <c r="ES37" s="168"/>
      <c r="ET37" s="168"/>
      <c r="EU37" s="168"/>
      <c r="EV37" s="168"/>
      <c r="EW37" s="34"/>
    </row>
    <row r="38" spans="1:153" ht="10.5" customHeight="1">
      <c r="A38" s="3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0"/>
      <c r="CX38" s="171" t="s">
        <v>38</v>
      </c>
      <c r="CY38" s="168"/>
      <c r="CZ38" s="168"/>
      <c r="DA38" s="168"/>
      <c r="DB38" s="168"/>
      <c r="DC38" s="168"/>
      <c r="DD38" s="168"/>
      <c r="DE38" s="168"/>
      <c r="DF38" s="32"/>
      <c r="DG38" s="255">
        <f>'Sheet No. 1 of 4'!DD28</f>
      </c>
      <c r="DH38" s="255"/>
      <c r="DI38" s="255"/>
      <c r="DJ38" s="255"/>
      <c r="DK38" s="255"/>
      <c r="DL38" s="255"/>
      <c r="DM38" s="255"/>
      <c r="DN38" s="255"/>
      <c r="DO38" s="255"/>
      <c r="DP38" s="255"/>
      <c r="DQ38" s="255"/>
      <c r="DR38" s="255"/>
      <c r="DS38" s="255"/>
      <c r="DT38" s="255"/>
      <c r="DU38" s="255"/>
      <c r="DV38" s="255"/>
      <c r="DW38" s="255"/>
      <c r="DX38" s="255"/>
      <c r="DY38" s="255"/>
      <c r="DZ38" s="255"/>
      <c r="EA38" s="255"/>
      <c r="EB38" s="255"/>
      <c r="EC38" s="255"/>
      <c r="ED38" s="255"/>
      <c r="EE38" s="255"/>
      <c r="EF38" s="255"/>
      <c r="EG38" s="255"/>
      <c r="EH38" s="255"/>
      <c r="EI38" s="255"/>
      <c r="EJ38" s="255"/>
      <c r="EK38" s="255"/>
      <c r="EL38" s="255"/>
      <c r="EM38" s="255"/>
      <c r="EN38" s="255"/>
      <c r="EO38" s="255"/>
      <c r="EP38" s="255"/>
      <c r="EQ38" s="255"/>
      <c r="ER38" s="255"/>
      <c r="ES38" s="255"/>
      <c r="ET38" s="255"/>
      <c r="EU38" s="255"/>
      <c r="EV38" s="255"/>
      <c r="EW38" s="34"/>
    </row>
    <row r="39" spans="1:153" ht="10.5" customHeight="1">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0"/>
      <c r="CX39" s="78"/>
      <c r="CY39" s="78"/>
      <c r="CZ39" s="78"/>
      <c r="DA39" s="78"/>
      <c r="DB39" s="78"/>
      <c r="DC39" s="78"/>
      <c r="DD39" s="78"/>
      <c r="DE39" s="78"/>
      <c r="DF39" s="150" t="s">
        <v>143</v>
      </c>
      <c r="DG39" s="150"/>
      <c r="DH39" s="150"/>
      <c r="DI39" s="150"/>
      <c r="DJ39" s="150"/>
      <c r="DK39" s="150"/>
      <c r="DL39" s="150"/>
      <c r="DM39" s="150">
        <f>IF(ISBLANK(Design!K6),"",Design!K6)</f>
      </c>
      <c r="DN39" s="150"/>
      <c r="DO39" s="150"/>
      <c r="DP39" s="150"/>
      <c r="DQ39" s="78"/>
      <c r="DR39" s="150" t="s">
        <v>144</v>
      </c>
      <c r="DS39" s="150"/>
      <c r="DT39" s="150"/>
      <c r="DU39" s="150"/>
      <c r="DV39" s="150"/>
      <c r="DW39" s="150"/>
      <c r="DX39" s="150"/>
      <c r="DY39" s="150"/>
      <c r="DZ39" s="150"/>
      <c r="EA39" s="181">
        <f>IF(ISBLANK(Design!M6),"",Design!M6)</f>
      </c>
      <c r="EB39" s="181"/>
      <c r="EC39" s="181"/>
      <c r="ED39" s="181"/>
      <c r="EE39" s="78"/>
      <c r="EF39" s="182" t="s">
        <v>145</v>
      </c>
      <c r="EG39" s="182"/>
      <c r="EH39" s="182"/>
      <c r="EI39" s="182"/>
      <c r="EJ39" s="182"/>
      <c r="EK39" s="182"/>
      <c r="EL39" s="182"/>
      <c r="EM39" s="181">
        <f>IF(ISBLANK(Design!O6),"",Design!O6)</f>
      </c>
      <c r="EN39" s="181"/>
      <c r="EO39" s="181"/>
      <c r="EP39" s="181"/>
      <c r="EQ39" s="78"/>
      <c r="ER39" s="78"/>
      <c r="ES39" s="78"/>
      <c r="ET39" s="78"/>
      <c r="EU39" s="78"/>
      <c r="EV39" s="78"/>
      <c r="EW39" s="34"/>
    </row>
    <row r="40" spans="1:153" ht="10.5" customHeight="1" thickBot="1">
      <c r="A40" s="30"/>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32"/>
      <c r="CG40" s="66"/>
      <c r="CH40" s="46"/>
      <c r="CI40" s="46"/>
      <c r="CJ40" s="46"/>
      <c r="CK40" s="46"/>
      <c r="CL40" s="46"/>
      <c r="CM40" s="46"/>
      <c r="CN40" s="46"/>
      <c r="CO40" s="46"/>
      <c r="CP40" s="46"/>
      <c r="CQ40" s="46"/>
      <c r="CR40" s="46"/>
      <c r="CS40" s="46"/>
      <c r="CT40" s="46"/>
      <c r="CU40" s="46"/>
      <c r="CV40" s="32"/>
      <c r="CW40" s="30"/>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4"/>
    </row>
    <row r="41" spans="1:153" ht="10.5" customHeight="1">
      <c r="A41" s="30"/>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32"/>
      <c r="CG41" s="45"/>
      <c r="CH41" s="46"/>
      <c r="CI41" s="46"/>
      <c r="CJ41" s="46"/>
      <c r="CK41" s="46"/>
      <c r="CL41" s="46"/>
      <c r="CM41" s="46"/>
      <c r="CN41" s="46"/>
      <c r="CO41" s="46"/>
      <c r="CP41" s="46"/>
      <c r="CQ41" s="46"/>
      <c r="CR41" s="46"/>
      <c r="CS41" s="46"/>
      <c r="CT41" s="46"/>
      <c r="CU41" s="46"/>
      <c r="CV41" s="32"/>
      <c r="CW41" s="178"/>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80"/>
    </row>
    <row r="42" spans="1:153" ht="10.5" customHeight="1">
      <c r="A42" s="30"/>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1"/>
      <c r="AB42" s="32"/>
      <c r="AC42" s="32"/>
      <c r="AD42" s="32"/>
      <c r="AE42" s="32"/>
      <c r="AF42" s="32"/>
      <c r="AG42" s="32"/>
      <c r="AH42" s="32"/>
      <c r="AI42" s="32"/>
      <c r="AJ42" s="32"/>
      <c r="AK42" s="32"/>
      <c r="AL42" s="32"/>
      <c r="AM42" s="32"/>
      <c r="AN42" s="32"/>
      <c r="AO42" s="32"/>
      <c r="AP42" s="32"/>
      <c r="AQ42" s="32"/>
      <c r="AR42" s="32"/>
      <c r="AS42" s="32"/>
      <c r="AT42" s="32"/>
      <c r="AU42" s="32"/>
      <c r="AV42" s="32"/>
      <c r="AW42" s="3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32"/>
      <c r="CF42" s="32"/>
      <c r="CG42" s="48"/>
      <c r="CH42" s="48"/>
      <c r="CI42" s="48"/>
      <c r="CJ42" s="32"/>
      <c r="CK42" s="48"/>
      <c r="CL42" s="48"/>
      <c r="CM42" s="48"/>
      <c r="CN42" s="48"/>
      <c r="CO42" s="48"/>
      <c r="CP42" s="48"/>
      <c r="CQ42" s="48"/>
      <c r="CR42" s="48"/>
      <c r="CS42" s="48"/>
      <c r="CT42" s="48"/>
      <c r="CU42" s="48"/>
      <c r="CV42" s="32"/>
      <c r="CW42" s="160" t="s">
        <v>46</v>
      </c>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2"/>
    </row>
    <row r="43" spans="1:153" ht="10.5" customHeight="1">
      <c r="A43" s="3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1"/>
      <c r="AB43" s="32"/>
      <c r="AC43" s="32"/>
      <c r="AD43" s="32"/>
      <c r="AE43" s="32"/>
      <c r="AF43" s="32"/>
      <c r="AG43" s="32"/>
      <c r="AH43" s="32"/>
      <c r="AI43" s="32"/>
      <c r="AJ43" s="32"/>
      <c r="AK43" s="32"/>
      <c r="AL43" s="32"/>
      <c r="AM43" s="32"/>
      <c r="AN43" s="32"/>
      <c r="AO43" s="32"/>
      <c r="AP43" s="32"/>
      <c r="AQ43" s="32"/>
      <c r="AR43" s="32"/>
      <c r="AS43" s="32"/>
      <c r="AT43" s="32"/>
      <c r="AU43" s="32"/>
      <c r="AV43" s="32"/>
      <c r="AW43" s="3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32"/>
      <c r="CF43" s="32"/>
      <c r="CG43" s="48"/>
      <c r="CH43" s="48"/>
      <c r="CI43" s="48"/>
      <c r="CJ43" s="32"/>
      <c r="CK43" s="48"/>
      <c r="CL43" s="48"/>
      <c r="CM43" s="48"/>
      <c r="CN43" s="48"/>
      <c r="CO43" s="48"/>
      <c r="CP43" s="48"/>
      <c r="CQ43" s="48"/>
      <c r="CR43" s="48"/>
      <c r="CS43" s="48"/>
      <c r="CT43" s="48"/>
      <c r="CU43" s="48"/>
      <c r="CV43" s="32"/>
      <c r="CW43" s="160" t="s">
        <v>142</v>
      </c>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2"/>
    </row>
    <row r="44" spans="1:153" ht="10.5" customHeight="1">
      <c r="A44" s="30"/>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1"/>
      <c r="AB44" s="32"/>
      <c r="AC44" s="32"/>
      <c r="AD44" s="32"/>
      <c r="AE44" s="32"/>
      <c r="AF44" s="32"/>
      <c r="AG44" s="32"/>
      <c r="AH44" s="32"/>
      <c r="AI44" s="32"/>
      <c r="AJ44" s="32"/>
      <c r="AK44" s="32"/>
      <c r="AL44" s="32"/>
      <c r="AM44" s="32"/>
      <c r="AN44" s="32"/>
      <c r="AO44" s="32"/>
      <c r="AP44" s="32"/>
      <c r="AQ44" s="32"/>
      <c r="AR44" s="32"/>
      <c r="AS44" s="32"/>
      <c r="AT44" s="32"/>
      <c r="AU44" s="32"/>
      <c r="AV44" s="32"/>
      <c r="AW44" s="3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32"/>
      <c r="CF44" s="32"/>
      <c r="CG44" s="48"/>
      <c r="CH44" s="48"/>
      <c r="CI44" s="48"/>
      <c r="CJ44" s="32"/>
      <c r="CK44" s="48"/>
      <c r="CL44" s="48"/>
      <c r="CM44" s="48"/>
      <c r="CN44" s="48"/>
      <c r="CO44" s="48"/>
      <c r="CP44" s="48"/>
      <c r="CQ44" s="48"/>
      <c r="CR44" s="48"/>
      <c r="CS44" s="48"/>
      <c r="CT44" s="48"/>
      <c r="CU44" s="48"/>
      <c r="CV44" s="33"/>
      <c r="CW44" s="160" t="s">
        <v>51</v>
      </c>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2"/>
    </row>
    <row r="45" spans="1:153" ht="10.5" customHeight="1" thickBot="1">
      <c r="A45" s="30"/>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1"/>
      <c r="AB45" s="32"/>
      <c r="AC45" s="32"/>
      <c r="AD45" s="32"/>
      <c r="AE45" s="32"/>
      <c r="AF45" s="32"/>
      <c r="AG45" s="32"/>
      <c r="AH45" s="32"/>
      <c r="AI45" s="32"/>
      <c r="AJ45" s="32"/>
      <c r="AK45" s="32"/>
      <c r="AL45" s="32"/>
      <c r="AM45" s="32"/>
      <c r="AN45" s="32"/>
      <c r="AO45" s="32"/>
      <c r="AP45" s="32"/>
      <c r="AQ45" s="32"/>
      <c r="AR45" s="32"/>
      <c r="AS45" s="32"/>
      <c r="AT45" s="32"/>
      <c r="AU45" s="32"/>
      <c r="AV45" s="32"/>
      <c r="AW45" s="3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32"/>
      <c r="CF45" s="32"/>
      <c r="CG45" s="49"/>
      <c r="CH45" s="49"/>
      <c r="CI45" s="49"/>
      <c r="CJ45" s="32"/>
      <c r="CK45" s="48"/>
      <c r="CL45" s="48"/>
      <c r="CM45" s="48"/>
      <c r="CN45" s="48"/>
      <c r="CO45" s="48"/>
      <c r="CP45" s="48"/>
      <c r="CQ45" s="48"/>
      <c r="CR45" s="49"/>
      <c r="CS45" s="49"/>
      <c r="CT45" s="49"/>
      <c r="CU45" s="49"/>
      <c r="CV45" s="32"/>
      <c r="CW45" s="321">
        <f>'Sheet No. 1 of 4'!CU35</f>
        <v>0</v>
      </c>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3"/>
    </row>
    <row r="46" spans="1:153" ht="10.5" customHeight="1">
      <c r="A46" s="3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1"/>
      <c r="AB46" s="32"/>
      <c r="AC46" s="32"/>
      <c r="AD46" s="32"/>
      <c r="AE46" s="32"/>
      <c r="AF46" s="32"/>
      <c r="AG46" s="32"/>
      <c r="AH46" s="32"/>
      <c r="AI46" s="32"/>
      <c r="AJ46" s="32"/>
      <c r="AK46" s="32"/>
      <c r="AL46" s="32"/>
      <c r="AM46" s="32"/>
      <c r="AN46" s="32"/>
      <c r="AO46" s="32"/>
      <c r="AP46" s="32"/>
      <c r="AQ46" s="32"/>
      <c r="AR46" s="32"/>
      <c r="AS46" s="32"/>
      <c r="AT46" s="32"/>
      <c r="AU46" s="32"/>
      <c r="AV46" s="32"/>
      <c r="AW46" s="3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32"/>
      <c r="CF46" s="32"/>
      <c r="CG46" s="49"/>
      <c r="CH46" s="49"/>
      <c r="CI46" s="49"/>
      <c r="CJ46" s="32"/>
      <c r="CK46" s="48"/>
      <c r="CL46" s="48"/>
      <c r="CM46" s="48"/>
      <c r="CN46" s="48"/>
      <c r="CO46" s="48"/>
      <c r="CP46" s="48"/>
      <c r="CQ46" s="48"/>
      <c r="CR46" s="49"/>
      <c r="CS46" s="49"/>
      <c r="CT46" s="49"/>
      <c r="CU46" s="49"/>
      <c r="CV46" s="32"/>
      <c r="CW46" s="137" t="s">
        <v>56</v>
      </c>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9"/>
    </row>
    <row r="47" spans="1:153" ht="10.5" customHeight="1">
      <c r="A47" s="67"/>
      <c r="B47" s="43"/>
      <c r="C47" s="43"/>
      <c r="D47" s="43"/>
      <c r="E47" s="43"/>
      <c r="F47" s="43"/>
      <c r="G47" s="43"/>
      <c r="H47" s="43"/>
      <c r="I47" s="43"/>
      <c r="J47" s="43"/>
      <c r="K47" s="43"/>
      <c r="L47" s="43"/>
      <c r="M47" s="43"/>
      <c r="N47" s="43"/>
      <c r="O47" s="43"/>
      <c r="P47" s="43"/>
      <c r="Q47" s="43"/>
      <c r="R47" s="43"/>
      <c r="S47" s="43"/>
      <c r="T47" s="43"/>
      <c r="U47" s="43"/>
      <c r="V47" s="43"/>
      <c r="W47" s="43"/>
      <c r="X47" s="43"/>
      <c r="Y47" s="43"/>
      <c r="Z47" s="32"/>
      <c r="AA47" s="31"/>
      <c r="AB47" s="32"/>
      <c r="AC47" s="32"/>
      <c r="AD47" s="32"/>
      <c r="AE47" s="32"/>
      <c r="AF47" s="32"/>
      <c r="AG47" s="32"/>
      <c r="AH47" s="32"/>
      <c r="AI47" s="32"/>
      <c r="AJ47" s="32"/>
      <c r="AK47" s="32"/>
      <c r="AL47" s="32"/>
      <c r="AM47" s="32"/>
      <c r="AN47" s="32"/>
      <c r="AO47" s="32"/>
      <c r="AP47" s="32"/>
      <c r="AQ47" s="32"/>
      <c r="AR47" s="32"/>
      <c r="AS47" s="32"/>
      <c r="AT47" s="32"/>
      <c r="AU47" s="32"/>
      <c r="AV47" s="32"/>
      <c r="AW47" s="3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32"/>
      <c r="CF47" s="32"/>
      <c r="CG47" s="49"/>
      <c r="CH47" s="49"/>
      <c r="CI47" s="49"/>
      <c r="CJ47" s="32"/>
      <c r="CK47" s="48"/>
      <c r="CL47" s="48"/>
      <c r="CM47" s="48"/>
      <c r="CN47" s="48"/>
      <c r="CO47" s="48"/>
      <c r="CP47" s="48"/>
      <c r="CQ47" s="48"/>
      <c r="CR47" s="49"/>
      <c r="CS47" s="49"/>
      <c r="CT47" s="49"/>
      <c r="CU47" s="49"/>
      <c r="CV47" s="32"/>
      <c r="CW47" s="140" t="s">
        <v>60</v>
      </c>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2"/>
    </row>
    <row r="48" spans="1:153" ht="10.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49"/>
      <c r="CH48" s="49"/>
      <c r="CI48" s="49"/>
      <c r="CJ48" s="32"/>
      <c r="CK48" s="48"/>
      <c r="CL48" s="48"/>
      <c r="CM48" s="48"/>
      <c r="CN48" s="48"/>
      <c r="CO48" s="48"/>
      <c r="CP48" s="48"/>
      <c r="CQ48" s="48"/>
      <c r="CR48" s="49"/>
      <c r="CS48" s="49"/>
      <c r="CT48" s="49"/>
      <c r="CU48" s="49"/>
      <c r="CV48" s="32"/>
      <c r="CW48" s="30"/>
      <c r="CX48" s="32"/>
      <c r="CY48" s="32"/>
      <c r="CZ48" s="32"/>
      <c r="DA48" s="32"/>
      <c r="DB48" s="32"/>
      <c r="DC48" s="32"/>
      <c r="DD48" s="32"/>
      <c r="DE48" s="32"/>
      <c r="DF48" s="32"/>
      <c r="DG48" s="32"/>
      <c r="DH48" s="32"/>
      <c r="DI48" s="32"/>
      <c r="DJ48" s="32"/>
      <c r="DK48" s="32"/>
      <c r="DL48" s="32"/>
      <c r="DM48" s="32"/>
      <c r="DN48" s="32"/>
      <c r="DO48" s="32"/>
      <c r="DP48" s="32"/>
      <c r="DQ48" s="186" t="s">
        <v>31</v>
      </c>
      <c r="DR48" s="186"/>
      <c r="DS48" s="186"/>
      <c r="DT48" s="186"/>
      <c r="DU48" s="187"/>
      <c r="DV48" s="188" t="s">
        <v>64</v>
      </c>
      <c r="DW48" s="189"/>
      <c r="DX48" s="189"/>
      <c r="DY48" s="189"/>
      <c r="DZ48" s="189"/>
      <c r="EA48" s="189"/>
      <c r="EB48" s="189"/>
      <c r="EC48" s="189"/>
      <c r="ED48" s="189"/>
      <c r="EE48" s="189"/>
      <c r="EF48" s="189"/>
      <c r="EG48" s="43"/>
      <c r="EH48" s="193"/>
      <c r="EI48" s="193"/>
      <c r="EJ48" s="193"/>
      <c r="EK48" s="193"/>
      <c r="EL48" s="193"/>
      <c r="EM48" s="193"/>
      <c r="EN48" s="193"/>
      <c r="EO48" s="193"/>
      <c r="EP48" s="193"/>
      <c r="EQ48" s="193"/>
      <c r="ER48" s="193"/>
      <c r="ES48" s="193"/>
      <c r="ET48" s="193"/>
      <c r="EU48" s="193"/>
      <c r="EV48" s="193"/>
      <c r="EW48" s="34"/>
    </row>
    <row r="49" spans="1:153" ht="10.5" customHeight="1">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32"/>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32"/>
      <c r="CG49" s="48"/>
      <c r="CH49" s="48"/>
      <c r="CI49" s="48"/>
      <c r="CJ49" s="32"/>
      <c r="CK49" s="48"/>
      <c r="CL49" s="48"/>
      <c r="CM49" s="48"/>
      <c r="CN49" s="48"/>
      <c r="CO49" s="48"/>
      <c r="CP49" s="48"/>
      <c r="CQ49" s="48"/>
      <c r="CR49" s="31"/>
      <c r="CS49" s="31"/>
      <c r="CT49" s="31"/>
      <c r="CU49" s="31"/>
      <c r="CV49" s="32"/>
      <c r="CW49" s="30"/>
      <c r="CX49" s="175" t="s">
        <v>68</v>
      </c>
      <c r="CY49" s="175"/>
      <c r="CZ49" s="175"/>
      <c r="DA49" s="175"/>
      <c r="DB49" s="175"/>
      <c r="DC49" s="175"/>
      <c r="DD49" s="175"/>
      <c r="DE49" s="50"/>
      <c r="DF49" s="320">
        <f>'Sheet No. 1 of 4'!DD39</f>
        <v>0</v>
      </c>
      <c r="DG49" s="314"/>
      <c r="DH49" s="314"/>
      <c r="DI49" s="314"/>
      <c r="DJ49" s="314"/>
      <c r="DK49" s="314"/>
      <c r="DL49" s="314"/>
      <c r="DM49" s="314"/>
      <c r="DN49" s="314"/>
      <c r="DO49" s="314"/>
      <c r="DP49" s="44"/>
      <c r="DQ49" s="326">
        <f>'Sheet No. 1 of 4'!DO39</f>
        <v>0</v>
      </c>
      <c r="DR49" s="326"/>
      <c r="DS49" s="326"/>
      <c r="DT49" s="326"/>
      <c r="DU49" s="327"/>
      <c r="DV49" s="188" t="s">
        <v>69</v>
      </c>
      <c r="DW49" s="189"/>
      <c r="DX49" s="189"/>
      <c r="DY49" s="189"/>
      <c r="DZ49" s="4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34"/>
    </row>
    <row r="50" spans="1:153" ht="10.5" customHeight="1">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32"/>
      <c r="AA50" s="71"/>
      <c r="AB50" s="33"/>
      <c r="AC50" s="33"/>
      <c r="AD50" s="33"/>
      <c r="AE50" s="33"/>
      <c r="AF50" s="33"/>
      <c r="AG50" s="33"/>
      <c r="AH50" s="33"/>
      <c r="AI50" s="33"/>
      <c r="AJ50" s="33"/>
      <c r="AK50" s="33"/>
      <c r="AL50" s="33"/>
      <c r="AM50" s="3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32"/>
      <c r="CF50" s="32"/>
      <c r="CG50" s="48"/>
      <c r="CH50" s="48"/>
      <c r="CI50" s="48"/>
      <c r="CJ50" s="32"/>
      <c r="CK50" s="48"/>
      <c r="CL50" s="48"/>
      <c r="CM50" s="48"/>
      <c r="CN50" s="48"/>
      <c r="CO50" s="48"/>
      <c r="CP50" s="48"/>
      <c r="CQ50" s="48"/>
      <c r="CR50" s="31"/>
      <c r="CS50" s="31"/>
      <c r="CT50" s="31"/>
      <c r="CU50" s="31"/>
      <c r="CV50" s="32"/>
      <c r="CW50" s="30"/>
      <c r="CX50" s="175" t="s">
        <v>74</v>
      </c>
      <c r="CY50" s="175"/>
      <c r="CZ50" s="175"/>
      <c r="DA50" s="175"/>
      <c r="DB50" s="175"/>
      <c r="DC50" s="175"/>
      <c r="DD50" s="175"/>
      <c r="DE50" s="50"/>
      <c r="DF50" s="320">
        <f>'Sheet No. 1 of 4'!DD40</f>
        <v>0</v>
      </c>
      <c r="DG50" s="314"/>
      <c r="DH50" s="314"/>
      <c r="DI50" s="314"/>
      <c r="DJ50" s="314"/>
      <c r="DK50" s="314"/>
      <c r="DL50" s="314"/>
      <c r="DM50" s="314"/>
      <c r="DN50" s="314"/>
      <c r="DO50" s="314"/>
      <c r="DP50" s="44"/>
      <c r="DQ50" s="324">
        <f>'Sheet No. 1 of 4'!DO40</f>
        <v>0</v>
      </c>
      <c r="DR50" s="324"/>
      <c r="DS50" s="324"/>
      <c r="DT50" s="324"/>
      <c r="DU50" s="325"/>
      <c r="DV50" s="208"/>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34"/>
    </row>
    <row r="51" spans="1:153" ht="10.5" customHeight="1">
      <c r="A51" s="68"/>
      <c r="B51" s="69"/>
      <c r="C51" s="69"/>
      <c r="D51" s="69"/>
      <c r="E51" s="69"/>
      <c r="F51" s="69"/>
      <c r="G51" s="69"/>
      <c r="H51" s="69"/>
      <c r="I51" s="69"/>
      <c r="J51" s="69"/>
      <c r="K51" s="69"/>
      <c r="L51" s="69"/>
      <c r="M51" s="69"/>
      <c r="N51" s="69"/>
      <c r="O51" s="69"/>
      <c r="P51" s="69"/>
      <c r="Q51" s="69"/>
      <c r="R51" s="69"/>
      <c r="S51" s="69"/>
      <c r="T51" s="69"/>
      <c r="U51" s="69"/>
      <c r="V51" s="69"/>
      <c r="W51" s="69"/>
      <c r="X51" s="69"/>
      <c r="Y51" s="69"/>
      <c r="Z51" s="32"/>
      <c r="AA51" s="71"/>
      <c r="AB51" s="32"/>
      <c r="AC51" s="32"/>
      <c r="AD51" s="32"/>
      <c r="AE51" s="32"/>
      <c r="AF51" s="32"/>
      <c r="AG51" s="32"/>
      <c r="AH51" s="32"/>
      <c r="AI51" s="32"/>
      <c r="AJ51" s="32"/>
      <c r="AK51" s="32"/>
      <c r="AL51" s="32"/>
      <c r="AM51" s="3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32"/>
      <c r="CF51" s="32"/>
      <c r="CG51" s="48"/>
      <c r="CH51" s="48"/>
      <c r="CI51" s="48"/>
      <c r="CJ51" s="32"/>
      <c r="CK51" s="48"/>
      <c r="CL51" s="48"/>
      <c r="CM51" s="48"/>
      <c r="CN51" s="48"/>
      <c r="CO51" s="48"/>
      <c r="CP51" s="48"/>
      <c r="CQ51" s="48"/>
      <c r="CR51" s="31"/>
      <c r="CS51" s="31"/>
      <c r="CT51" s="31"/>
      <c r="CU51" s="31"/>
      <c r="CV51" s="32"/>
      <c r="CW51" s="30"/>
      <c r="CX51" s="175" t="s">
        <v>79</v>
      </c>
      <c r="CY51" s="175"/>
      <c r="CZ51" s="175"/>
      <c r="DA51" s="175"/>
      <c r="DB51" s="175"/>
      <c r="DC51" s="175"/>
      <c r="DD51" s="175"/>
      <c r="DE51" s="50"/>
      <c r="DF51" s="173">
        <f>'Sheet No. 1 of 4'!DD41</f>
        <v>0</v>
      </c>
      <c r="DG51" s="174"/>
      <c r="DH51" s="174"/>
      <c r="DI51" s="174"/>
      <c r="DJ51" s="174"/>
      <c r="DK51" s="174"/>
      <c r="DL51" s="174"/>
      <c r="DM51" s="174"/>
      <c r="DN51" s="174"/>
      <c r="DO51" s="174"/>
      <c r="DP51" s="44"/>
      <c r="DQ51" s="205">
        <f>'Sheet No. 1 of 4'!DO41</f>
        <v>0</v>
      </c>
      <c r="DR51" s="205"/>
      <c r="DS51" s="205"/>
      <c r="DT51" s="205"/>
      <c r="DU51" s="319"/>
      <c r="DV51" s="188" t="s">
        <v>69</v>
      </c>
      <c r="DW51" s="189"/>
      <c r="DX51" s="189"/>
      <c r="DY51" s="189"/>
      <c r="DZ51" s="43"/>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34"/>
    </row>
    <row r="52" spans="1:153" ht="10.5" customHeight="1">
      <c r="A52" s="67"/>
      <c r="B52" s="43"/>
      <c r="C52" s="43"/>
      <c r="D52" s="43"/>
      <c r="E52" s="43"/>
      <c r="F52" s="43"/>
      <c r="G52" s="43"/>
      <c r="H52" s="43"/>
      <c r="I52" s="43"/>
      <c r="J52" s="43"/>
      <c r="K52" s="43"/>
      <c r="L52" s="43"/>
      <c r="M52" s="43"/>
      <c r="N52" s="43"/>
      <c r="O52" s="43"/>
      <c r="P52" s="43"/>
      <c r="Q52" s="43"/>
      <c r="R52" s="43"/>
      <c r="S52" s="43"/>
      <c r="T52" s="43"/>
      <c r="U52" s="43"/>
      <c r="V52" s="43"/>
      <c r="W52" s="43"/>
      <c r="X52" s="43"/>
      <c r="Y52" s="43"/>
      <c r="Z52" s="3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32"/>
      <c r="CF52" s="32"/>
      <c r="CG52" s="48"/>
      <c r="CH52" s="48"/>
      <c r="CI52" s="48"/>
      <c r="CJ52" s="32"/>
      <c r="CK52" s="48"/>
      <c r="CL52" s="48"/>
      <c r="CM52" s="48"/>
      <c r="CN52" s="48"/>
      <c r="CO52" s="48"/>
      <c r="CP52" s="48"/>
      <c r="CQ52" s="48"/>
      <c r="CR52" s="31"/>
      <c r="CS52" s="31"/>
      <c r="CT52" s="31"/>
      <c r="CU52" s="31"/>
      <c r="CV52" s="32"/>
      <c r="CW52" s="30"/>
      <c r="CX52" s="175" t="s">
        <v>81</v>
      </c>
      <c r="CY52" s="175"/>
      <c r="CZ52" s="175"/>
      <c r="DA52" s="175"/>
      <c r="DB52" s="175"/>
      <c r="DC52" s="175"/>
      <c r="DD52" s="175"/>
      <c r="DE52" s="50"/>
      <c r="DF52" s="173">
        <f>'Sheet No. 1 of 4'!DD42</f>
        <v>0</v>
      </c>
      <c r="DG52" s="174"/>
      <c r="DH52" s="174"/>
      <c r="DI52" s="174"/>
      <c r="DJ52" s="174"/>
      <c r="DK52" s="174"/>
      <c r="DL52" s="174"/>
      <c r="DM52" s="174"/>
      <c r="DN52" s="174"/>
      <c r="DO52" s="174"/>
      <c r="DP52" s="44"/>
      <c r="DQ52" s="205">
        <f>'Sheet No. 1 of 4'!DO42</f>
        <v>0</v>
      </c>
      <c r="DR52" s="205"/>
      <c r="DS52" s="205"/>
      <c r="DT52" s="205"/>
      <c r="DU52" s="319"/>
      <c r="DV52" s="194" t="s">
        <v>82</v>
      </c>
      <c r="DW52" s="195"/>
      <c r="DX52" s="195"/>
      <c r="DY52" s="195"/>
      <c r="DZ52" s="195"/>
      <c r="EA52" s="195"/>
      <c r="EB52" s="195"/>
      <c r="EC52" s="195"/>
      <c r="ED52" s="196"/>
      <c r="EE52" s="190" t="s">
        <v>83</v>
      </c>
      <c r="EF52" s="191"/>
      <c r="EG52" s="191"/>
      <c r="EH52" s="191"/>
      <c r="EI52" s="191"/>
      <c r="EJ52" s="191"/>
      <c r="EK52" s="191"/>
      <c r="EL52" s="191"/>
      <c r="EM52" s="191"/>
      <c r="EN52" s="191"/>
      <c r="EO52" s="191"/>
      <c r="EP52" s="191"/>
      <c r="EQ52" s="191"/>
      <c r="ER52" s="191"/>
      <c r="ES52" s="191"/>
      <c r="ET52" s="191"/>
      <c r="EU52" s="191"/>
      <c r="EV52" s="191"/>
      <c r="EW52" s="192"/>
    </row>
    <row r="53" spans="1:153" ht="10.5" customHeight="1" thickBot="1">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8"/>
      <c r="CX53" s="39"/>
      <c r="CY53" s="54"/>
      <c r="CZ53" s="54"/>
      <c r="DA53" s="54"/>
      <c r="DB53" s="54"/>
      <c r="DC53" s="54"/>
      <c r="DD53" s="54"/>
      <c r="DE53" s="54"/>
      <c r="DF53" s="54"/>
      <c r="DG53" s="54"/>
      <c r="DH53" s="54"/>
      <c r="DI53" s="54"/>
      <c r="DJ53" s="54"/>
      <c r="DK53" s="54"/>
      <c r="DL53" s="54"/>
      <c r="DM53" s="54"/>
      <c r="DN53" s="54"/>
      <c r="DO53" s="54"/>
      <c r="DP53" s="54"/>
      <c r="DQ53" s="54"/>
      <c r="DR53" s="54"/>
      <c r="DS53" s="54"/>
      <c r="DT53" s="54"/>
      <c r="DU53" s="55"/>
      <c r="DV53" s="315">
        <f>IF(ISBLANK('Sheet No. 1 of 4'!DT43),"",'Sheet No. 1 of 4'!DT43+3)</f>
      </c>
      <c r="DW53" s="316"/>
      <c r="DX53" s="316"/>
      <c r="DY53" s="210" t="s">
        <v>85</v>
      </c>
      <c r="DZ53" s="210"/>
      <c r="EA53" s="210"/>
      <c r="EB53" s="316">
        <f>'Sheet No. 1 of 4'!DZ43</f>
        <v>0</v>
      </c>
      <c r="EC53" s="316"/>
      <c r="ED53" s="317"/>
      <c r="EE53" s="211" t="s">
        <v>86</v>
      </c>
      <c r="EF53" s="212"/>
      <c r="EG53" s="212"/>
      <c r="EH53" s="212"/>
      <c r="EI53" s="212"/>
      <c r="EJ53" s="212"/>
      <c r="EK53" s="212"/>
      <c r="EL53" s="212"/>
      <c r="EM53" s="212"/>
      <c r="EN53" s="212"/>
      <c r="EO53" s="212"/>
      <c r="EP53" s="212"/>
      <c r="EQ53" s="212"/>
      <c r="ER53" s="212"/>
      <c r="ES53" s="212"/>
      <c r="ET53" s="212"/>
      <c r="EU53" s="212"/>
      <c r="EV53" s="212"/>
      <c r="EW53" s="213"/>
    </row>
    <row r="54" spans="1:83" ht="10.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row>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sheetProtection sheet="1" objects="1" scenarios="1" selectLockedCells="1"/>
  <mergeCells count="73">
    <mergeCell ref="DQ48:DU48"/>
    <mergeCell ref="CW46:EW46"/>
    <mergeCell ref="CW47:EW47"/>
    <mergeCell ref="CW44:EW44"/>
    <mergeCell ref="CW45:EW45"/>
    <mergeCell ref="EH48:EV48"/>
    <mergeCell ref="CW41:EW41"/>
    <mergeCell ref="CW43:EW43"/>
    <mergeCell ref="CW42:EW42"/>
    <mergeCell ref="DF39:DL39"/>
    <mergeCell ref="DM39:DP39"/>
    <mergeCell ref="DR39:DZ39"/>
    <mergeCell ref="EA39:ED39"/>
    <mergeCell ref="EF39:EL39"/>
    <mergeCell ref="EM39:EP39"/>
    <mergeCell ref="CX52:DD52"/>
    <mergeCell ref="DF50:DO50"/>
    <mergeCell ref="DF51:DO51"/>
    <mergeCell ref="DF52:DO52"/>
    <mergeCell ref="EB53:ED53"/>
    <mergeCell ref="DY53:EA53"/>
    <mergeCell ref="DV48:EF48"/>
    <mergeCell ref="DV49:DY49"/>
    <mergeCell ref="DV51:DY51"/>
    <mergeCell ref="EE52:EW52"/>
    <mergeCell ref="EE53:EW53"/>
    <mergeCell ref="EA51:EV51"/>
    <mergeCell ref="EA49:EV49"/>
    <mergeCell ref="DV50:EV50"/>
    <mergeCell ref="DQ49:DU49"/>
    <mergeCell ref="CX49:DD49"/>
    <mergeCell ref="DF49:DO49"/>
    <mergeCell ref="DV53:DX53"/>
    <mergeCell ref="DQ50:DU50"/>
    <mergeCell ref="DQ51:DU51"/>
    <mergeCell ref="DQ52:DU52"/>
    <mergeCell ref="DV52:ED52"/>
    <mergeCell ref="CX50:DD50"/>
    <mergeCell ref="CX51:DD51"/>
    <mergeCell ref="BR1:EV2"/>
    <mergeCell ref="EO4:EV4"/>
    <mergeCell ref="EO5:EV5"/>
    <mergeCell ref="EO3:EV3"/>
    <mergeCell ref="DH5:DN5"/>
    <mergeCell ref="CZ5:DG5"/>
    <mergeCell ref="EG5:EN5"/>
    <mergeCell ref="EG4:EN4"/>
    <mergeCell ref="EG3:EN3"/>
    <mergeCell ref="EO6:EV6"/>
    <mergeCell ref="EO7:EV7"/>
    <mergeCell ref="EO8:EV8"/>
    <mergeCell ref="EO10:EV10"/>
    <mergeCell ref="EO9:EV9"/>
    <mergeCell ref="EG6:EN6"/>
    <mergeCell ref="EG7:EN7"/>
    <mergeCell ref="EG8:EN8"/>
    <mergeCell ref="EG10:EN10"/>
    <mergeCell ref="EG9:EN9"/>
    <mergeCell ref="CX38:DE38"/>
    <mergeCell ref="CX36:DG36"/>
    <mergeCell ref="ED37:EV37"/>
    <mergeCell ref="CX37:EB37"/>
    <mergeCell ref="DG38:EV38"/>
    <mergeCell ref="DI36:EV36"/>
    <mergeCell ref="EO12:EV12"/>
    <mergeCell ref="CD12:CF12"/>
    <mergeCell ref="CL12:CN12"/>
    <mergeCell ref="CI8:CN8"/>
    <mergeCell ref="CO8:DB8"/>
    <mergeCell ref="EG11:EN11"/>
    <mergeCell ref="EG12:EN12"/>
    <mergeCell ref="CI9:CN9"/>
    <mergeCell ref="CO9:DB9"/>
  </mergeCells>
  <printOptions/>
  <pageMargins left="0.5" right="0.5" top="0.5" bottom="0.5" header="0.5" footer="0.5"/>
  <pageSetup fitToHeight="1" fitToWidth="1" horizontalDpi="600" verticalDpi="600" orientation="landscape" scale="97" r:id="rId4"/>
  <drawing r:id="rId3"/>
  <legacyDrawing r:id="rId2"/>
  <oleObjects>
    <oleObject progId="AutoCAD.Drawing.16" shapeId="1597196" r:id="rId1"/>
  </oleObjects>
</worksheet>
</file>

<file path=xl/worksheets/sheet6.xml><?xml version="1.0" encoding="utf-8"?>
<worksheet xmlns="http://schemas.openxmlformats.org/spreadsheetml/2006/main" xmlns:r="http://schemas.openxmlformats.org/officeDocument/2006/relationships">
  <dimension ref="A3:Z13"/>
  <sheetViews>
    <sheetView zoomScale="75" zoomScaleNormal="75" workbookViewId="0" topLeftCell="A1">
      <selection activeCell="E17" sqref="E17"/>
    </sheetView>
  </sheetViews>
  <sheetFormatPr defaultColWidth="9.140625" defaultRowHeight="12.75"/>
  <cols>
    <col min="1" max="26" width="5.7109375" style="0" customWidth="1"/>
  </cols>
  <sheetData>
    <row r="2" ht="13.5" thickBot="1"/>
    <row r="3" spans="1:26" ht="15.75">
      <c r="A3" s="356" t="s">
        <v>152</v>
      </c>
      <c r="B3" s="357"/>
      <c r="C3" s="357"/>
      <c r="D3" s="357"/>
      <c r="E3" s="357"/>
      <c r="F3" s="357"/>
      <c r="G3" s="357"/>
      <c r="H3" s="357"/>
      <c r="I3" s="357"/>
      <c r="J3" s="357"/>
      <c r="K3" s="357"/>
      <c r="L3" s="357"/>
      <c r="M3" s="357"/>
      <c r="N3" s="357"/>
      <c r="O3" s="357"/>
      <c r="P3" s="357"/>
      <c r="Q3" s="357"/>
      <c r="R3" s="357"/>
      <c r="S3" s="357"/>
      <c r="T3" s="357"/>
      <c r="U3" s="357"/>
      <c r="V3" s="357"/>
      <c r="W3" s="357"/>
      <c r="X3" s="357"/>
      <c r="Y3" s="357"/>
      <c r="Z3" s="358"/>
    </row>
    <row r="4" spans="1:26" ht="12.75">
      <c r="A4" s="103" t="s">
        <v>9</v>
      </c>
      <c r="B4" s="9" t="s">
        <v>10</v>
      </c>
      <c r="C4" s="13" t="s">
        <v>11</v>
      </c>
      <c r="D4" s="353" t="s">
        <v>12</v>
      </c>
      <c r="E4" s="152"/>
      <c r="F4" s="152"/>
      <c r="G4" s="152"/>
      <c r="H4" s="152"/>
      <c r="I4" s="152"/>
      <c r="J4" s="14"/>
      <c r="K4" s="14"/>
      <c r="L4" s="14"/>
      <c r="M4" s="14"/>
      <c r="N4" s="14"/>
      <c r="O4" s="14"/>
      <c r="P4" s="14"/>
      <c r="Q4" s="14"/>
      <c r="R4" s="14"/>
      <c r="S4" s="14"/>
      <c r="T4" s="14"/>
      <c r="U4" s="14"/>
      <c r="V4" s="14"/>
      <c r="W4" s="14"/>
      <c r="X4" s="14"/>
      <c r="Y4" s="14"/>
      <c r="Z4" s="104"/>
    </row>
    <row r="5" spans="1:26" ht="12.75">
      <c r="A5" s="105">
        <v>1.9</v>
      </c>
      <c r="B5" s="15">
        <v>1.8</v>
      </c>
      <c r="C5" s="12">
        <v>11.1</v>
      </c>
      <c r="D5" s="16">
        <v>14.2</v>
      </c>
      <c r="E5" s="8">
        <v>17.4</v>
      </c>
      <c r="F5" s="8">
        <v>20.6</v>
      </c>
      <c r="G5" s="8">
        <v>23.8</v>
      </c>
      <c r="H5" s="8">
        <v>27</v>
      </c>
      <c r="I5" s="8">
        <v>30.2</v>
      </c>
      <c r="J5" s="8">
        <v>33.4</v>
      </c>
      <c r="K5" s="8"/>
      <c r="L5" s="8"/>
      <c r="M5" s="8"/>
      <c r="N5" s="8"/>
      <c r="O5" s="8"/>
      <c r="P5" s="8"/>
      <c r="Q5" s="8"/>
      <c r="R5" s="8"/>
      <c r="S5" s="8"/>
      <c r="T5" s="8"/>
      <c r="U5" s="8"/>
      <c r="V5" s="8"/>
      <c r="W5" s="8"/>
      <c r="X5" s="8"/>
      <c r="Y5" s="8"/>
      <c r="Z5" s="99"/>
    </row>
    <row r="6" spans="1:26" ht="12.75">
      <c r="A6" s="105">
        <v>3</v>
      </c>
      <c r="B6" s="15">
        <v>1.9</v>
      </c>
      <c r="C6" s="12">
        <v>11.1</v>
      </c>
      <c r="D6" s="16">
        <v>14.2</v>
      </c>
      <c r="E6" s="8">
        <v>15.8</v>
      </c>
      <c r="F6" s="8">
        <v>17.4</v>
      </c>
      <c r="G6" s="8">
        <v>19</v>
      </c>
      <c r="H6" s="8">
        <v>20.6</v>
      </c>
      <c r="I6" s="8">
        <v>22.2</v>
      </c>
      <c r="J6" s="8">
        <v>23.8</v>
      </c>
      <c r="K6" s="8">
        <v>25.4</v>
      </c>
      <c r="L6" s="8">
        <v>27</v>
      </c>
      <c r="M6" s="8">
        <v>28.6</v>
      </c>
      <c r="N6" s="8">
        <v>30.2</v>
      </c>
      <c r="O6" s="8">
        <v>31.8</v>
      </c>
      <c r="P6" s="8">
        <v>33.4</v>
      </c>
      <c r="Q6" s="8">
        <v>35</v>
      </c>
      <c r="R6" s="8">
        <v>36.6</v>
      </c>
      <c r="S6" s="8">
        <v>38.3</v>
      </c>
      <c r="T6" s="8">
        <v>39.9</v>
      </c>
      <c r="U6" s="8">
        <v>41.5</v>
      </c>
      <c r="V6" s="8">
        <v>43.1</v>
      </c>
      <c r="W6" s="8"/>
      <c r="X6" s="8"/>
      <c r="Y6" s="8"/>
      <c r="Z6" s="99"/>
    </row>
    <row r="7" spans="1:26" ht="12.75">
      <c r="A7" s="105">
        <v>4</v>
      </c>
      <c r="B7" s="15">
        <v>2.1</v>
      </c>
      <c r="C7" s="12">
        <v>13.4</v>
      </c>
      <c r="D7" s="16">
        <v>14.2</v>
      </c>
      <c r="E7" s="8">
        <v>15.8</v>
      </c>
      <c r="F7" s="8">
        <v>17.4</v>
      </c>
      <c r="G7" s="8">
        <v>19</v>
      </c>
      <c r="H7" s="8">
        <v>20.6</v>
      </c>
      <c r="I7" s="8">
        <v>22.2</v>
      </c>
      <c r="J7" s="8">
        <v>23.8</v>
      </c>
      <c r="K7" s="8">
        <v>25.4</v>
      </c>
      <c r="L7" s="8">
        <v>27</v>
      </c>
      <c r="M7" s="8">
        <v>28.6</v>
      </c>
      <c r="N7" s="8">
        <v>30.2</v>
      </c>
      <c r="O7" s="8">
        <v>31.8</v>
      </c>
      <c r="P7" s="8">
        <v>33.4</v>
      </c>
      <c r="Q7" s="8">
        <v>35</v>
      </c>
      <c r="R7" s="8">
        <v>36.6</v>
      </c>
      <c r="S7" s="8">
        <v>38.3</v>
      </c>
      <c r="T7" s="8">
        <v>39.9</v>
      </c>
      <c r="U7" s="8">
        <v>41.5</v>
      </c>
      <c r="V7" s="8">
        <v>43.1</v>
      </c>
      <c r="W7" s="8">
        <v>44.7</v>
      </c>
      <c r="X7" s="8">
        <v>46.3</v>
      </c>
      <c r="Y7" s="8">
        <v>47.8</v>
      </c>
      <c r="Z7" s="99">
        <v>49.5</v>
      </c>
    </row>
    <row r="8" spans="1:26" ht="13.5" thickBot="1">
      <c r="A8" s="106"/>
      <c r="B8" s="107"/>
      <c r="C8" s="108"/>
      <c r="D8" s="109"/>
      <c r="E8" s="110"/>
      <c r="F8" s="110"/>
      <c r="G8" s="110"/>
      <c r="H8" s="110"/>
      <c r="I8" s="110"/>
      <c r="J8" s="110"/>
      <c r="K8" s="110"/>
      <c r="L8" s="110"/>
      <c r="M8" s="110"/>
      <c r="N8" s="110"/>
      <c r="O8" s="110"/>
      <c r="P8" s="110"/>
      <c r="Q8" s="110"/>
      <c r="R8" s="110"/>
      <c r="S8" s="110"/>
      <c r="T8" s="110"/>
      <c r="U8" s="110"/>
      <c r="V8" s="110"/>
      <c r="W8" s="110"/>
      <c r="X8" s="110"/>
      <c r="Y8" s="110"/>
      <c r="Z8" s="111"/>
    </row>
    <row r="9" spans="1:26" ht="12.75">
      <c r="A9" s="94"/>
      <c r="B9" s="95"/>
      <c r="C9" s="95" t="s">
        <v>195</v>
      </c>
      <c r="D9" s="129" t="s">
        <v>194</v>
      </c>
      <c r="E9" s="354" t="s">
        <v>151</v>
      </c>
      <c r="F9" s="355"/>
      <c r="G9" s="355"/>
      <c r="H9" s="355"/>
      <c r="I9" s="355"/>
      <c r="J9" s="355"/>
      <c r="K9" s="355"/>
      <c r="L9" s="96"/>
      <c r="M9" s="96"/>
      <c r="N9" s="96"/>
      <c r="O9" s="96"/>
      <c r="P9" s="96"/>
      <c r="Q9" s="96"/>
      <c r="R9" s="96"/>
      <c r="S9" s="96"/>
      <c r="T9" s="96"/>
      <c r="U9" s="96"/>
      <c r="V9" s="96"/>
      <c r="W9" s="96"/>
      <c r="X9" s="96"/>
      <c r="Y9" s="96"/>
      <c r="Z9" s="97"/>
    </row>
    <row r="10" spans="1:26" ht="12.75">
      <c r="A10" s="98"/>
      <c r="B10" s="17"/>
      <c r="C10" s="127">
        <v>3.2</v>
      </c>
      <c r="D10" s="8">
        <f>MIN(D5:Z5)</f>
        <v>14.2</v>
      </c>
      <c r="E10" s="8">
        <f>IF(E5-D5&gt;0,E5-D5,"")</f>
        <v>3.1999999999999993</v>
      </c>
      <c r="F10" s="8">
        <f aca="true" t="shared" si="0" ref="F10:Z10">IF(F5-E5&gt;0,F5-E5,"")</f>
        <v>3.200000000000003</v>
      </c>
      <c r="G10" s="8">
        <f t="shared" si="0"/>
        <v>3.1999999999999993</v>
      </c>
      <c r="H10" s="8">
        <f t="shared" si="0"/>
        <v>3.1999999999999993</v>
      </c>
      <c r="I10" s="8">
        <f t="shared" si="0"/>
        <v>3.1999999999999993</v>
      </c>
      <c r="J10" s="8">
        <f t="shared" si="0"/>
        <v>3.1999999999999993</v>
      </c>
      <c r="K10" s="8">
        <f t="shared" si="0"/>
      </c>
      <c r="L10" s="8">
        <f t="shared" si="0"/>
      </c>
      <c r="M10" s="8">
        <f t="shared" si="0"/>
      </c>
      <c r="N10" s="8">
        <f t="shared" si="0"/>
      </c>
      <c r="O10" s="8">
        <f t="shared" si="0"/>
      </c>
      <c r="P10" s="8">
        <f t="shared" si="0"/>
      </c>
      <c r="Q10" s="8">
        <f t="shared" si="0"/>
      </c>
      <c r="R10" s="8">
        <f t="shared" si="0"/>
      </c>
      <c r="S10" s="8">
        <f t="shared" si="0"/>
      </c>
      <c r="T10" s="8">
        <f t="shared" si="0"/>
      </c>
      <c r="U10" s="8">
        <f t="shared" si="0"/>
      </c>
      <c r="V10" s="8">
        <f t="shared" si="0"/>
      </c>
      <c r="W10" s="8">
        <f t="shared" si="0"/>
      </c>
      <c r="X10" s="8">
        <f t="shared" si="0"/>
      </c>
      <c r="Y10" s="8">
        <f t="shared" si="0"/>
      </c>
      <c r="Z10" s="99">
        <f t="shared" si="0"/>
      </c>
    </row>
    <row r="11" spans="1:26" ht="12.75">
      <c r="A11" s="98"/>
      <c r="B11" s="17"/>
      <c r="C11" s="127">
        <v>1.6</v>
      </c>
      <c r="D11" s="8">
        <f>MIN(D6:Z6)</f>
        <v>14.2</v>
      </c>
      <c r="E11" s="8">
        <f aca="true" t="shared" si="1" ref="E11:Z11">IF(E6-D6&gt;0,E6-D6,"")</f>
        <v>1.6000000000000014</v>
      </c>
      <c r="F11" s="8">
        <f t="shared" si="1"/>
        <v>1.5999999999999979</v>
      </c>
      <c r="G11" s="8">
        <f t="shared" si="1"/>
        <v>1.6000000000000014</v>
      </c>
      <c r="H11" s="8">
        <f t="shared" si="1"/>
        <v>1.6000000000000014</v>
      </c>
      <c r="I11" s="8">
        <f t="shared" si="1"/>
        <v>1.5999999999999979</v>
      </c>
      <c r="J11" s="8">
        <f t="shared" si="1"/>
        <v>1.6000000000000014</v>
      </c>
      <c r="K11" s="8">
        <f t="shared" si="1"/>
        <v>1.5999999999999979</v>
      </c>
      <c r="L11" s="8">
        <f t="shared" si="1"/>
        <v>1.6000000000000014</v>
      </c>
      <c r="M11" s="8">
        <f t="shared" si="1"/>
        <v>1.6000000000000014</v>
      </c>
      <c r="N11" s="8">
        <f t="shared" si="1"/>
        <v>1.5999999999999979</v>
      </c>
      <c r="O11" s="8">
        <f t="shared" si="1"/>
        <v>1.6000000000000014</v>
      </c>
      <c r="P11" s="8">
        <f t="shared" si="1"/>
        <v>1.5999999999999979</v>
      </c>
      <c r="Q11" s="8">
        <f t="shared" si="1"/>
        <v>1.6000000000000014</v>
      </c>
      <c r="R11" s="8">
        <f t="shared" si="1"/>
        <v>1.6000000000000014</v>
      </c>
      <c r="S11" s="8">
        <f t="shared" si="1"/>
        <v>1.6999999999999957</v>
      </c>
      <c r="T11" s="8">
        <f t="shared" si="1"/>
        <v>1.6000000000000014</v>
      </c>
      <c r="U11" s="8">
        <f t="shared" si="1"/>
        <v>1.6000000000000014</v>
      </c>
      <c r="V11" s="8">
        <f t="shared" si="1"/>
        <v>1.6000000000000014</v>
      </c>
      <c r="W11" s="8">
        <f t="shared" si="1"/>
      </c>
      <c r="X11" s="8">
        <f t="shared" si="1"/>
      </c>
      <c r="Y11" s="8">
        <f t="shared" si="1"/>
      </c>
      <c r="Z11" s="99">
        <f t="shared" si="1"/>
      </c>
    </row>
    <row r="12" spans="1:26" ht="12.75">
      <c r="A12" s="98"/>
      <c r="B12" s="17"/>
      <c r="C12" s="127">
        <v>1.6</v>
      </c>
      <c r="D12" s="8">
        <f>MIN(D7:Z7)</f>
        <v>14.2</v>
      </c>
      <c r="E12" s="8">
        <f aca="true" t="shared" si="2" ref="E12:Z12">IF(E7-D7&gt;0,E7-D7,"")</f>
        <v>1.6000000000000014</v>
      </c>
      <c r="F12" s="8">
        <f t="shared" si="2"/>
        <v>1.5999999999999979</v>
      </c>
      <c r="G12" s="8">
        <f t="shared" si="2"/>
        <v>1.6000000000000014</v>
      </c>
      <c r="H12" s="8">
        <f t="shared" si="2"/>
        <v>1.6000000000000014</v>
      </c>
      <c r="I12" s="8">
        <f t="shared" si="2"/>
        <v>1.5999999999999979</v>
      </c>
      <c r="J12" s="8">
        <f t="shared" si="2"/>
        <v>1.6000000000000014</v>
      </c>
      <c r="K12" s="8">
        <f t="shared" si="2"/>
        <v>1.5999999999999979</v>
      </c>
      <c r="L12" s="8">
        <f t="shared" si="2"/>
        <v>1.6000000000000014</v>
      </c>
      <c r="M12" s="8">
        <f t="shared" si="2"/>
        <v>1.6000000000000014</v>
      </c>
      <c r="N12" s="8">
        <f t="shared" si="2"/>
        <v>1.5999999999999979</v>
      </c>
      <c r="O12" s="8">
        <f t="shared" si="2"/>
        <v>1.6000000000000014</v>
      </c>
      <c r="P12" s="8">
        <f t="shared" si="2"/>
        <v>1.5999999999999979</v>
      </c>
      <c r="Q12" s="8">
        <f t="shared" si="2"/>
        <v>1.6000000000000014</v>
      </c>
      <c r="R12" s="8">
        <f t="shared" si="2"/>
        <v>1.6000000000000014</v>
      </c>
      <c r="S12" s="8">
        <f t="shared" si="2"/>
        <v>1.6999999999999957</v>
      </c>
      <c r="T12" s="8">
        <f t="shared" si="2"/>
        <v>1.6000000000000014</v>
      </c>
      <c r="U12" s="8">
        <f t="shared" si="2"/>
        <v>1.6000000000000014</v>
      </c>
      <c r="V12" s="8">
        <f t="shared" si="2"/>
        <v>1.6000000000000014</v>
      </c>
      <c r="W12" s="8">
        <f t="shared" si="2"/>
        <v>1.6000000000000014</v>
      </c>
      <c r="X12" s="8">
        <f t="shared" si="2"/>
        <v>1.5999999999999943</v>
      </c>
      <c r="Y12" s="8">
        <f t="shared" si="2"/>
        <v>1.5</v>
      </c>
      <c r="Z12" s="99">
        <f t="shared" si="2"/>
        <v>1.7000000000000028</v>
      </c>
    </row>
    <row r="13" spans="1:26" ht="13.5" thickBot="1">
      <c r="A13" s="100"/>
      <c r="B13" s="101"/>
      <c r="C13" s="102">
        <v>1.6</v>
      </c>
      <c r="D13" s="110">
        <f>MIN(D8:Z8)</f>
        <v>0</v>
      </c>
      <c r="E13" s="110">
        <f>IF(E8-D8&gt;0,E8-D8,"")</f>
      </c>
      <c r="F13" s="110">
        <f aca="true" t="shared" si="3" ref="F13:Z13">IF(F8-E8&gt;0,F8-E8,"")</f>
      </c>
      <c r="G13" s="110">
        <f t="shared" si="3"/>
      </c>
      <c r="H13" s="110">
        <f t="shared" si="3"/>
      </c>
      <c r="I13" s="110">
        <f t="shared" si="3"/>
      </c>
      <c r="J13" s="110">
        <f t="shared" si="3"/>
      </c>
      <c r="K13" s="110">
        <f t="shared" si="3"/>
      </c>
      <c r="L13" s="110">
        <f t="shared" si="3"/>
      </c>
      <c r="M13" s="110">
        <f t="shared" si="3"/>
      </c>
      <c r="N13" s="110">
        <f t="shared" si="3"/>
      </c>
      <c r="O13" s="110">
        <f t="shared" si="3"/>
      </c>
      <c r="P13" s="110">
        <f t="shared" si="3"/>
      </c>
      <c r="Q13" s="110">
        <f t="shared" si="3"/>
      </c>
      <c r="R13" s="110">
        <f t="shared" si="3"/>
      </c>
      <c r="S13" s="110">
        <f t="shared" si="3"/>
      </c>
      <c r="T13" s="110">
        <f t="shared" si="3"/>
      </c>
      <c r="U13" s="110">
        <f t="shared" si="3"/>
      </c>
      <c r="V13" s="110">
        <f t="shared" si="3"/>
      </c>
      <c r="W13" s="110">
        <f t="shared" si="3"/>
      </c>
      <c r="X13" s="110">
        <f t="shared" si="3"/>
      </c>
      <c r="Y13" s="110">
        <f t="shared" si="3"/>
      </c>
      <c r="Z13" s="111">
        <f t="shared" si="3"/>
      </c>
    </row>
  </sheetData>
  <sheetProtection sheet="1" objects="1" scenarios="1" selectLockedCells="1"/>
  <mergeCells count="3">
    <mergeCell ref="D4:I4"/>
    <mergeCell ref="E9:K9"/>
    <mergeCell ref="A3:Z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sheetData>
    <row r="1" ht="12.75">
      <c r="A1" t="s">
        <v>200</v>
      </c>
    </row>
    <row r="2" ht="12.75">
      <c r="A2" t="s">
        <v>201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Dunn</dc:creator>
  <cp:keywords/>
  <dc:description/>
  <cp:lastModifiedBy>beth.clarizia</cp:lastModifiedBy>
  <cp:lastPrinted>2005-04-01T21:56:42Z</cp:lastPrinted>
  <dcterms:created xsi:type="dcterms:W3CDTF">2005-03-26T19:58:58Z</dcterms:created>
  <dcterms:modified xsi:type="dcterms:W3CDTF">2006-02-15T15:32:36Z</dcterms:modified>
  <cp:category/>
  <cp:version/>
  <cp:contentType/>
  <cp:contentStatus/>
</cp:coreProperties>
</file>