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135" windowWidth="10245" windowHeight="12285" activeTab="0"/>
  </bookViews>
  <sheets>
    <sheet name="SuperTable" sheetId="1" r:id="rId1"/>
    <sheet name="TeV Sheet" sheetId="2" r:id="rId2"/>
    <sheet name="Information" sheetId="3" r:id="rId3"/>
    <sheet name="HepEffEmit" sheetId="4" r:id="rId4"/>
    <sheet name="HepLifetime" sheetId="5" r:id="rId5"/>
    <sheet name="150Ineff" sheetId="6" r:id="rId6"/>
    <sheet name="RampIneff" sheetId="7" r:id="rId7"/>
    <sheet name="SqzIneff" sheetId="8" r:id="rId8"/>
    <sheet name="LumiVsProtPbar" sheetId="9" r:id="rId9"/>
    <sheet name="Tiny Sheet" sheetId="10" r:id="rId10"/>
  </sheets>
  <definedNames>
    <definedName name="supertable_main" localSheetId="0">'SuperTable'!$A$1:$AP$11</definedName>
  </definedNames>
  <calcPr fullCalcOnLoad="1"/>
</workbook>
</file>

<file path=xl/sharedStrings.xml><?xml version="1.0" encoding="utf-8"?>
<sst xmlns="http://schemas.openxmlformats.org/spreadsheetml/2006/main" count="137" uniqueCount="102">
  <si>
    <t>Store</t>
  </si>
  <si>
    <t>Date</t>
  </si>
  <si>
    <t>PNG    [E9]</t>
  </si>
  <si>
    <t>DC Beam [E12]</t>
  </si>
  <si>
    <t>ANG    [E9]</t>
  </si>
  <si>
    <t>Avg Initial Lumi  [E30]</t>
  </si>
  <si>
    <t>Prot RMS Bunch Length [ns]</t>
  </si>
  <si>
    <t>Pbar RMS Bunch Length [ns]</t>
  </si>
  <si>
    <t>Prot Length Life Time [hr]</t>
  </si>
  <si>
    <t>Pbar Length Life time [hr]</t>
  </si>
  <si>
    <t>Lumi Life time [hr]</t>
  </si>
  <si>
    <t>Eff Emit Life Time [hr]</t>
  </si>
  <si>
    <t>Prot Horz SL Emit  [pi mm mrad]</t>
  </si>
  <si>
    <t>Prot Vert SL Emit  [pi mm mrad]</t>
  </si>
  <si>
    <t>Pbar Horz SL Emit [pi mm mrad]</t>
  </si>
  <si>
    <t>Pbar Vert SL Emit   [pi mm mrad]</t>
  </si>
  <si>
    <t>ANG Life Time    [hr]</t>
  </si>
  <si>
    <t>PNG Life Time    [hr]</t>
  </si>
  <si>
    <t># 0 Store</t>
  </si>
  <si>
    <t># 15 SDA avg initial lum (1E30)</t>
  </si>
  <si>
    <t># 25 avg lum lifetime (hours)</t>
  </si>
  <si>
    <t># 59 DC Beam (1E12)</t>
  </si>
  <si>
    <t># 60 DC Beam Lifetime (hours)</t>
  </si>
  <si>
    <t># 110 pbar H emitt at begin HEP from SL (pi-mm-mrad)</t>
  </si>
  <si>
    <t># 113 pbar V emitt at begin HEP from SL (pi-mm-mrad)</t>
  </si>
  <si>
    <t># 116 p H emitt at begin HEP from SL (pi-mm-mrad)</t>
  </si>
  <si>
    <t># 119 p V emitt at begin HEP from SL (pi-mm-mrad)</t>
  </si>
  <si>
    <t># 121 pbar H emitt growth (hours)</t>
  </si>
  <si>
    <t># 122 pbar V emitt growth (hours)</t>
  </si>
  <si>
    <t># 123 p H emitt growth (hours)</t>
  </si>
  <si>
    <t># 124 p V emitt growth (hours)</t>
  </si>
  <si>
    <t># 136 Tev pbar bunch length at Remove Halo (ns)</t>
  </si>
  <si>
    <t># 140 Tev p bunch length at Remove Halo (ns)</t>
  </si>
  <si>
    <t># 141 p bunch growth (hours)</t>
  </si>
  <si>
    <t># 142 pbar bunch growth (hours)</t>
  </si>
  <si>
    <t># 144 p lifetime on helix (hours)</t>
  </si>
  <si>
    <t># 146 p lifetime, 1st 2 hours into store (hours)</t>
  </si>
  <si>
    <t># 147 pbar lifetime, 1st 2 hours into store (hours)</t>
  </si>
  <si>
    <t># 149 p not lum lifetime, 1st 2 hours into store (hours)</t>
  </si>
  <si>
    <t># 150 pbar not lum lifetime, 1st 2 hours into store (hours)</t>
  </si>
  <si>
    <t>The various lifetimes (or growth times) are derived from simple exponential fits over the first 2 hours on an HEP store.</t>
  </si>
  <si>
    <t>C:FBIPNG</t>
  </si>
  <si>
    <t>C:FBIANG</t>
  </si>
  <si>
    <t>T:SLPEX</t>
  </si>
  <si>
    <t>T:SLPEY</t>
  </si>
  <si>
    <t>T:SLAEX</t>
  </si>
  <si>
    <t>T:SLAEY</t>
  </si>
  <si>
    <t>T:SBDPWS</t>
  </si>
  <si>
    <t>T:SBDAWS</t>
  </si>
  <si>
    <t>Quantity</t>
  </si>
  <si>
    <t>ACNET device</t>
  </si>
  <si>
    <t>Eff Emit. from Lumi [pi mm mrad]</t>
  </si>
  <si>
    <t>D0 integrated for this store/100</t>
  </si>
  <si>
    <t>CDF integrated for this store/100</t>
  </si>
  <si>
    <r>
      <t xml:space="preserve">The Tevatron store summary spreadsheet is based on Vaia's "Tevatron View" from </t>
    </r>
    <r>
      <rPr>
        <b/>
        <sz val="10"/>
        <rFont val="Arial"/>
        <family val="2"/>
      </rPr>
      <t>SuperTable 2</t>
    </r>
    <r>
      <rPr>
        <sz val="10"/>
        <rFont val="Arial"/>
        <family val="0"/>
      </rPr>
      <t>.  When this file is opened, it automatically connects to a web server to update new and/or corrected entries.  You may need to enable macros for this process to complete successfully.  (Menu "Tools" -&gt; Macro -&gt; Security ... select Medium)  The updating process could take up to 30 seconds to complete.</t>
    </r>
  </si>
  <si>
    <t>T:IBEAMB</t>
  </si>
  <si>
    <t>More details of the individual quantities can be found via the SDA web pages.</t>
  </si>
  <si>
    <t>LAST 10 STORES ONLY</t>
  </si>
  <si>
    <t># 7 store length (hours)</t>
  </si>
  <si>
    <t># 18 delivered lum to CDF for this store (nb-1)</t>
  </si>
  <si>
    <t># 19 delivered lum to D0 for this store (nb-1)</t>
  </si>
  <si>
    <t>Avg Deliv'd Lumi [nb^-1]</t>
  </si>
  <si>
    <t># 8 how store ended</t>
  </si>
  <si>
    <t># 145 pbar lifetime at 150 (hours)</t>
  </si>
  <si>
    <t># 172 pbar Tev accel. eff</t>
  </si>
  <si>
    <t># 178 pbar avg eff at 150 on helix</t>
  </si>
  <si>
    <t># 184 pbar avg eff in squeeze</t>
  </si>
  <si>
    <t># 195 p avg eff at TeV 150 on helix</t>
  </si>
  <si>
    <t># 196 p Tev accel. eff</t>
  </si>
  <si>
    <t># 197 p avg eff in Squeeze</t>
  </si>
  <si>
    <t>Normal</t>
  </si>
  <si>
    <t>How ended?</t>
  </si>
  <si>
    <t xml:space="preserve">Prot Ineff @ 150 on Helix [%] </t>
  </si>
  <si>
    <t>Pbar Ineff @ 150 [%]</t>
  </si>
  <si>
    <t xml:space="preserve">Prot Ineff Ramp [%] </t>
  </si>
  <si>
    <t xml:space="preserve">Pbar Ineff Ramp [%] </t>
  </si>
  <si>
    <t xml:space="preserve">Prot Ineff Sqz [%] </t>
  </si>
  <si>
    <t xml:space="preserve">Pbar Ineff Sqz [%] </t>
  </si>
  <si>
    <t>150 GeV</t>
  </si>
  <si>
    <t>Ramp</t>
  </si>
  <si>
    <t>Squeeze</t>
  </si>
  <si>
    <t>End of Store</t>
  </si>
  <si>
    <t>HEP</t>
  </si>
  <si>
    <t>Store Time [hr]</t>
  </si>
  <si>
    <t xml:space="preserve">Prot Life-time @ 150 on Helix [hr] </t>
  </si>
  <si>
    <t xml:space="preserve">Pbar Life-time @ 150 [hr] </t>
  </si>
  <si>
    <t># 216 Shot type</t>
  </si>
  <si>
    <t>Pbar Source</t>
  </si>
  <si>
    <t>Rec. only</t>
  </si>
  <si>
    <t xml:space="preserve">Specific Lumi </t>
  </si>
  <si>
    <t>PNG*ANG  [E12]</t>
  </si>
  <si>
    <t># 126 Effective emitt from luminosities at CDF (pi-mm-mrad)</t>
  </si>
  <si>
    <t># 1 Date started shot set up.</t>
  </si>
  <si>
    <t># 224 MI pbar bunch length at MI 150 GeV, before extraction (ns) - Accumulator</t>
  </si>
  <si>
    <t>Abort</t>
  </si>
  <si>
    <t>TevQuench</t>
  </si>
  <si>
    <t># 227 Effective emittances from luminosities at D0 (pi-mm-mrad)</t>
  </si>
  <si>
    <t># 42 SBD pbars at Tev, 150 GeV (1E09)</t>
  </si>
  <si>
    <t># 45 SBD pbars at Remove Halo (1E09)</t>
  </si>
  <si>
    <t># 56 SBD p at Tev injection (1E09)</t>
  </si>
  <si>
    <t># 57 SBD p at Remove Halo (1E09)</t>
  </si>
  <si>
    <t>Not Completed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</si>
</sst>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"/>
    <numFmt numFmtId="170" formatCode="0.0"/>
    <numFmt numFmtId="171" formatCode="0.000E+00"/>
    <numFmt numFmtId="172" formatCode="0.0%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Symbol"/>
      <family val="1"/>
    </font>
    <font>
      <b/>
      <sz val="13.5"/>
      <name val="Arial"/>
      <family val="2"/>
    </font>
    <font>
      <sz val="9.5"/>
      <name val="Arial"/>
      <family val="0"/>
    </font>
    <font>
      <b/>
      <sz val="13.5"/>
      <color indexed="14"/>
      <name val="Arial"/>
      <family val="2"/>
    </font>
    <font>
      <sz val="11.5"/>
      <name val="Arial"/>
      <family val="2"/>
    </font>
    <font>
      <b/>
      <sz val="15.75"/>
      <name val="Arial"/>
      <family val="2"/>
    </font>
    <font>
      <b/>
      <sz val="11.75"/>
      <name val="Arial"/>
      <family val="2"/>
    </font>
    <font>
      <b/>
      <sz val="13.75"/>
      <name val="Arial"/>
      <family val="2"/>
    </font>
    <font>
      <sz val="9.75"/>
      <name val="Arial"/>
      <family val="0"/>
    </font>
    <font>
      <sz val="11.75"/>
      <name val="Arial"/>
      <family val="2"/>
    </font>
    <font>
      <b/>
      <sz val="16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70" fontId="0" fillId="0" borderId="1" xfId="0" applyNumberFormat="1" applyBorder="1" applyAlignment="1">
      <alignment horizontal="right" vertical="center"/>
    </xf>
    <xf numFmtId="170" fontId="1" fillId="0" borderId="1" xfId="0" applyNumberFormat="1" applyFont="1" applyBorder="1" applyAlignment="1">
      <alignment horizontal="right" vertical="center"/>
    </xf>
    <xf numFmtId="169" fontId="0" fillId="0" borderId="2" xfId="0" applyNumberFormat="1" applyBorder="1" applyAlignment="1">
      <alignment horizontal="center" vertical="center"/>
    </xf>
    <xf numFmtId="169" fontId="0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70" fontId="2" fillId="0" borderId="4" xfId="0" applyNumberFormat="1" applyFont="1" applyBorder="1" applyAlignment="1">
      <alignment horizontal="center" vertical="center" wrapText="1"/>
    </xf>
    <xf numFmtId="170" fontId="1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70" fontId="0" fillId="0" borderId="0" xfId="0" applyNumberForma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center" vertical="center" wrapText="1"/>
    </xf>
    <xf numFmtId="170" fontId="0" fillId="0" borderId="2" xfId="0" applyNumberFormat="1" applyBorder="1" applyAlignment="1">
      <alignment horizontal="right" vertical="center"/>
    </xf>
    <xf numFmtId="170" fontId="3" fillId="0" borderId="3" xfId="0" applyNumberFormat="1" applyFont="1" applyBorder="1" applyAlignment="1">
      <alignment horizontal="center" vertical="center" wrapText="1"/>
    </xf>
    <xf numFmtId="170" fontId="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9" fontId="0" fillId="2" borderId="2" xfId="0" applyNumberFormat="1" applyFill="1" applyBorder="1" applyAlignment="1">
      <alignment horizontal="center" vertical="center"/>
    </xf>
    <xf numFmtId="170" fontId="0" fillId="2" borderId="1" xfId="0" applyNumberFormat="1" applyFill="1" applyBorder="1" applyAlignment="1">
      <alignment horizontal="right" vertical="center"/>
    </xf>
    <xf numFmtId="170" fontId="1" fillId="2" borderId="1" xfId="0" applyNumberFormat="1" applyFont="1" applyFill="1" applyBorder="1" applyAlignment="1">
      <alignment horizontal="right" vertical="center"/>
    </xf>
    <xf numFmtId="170" fontId="0" fillId="2" borderId="2" xfId="0" applyNumberForma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vertical="top" wrapText="1"/>
      <protection locked="0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/>
    </xf>
    <xf numFmtId="16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9" fontId="0" fillId="0" borderId="6" xfId="0" applyNumberFormat="1" applyBorder="1" applyAlignment="1">
      <alignment horizontal="center" vertical="center"/>
    </xf>
    <xf numFmtId="170" fontId="0" fillId="0" borderId="7" xfId="0" applyNumberFormat="1" applyBorder="1" applyAlignment="1">
      <alignment horizontal="right" vertical="center"/>
    </xf>
    <xf numFmtId="170" fontId="1" fillId="0" borderId="7" xfId="0" applyNumberFormat="1" applyFont="1" applyBorder="1" applyAlignment="1">
      <alignment horizontal="right" vertical="center"/>
    </xf>
    <xf numFmtId="170" fontId="0" fillId="0" borderId="6" xfId="0" applyNumberFormat="1" applyBorder="1" applyAlignment="1">
      <alignment horizontal="right" vertical="center"/>
    </xf>
    <xf numFmtId="170" fontId="0" fillId="0" borderId="0" xfId="0" applyNumberFormat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70" fontId="0" fillId="0" borderId="9" xfId="0" applyNumberFormat="1" applyFill="1" applyBorder="1" applyAlignment="1">
      <alignment horizontal="center" vertical="center"/>
    </xf>
    <xf numFmtId="170" fontId="0" fillId="2" borderId="9" xfId="0" applyNumberFormat="1" applyFill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0" fontId="0" fillId="2" borderId="11" xfId="0" applyNumberFormat="1" applyFill="1" applyBorder="1" applyAlignment="1">
      <alignment horizontal="right" vertical="center"/>
    </xf>
    <xf numFmtId="170" fontId="0" fillId="0" borderId="12" xfId="0" applyNumberFormat="1" applyFill="1" applyBorder="1" applyAlignment="1">
      <alignment horizontal="right" vertical="center"/>
    </xf>
    <xf numFmtId="170" fontId="0" fillId="2" borderId="12" xfId="0" applyNumberFormat="1" applyFill="1" applyBorder="1" applyAlignment="1">
      <alignment horizontal="right" vertical="center"/>
    </xf>
    <xf numFmtId="170" fontId="0" fillId="0" borderId="13" xfId="0" applyNumberFormat="1" applyFill="1" applyBorder="1" applyAlignment="1">
      <alignment horizontal="right" vertical="center"/>
    </xf>
    <xf numFmtId="0" fontId="0" fillId="3" borderId="14" xfId="0" applyFill="1" applyBorder="1" applyAlignment="1">
      <alignment vertical="center"/>
    </xf>
    <xf numFmtId="172" fontId="2" fillId="0" borderId="5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72" fontId="7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right" vertical="center"/>
    </xf>
    <xf numFmtId="170" fontId="2" fillId="2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170" fontId="2" fillId="0" borderId="7" xfId="0" applyNumberFormat="1" applyFont="1" applyBorder="1" applyAlignment="1">
      <alignment horizontal="right" vertical="center"/>
    </xf>
    <xf numFmtId="170" fontId="7" fillId="0" borderId="4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right" vertical="center"/>
    </xf>
    <xf numFmtId="170" fontId="7" fillId="2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170" fontId="7" fillId="0" borderId="1" xfId="0" applyNumberFormat="1" applyFont="1" applyBorder="1" applyAlignment="1">
      <alignment horizontal="right" vertical="center"/>
    </xf>
    <xf numFmtId="1" fontId="8" fillId="0" borderId="7" xfId="0" applyNumberFormat="1" applyFont="1" applyBorder="1" applyAlignment="1">
      <alignment horizontal="right" vertical="center"/>
    </xf>
    <xf numFmtId="170" fontId="7" fillId="0" borderId="7" xfId="0" applyNumberFormat="1" applyFont="1" applyBorder="1" applyAlignment="1">
      <alignment horizontal="right" vertical="center"/>
    </xf>
    <xf numFmtId="2" fontId="2" fillId="2" borderId="12" xfId="0" applyNumberFormat="1" applyFont="1" applyFill="1" applyBorder="1" applyAlignment="1">
      <alignment horizontal="right" vertical="center"/>
    </xf>
    <xf numFmtId="170" fontId="2" fillId="2" borderId="1" xfId="0" applyNumberFormat="1" applyFont="1" applyFill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170" fontId="2" fillId="0" borderId="7" xfId="0" applyNumberFormat="1" applyFont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170" fontId="7" fillId="2" borderId="2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170" fontId="7" fillId="0" borderId="2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170" fontId="7" fillId="0" borderId="6" xfId="0" applyNumberFormat="1" applyFont="1" applyBorder="1" applyAlignment="1">
      <alignment horizontal="right" vertical="center"/>
    </xf>
    <xf numFmtId="170" fontId="5" fillId="0" borderId="4" xfId="0" applyNumberFormat="1" applyFont="1" applyBorder="1" applyAlignment="1">
      <alignment horizontal="center" vertical="center" wrapText="1"/>
    </xf>
    <xf numFmtId="170" fontId="5" fillId="2" borderId="1" xfId="0" applyNumberFormat="1" applyFont="1" applyFill="1" applyBorder="1" applyAlignment="1">
      <alignment horizontal="right" vertical="center"/>
    </xf>
    <xf numFmtId="170" fontId="5" fillId="0" borderId="1" xfId="0" applyNumberFormat="1" applyFont="1" applyBorder="1" applyAlignment="1">
      <alignment horizontal="right" vertical="center"/>
    </xf>
    <xf numFmtId="170" fontId="5" fillId="0" borderId="7" xfId="0" applyNumberFormat="1" applyFont="1" applyBorder="1" applyAlignment="1">
      <alignment horizontal="right" vertical="center"/>
    </xf>
    <xf numFmtId="0" fontId="9" fillId="3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0" fontId="2" fillId="2" borderId="17" xfId="0" applyNumberFormat="1" applyFont="1" applyFill="1" applyBorder="1" applyAlignment="1">
      <alignment horizontal="right" vertical="center"/>
    </xf>
    <xf numFmtId="170" fontId="7" fillId="2" borderId="18" xfId="0" applyNumberFormat="1" applyFont="1" applyFill="1" applyBorder="1" applyAlignment="1">
      <alignment horizontal="right" vertical="center"/>
    </xf>
    <xf numFmtId="170" fontId="2" fillId="2" borderId="11" xfId="0" applyNumberFormat="1" applyFont="1" applyFill="1" applyBorder="1" applyAlignment="1">
      <alignment horizontal="right" vertical="center"/>
    </xf>
    <xf numFmtId="170" fontId="7" fillId="2" borderId="19" xfId="0" applyNumberFormat="1" applyFont="1" applyFill="1" applyBorder="1" applyAlignment="1">
      <alignment horizontal="right" vertical="center"/>
    </xf>
    <xf numFmtId="170" fontId="2" fillId="0" borderId="12" xfId="0" applyNumberFormat="1" applyFont="1" applyFill="1" applyBorder="1" applyAlignment="1">
      <alignment horizontal="right" vertical="center"/>
    </xf>
    <xf numFmtId="170" fontId="7" fillId="0" borderId="2" xfId="0" applyNumberFormat="1" applyFont="1" applyFill="1" applyBorder="1" applyAlignment="1">
      <alignment horizontal="right" vertical="center"/>
    </xf>
    <xf numFmtId="170" fontId="2" fillId="2" borderId="1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7" fillId="0" borderId="6" xfId="0" applyNumberFormat="1" applyFont="1" applyFill="1" applyBorder="1" applyAlignment="1">
      <alignment horizontal="right" vertical="center"/>
    </xf>
    <xf numFmtId="1" fontId="0" fillId="2" borderId="19" xfId="0" applyNumberFormat="1" applyFill="1" applyBorder="1" applyAlignment="1">
      <alignment horizontal="right" vertical="center"/>
    </xf>
    <xf numFmtId="1" fontId="0" fillId="0" borderId="2" xfId="0" applyNumberFormat="1" applyFill="1" applyBorder="1" applyAlignment="1">
      <alignment horizontal="right" vertical="center"/>
    </xf>
    <xf numFmtId="1" fontId="0" fillId="2" borderId="2" xfId="0" applyNumberFormat="1" applyFill="1" applyBorder="1" applyAlignment="1">
      <alignment horizontal="right" vertical="center"/>
    </xf>
    <xf numFmtId="1" fontId="0" fillId="0" borderId="6" xfId="0" applyNumberFormat="1" applyFill="1" applyBorder="1" applyAlignment="1">
      <alignment horizontal="right" vertical="center"/>
    </xf>
    <xf numFmtId="170" fontId="0" fillId="0" borderId="20" xfId="0" applyNumberFormat="1" applyFont="1" applyBorder="1" applyAlignment="1">
      <alignment horizontal="center" vertical="center" wrapText="1"/>
    </xf>
    <xf numFmtId="170" fontId="0" fillId="0" borderId="21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0" fontId="0" fillId="3" borderId="23" xfId="0" applyFill="1" applyBorder="1" applyAlignment="1">
      <alignment vertical="center"/>
    </xf>
    <xf numFmtId="169" fontId="0" fillId="0" borderId="24" xfId="0" applyNumberFormat="1" applyFont="1" applyBorder="1" applyAlignment="1">
      <alignment horizontal="center" vertical="center" wrapText="1"/>
    </xf>
    <xf numFmtId="169" fontId="0" fillId="2" borderId="25" xfId="0" applyNumberFormat="1" applyFill="1" applyBorder="1" applyAlignment="1">
      <alignment horizontal="center" vertical="center"/>
    </xf>
    <xf numFmtId="169" fontId="0" fillId="0" borderId="25" xfId="0" applyNumberFormat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169" fontId="0" fillId="2" borderId="19" xfId="0" applyNumberFormat="1" applyFill="1" applyBorder="1" applyAlignment="1">
      <alignment horizontal="center" vertical="center"/>
    </xf>
    <xf numFmtId="170" fontId="1" fillId="0" borderId="24" xfId="0" applyNumberFormat="1" applyFont="1" applyBorder="1" applyAlignment="1">
      <alignment horizontal="center" vertical="center" wrapText="1"/>
    </xf>
    <xf numFmtId="170" fontId="0" fillId="2" borderId="25" xfId="0" applyNumberFormat="1" applyFont="1" applyFill="1" applyBorder="1" applyAlignment="1">
      <alignment horizontal="right" vertical="center"/>
    </xf>
    <xf numFmtId="170" fontId="0" fillId="0" borderId="25" xfId="0" applyNumberFormat="1" applyFont="1" applyBorder="1" applyAlignment="1">
      <alignment horizontal="right" vertical="center"/>
    </xf>
    <xf numFmtId="170" fontId="0" fillId="0" borderId="2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9" fontId="5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Effective Emittance and Specific Luminosity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Last 10 Stores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85"/>
          <c:w val="0.900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v>Eff Emit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'TeV Sheet'!$A$4:$A$13</c:f>
              <c:numCache>
                <c:ptCount val="10"/>
                <c:pt idx="0">
                  <c:v>4862</c:v>
                </c:pt>
                <c:pt idx="1">
                  <c:v>4859</c:v>
                </c:pt>
                <c:pt idx="2">
                  <c:v>4857</c:v>
                </c:pt>
                <c:pt idx="3">
                  <c:v>4851</c:v>
                </c:pt>
                <c:pt idx="4">
                  <c:v>4847</c:v>
                </c:pt>
                <c:pt idx="5">
                  <c:v>4845</c:v>
                </c:pt>
                <c:pt idx="6">
                  <c:v>4841</c:v>
                </c:pt>
                <c:pt idx="7">
                  <c:v>4839</c:v>
                </c:pt>
                <c:pt idx="8">
                  <c:v>4838</c:v>
                </c:pt>
                <c:pt idx="9">
                  <c:v>4835</c:v>
                </c:pt>
              </c:numCache>
            </c:numRef>
          </c:xVal>
          <c:yVal>
            <c:numRef>
              <c:f>'TeV Sheet'!$I$4:$I$13</c:f>
              <c:numCache>
                <c:ptCount val="10"/>
                <c:pt idx="0">
                  <c:v>13.9471</c:v>
                </c:pt>
                <c:pt idx="1">
                  <c:v>14.4613</c:v>
                </c:pt>
                <c:pt idx="2">
                  <c:v>12.118</c:v>
                </c:pt>
                <c:pt idx="3">
                  <c:v>13.9181</c:v>
                </c:pt>
                <c:pt idx="4">
                  <c:v>14.1165</c:v>
                </c:pt>
                <c:pt idx="5">
                  <c:v>12.0153</c:v>
                </c:pt>
                <c:pt idx="6">
                  <c:v>13.2996</c:v>
                </c:pt>
                <c:pt idx="7">
                  <c:v>12.5171</c:v>
                </c:pt>
                <c:pt idx="8">
                  <c:v>13.8871</c:v>
                </c:pt>
                <c:pt idx="9">
                  <c:v>13.7717</c:v>
                </c:pt>
              </c:numCache>
            </c:numRef>
          </c:yVal>
          <c:smooth val="0"/>
        </c:ser>
        <c:axId val="50164635"/>
        <c:axId val="40811908"/>
      </c:scatterChart>
      <c:scatterChart>
        <c:scatterStyle val="lineMarker"/>
        <c:varyColors val="0"/>
        <c:ser>
          <c:idx val="1"/>
          <c:order val="1"/>
          <c:tx>
            <c:v>Specific Lumi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'TeV Sheet'!$A$4:$A$13</c:f>
              <c:numCache>
                <c:ptCount val="10"/>
                <c:pt idx="0">
                  <c:v>4862</c:v>
                </c:pt>
                <c:pt idx="1">
                  <c:v>4859</c:v>
                </c:pt>
                <c:pt idx="2">
                  <c:v>4857</c:v>
                </c:pt>
                <c:pt idx="3">
                  <c:v>4851</c:v>
                </c:pt>
                <c:pt idx="4">
                  <c:v>4847</c:v>
                </c:pt>
                <c:pt idx="5">
                  <c:v>4845</c:v>
                </c:pt>
                <c:pt idx="6">
                  <c:v>4841</c:v>
                </c:pt>
                <c:pt idx="7">
                  <c:v>4839</c:v>
                </c:pt>
                <c:pt idx="8">
                  <c:v>4838</c:v>
                </c:pt>
                <c:pt idx="9">
                  <c:v>4835</c:v>
                </c:pt>
              </c:numCache>
            </c:numRef>
          </c:xVal>
          <c:yVal>
            <c:numRef>
              <c:f>'TeV Sheet'!$K$4:$K$13</c:f>
              <c:numCache>
                <c:ptCount val="10"/>
                <c:pt idx="0">
                  <c:v>7.23388878842167</c:v>
                </c:pt>
                <c:pt idx="1">
                  <c:v>7.1186324122259155</c:v>
                </c:pt>
                <c:pt idx="2">
                  <c:v>5.0675845563987805</c:v>
                </c:pt>
                <c:pt idx="3">
                  <c:v>7.478051835363383</c:v>
                </c:pt>
                <c:pt idx="4">
                  <c:v>7.420449997818906</c:v>
                </c:pt>
                <c:pt idx="5">
                  <c:v>9.95793813808571</c:v>
                </c:pt>
                <c:pt idx="6">
                  <c:v>8.796276617687258</c:v>
                </c:pt>
                <c:pt idx="7">
                  <c:v>8.67296221237612</c:v>
                </c:pt>
                <c:pt idx="8">
                  <c:v>8.473472450086179</c:v>
                </c:pt>
                <c:pt idx="9">
                  <c:v>7.787237090858691</c:v>
                </c:pt>
              </c:numCache>
            </c:numRef>
          </c:yVal>
          <c:smooth val="0"/>
        </c:ser>
        <c:axId val="44577381"/>
        <c:axId val="57882750"/>
      </c:scatterChart>
      <c:valAx>
        <c:axId val="50164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Store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811908"/>
        <c:crosses val="autoZero"/>
        <c:crossBetween val="midCat"/>
        <c:dispUnits/>
      </c:valAx>
      <c:valAx>
        <c:axId val="40811908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Effective Emittance  [</a:t>
                </a:r>
                <a:r>
                  <a:rPr lang="en-US" cap="none" sz="1400" b="1" i="0" u="none" baseline="0"/>
                  <a:t>p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mm mrad]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164635"/>
        <c:crosses val="autoZero"/>
        <c:crossBetween val="midCat"/>
        <c:dispUnits/>
      </c:valAx>
      <c:valAx>
        <c:axId val="44577381"/>
        <c:scaling>
          <c:orientation val="minMax"/>
        </c:scaling>
        <c:axPos val="b"/>
        <c:delete val="1"/>
        <c:majorTickMark val="in"/>
        <c:minorTickMark val="none"/>
        <c:tickLblPos val="nextTo"/>
        <c:crossAx val="57882750"/>
        <c:crosses val="max"/>
        <c:crossBetween val="midCat"/>
        <c:dispUnits/>
      </c:valAx>
      <c:valAx>
        <c:axId val="57882750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Specific Luminosity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5773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45"/>
          <c:y val="0.187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Lifetimes over First 2 Hours of HEP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Last 10 Stores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85"/>
          <c:w val="0.885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v>Pbar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'TeV Sheet'!$A$4:$A$13</c:f>
              <c:numCache>
                <c:ptCount val="10"/>
                <c:pt idx="0">
                  <c:v>4862</c:v>
                </c:pt>
                <c:pt idx="1">
                  <c:v>4859</c:v>
                </c:pt>
                <c:pt idx="2">
                  <c:v>4857</c:v>
                </c:pt>
                <c:pt idx="3">
                  <c:v>4851</c:v>
                </c:pt>
                <c:pt idx="4">
                  <c:v>4847</c:v>
                </c:pt>
                <c:pt idx="5">
                  <c:v>4845</c:v>
                </c:pt>
                <c:pt idx="6">
                  <c:v>4841</c:v>
                </c:pt>
                <c:pt idx="7">
                  <c:v>4839</c:v>
                </c:pt>
                <c:pt idx="8">
                  <c:v>4838</c:v>
                </c:pt>
                <c:pt idx="9">
                  <c:v>4835</c:v>
                </c:pt>
              </c:numCache>
            </c:numRef>
          </c:xVal>
          <c:yVal>
            <c:numRef>
              <c:f>'TeV Sheet'!$H$4:$H$13</c:f>
              <c:numCache>
                <c:ptCount val="10"/>
                <c:pt idx="0">
                  <c:v>24.8</c:v>
                </c:pt>
                <c:pt idx="1">
                  <c:v>25.85</c:v>
                </c:pt>
                <c:pt idx="2">
                  <c:v>22.46</c:v>
                </c:pt>
                <c:pt idx="3">
                  <c:v>24.07</c:v>
                </c:pt>
                <c:pt idx="4">
                  <c:v>23.27</c:v>
                </c:pt>
                <c:pt idx="5">
                  <c:v>20.1</c:v>
                </c:pt>
                <c:pt idx="6">
                  <c:v>22.12</c:v>
                </c:pt>
                <c:pt idx="7">
                  <c:v>20.47</c:v>
                </c:pt>
                <c:pt idx="8">
                  <c:v>17.62</c:v>
                </c:pt>
                <c:pt idx="9">
                  <c:v>16.01</c:v>
                </c:pt>
              </c:numCache>
            </c:numRef>
          </c:yVal>
          <c:smooth val="0"/>
        </c:ser>
        <c:ser>
          <c:idx val="2"/>
          <c:order val="2"/>
          <c:tx>
            <c:v>Lumi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'TeV Sheet'!$A$4:$A$13</c:f>
              <c:numCache>
                <c:ptCount val="10"/>
                <c:pt idx="0">
                  <c:v>4862</c:v>
                </c:pt>
                <c:pt idx="1">
                  <c:v>4859</c:v>
                </c:pt>
                <c:pt idx="2">
                  <c:v>4857</c:v>
                </c:pt>
                <c:pt idx="3">
                  <c:v>4851</c:v>
                </c:pt>
                <c:pt idx="4">
                  <c:v>4847</c:v>
                </c:pt>
                <c:pt idx="5">
                  <c:v>4845</c:v>
                </c:pt>
                <c:pt idx="6">
                  <c:v>4841</c:v>
                </c:pt>
                <c:pt idx="7">
                  <c:v>4839</c:v>
                </c:pt>
                <c:pt idx="8">
                  <c:v>4838</c:v>
                </c:pt>
                <c:pt idx="9">
                  <c:v>4835</c:v>
                </c:pt>
              </c:numCache>
            </c:numRef>
          </c:xVal>
          <c:yVal>
            <c:numRef>
              <c:f>'TeV Sheet'!$D$4:$D$13</c:f>
              <c:numCache>
                <c:ptCount val="10"/>
                <c:pt idx="0">
                  <c:v>8.06</c:v>
                </c:pt>
                <c:pt idx="1">
                  <c:v>8.06</c:v>
                </c:pt>
                <c:pt idx="2">
                  <c:v>6.42</c:v>
                </c:pt>
                <c:pt idx="3">
                  <c:v>7.64</c:v>
                </c:pt>
                <c:pt idx="4">
                  <c:v>7.7</c:v>
                </c:pt>
                <c:pt idx="5">
                  <c:v>6.74</c:v>
                </c:pt>
                <c:pt idx="6">
                  <c:v>7.3</c:v>
                </c:pt>
                <c:pt idx="7">
                  <c:v>6.67</c:v>
                </c:pt>
                <c:pt idx="8">
                  <c:v>6.89</c:v>
                </c:pt>
                <c:pt idx="9">
                  <c:v>7.14</c:v>
                </c:pt>
              </c:numCache>
            </c:numRef>
          </c:yVal>
          <c:smooth val="0"/>
        </c:ser>
        <c:ser>
          <c:idx val="3"/>
          <c:order val="3"/>
          <c:tx>
            <c:v>EffEmit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'TeV Sheet'!$A$4:$A$13</c:f>
              <c:numCache>
                <c:ptCount val="10"/>
                <c:pt idx="0">
                  <c:v>4862</c:v>
                </c:pt>
                <c:pt idx="1">
                  <c:v>4859</c:v>
                </c:pt>
                <c:pt idx="2">
                  <c:v>4857</c:v>
                </c:pt>
                <c:pt idx="3">
                  <c:v>4851</c:v>
                </c:pt>
                <c:pt idx="4">
                  <c:v>4847</c:v>
                </c:pt>
                <c:pt idx="5">
                  <c:v>4845</c:v>
                </c:pt>
                <c:pt idx="6">
                  <c:v>4841</c:v>
                </c:pt>
                <c:pt idx="7">
                  <c:v>4839</c:v>
                </c:pt>
                <c:pt idx="8">
                  <c:v>4838</c:v>
                </c:pt>
                <c:pt idx="9">
                  <c:v>4835</c:v>
                </c:pt>
              </c:numCache>
            </c:numRef>
          </c:xVal>
          <c:yVal>
            <c:numRef>
              <c:f>'TeV Sheet'!$L$4:$L$13</c:f>
              <c:numCache>
                <c:ptCount val="10"/>
                <c:pt idx="0">
                  <c:v>13.777672589849793</c:v>
                </c:pt>
                <c:pt idx="1">
                  <c:v>13.763864325701073</c:v>
                </c:pt>
                <c:pt idx="2">
                  <c:v>10.226589096894397</c:v>
                </c:pt>
                <c:pt idx="3">
                  <c:v>13.863877463113083</c:v>
                </c:pt>
                <c:pt idx="4">
                  <c:v>13.418094528595562</c:v>
                </c:pt>
                <c:pt idx="5">
                  <c:v>11.142856579851964</c:v>
                </c:pt>
                <c:pt idx="6">
                  <c:v>13.89042515166968</c:v>
                </c:pt>
                <c:pt idx="7">
                  <c:v>14.803901535734886</c:v>
                </c:pt>
                <c:pt idx="8">
                  <c:v>13.326826065385887</c:v>
                </c:pt>
                <c:pt idx="9">
                  <c:v>15.66836886370333</c:v>
                </c:pt>
              </c:numCache>
            </c:numRef>
          </c:yVal>
          <c:smooth val="0"/>
        </c:ser>
        <c:axId val="10982415"/>
        <c:axId val="22017880"/>
      </c:scatterChart>
      <c:scatterChart>
        <c:scatterStyle val="lineMarker"/>
        <c:varyColors val="0"/>
        <c:ser>
          <c:idx val="1"/>
          <c:order val="1"/>
          <c:tx>
            <c:v>Proton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'TeV Sheet'!$A$4:$A$13</c:f>
              <c:numCache>
                <c:ptCount val="10"/>
                <c:pt idx="0">
                  <c:v>4862</c:v>
                </c:pt>
                <c:pt idx="1">
                  <c:v>4859</c:v>
                </c:pt>
                <c:pt idx="2">
                  <c:v>4857</c:v>
                </c:pt>
                <c:pt idx="3">
                  <c:v>4851</c:v>
                </c:pt>
                <c:pt idx="4">
                  <c:v>4847</c:v>
                </c:pt>
                <c:pt idx="5">
                  <c:v>4845</c:v>
                </c:pt>
                <c:pt idx="6">
                  <c:v>4841</c:v>
                </c:pt>
                <c:pt idx="7">
                  <c:v>4839</c:v>
                </c:pt>
                <c:pt idx="8">
                  <c:v>4838</c:v>
                </c:pt>
                <c:pt idx="9">
                  <c:v>4835</c:v>
                </c:pt>
              </c:numCache>
            </c:numRef>
          </c:xVal>
          <c:yVal>
            <c:numRef>
              <c:f>'TeV Sheet'!$F$4:$F$13</c:f>
              <c:numCache>
                <c:ptCount val="10"/>
                <c:pt idx="0">
                  <c:v>89.56</c:v>
                </c:pt>
                <c:pt idx="1">
                  <c:v>78.55</c:v>
                </c:pt>
                <c:pt idx="2">
                  <c:v>74.32</c:v>
                </c:pt>
                <c:pt idx="3">
                  <c:v>58.09</c:v>
                </c:pt>
                <c:pt idx="4">
                  <c:v>80.84</c:v>
                </c:pt>
                <c:pt idx="5">
                  <c:v>112.7</c:v>
                </c:pt>
                <c:pt idx="6">
                  <c:v>50.54</c:v>
                </c:pt>
                <c:pt idx="7">
                  <c:v>29.83</c:v>
                </c:pt>
                <c:pt idx="8">
                  <c:v>74.92</c:v>
                </c:pt>
                <c:pt idx="9">
                  <c:v>72.61</c:v>
                </c:pt>
              </c:numCache>
            </c:numRef>
          </c:yVal>
          <c:smooth val="0"/>
        </c:ser>
        <c:axId val="47059609"/>
        <c:axId val="65152018"/>
      </c:scatterChart>
      <c:valAx>
        <c:axId val="1098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Store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2017880"/>
        <c:crosses val="autoZero"/>
        <c:crossBetween val="midCat"/>
        <c:dispUnits/>
      </c:valAx>
      <c:valAx>
        <c:axId val="2201788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Lifetime  [hr]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982415"/>
        <c:crosses val="autoZero"/>
        <c:crossBetween val="midCat"/>
        <c:dispUnits/>
      </c:valAx>
      <c:valAx>
        <c:axId val="47059609"/>
        <c:scaling>
          <c:orientation val="minMax"/>
        </c:scaling>
        <c:axPos val="b"/>
        <c:delete val="1"/>
        <c:majorTickMark val="in"/>
        <c:minorTickMark val="none"/>
        <c:tickLblPos val="nextTo"/>
        <c:crossAx val="65152018"/>
        <c:crosses val="max"/>
        <c:crossBetween val="midCat"/>
        <c:dispUnits/>
      </c:valAx>
      <c:valAx>
        <c:axId val="65152018"/>
        <c:scaling>
          <c:orientation val="minMax"/>
          <c:max val="250"/>
          <c:min val="-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Proton Lifetime  [hr]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0596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Bunched Beam Inefficiency @ 150 GeV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Last 10 Stores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825"/>
          <c:w val="0.92475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v>Pbar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'TeV Sheet'!$A$4:$A$13</c:f>
              <c:numCache>
                <c:ptCount val="10"/>
                <c:pt idx="0">
                  <c:v>4862</c:v>
                </c:pt>
                <c:pt idx="1">
                  <c:v>4859</c:v>
                </c:pt>
                <c:pt idx="2">
                  <c:v>4857</c:v>
                </c:pt>
                <c:pt idx="3">
                  <c:v>4851</c:v>
                </c:pt>
                <c:pt idx="4">
                  <c:v>4847</c:v>
                </c:pt>
                <c:pt idx="5">
                  <c:v>4845</c:v>
                </c:pt>
                <c:pt idx="6">
                  <c:v>4841</c:v>
                </c:pt>
                <c:pt idx="7">
                  <c:v>4839</c:v>
                </c:pt>
                <c:pt idx="8">
                  <c:v>4838</c:v>
                </c:pt>
                <c:pt idx="9">
                  <c:v>4835</c:v>
                </c:pt>
              </c:numCache>
            </c:numRef>
          </c:xVal>
          <c:yVal>
            <c:numRef>
              <c:f>'TeV Sheet'!$T$4:$T$13</c:f>
              <c:numCache>
                <c:ptCount val="10"/>
                <c:pt idx="0">
                  <c:v>1.0000000000000009</c:v>
                </c:pt>
                <c:pt idx="1">
                  <c:v>1.4000000000000012</c:v>
                </c:pt>
                <c:pt idx="2">
                  <c:v>0.5000000000000004</c:v>
                </c:pt>
                <c:pt idx="3">
                  <c:v>1.9000000000000017</c:v>
                </c:pt>
                <c:pt idx="4">
                  <c:v>1.3000000000000012</c:v>
                </c:pt>
                <c:pt idx="5">
                  <c:v>-0.29999999999998916</c:v>
                </c:pt>
                <c:pt idx="6">
                  <c:v>-0.29999999999998916</c:v>
                </c:pt>
                <c:pt idx="7">
                  <c:v>-0.49999999999998934</c:v>
                </c:pt>
                <c:pt idx="8">
                  <c:v>-0.8000000000000007</c:v>
                </c:pt>
                <c:pt idx="9">
                  <c:v>-0.6999999999999895</c:v>
                </c:pt>
              </c:numCache>
            </c:numRef>
          </c:yVal>
          <c:smooth val="0"/>
        </c:ser>
        <c:ser>
          <c:idx val="1"/>
          <c:order val="1"/>
          <c:tx>
            <c:v>Proton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'TeV Sheet'!$A$4:$A$13</c:f>
              <c:numCache>
                <c:ptCount val="10"/>
                <c:pt idx="0">
                  <c:v>4862</c:v>
                </c:pt>
                <c:pt idx="1">
                  <c:v>4859</c:v>
                </c:pt>
                <c:pt idx="2">
                  <c:v>4857</c:v>
                </c:pt>
                <c:pt idx="3">
                  <c:v>4851</c:v>
                </c:pt>
                <c:pt idx="4">
                  <c:v>4847</c:v>
                </c:pt>
                <c:pt idx="5">
                  <c:v>4845</c:v>
                </c:pt>
                <c:pt idx="6">
                  <c:v>4841</c:v>
                </c:pt>
                <c:pt idx="7">
                  <c:v>4839</c:v>
                </c:pt>
                <c:pt idx="8">
                  <c:v>4838</c:v>
                </c:pt>
                <c:pt idx="9">
                  <c:v>4835</c:v>
                </c:pt>
              </c:numCache>
            </c:numRef>
          </c:xVal>
          <c:yVal>
            <c:numRef>
              <c:f>'TeV Sheet'!$S$4:$S$13</c:f>
              <c:numCache>
                <c:ptCount val="10"/>
                <c:pt idx="0">
                  <c:v>5.400000000000005</c:v>
                </c:pt>
                <c:pt idx="1">
                  <c:v>4.800000000000004</c:v>
                </c:pt>
                <c:pt idx="2">
                  <c:v>3.1000000000000028</c:v>
                </c:pt>
                <c:pt idx="3">
                  <c:v>3.600000000000003</c:v>
                </c:pt>
                <c:pt idx="4">
                  <c:v>4.100000000000003</c:v>
                </c:pt>
                <c:pt idx="5">
                  <c:v>3.600000000000003</c:v>
                </c:pt>
                <c:pt idx="6">
                  <c:v>3.7000000000000033</c:v>
                </c:pt>
                <c:pt idx="7">
                  <c:v>4.700000000000005</c:v>
                </c:pt>
                <c:pt idx="8">
                  <c:v>3.7000000000000033</c:v>
                </c:pt>
                <c:pt idx="9">
                  <c:v>2.8000000000000025</c:v>
                </c:pt>
              </c:numCache>
            </c:numRef>
          </c:yVal>
          <c:smooth val="0"/>
        </c:ser>
        <c:axId val="22677507"/>
        <c:axId val="17549484"/>
      </c:scatterChart>
      <c:valAx>
        <c:axId val="22677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Store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7549484"/>
        <c:crossesAt val="-5"/>
        <c:crossBetween val="midCat"/>
        <c:dispUnits/>
      </c:valAx>
      <c:valAx>
        <c:axId val="1754948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Inefficiency  [%]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2677507"/>
        <c:crosses val="autoZero"/>
        <c:crossBetween val="midCat"/>
        <c:dispUnits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3875"/>
          <c:y val="0.15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Proton Inefficiency @ 150 GeV vs Pbar Intensity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Last 10 Stores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175"/>
          <c:w val="0.904"/>
          <c:h val="0.82775"/>
        </c:manualLayout>
      </c:layout>
      <c:scatterChart>
        <c:scatterStyle val="lineMarker"/>
        <c:varyColors val="0"/>
        <c:ser>
          <c:idx val="0"/>
          <c:order val="0"/>
          <c:tx>
            <c:v>Last 10 Stores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SuperTable!$I$2:$I$199</c:f>
              <c:numCache>
                <c:ptCount val="198"/>
                <c:pt idx="0">
                  <c:v>2696.14</c:v>
                </c:pt>
                <c:pt idx="1">
                  <c:v>2806.78</c:v>
                </c:pt>
                <c:pt idx="2">
                  <c:v>1821.53</c:v>
                </c:pt>
                <c:pt idx="3">
                  <c:v>2619.66</c:v>
                </c:pt>
                <c:pt idx="4">
                  <c:v>2281.01</c:v>
                </c:pt>
                <c:pt idx="5">
                  <c:v>1152.03</c:v>
                </c:pt>
                <c:pt idx="6">
                  <c:v>1570.25</c:v>
                </c:pt>
                <c:pt idx="7">
                  <c:v>1290.24</c:v>
                </c:pt>
                <c:pt idx="8">
                  <c:v>1001.76</c:v>
                </c:pt>
                <c:pt idx="9">
                  <c:v>782.48</c:v>
                </c:pt>
              </c:numCache>
            </c:numRef>
          </c:xVal>
          <c:yVal>
            <c:numRef>
              <c:f>'TeV Sheet'!$S$3:$S$200</c:f>
              <c:numCache>
                <c:ptCount val="198"/>
                <c:pt idx="0">
                  <c:v>0</c:v>
                </c:pt>
                <c:pt idx="1">
                  <c:v>5.400000000000005</c:v>
                </c:pt>
                <c:pt idx="2">
                  <c:v>4.800000000000004</c:v>
                </c:pt>
                <c:pt idx="3">
                  <c:v>3.1000000000000028</c:v>
                </c:pt>
                <c:pt idx="4">
                  <c:v>3.600000000000003</c:v>
                </c:pt>
                <c:pt idx="5">
                  <c:v>4.100000000000003</c:v>
                </c:pt>
                <c:pt idx="6">
                  <c:v>3.600000000000003</c:v>
                </c:pt>
                <c:pt idx="7">
                  <c:v>3.7000000000000033</c:v>
                </c:pt>
                <c:pt idx="8">
                  <c:v>4.700000000000005</c:v>
                </c:pt>
                <c:pt idx="9">
                  <c:v>3.7000000000000033</c:v>
                </c:pt>
                <c:pt idx="10">
                  <c:v>2.8000000000000025</c:v>
                </c:pt>
              </c:numCache>
            </c:numRef>
          </c:yVal>
          <c:smooth val="0"/>
        </c:ser>
        <c:axId val="60796493"/>
        <c:axId val="42848038"/>
      </c:scatterChart>
      <c:valAx>
        <c:axId val="60796493"/>
        <c:scaling>
          <c:orientation val="minMax"/>
          <c:max val="25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Pbar Intensity @ Injection  [E9]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48038"/>
        <c:crosses val="autoZero"/>
        <c:crossBetween val="midCat"/>
        <c:dispUnits/>
        <c:majorUnit val="500"/>
        <c:minorUnit val="100"/>
      </c:valAx>
      <c:valAx>
        <c:axId val="4284803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Proton Ineffiiciency  [%]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796493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Bunched Beam Inefficiency On Ramp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Last 10 Stores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85"/>
          <c:w val="0.923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v>Pbar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'TeV Sheet'!$A$4:$A$13</c:f>
              <c:numCache>
                <c:ptCount val="10"/>
                <c:pt idx="0">
                  <c:v>4862</c:v>
                </c:pt>
                <c:pt idx="1">
                  <c:v>4859</c:v>
                </c:pt>
                <c:pt idx="2">
                  <c:v>4857</c:v>
                </c:pt>
                <c:pt idx="3">
                  <c:v>4851</c:v>
                </c:pt>
                <c:pt idx="4">
                  <c:v>4847</c:v>
                </c:pt>
                <c:pt idx="5">
                  <c:v>4845</c:v>
                </c:pt>
                <c:pt idx="6">
                  <c:v>4841</c:v>
                </c:pt>
                <c:pt idx="7">
                  <c:v>4839</c:v>
                </c:pt>
                <c:pt idx="8">
                  <c:v>4838</c:v>
                </c:pt>
                <c:pt idx="9">
                  <c:v>4835</c:v>
                </c:pt>
              </c:numCache>
            </c:numRef>
          </c:xVal>
          <c:yVal>
            <c:numRef>
              <c:f>'TeV Sheet'!$V$4:$V$13</c:f>
              <c:numCache>
                <c:ptCount val="10"/>
                <c:pt idx="0">
                  <c:v>10.299999999999997</c:v>
                </c:pt>
                <c:pt idx="1">
                  <c:v>8.099999999999996</c:v>
                </c:pt>
                <c:pt idx="2">
                  <c:v>3.500000000000003</c:v>
                </c:pt>
                <c:pt idx="3">
                  <c:v>8.399999999999997</c:v>
                </c:pt>
                <c:pt idx="4">
                  <c:v>8.499999999999996</c:v>
                </c:pt>
                <c:pt idx="5">
                  <c:v>2.400000000000002</c:v>
                </c:pt>
                <c:pt idx="6">
                  <c:v>2.7000000000000024</c:v>
                </c:pt>
                <c:pt idx="7">
                  <c:v>4.900000000000004</c:v>
                </c:pt>
                <c:pt idx="8">
                  <c:v>2.500000000000002</c:v>
                </c:pt>
                <c:pt idx="9">
                  <c:v>3.400000000000003</c:v>
                </c:pt>
              </c:numCache>
            </c:numRef>
          </c:yVal>
          <c:smooth val="0"/>
        </c:ser>
        <c:ser>
          <c:idx val="1"/>
          <c:order val="1"/>
          <c:tx>
            <c:v>Proton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'TeV Sheet'!$A$4:$A$13</c:f>
              <c:numCache>
                <c:ptCount val="10"/>
                <c:pt idx="0">
                  <c:v>4862</c:v>
                </c:pt>
                <c:pt idx="1">
                  <c:v>4859</c:v>
                </c:pt>
                <c:pt idx="2">
                  <c:v>4857</c:v>
                </c:pt>
                <c:pt idx="3">
                  <c:v>4851</c:v>
                </c:pt>
                <c:pt idx="4">
                  <c:v>4847</c:v>
                </c:pt>
                <c:pt idx="5">
                  <c:v>4845</c:v>
                </c:pt>
                <c:pt idx="6">
                  <c:v>4841</c:v>
                </c:pt>
                <c:pt idx="7">
                  <c:v>4839</c:v>
                </c:pt>
                <c:pt idx="8">
                  <c:v>4838</c:v>
                </c:pt>
                <c:pt idx="9">
                  <c:v>4835</c:v>
                </c:pt>
              </c:numCache>
            </c:numRef>
          </c:xVal>
          <c:yVal>
            <c:numRef>
              <c:f>'TeV Sheet'!$U$4:$U$13</c:f>
              <c:numCache>
                <c:ptCount val="10"/>
                <c:pt idx="0">
                  <c:v>7.499999999999996</c:v>
                </c:pt>
                <c:pt idx="1">
                  <c:v>6.499999999999995</c:v>
                </c:pt>
                <c:pt idx="2">
                  <c:v>3.600000000000003</c:v>
                </c:pt>
                <c:pt idx="3">
                  <c:v>6.000000000000005</c:v>
                </c:pt>
                <c:pt idx="4">
                  <c:v>5.100000000000005</c:v>
                </c:pt>
                <c:pt idx="5">
                  <c:v>2.0000000000000018</c:v>
                </c:pt>
                <c:pt idx="6">
                  <c:v>2.9000000000000026</c:v>
                </c:pt>
                <c:pt idx="7">
                  <c:v>2.9000000000000026</c:v>
                </c:pt>
                <c:pt idx="8">
                  <c:v>2.300000000000002</c:v>
                </c:pt>
                <c:pt idx="9">
                  <c:v>2.400000000000002</c:v>
                </c:pt>
              </c:numCache>
            </c:numRef>
          </c:yVal>
          <c:smooth val="0"/>
        </c:ser>
        <c:axId val="26419063"/>
        <c:axId val="29491584"/>
      </c:scatterChart>
      <c:valAx>
        <c:axId val="26419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Store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491584"/>
        <c:crosses val="autoZero"/>
        <c:crossBetween val="midCat"/>
        <c:dispUnits/>
      </c:valAx>
      <c:valAx>
        <c:axId val="29491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Inefficiency  [%]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419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14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Bunched Beam Inefficiency In Squeeze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Last 10 Stores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85"/>
          <c:w val="0.923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v>Pbar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'TeV Sheet'!$A$4:$A$13</c:f>
              <c:numCache>
                <c:ptCount val="10"/>
                <c:pt idx="0">
                  <c:v>4862</c:v>
                </c:pt>
                <c:pt idx="1">
                  <c:v>4859</c:v>
                </c:pt>
                <c:pt idx="2">
                  <c:v>4857</c:v>
                </c:pt>
                <c:pt idx="3">
                  <c:v>4851</c:v>
                </c:pt>
                <c:pt idx="4">
                  <c:v>4847</c:v>
                </c:pt>
                <c:pt idx="5">
                  <c:v>4845</c:v>
                </c:pt>
                <c:pt idx="6">
                  <c:v>4841</c:v>
                </c:pt>
                <c:pt idx="7">
                  <c:v>4839</c:v>
                </c:pt>
                <c:pt idx="8">
                  <c:v>4838</c:v>
                </c:pt>
                <c:pt idx="9">
                  <c:v>4835</c:v>
                </c:pt>
              </c:numCache>
            </c:numRef>
          </c:xVal>
          <c:yVal>
            <c:numRef>
              <c:f>'TeV Sheet'!$X$4:$X$13</c:f>
              <c:numCache>
                <c:ptCount val="10"/>
                <c:pt idx="0">
                  <c:v>0.9000000000000008</c:v>
                </c:pt>
                <c:pt idx="1">
                  <c:v>1.5000000000000013</c:v>
                </c:pt>
                <c:pt idx="2">
                  <c:v>0.5000000000000004</c:v>
                </c:pt>
                <c:pt idx="3">
                  <c:v>1.100000000000001</c:v>
                </c:pt>
                <c:pt idx="4">
                  <c:v>1.7000000000000015</c:v>
                </c:pt>
                <c:pt idx="5">
                  <c:v>0.40000000000000036</c:v>
                </c:pt>
                <c:pt idx="6">
                  <c:v>0.9000000000000008</c:v>
                </c:pt>
                <c:pt idx="7">
                  <c:v>1.100000000000001</c:v>
                </c:pt>
                <c:pt idx="8">
                  <c:v>1.0000000000000009</c:v>
                </c:pt>
                <c:pt idx="9">
                  <c:v>0.9000000000000008</c:v>
                </c:pt>
              </c:numCache>
            </c:numRef>
          </c:yVal>
          <c:smooth val="0"/>
        </c:ser>
        <c:ser>
          <c:idx val="1"/>
          <c:order val="1"/>
          <c:tx>
            <c:v>Proton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'TeV Sheet'!$A$4:$A$13</c:f>
              <c:numCache>
                <c:ptCount val="10"/>
                <c:pt idx="0">
                  <c:v>4862</c:v>
                </c:pt>
                <c:pt idx="1">
                  <c:v>4859</c:v>
                </c:pt>
                <c:pt idx="2">
                  <c:v>4857</c:v>
                </c:pt>
                <c:pt idx="3">
                  <c:v>4851</c:v>
                </c:pt>
                <c:pt idx="4">
                  <c:v>4847</c:v>
                </c:pt>
                <c:pt idx="5">
                  <c:v>4845</c:v>
                </c:pt>
                <c:pt idx="6">
                  <c:v>4841</c:v>
                </c:pt>
                <c:pt idx="7">
                  <c:v>4839</c:v>
                </c:pt>
                <c:pt idx="8">
                  <c:v>4838</c:v>
                </c:pt>
                <c:pt idx="9">
                  <c:v>4835</c:v>
                </c:pt>
              </c:numCache>
            </c:numRef>
          </c:xVal>
          <c:yVal>
            <c:numRef>
              <c:f>'TeV Sheet'!$W$4:$W$13</c:f>
              <c:numCache>
                <c:ptCount val="10"/>
                <c:pt idx="0">
                  <c:v>0.5000000000000004</c:v>
                </c:pt>
                <c:pt idx="1">
                  <c:v>0.9000000000000008</c:v>
                </c:pt>
                <c:pt idx="2">
                  <c:v>1.200000000000001</c:v>
                </c:pt>
                <c:pt idx="3">
                  <c:v>0.9000000000000008</c:v>
                </c:pt>
                <c:pt idx="4">
                  <c:v>0.7000000000000006</c:v>
                </c:pt>
                <c:pt idx="5">
                  <c:v>0.8000000000000007</c:v>
                </c:pt>
                <c:pt idx="6">
                  <c:v>0.5000000000000004</c:v>
                </c:pt>
                <c:pt idx="7">
                  <c:v>0.20000000000000018</c:v>
                </c:pt>
                <c:pt idx="8">
                  <c:v>0.8000000000000007</c:v>
                </c:pt>
                <c:pt idx="9">
                  <c:v>0.7000000000000006</c:v>
                </c:pt>
              </c:numCache>
            </c:numRef>
          </c:yVal>
          <c:smooth val="0"/>
        </c:ser>
        <c:axId val="3298689"/>
        <c:axId val="53807546"/>
      </c:scatterChart>
      <c:valAx>
        <c:axId val="3298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Store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807546"/>
        <c:crosses val="autoZero"/>
        <c:crossBetween val="midCat"/>
        <c:dispUnits/>
      </c:valAx>
      <c:valAx>
        <c:axId val="53807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Inefficiency  [%]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98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14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Luminosity vs (Proton Intensity * Pbar Intensity)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Last 10 Stores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825"/>
          <c:w val="0.90875"/>
          <c:h val="0.7865"/>
        </c:manualLayout>
      </c:layout>
      <c:scatterChart>
        <c:scatterStyle val="lineMarker"/>
        <c:varyColors val="0"/>
        <c:ser>
          <c:idx val="0"/>
          <c:order val="0"/>
          <c:tx>
            <c:v>Lumi/Intensities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'TeV Sheet'!$J$4:$J$13</c:f>
              <c:numCache>
                <c:ptCount val="10"/>
                <c:pt idx="0">
                  <c:v>21.7158439388</c:v>
                </c:pt>
                <c:pt idx="1">
                  <c:v>23.6421815672</c:v>
                </c:pt>
                <c:pt idx="2">
                  <c:v>14.0895527653</c:v>
                </c:pt>
                <c:pt idx="3">
                  <c:v>22.424289599999998</c:v>
                </c:pt>
                <c:pt idx="4">
                  <c:v>19.992049005600002</c:v>
                </c:pt>
                <c:pt idx="5">
                  <c:v>10.252122335400001</c:v>
                </c:pt>
                <c:pt idx="6">
                  <c:v>13.974094420000002</c:v>
                </c:pt>
                <c:pt idx="7">
                  <c:v>11.7745238016</c:v>
                </c:pt>
                <c:pt idx="8">
                  <c:v>9.2889898992</c:v>
                </c:pt>
                <c:pt idx="9">
                  <c:v>7.2413359632</c:v>
                </c:pt>
              </c:numCache>
            </c:numRef>
          </c:xVal>
          <c:yVal>
            <c:numRef>
              <c:f>'TeV Sheet'!$C$4:$C$13</c:f>
              <c:numCache>
                <c:ptCount val="10"/>
                <c:pt idx="0">
                  <c:v>157.09</c:v>
                </c:pt>
                <c:pt idx="1">
                  <c:v>168.3</c:v>
                </c:pt>
                <c:pt idx="2">
                  <c:v>71.4</c:v>
                </c:pt>
                <c:pt idx="3">
                  <c:v>167.69</c:v>
                </c:pt>
                <c:pt idx="4">
                  <c:v>148.35</c:v>
                </c:pt>
                <c:pt idx="5">
                  <c:v>102.09</c:v>
                </c:pt>
                <c:pt idx="6">
                  <c:v>122.92</c:v>
                </c:pt>
                <c:pt idx="7">
                  <c:v>102.12</c:v>
                </c:pt>
                <c:pt idx="8">
                  <c:v>78.71</c:v>
                </c:pt>
                <c:pt idx="9">
                  <c:v>56.39</c:v>
                </c:pt>
              </c:numCache>
            </c:numRef>
          </c:yVal>
          <c:smooth val="0"/>
        </c:ser>
        <c:axId val="47131243"/>
        <c:axId val="2126292"/>
      </c:scatterChart>
      <c:valAx>
        <c:axId val="4713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# Prot  [E9] * # Pbar [E9] / [E6]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6292"/>
        <c:crosses val="autoZero"/>
        <c:crossBetween val="midCat"/>
        <c:dispUnits/>
      </c:valAx>
      <c:valAx>
        <c:axId val="2126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Average Initial Luminosity  [E30 cm^-2 s^-1]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31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8"/>
  </sheetViews>
  <pageMargins left="0.75" right="0.75" top="1" bottom="1" header="0.5" footer="0.5"/>
  <pageSetup horizontalDpi="355" verticalDpi="35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344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14</xdr:col>
      <xdr:colOff>0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0" y="6153150"/>
        <a:ext cx="85344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B378"/>
  <sheetViews>
    <sheetView tabSelected="1" workbookViewId="0" topLeftCell="A1">
      <selection activeCell="E17" sqref="E17"/>
    </sheetView>
  </sheetViews>
  <sheetFormatPr defaultColWidth="11.7109375" defaultRowHeight="12.75"/>
  <cols>
    <col min="1" max="1" width="8.57421875" style="27" bestFit="1" customWidth="1"/>
    <col min="2" max="2" width="11.7109375" style="27" customWidth="1"/>
    <col min="3" max="3" width="9.28125" style="27" customWidth="1"/>
    <col min="4" max="4" width="16.00390625" style="27" customWidth="1"/>
    <col min="5" max="5" width="14.421875" style="27" customWidth="1"/>
    <col min="6" max="6" width="10.57421875" style="27" customWidth="1"/>
    <col min="7" max="7" width="19.421875" style="27" customWidth="1"/>
    <col min="8" max="9" width="11.7109375" style="27" customWidth="1"/>
    <col min="10" max="10" width="18.140625" style="27" customWidth="1"/>
    <col min="11" max="11" width="12.421875" style="27" customWidth="1"/>
    <col min="12" max="12" width="19.421875" style="27" customWidth="1"/>
    <col min="13" max="13" width="19.140625" style="27" customWidth="1"/>
    <col min="14" max="14" width="14.00390625" style="27" customWidth="1"/>
    <col min="15" max="15" width="18.00390625" style="27" customWidth="1"/>
    <col min="16" max="16" width="23.7109375" style="27" customWidth="1"/>
    <col min="17" max="17" width="14.57421875" style="27" customWidth="1"/>
    <col min="18" max="18" width="17.57421875" style="27" customWidth="1"/>
    <col min="19" max="19" width="22.57421875" style="27" customWidth="1"/>
    <col min="20" max="21" width="11.7109375" style="27" customWidth="1"/>
    <col min="22" max="22" width="25.28125" style="27" customWidth="1"/>
    <col min="23" max="23" width="21.57421875" style="27" customWidth="1"/>
    <col min="24" max="24" width="19.421875" style="27" customWidth="1"/>
    <col min="25" max="42" width="11.7109375" style="27" customWidth="1"/>
    <col min="43" max="43" width="34.00390625" style="27" customWidth="1"/>
    <col min="44" max="44" width="42.140625" style="27" customWidth="1"/>
    <col min="45" max="45" width="40.57421875" style="27" customWidth="1"/>
    <col min="46" max="46" width="35.7109375" style="27" customWidth="1"/>
    <col min="47" max="47" width="11.7109375" style="27" customWidth="1"/>
    <col min="48" max="48" width="27.28125" style="27" customWidth="1"/>
    <col min="49" max="49" width="31.140625" style="27" customWidth="1"/>
    <col min="50" max="50" width="24.140625" style="27" customWidth="1"/>
    <col min="51" max="51" width="28.00390625" style="27" customWidth="1"/>
    <col min="52" max="52" width="35.28125" style="27" customWidth="1"/>
    <col min="53" max="53" width="39.7109375" style="27" customWidth="1"/>
    <col min="54" max="54" width="11.7109375" style="27" customWidth="1"/>
    <col min="55" max="55" width="36.8515625" style="27" customWidth="1"/>
    <col min="56" max="56" width="20.8515625" style="27" customWidth="1"/>
    <col min="57" max="57" width="47.8515625" style="27" customWidth="1"/>
    <col min="58" max="58" width="34.28125" style="27" customWidth="1"/>
    <col min="59" max="60" width="11.7109375" style="27" customWidth="1"/>
    <col min="61" max="61" width="22.140625" style="27" customWidth="1"/>
    <col min="62" max="62" width="22.00390625" style="27" customWidth="1"/>
    <col min="63" max="63" width="24.00390625" style="27" customWidth="1"/>
    <col min="64" max="64" width="32.140625" style="27" customWidth="1"/>
    <col min="65" max="65" width="28.00390625" style="27" customWidth="1"/>
    <col min="66" max="66" width="37.28125" style="27" customWidth="1"/>
    <col min="67" max="67" width="22.140625" style="27" customWidth="1"/>
    <col min="68" max="68" width="22.00390625" style="27" customWidth="1"/>
    <col min="69" max="69" width="24.00390625" style="27" customWidth="1"/>
    <col min="70" max="70" width="32.140625" style="27" customWidth="1"/>
    <col min="71" max="71" width="28.00390625" style="27" customWidth="1"/>
    <col min="72" max="72" width="37.28125" style="27" customWidth="1"/>
    <col min="73" max="73" width="48.8515625" style="27" customWidth="1"/>
    <col min="74" max="74" width="35.00390625" style="27" customWidth="1"/>
    <col min="75" max="75" width="23.57421875" style="27" customWidth="1"/>
    <col min="76" max="76" width="25.7109375" style="27" customWidth="1"/>
    <col min="77" max="77" width="33.8515625" style="27" customWidth="1"/>
    <col min="78" max="78" width="29.7109375" style="27" customWidth="1"/>
    <col min="79" max="79" width="9.00390625" style="27" customWidth="1"/>
    <col min="80" max="80" width="33.421875" style="27" customWidth="1"/>
    <col min="81" max="81" width="23.57421875" style="27" customWidth="1"/>
    <col min="82" max="82" width="25.7109375" style="27" customWidth="1"/>
    <col min="83" max="83" width="33.8515625" style="27" customWidth="1"/>
    <col min="84" max="84" width="29.7109375" style="27" customWidth="1"/>
    <col min="85" max="85" width="11.57421875" style="27" customWidth="1"/>
    <col min="86" max="86" width="50.57421875" style="27" customWidth="1"/>
    <col min="87" max="87" width="22.28125" style="27" customWidth="1"/>
    <col min="88" max="88" width="22.57421875" style="27" customWidth="1"/>
    <col min="89" max="89" width="19.57421875" style="27" customWidth="1"/>
    <col min="90" max="91" width="11.7109375" style="27" customWidth="1"/>
    <col min="92" max="92" width="46.7109375" style="27" customWidth="1"/>
    <col min="93" max="93" width="24.28125" style="27" customWidth="1"/>
    <col min="94" max="94" width="23.140625" style="27" customWidth="1"/>
    <col min="95" max="95" width="22.00390625" style="27" customWidth="1"/>
    <col min="96" max="96" width="15.421875" style="27" customWidth="1"/>
    <col min="97" max="97" width="23.8515625" style="27" customWidth="1"/>
    <col min="98" max="98" width="23.421875" style="27" customWidth="1"/>
    <col min="99" max="99" width="30.140625" style="27" customWidth="1"/>
    <col min="100" max="100" width="17.421875" style="27" customWidth="1"/>
    <col min="101" max="101" width="24.7109375" style="27" customWidth="1"/>
    <col min="102" max="102" width="23.57421875" style="27" customWidth="1"/>
    <col min="103" max="103" width="17.00390625" style="27" customWidth="1"/>
    <col min="104" max="104" width="25.57421875" style="27" customWidth="1"/>
    <col min="105" max="105" width="27.57421875" style="27" customWidth="1"/>
    <col min="106" max="106" width="38.57421875" style="27" customWidth="1"/>
    <col min="107" max="107" width="37.00390625" style="27" customWidth="1"/>
    <col min="108" max="108" width="35.00390625" style="27" customWidth="1"/>
    <col min="109" max="109" width="33.421875" style="27" customWidth="1"/>
    <col min="110" max="110" width="38.57421875" style="27" customWidth="1"/>
    <col min="111" max="111" width="37.00390625" style="27" customWidth="1"/>
    <col min="112" max="112" width="29.140625" style="27" customWidth="1"/>
    <col min="113" max="113" width="27.00390625" style="27" customWidth="1"/>
    <col min="114" max="114" width="26.00390625" style="27" customWidth="1"/>
    <col min="115" max="115" width="26.421875" style="27" customWidth="1"/>
    <col min="116" max="116" width="24.140625" style="27" customWidth="1"/>
    <col min="117" max="117" width="23.140625" style="27" customWidth="1"/>
    <col min="118" max="119" width="11.7109375" style="27" customWidth="1"/>
    <col min="120" max="120" width="10.7109375" style="27" customWidth="1"/>
    <col min="121" max="121" width="8.00390625" style="27" customWidth="1"/>
    <col min="122" max="122" width="11.57421875" style="27" customWidth="1"/>
    <col min="123" max="123" width="10.00390625" style="27" customWidth="1"/>
    <col min="124" max="127" width="11.7109375" style="27" customWidth="1"/>
    <col min="128" max="128" width="7.28125" style="27" customWidth="1"/>
    <col min="129" max="129" width="15.28125" style="27" customWidth="1"/>
    <col min="130" max="130" width="11.00390625" style="27" customWidth="1"/>
    <col min="131" max="131" width="12.7109375" style="27" customWidth="1"/>
    <col min="132" max="132" width="10.57421875" style="27" customWidth="1"/>
    <col min="133" max="133" width="10.8515625" style="27" customWidth="1"/>
    <col min="134" max="234" width="11.7109375" style="27" customWidth="1"/>
    <col min="235" max="235" width="16.00390625" style="27" customWidth="1"/>
    <col min="236" max="236" width="11.140625" style="27" customWidth="1"/>
    <col min="237" max="16384" width="11.7109375" style="27" customWidth="1"/>
  </cols>
  <sheetData>
    <row r="1" spans="1:236" s="29" customFormat="1" ht="64.5" customHeight="1">
      <c r="A1" s="28" t="s">
        <v>18</v>
      </c>
      <c r="B1" s="29" t="s">
        <v>92</v>
      </c>
      <c r="C1" s="29" t="s">
        <v>58</v>
      </c>
      <c r="D1" s="29" t="s">
        <v>62</v>
      </c>
      <c r="E1" s="29" t="s">
        <v>19</v>
      </c>
      <c r="F1" s="29" t="s">
        <v>59</v>
      </c>
      <c r="G1" s="29" t="s">
        <v>60</v>
      </c>
      <c r="H1" s="29" t="s">
        <v>20</v>
      </c>
      <c r="I1" s="29" t="s">
        <v>97</v>
      </c>
      <c r="J1" s="29" t="s">
        <v>98</v>
      </c>
      <c r="K1" s="29" t="s">
        <v>99</v>
      </c>
      <c r="L1" s="29" t="s">
        <v>100</v>
      </c>
      <c r="M1" s="29" t="s">
        <v>21</v>
      </c>
      <c r="N1" s="29" t="s">
        <v>22</v>
      </c>
      <c r="O1" s="29" t="s">
        <v>23</v>
      </c>
      <c r="P1" s="29" t="s">
        <v>24</v>
      </c>
      <c r="Q1" s="29" t="s">
        <v>25</v>
      </c>
      <c r="R1" s="29" t="s">
        <v>26</v>
      </c>
      <c r="S1" s="29" t="s">
        <v>27</v>
      </c>
      <c r="T1" s="29" t="s">
        <v>28</v>
      </c>
      <c r="U1" s="29" t="s">
        <v>29</v>
      </c>
      <c r="V1" s="29" t="s">
        <v>30</v>
      </c>
      <c r="W1" s="29" t="s">
        <v>91</v>
      </c>
      <c r="X1" s="29" t="s">
        <v>31</v>
      </c>
      <c r="Y1" s="29" t="s">
        <v>32</v>
      </c>
      <c r="Z1" s="29" t="s">
        <v>33</v>
      </c>
      <c r="AA1" s="29" t="s">
        <v>34</v>
      </c>
      <c r="AB1" s="29" t="s">
        <v>35</v>
      </c>
      <c r="AC1" s="29" t="s">
        <v>63</v>
      </c>
      <c r="AD1" s="29" t="s">
        <v>36</v>
      </c>
      <c r="AE1" s="29" t="s">
        <v>37</v>
      </c>
      <c r="AF1" s="29" t="s">
        <v>38</v>
      </c>
      <c r="AG1" s="29" t="s">
        <v>39</v>
      </c>
      <c r="AH1" s="29" t="s">
        <v>64</v>
      </c>
      <c r="AI1" s="29" t="s">
        <v>65</v>
      </c>
      <c r="AJ1" s="29" t="s">
        <v>66</v>
      </c>
      <c r="AK1" s="29" t="s">
        <v>67</v>
      </c>
      <c r="AL1" s="29" t="s">
        <v>68</v>
      </c>
      <c r="AM1" s="29" t="s">
        <v>69</v>
      </c>
      <c r="AN1" s="29" t="s">
        <v>86</v>
      </c>
      <c r="AO1" s="29" t="s">
        <v>93</v>
      </c>
      <c r="AP1" s="29" t="s">
        <v>96</v>
      </c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IA1" s="29" t="s">
        <v>52</v>
      </c>
      <c r="IB1" s="29" t="s">
        <v>53</v>
      </c>
    </row>
    <row r="2" spans="1:42" ht="12.75">
      <c r="A2" s="27">
        <v>4862</v>
      </c>
      <c r="B2" s="30">
        <v>38927</v>
      </c>
      <c r="C2" s="27">
        <v>3</v>
      </c>
      <c r="D2" s="27" t="s">
        <v>101</v>
      </c>
      <c r="E2" s="27">
        <v>157.09</v>
      </c>
      <c r="F2" s="27">
        <v>1480.31</v>
      </c>
      <c r="G2" s="27">
        <v>1335.21</v>
      </c>
      <c r="H2" s="27">
        <v>8.06</v>
      </c>
      <c r="I2" s="27">
        <v>2696.14</v>
      </c>
      <c r="J2" s="27">
        <v>2313.83</v>
      </c>
      <c r="K2" s="27">
        <v>9237.96</v>
      </c>
      <c r="L2" s="27">
        <v>8054.42</v>
      </c>
      <c r="M2" s="27">
        <v>10.49</v>
      </c>
      <c r="N2" s="27">
        <v>55.77</v>
      </c>
      <c r="O2" s="27">
        <v>2.33</v>
      </c>
      <c r="P2" s="27">
        <v>14.78</v>
      </c>
      <c r="Q2" s="27">
        <v>16.75</v>
      </c>
      <c r="R2" s="27">
        <v>19.69</v>
      </c>
      <c r="S2" s="27">
        <v>0.42</v>
      </c>
      <c r="T2" s="27">
        <v>2.82</v>
      </c>
      <c r="U2" s="27">
        <v>-21.21</v>
      </c>
      <c r="V2" s="27">
        <v>-17.1216</v>
      </c>
      <c r="W2" s="27">
        <v>13.9471</v>
      </c>
      <c r="X2" s="27">
        <v>1.42</v>
      </c>
      <c r="Y2" s="27">
        <v>1.74</v>
      </c>
      <c r="Z2" s="27">
        <v>-28.97</v>
      </c>
      <c r="AA2" s="27">
        <v>-34.15</v>
      </c>
      <c r="AB2" s="27">
        <v>9.85</v>
      </c>
      <c r="AC2" s="27">
        <v>8.31</v>
      </c>
      <c r="AD2" s="27">
        <v>89.56</v>
      </c>
      <c r="AE2" s="27">
        <v>24.8</v>
      </c>
      <c r="AF2" s="27">
        <v>386.77</v>
      </c>
      <c r="AG2" s="27">
        <v>108.52</v>
      </c>
      <c r="AH2" s="27">
        <v>0.897</v>
      </c>
      <c r="AI2" s="27">
        <v>0.99</v>
      </c>
      <c r="AJ2" s="27">
        <v>0.991</v>
      </c>
      <c r="AK2" s="27">
        <v>0.946</v>
      </c>
      <c r="AL2" s="27">
        <v>0.925</v>
      </c>
      <c r="AM2" s="27">
        <v>0.995</v>
      </c>
      <c r="AN2" s="27" t="s">
        <v>88</v>
      </c>
      <c r="AO2" s="27">
        <v>0</v>
      </c>
      <c r="AP2" s="27">
        <v>15.18</v>
      </c>
    </row>
    <row r="3" spans="1:236" ht="12.75">
      <c r="A3" s="27">
        <v>4859</v>
      </c>
      <c r="B3" s="30">
        <v>38925</v>
      </c>
      <c r="C3" s="27">
        <v>45.84</v>
      </c>
      <c r="D3" s="27" t="s">
        <v>70</v>
      </c>
      <c r="E3" s="27">
        <v>168.3</v>
      </c>
      <c r="F3" s="27">
        <v>8859.49</v>
      </c>
      <c r="G3" s="27">
        <v>8031.39</v>
      </c>
      <c r="H3" s="27">
        <v>8.06</v>
      </c>
      <c r="I3" s="27">
        <v>2806.78</v>
      </c>
      <c r="J3" s="27">
        <v>2434.45</v>
      </c>
      <c r="K3" s="27">
        <v>9483.91</v>
      </c>
      <c r="L3" s="27">
        <v>8423.24</v>
      </c>
      <c r="M3" s="27">
        <v>10.93</v>
      </c>
      <c r="N3" s="27">
        <v>53.17</v>
      </c>
      <c r="O3" s="27">
        <v>3.79</v>
      </c>
      <c r="P3" s="27">
        <v>14.9</v>
      </c>
      <c r="Q3" s="27">
        <v>16.85</v>
      </c>
      <c r="R3" s="27">
        <v>20.37</v>
      </c>
      <c r="S3" s="27">
        <v>-2.95</v>
      </c>
      <c r="T3" s="27">
        <v>-21.83</v>
      </c>
      <c r="U3" s="27">
        <v>-19.21</v>
      </c>
      <c r="V3" s="27">
        <v>-16.7012</v>
      </c>
      <c r="W3" s="27">
        <v>14.4613</v>
      </c>
      <c r="X3" s="27">
        <v>1.43</v>
      </c>
      <c r="Y3" s="27">
        <v>1.68</v>
      </c>
      <c r="Z3" s="27">
        <v>-26.86</v>
      </c>
      <c r="AA3" s="27">
        <v>-34.01</v>
      </c>
      <c r="AB3" s="27">
        <v>9.63</v>
      </c>
      <c r="AC3" s="27">
        <v>12.54</v>
      </c>
      <c r="AD3" s="27">
        <v>78.55</v>
      </c>
      <c r="AE3" s="27">
        <v>25.85</v>
      </c>
      <c r="AF3" s="27">
        <v>257.47</v>
      </c>
      <c r="AG3" s="27">
        <v>144.52</v>
      </c>
      <c r="AH3" s="27">
        <v>0.919</v>
      </c>
      <c r="AI3" s="27">
        <v>0.986</v>
      </c>
      <c r="AJ3" s="27">
        <v>0.985</v>
      </c>
      <c r="AK3" s="27">
        <v>0.952</v>
      </c>
      <c r="AL3" s="27">
        <v>0.935</v>
      </c>
      <c r="AM3" s="27">
        <v>0.991</v>
      </c>
      <c r="AN3" s="27" t="s">
        <v>88</v>
      </c>
      <c r="AO3" s="27">
        <v>0</v>
      </c>
      <c r="AP3" s="27">
        <v>16.07</v>
      </c>
      <c r="IA3" s="27">
        <f aca="true" t="shared" si="0" ref="IA3:IA44">AQ3*0.01</f>
        <v>0</v>
      </c>
      <c r="IB3" s="27">
        <f aca="true" t="shared" si="1" ref="IB3:IB10">Z3*0.01</f>
        <v>-0.2686</v>
      </c>
    </row>
    <row r="4" spans="1:236" ht="12.75">
      <c r="A4" s="27">
        <v>4857</v>
      </c>
      <c r="B4" s="30">
        <v>38923</v>
      </c>
      <c r="C4" s="27">
        <v>26.5</v>
      </c>
      <c r="D4" s="27" t="s">
        <v>70</v>
      </c>
      <c r="E4" s="27">
        <v>71.4</v>
      </c>
      <c r="F4" s="27">
        <v>4888.45</v>
      </c>
      <c r="G4" s="27">
        <v>4391.84</v>
      </c>
      <c r="H4" s="27">
        <v>6.42</v>
      </c>
      <c r="I4" s="27">
        <v>1821.53</v>
      </c>
      <c r="J4" s="27">
        <v>1733.12</v>
      </c>
      <c r="K4" s="27">
        <v>8565.63</v>
      </c>
      <c r="L4" s="27">
        <v>7735.01</v>
      </c>
      <c r="M4" s="27">
        <v>9.49</v>
      </c>
      <c r="N4" s="27">
        <v>54.82</v>
      </c>
      <c r="O4" s="27">
        <v>0.27</v>
      </c>
      <c r="P4" s="27">
        <v>10.68</v>
      </c>
      <c r="Q4" s="27">
        <v>15.51</v>
      </c>
      <c r="R4" s="27">
        <v>18.67</v>
      </c>
      <c r="S4" s="27">
        <v>-0.62</v>
      </c>
      <c r="T4" s="27">
        <v>-1.49</v>
      </c>
      <c r="U4" s="27">
        <v>-14.41</v>
      </c>
      <c r="V4" s="27">
        <v>-15.3294</v>
      </c>
      <c r="W4" s="27">
        <v>12.118</v>
      </c>
      <c r="X4" s="27">
        <v>1.56</v>
      </c>
      <c r="Y4" s="27">
        <v>1.61</v>
      </c>
      <c r="Z4" s="27">
        <v>-24.57</v>
      </c>
      <c r="AA4" s="27">
        <v>-39.29</v>
      </c>
      <c r="AB4" s="27">
        <v>17.71</v>
      </c>
      <c r="AC4" s="27">
        <v>26.68</v>
      </c>
      <c r="AD4" s="27">
        <v>74.32</v>
      </c>
      <c r="AE4" s="27">
        <v>22.46</v>
      </c>
      <c r="AF4" s="27">
        <v>174.73</v>
      </c>
      <c r="AG4" s="27">
        <v>116.74</v>
      </c>
      <c r="AH4" s="27">
        <v>0.965</v>
      </c>
      <c r="AI4" s="27">
        <v>0.995</v>
      </c>
      <c r="AJ4" s="27">
        <v>0.995</v>
      </c>
      <c r="AK4" s="27">
        <v>0.969</v>
      </c>
      <c r="AL4" s="27">
        <v>0.964</v>
      </c>
      <c r="AM4" s="27">
        <v>0.988</v>
      </c>
      <c r="AN4" s="27" t="s">
        <v>88</v>
      </c>
      <c r="AO4" s="27">
        <v>0</v>
      </c>
      <c r="AP4" s="27">
        <v>11072144.48</v>
      </c>
      <c r="IA4" s="27">
        <f t="shared" si="0"/>
        <v>0</v>
      </c>
      <c r="IB4" s="27">
        <f t="shared" si="1"/>
        <v>-0.2457</v>
      </c>
    </row>
    <row r="5" spans="1:236" ht="12.75">
      <c r="A5" s="27">
        <v>4851</v>
      </c>
      <c r="B5" s="30">
        <v>38921</v>
      </c>
      <c r="C5" s="27">
        <v>40.75</v>
      </c>
      <c r="D5" s="27" t="s">
        <v>70</v>
      </c>
      <c r="E5" s="27">
        <v>167.69</v>
      </c>
      <c r="F5" s="27">
        <v>8175.79</v>
      </c>
      <c r="G5" s="27">
        <v>7346.44</v>
      </c>
      <c r="H5" s="27">
        <v>7.64</v>
      </c>
      <c r="I5" s="27">
        <v>2619.66</v>
      </c>
      <c r="J5" s="27">
        <v>2282.04</v>
      </c>
      <c r="K5" s="27">
        <v>9495.05</v>
      </c>
      <c r="L5" s="27">
        <v>8560</v>
      </c>
      <c r="M5" s="27">
        <v>10.87</v>
      </c>
      <c r="N5" s="27">
        <v>44.3</v>
      </c>
      <c r="O5" s="27">
        <v>0</v>
      </c>
      <c r="P5" s="27">
        <v>19.54</v>
      </c>
      <c r="Q5" s="27">
        <v>16.55</v>
      </c>
      <c r="R5" s="27">
        <v>20.16</v>
      </c>
      <c r="S5" s="27">
        <v>0.2</v>
      </c>
      <c r="T5" s="27">
        <v>5.02</v>
      </c>
      <c r="U5" s="27">
        <v>-15.67</v>
      </c>
      <c r="V5" s="27">
        <v>-16.1463</v>
      </c>
      <c r="W5" s="27">
        <v>13.9181</v>
      </c>
      <c r="X5" s="27">
        <v>1.49</v>
      </c>
      <c r="Y5" s="27">
        <v>1.64</v>
      </c>
      <c r="Z5" s="27">
        <v>-26.04</v>
      </c>
      <c r="AA5" s="27">
        <v>-36.22</v>
      </c>
      <c r="AB5" s="27">
        <v>12.71</v>
      </c>
      <c r="AC5" s="27">
        <v>14.67</v>
      </c>
      <c r="AD5" s="27">
        <v>58.09</v>
      </c>
      <c r="AE5" s="27">
        <v>24.07</v>
      </c>
      <c r="AF5" s="27">
        <v>116.56</v>
      </c>
      <c r="AG5" s="27">
        <v>123.75</v>
      </c>
      <c r="AH5" s="27">
        <v>0.916</v>
      </c>
      <c r="AI5" s="27">
        <v>0.981</v>
      </c>
      <c r="AJ5" s="27">
        <v>0.989</v>
      </c>
      <c r="AK5" s="27">
        <v>0.964</v>
      </c>
      <c r="AL5" s="27">
        <v>0.94</v>
      </c>
      <c r="AM5" s="27">
        <v>0.991</v>
      </c>
      <c r="AN5" s="27" t="s">
        <v>88</v>
      </c>
      <c r="AO5" s="27">
        <v>0</v>
      </c>
      <c r="AP5" s="27">
        <v>15.67</v>
      </c>
      <c r="IA5" s="27">
        <f t="shared" si="0"/>
        <v>0</v>
      </c>
      <c r="IB5" s="27">
        <f t="shared" si="1"/>
        <v>-0.2604</v>
      </c>
    </row>
    <row r="6" spans="1:236" ht="12.75">
      <c r="A6" s="27">
        <v>4847</v>
      </c>
      <c r="B6" s="30">
        <v>38919</v>
      </c>
      <c r="C6" s="27">
        <v>33.39</v>
      </c>
      <c r="D6" s="27" t="s">
        <v>70</v>
      </c>
      <c r="E6" s="27">
        <v>148.35</v>
      </c>
      <c r="F6" s="27">
        <v>6728.11</v>
      </c>
      <c r="G6" s="27">
        <v>6026.77</v>
      </c>
      <c r="H6" s="27">
        <v>7.7</v>
      </c>
      <c r="I6" s="27">
        <v>2281.01</v>
      </c>
      <c r="J6" s="27">
        <v>1984.26</v>
      </c>
      <c r="K6" s="27">
        <v>9898.47</v>
      </c>
      <c r="L6" s="27">
        <v>8764.56</v>
      </c>
      <c r="M6" s="27">
        <v>10.75</v>
      </c>
      <c r="N6" s="27">
        <v>57.25</v>
      </c>
      <c r="O6" s="27">
        <v>3.27</v>
      </c>
      <c r="P6" s="27">
        <v>14.85</v>
      </c>
      <c r="Q6" s="27">
        <v>16.71</v>
      </c>
      <c r="R6" s="27">
        <v>19.77</v>
      </c>
      <c r="S6" s="27">
        <v>-4.65</v>
      </c>
      <c r="T6" s="27">
        <v>2.03</v>
      </c>
      <c r="U6" s="27">
        <v>-16.3</v>
      </c>
      <c r="V6" s="27">
        <v>-15.8346</v>
      </c>
      <c r="W6" s="27">
        <v>14.1165</v>
      </c>
      <c r="X6" s="27">
        <v>1.42</v>
      </c>
      <c r="Y6" s="27">
        <v>1.66</v>
      </c>
      <c r="Z6" s="27">
        <v>-23.1</v>
      </c>
      <c r="AA6" s="27">
        <v>-38.12</v>
      </c>
      <c r="AB6" s="27">
        <v>13.71</v>
      </c>
      <c r="AC6" s="27">
        <v>14.23</v>
      </c>
      <c r="AD6" s="27">
        <v>80.84</v>
      </c>
      <c r="AE6" s="27">
        <v>23.27</v>
      </c>
      <c r="AF6" s="27">
        <v>200.1</v>
      </c>
      <c r="AG6" s="27">
        <v>110.75</v>
      </c>
      <c r="AH6" s="27">
        <v>0.915</v>
      </c>
      <c r="AI6" s="27">
        <v>0.987</v>
      </c>
      <c r="AJ6" s="27">
        <v>0.983</v>
      </c>
      <c r="AK6" s="27">
        <v>0.959</v>
      </c>
      <c r="AL6" s="27">
        <v>0.949</v>
      </c>
      <c r="AM6" s="27">
        <v>0.993</v>
      </c>
      <c r="AN6" s="27" t="s">
        <v>88</v>
      </c>
      <c r="AO6" s="27">
        <v>0</v>
      </c>
      <c r="AP6" s="27">
        <v>15.41</v>
      </c>
      <c r="IA6" s="27">
        <f t="shared" si="0"/>
        <v>0</v>
      </c>
      <c r="IB6" s="27">
        <f t="shared" si="1"/>
        <v>-0.231</v>
      </c>
    </row>
    <row r="7" spans="1:236" ht="12.75">
      <c r="A7" s="27">
        <v>4845</v>
      </c>
      <c r="B7" s="30">
        <v>38918</v>
      </c>
      <c r="C7" s="27">
        <v>24.86</v>
      </c>
      <c r="D7" s="27" t="s">
        <v>70</v>
      </c>
      <c r="E7" s="27">
        <v>102.09</v>
      </c>
      <c r="F7" s="27">
        <v>3746.92</v>
      </c>
      <c r="G7" s="27">
        <v>3395.96</v>
      </c>
      <c r="H7" s="27">
        <v>6.74</v>
      </c>
      <c r="I7" s="27">
        <v>1152.03</v>
      </c>
      <c r="J7" s="27">
        <v>1110.47</v>
      </c>
      <c r="K7" s="27">
        <v>9373.68</v>
      </c>
      <c r="L7" s="27">
        <v>8899.18</v>
      </c>
      <c r="M7" s="27">
        <v>10.02</v>
      </c>
      <c r="N7" s="27">
        <v>74.07</v>
      </c>
      <c r="O7" s="27">
        <v>0.53</v>
      </c>
      <c r="P7" s="27">
        <v>12.56</v>
      </c>
      <c r="Q7" s="27">
        <v>15.24</v>
      </c>
      <c r="R7" s="27">
        <v>18.43</v>
      </c>
      <c r="S7" s="27">
        <v>0.74</v>
      </c>
      <c r="T7" s="27">
        <v>1.29</v>
      </c>
      <c r="U7" s="27">
        <v>-11.07</v>
      </c>
      <c r="V7" s="27">
        <v>-14.6116</v>
      </c>
      <c r="W7" s="27">
        <v>12.0153</v>
      </c>
      <c r="X7" s="27">
        <v>1.47</v>
      </c>
      <c r="Y7" s="27">
        <v>1.61</v>
      </c>
      <c r="Z7" s="27">
        <v>-19.39</v>
      </c>
      <c r="AA7" s="27">
        <v>-40.14</v>
      </c>
      <c r="AB7" s="27">
        <v>10.91</v>
      </c>
      <c r="AC7" s="27">
        <v>24.07</v>
      </c>
      <c r="AD7" s="27">
        <v>112.7</v>
      </c>
      <c r="AE7" s="27">
        <v>20.1</v>
      </c>
      <c r="AF7" s="27">
        <v>248.94</v>
      </c>
      <c r="AG7" s="27">
        <v>112.88</v>
      </c>
      <c r="AH7" s="27">
        <v>0.976</v>
      </c>
      <c r="AI7" s="27">
        <v>1.003</v>
      </c>
      <c r="AJ7" s="27">
        <v>0.996</v>
      </c>
      <c r="AK7" s="27">
        <v>0.964</v>
      </c>
      <c r="AL7" s="27">
        <v>0.98</v>
      </c>
      <c r="AM7" s="27">
        <v>0.992</v>
      </c>
      <c r="AN7" s="27" t="s">
        <v>88</v>
      </c>
      <c r="AO7" s="27">
        <v>0</v>
      </c>
      <c r="AP7" s="27">
        <v>12.69</v>
      </c>
      <c r="IA7" s="27">
        <f t="shared" si="0"/>
        <v>0</v>
      </c>
      <c r="IB7" s="27">
        <f t="shared" si="1"/>
        <v>-0.19390000000000002</v>
      </c>
    </row>
    <row r="8" spans="1:236" ht="12.75">
      <c r="A8" s="27">
        <v>4841</v>
      </c>
      <c r="B8" s="30">
        <v>38917</v>
      </c>
      <c r="C8" s="27">
        <v>4.5</v>
      </c>
      <c r="D8" s="27" t="s">
        <v>94</v>
      </c>
      <c r="E8" s="27">
        <v>122.92</v>
      </c>
      <c r="F8" s="27">
        <v>1575.6</v>
      </c>
      <c r="G8" s="27">
        <v>1425.87</v>
      </c>
      <c r="H8" s="27">
        <v>7.3</v>
      </c>
      <c r="I8" s="27">
        <v>1570.25</v>
      </c>
      <c r="J8" s="27">
        <v>1501.13</v>
      </c>
      <c r="K8" s="27">
        <v>9580.24</v>
      </c>
      <c r="L8" s="27">
        <v>8899.28</v>
      </c>
      <c r="M8" s="27">
        <v>10.45</v>
      </c>
      <c r="N8" s="27">
        <v>44.83</v>
      </c>
      <c r="O8" s="27">
        <v>1.17</v>
      </c>
      <c r="P8" s="27">
        <v>12.1</v>
      </c>
      <c r="Q8" s="27">
        <v>17.42</v>
      </c>
      <c r="R8" s="27">
        <v>20.52</v>
      </c>
      <c r="S8" s="27">
        <v>0.3</v>
      </c>
      <c r="T8" s="27">
        <v>-9.2</v>
      </c>
      <c r="U8" s="27">
        <v>-22.8</v>
      </c>
      <c r="V8" s="27">
        <v>-17.7889</v>
      </c>
      <c r="W8" s="27">
        <v>13.2996</v>
      </c>
      <c r="X8" s="27">
        <v>1.44</v>
      </c>
      <c r="Y8" s="27">
        <v>1.64</v>
      </c>
      <c r="Z8" s="27">
        <v>-27.12</v>
      </c>
      <c r="AA8" s="27">
        <v>-38.49</v>
      </c>
      <c r="AB8" s="27">
        <v>11.8</v>
      </c>
      <c r="AC8" s="27">
        <v>30.24</v>
      </c>
      <c r="AD8" s="27">
        <v>50.54</v>
      </c>
      <c r="AE8" s="27">
        <v>22.12</v>
      </c>
      <c r="AF8" s="27">
        <v>72.77</v>
      </c>
      <c r="AG8" s="27">
        <v>124.25</v>
      </c>
      <c r="AH8" s="27">
        <v>0.973</v>
      </c>
      <c r="AI8" s="27">
        <v>1.003</v>
      </c>
      <c r="AJ8" s="27">
        <v>0.991</v>
      </c>
      <c r="AK8" s="27">
        <v>0.963</v>
      </c>
      <c r="AL8" s="27">
        <v>0.971</v>
      </c>
      <c r="AM8" s="27">
        <v>0.995</v>
      </c>
      <c r="AN8" s="27" t="s">
        <v>88</v>
      </c>
      <c r="AO8" s="27">
        <v>0</v>
      </c>
      <c r="AP8" s="27">
        <v>14.16</v>
      </c>
      <c r="IA8" s="27">
        <f t="shared" si="0"/>
        <v>0</v>
      </c>
      <c r="IB8" s="27">
        <f t="shared" si="1"/>
        <v>-0.2712</v>
      </c>
    </row>
    <row r="9" spans="1:236" ht="12.75">
      <c r="A9" s="27">
        <v>4839</v>
      </c>
      <c r="B9" s="30">
        <v>38916</v>
      </c>
      <c r="C9" s="27">
        <v>21.33</v>
      </c>
      <c r="D9" s="27" t="s">
        <v>94</v>
      </c>
      <c r="E9" s="27">
        <v>102.12</v>
      </c>
      <c r="F9" s="27">
        <v>3353.48</v>
      </c>
      <c r="G9" s="27">
        <v>3008.21</v>
      </c>
      <c r="H9" s="27">
        <v>6.67</v>
      </c>
      <c r="I9" s="27">
        <v>1290.24</v>
      </c>
      <c r="J9" s="27">
        <v>1186.46</v>
      </c>
      <c r="K9" s="27">
        <v>10342.56</v>
      </c>
      <c r="L9" s="27">
        <v>9125.84</v>
      </c>
      <c r="M9" s="27">
        <v>10.25</v>
      </c>
      <c r="N9" s="27">
        <v>27.32</v>
      </c>
      <c r="O9" s="27">
        <v>0.19</v>
      </c>
      <c r="P9" s="27">
        <v>10.92</v>
      </c>
      <c r="Q9" s="27">
        <v>15.88</v>
      </c>
      <c r="R9" s="27">
        <v>19.47</v>
      </c>
      <c r="S9" s="27">
        <v>0.21</v>
      </c>
      <c r="T9" s="27">
        <v>-18.95</v>
      </c>
      <c r="U9" s="27">
        <v>-30.02</v>
      </c>
      <c r="V9" s="27">
        <v>-19.9907</v>
      </c>
      <c r="W9" s="27">
        <v>12.5171</v>
      </c>
      <c r="X9" s="27">
        <v>1.55</v>
      </c>
      <c r="Y9" s="27">
        <v>1.77</v>
      </c>
      <c r="Z9" s="27">
        <v>-21.33</v>
      </c>
      <c r="AA9" s="27">
        <v>-31.45</v>
      </c>
      <c r="AB9" s="27">
        <v>8.6</v>
      </c>
      <c r="AC9" s="27">
        <v>36.32</v>
      </c>
      <c r="AD9" s="27">
        <v>29.83</v>
      </c>
      <c r="AE9" s="27">
        <v>20.47</v>
      </c>
      <c r="AF9" s="27">
        <v>34.97</v>
      </c>
      <c r="AG9" s="27">
        <v>93.64</v>
      </c>
      <c r="AH9" s="27">
        <v>0.951</v>
      </c>
      <c r="AI9" s="27">
        <v>1.005</v>
      </c>
      <c r="AJ9" s="27">
        <v>0.989</v>
      </c>
      <c r="AK9" s="27">
        <v>0.953</v>
      </c>
      <c r="AL9" s="27">
        <v>0.971</v>
      </c>
      <c r="AM9" s="27">
        <v>0.998</v>
      </c>
      <c r="AN9" s="27" t="s">
        <v>88</v>
      </c>
      <c r="AO9" s="27">
        <v>0</v>
      </c>
      <c r="AP9" s="27">
        <v>13.33</v>
      </c>
      <c r="IA9" s="27">
        <f t="shared" si="0"/>
        <v>0</v>
      </c>
      <c r="IB9" s="27">
        <f t="shared" si="1"/>
        <v>-0.2133</v>
      </c>
    </row>
    <row r="10" spans="1:236" ht="12.75">
      <c r="A10" s="27">
        <v>4838</v>
      </c>
      <c r="B10" s="30">
        <v>38915</v>
      </c>
      <c r="C10" s="27">
        <v>33.95</v>
      </c>
      <c r="D10" s="27" t="s">
        <v>70</v>
      </c>
      <c r="E10" s="27">
        <v>78.71</v>
      </c>
      <c r="F10" s="27">
        <v>3397.89</v>
      </c>
      <c r="G10" s="27">
        <v>3109.42</v>
      </c>
      <c r="H10" s="27">
        <v>6.89</v>
      </c>
      <c r="I10" s="27">
        <v>1001.76</v>
      </c>
      <c r="J10" s="27">
        <v>924.42</v>
      </c>
      <c r="K10" s="27">
        <v>10184.93</v>
      </c>
      <c r="L10" s="27">
        <v>9272.67</v>
      </c>
      <c r="M10" s="27">
        <v>10.15</v>
      </c>
      <c r="N10" s="27">
        <v>59.37</v>
      </c>
      <c r="O10" s="27">
        <v>2.16</v>
      </c>
      <c r="P10" s="27">
        <v>12.95</v>
      </c>
      <c r="Q10" s="27">
        <v>16.42</v>
      </c>
      <c r="R10" s="27">
        <v>19.92</v>
      </c>
      <c r="S10" s="27">
        <v>0.3</v>
      </c>
      <c r="T10" s="27">
        <v>-3.64</v>
      </c>
      <c r="U10" s="27">
        <v>-13.33</v>
      </c>
      <c r="V10" s="27">
        <v>-17.2138</v>
      </c>
      <c r="W10" s="27">
        <v>13.8871</v>
      </c>
      <c r="X10" s="27">
        <v>1.33</v>
      </c>
      <c r="Y10" s="27">
        <v>1.61</v>
      </c>
      <c r="Z10" s="27">
        <v>-16.63</v>
      </c>
      <c r="AA10" s="27">
        <v>-81.4</v>
      </c>
      <c r="AB10" s="27">
        <v>11.84</v>
      </c>
      <c r="AC10" s="27">
        <v>37.04</v>
      </c>
      <c r="AD10" s="27">
        <v>74.92</v>
      </c>
      <c r="AE10" s="27">
        <v>17.62</v>
      </c>
      <c r="AF10" s="27">
        <v>102.53</v>
      </c>
      <c r="AG10" s="27">
        <v>53.56</v>
      </c>
      <c r="AH10" s="27">
        <v>0.975</v>
      </c>
      <c r="AI10" s="27">
        <v>1.008</v>
      </c>
      <c r="AJ10" s="27">
        <v>0.99</v>
      </c>
      <c r="AK10" s="27">
        <v>0.963</v>
      </c>
      <c r="AL10" s="27">
        <v>0.977</v>
      </c>
      <c r="AM10" s="27">
        <v>0.992</v>
      </c>
      <c r="AN10" s="27" t="s">
        <v>88</v>
      </c>
      <c r="AO10" s="27">
        <v>0</v>
      </c>
      <c r="AP10" s="27">
        <v>13.89</v>
      </c>
      <c r="IA10" s="27">
        <f t="shared" si="0"/>
        <v>0</v>
      </c>
      <c r="IB10" s="27">
        <f t="shared" si="1"/>
        <v>-0.1663</v>
      </c>
    </row>
    <row r="11" spans="1:236" ht="12.75">
      <c r="A11" s="27">
        <v>4835</v>
      </c>
      <c r="B11" s="30">
        <v>38913</v>
      </c>
      <c r="C11" s="27">
        <v>19.67</v>
      </c>
      <c r="D11" s="27" t="s">
        <v>95</v>
      </c>
      <c r="E11" s="27">
        <v>56.39</v>
      </c>
      <c r="F11" s="27">
        <v>2026.64</v>
      </c>
      <c r="G11" s="27">
        <v>1884.03</v>
      </c>
      <c r="H11" s="27">
        <v>7.14</v>
      </c>
      <c r="I11" s="27">
        <v>782.48</v>
      </c>
      <c r="J11" s="27">
        <v>727.72</v>
      </c>
      <c r="K11" s="27">
        <v>9735.44</v>
      </c>
      <c r="L11" s="27">
        <v>9254.34</v>
      </c>
      <c r="M11" s="27">
        <v>9.98</v>
      </c>
      <c r="N11" s="27">
        <v>59.04</v>
      </c>
      <c r="O11" s="27">
        <v>2.15</v>
      </c>
      <c r="P11" s="27">
        <v>13.47</v>
      </c>
      <c r="Q11" s="27">
        <v>16.85</v>
      </c>
      <c r="R11" s="27">
        <v>20.25</v>
      </c>
      <c r="S11" s="27">
        <v>0.28</v>
      </c>
      <c r="T11" s="27">
        <v>1.21</v>
      </c>
      <c r="U11" s="27">
        <v>-10.19</v>
      </c>
      <c r="V11" s="27">
        <v>-24.7707</v>
      </c>
      <c r="W11" s="27">
        <v>13.7717</v>
      </c>
      <c r="X11" s="27">
        <v>1.45</v>
      </c>
      <c r="Y11" s="27">
        <v>1.64</v>
      </c>
      <c r="Z11" s="27">
        <v>-16.76</v>
      </c>
      <c r="AA11" s="27">
        <v>-412.56</v>
      </c>
      <c r="AB11" s="27">
        <v>16.87</v>
      </c>
      <c r="AC11" s="27">
        <v>26.71</v>
      </c>
      <c r="AD11" s="27">
        <v>72.61</v>
      </c>
      <c r="AE11" s="27">
        <v>16.01</v>
      </c>
      <c r="AF11" s="27">
        <v>91.38</v>
      </c>
      <c r="AG11" s="27">
        <v>41.73</v>
      </c>
      <c r="AH11" s="27">
        <v>0.966</v>
      </c>
      <c r="AI11" s="27">
        <v>1.007</v>
      </c>
      <c r="AJ11" s="27">
        <v>0.991</v>
      </c>
      <c r="AK11" s="27">
        <v>0.972</v>
      </c>
      <c r="AL11" s="27">
        <v>0.976</v>
      </c>
      <c r="AM11" s="27">
        <v>0.993</v>
      </c>
      <c r="AN11" s="27" t="s">
        <v>88</v>
      </c>
      <c r="AO11" s="27">
        <v>0</v>
      </c>
      <c r="AP11" s="27">
        <v>16.84</v>
      </c>
      <c r="IA11" s="27">
        <f t="shared" si="0"/>
        <v>0</v>
      </c>
      <c r="IB11" s="27" t="e">
        <f>#REF!*0.01</f>
        <v>#REF!</v>
      </c>
    </row>
    <row r="12" spans="235:236" ht="12.75">
      <c r="IA12" s="27">
        <f t="shared" si="0"/>
        <v>0</v>
      </c>
      <c r="IB12" s="27" t="e">
        <f>#REF!*0.01</f>
        <v>#REF!</v>
      </c>
    </row>
    <row r="13" spans="235:236" ht="12.75">
      <c r="IA13" s="27">
        <f t="shared" si="0"/>
        <v>0</v>
      </c>
      <c r="IB13" s="27" t="e">
        <f>#REF!*0.01</f>
        <v>#REF!</v>
      </c>
    </row>
    <row r="14" spans="235:236" ht="12.75">
      <c r="IA14" s="27">
        <f t="shared" si="0"/>
        <v>0</v>
      </c>
      <c r="IB14" s="27" t="e">
        <f>#REF!*0.01</f>
        <v>#REF!</v>
      </c>
    </row>
    <row r="15" spans="235:236" ht="12.75">
      <c r="IA15" s="27">
        <f t="shared" si="0"/>
        <v>0</v>
      </c>
      <c r="IB15" s="27" t="e">
        <f>#REF!*0.01</f>
        <v>#REF!</v>
      </c>
    </row>
    <row r="16" spans="235:236" ht="12.75">
      <c r="IA16" s="27">
        <f t="shared" si="0"/>
        <v>0</v>
      </c>
      <c r="IB16" s="27" t="e">
        <f>#REF!*0.01</f>
        <v>#REF!</v>
      </c>
    </row>
    <row r="17" spans="235:236" ht="12.75">
      <c r="IA17" s="27">
        <f t="shared" si="0"/>
        <v>0</v>
      </c>
      <c r="IB17" s="27" t="e">
        <f>#REF!*0.01</f>
        <v>#REF!</v>
      </c>
    </row>
    <row r="18" spans="235:236" ht="12.75">
      <c r="IA18" s="27">
        <f t="shared" si="0"/>
        <v>0</v>
      </c>
      <c r="IB18" s="27" t="e">
        <f>#REF!*0.01</f>
        <v>#REF!</v>
      </c>
    </row>
    <row r="19" spans="235:236" ht="12.75">
      <c r="IA19" s="27">
        <f t="shared" si="0"/>
        <v>0</v>
      </c>
      <c r="IB19" s="27" t="e">
        <f>#REF!*0.01</f>
        <v>#REF!</v>
      </c>
    </row>
    <row r="20" spans="235:236" ht="12.75">
      <c r="IA20" s="27">
        <f t="shared" si="0"/>
        <v>0</v>
      </c>
      <c r="IB20" s="27" t="e">
        <f>#REF!*0.01</f>
        <v>#REF!</v>
      </c>
    </row>
    <row r="21" spans="235:236" ht="12.75">
      <c r="IA21" s="27">
        <f t="shared" si="0"/>
        <v>0</v>
      </c>
      <c r="IB21" s="27" t="e">
        <f>#REF!*0.01</f>
        <v>#REF!</v>
      </c>
    </row>
    <row r="22" spans="235:236" ht="12.75">
      <c r="IA22" s="27">
        <f t="shared" si="0"/>
        <v>0</v>
      </c>
      <c r="IB22" s="27" t="e">
        <f>#REF!*0.01</f>
        <v>#REF!</v>
      </c>
    </row>
    <row r="23" spans="235:236" ht="12.75">
      <c r="IA23" s="27">
        <f t="shared" si="0"/>
        <v>0</v>
      </c>
      <c r="IB23" s="27" t="e">
        <f>#REF!*0.01</f>
        <v>#REF!</v>
      </c>
    </row>
    <row r="24" spans="235:236" ht="12.75">
      <c r="IA24" s="27">
        <f t="shared" si="0"/>
        <v>0</v>
      </c>
      <c r="IB24" s="27" t="e">
        <f>#REF!*0.01</f>
        <v>#REF!</v>
      </c>
    </row>
    <row r="25" spans="235:236" ht="12.75">
      <c r="IA25" s="27">
        <f t="shared" si="0"/>
        <v>0</v>
      </c>
      <c r="IB25" s="27" t="e">
        <f>#REF!*0.01</f>
        <v>#REF!</v>
      </c>
    </row>
    <row r="26" spans="235:236" ht="12.75">
      <c r="IA26" s="27">
        <f t="shared" si="0"/>
        <v>0</v>
      </c>
      <c r="IB26" s="27" t="e">
        <f>#REF!*0.01</f>
        <v>#REF!</v>
      </c>
    </row>
    <row r="27" spans="235:236" ht="12.75">
      <c r="IA27" s="27">
        <f t="shared" si="0"/>
        <v>0</v>
      </c>
      <c r="IB27" s="27" t="e">
        <f>#REF!*0.01</f>
        <v>#REF!</v>
      </c>
    </row>
    <row r="28" spans="235:236" ht="12.75">
      <c r="IA28" s="27">
        <f t="shared" si="0"/>
        <v>0</v>
      </c>
      <c r="IB28" s="27" t="e">
        <f>#REF!*0.01</f>
        <v>#REF!</v>
      </c>
    </row>
    <row r="29" spans="235:236" ht="12.75">
      <c r="IA29" s="27">
        <f t="shared" si="0"/>
        <v>0</v>
      </c>
      <c r="IB29" s="27" t="e">
        <f>#REF!*0.01</f>
        <v>#REF!</v>
      </c>
    </row>
    <row r="30" spans="235:236" ht="12.75">
      <c r="IA30" s="27">
        <f t="shared" si="0"/>
        <v>0</v>
      </c>
      <c r="IB30" s="27" t="e">
        <f>#REF!*0.01</f>
        <v>#REF!</v>
      </c>
    </row>
    <row r="31" spans="235:236" ht="12.75">
      <c r="IA31" s="27">
        <f t="shared" si="0"/>
        <v>0</v>
      </c>
      <c r="IB31" s="27" t="e">
        <f>#REF!*0.01</f>
        <v>#REF!</v>
      </c>
    </row>
    <row r="32" spans="235:236" ht="12.75">
      <c r="IA32" s="27">
        <f t="shared" si="0"/>
        <v>0</v>
      </c>
      <c r="IB32" s="27" t="e">
        <f>#REF!*0.01</f>
        <v>#REF!</v>
      </c>
    </row>
    <row r="33" spans="235:236" ht="12.75">
      <c r="IA33" s="27">
        <f t="shared" si="0"/>
        <v>0</v>
      </c>
      <c r="IB33" s="27" t="e">
        <f>#REF!*0.01</f>
        <v>#REF!</v>
      </c>
    </row>
    <row r="34" spans="235:236" ht="12.75">
      <c r="IA34" s="27">
        <f t="shared" si="0"/>
        <v>0</v>
      </c>
      <c r="IB34" s="27" t="e">
        <f>#REF!*0.01</f>
        <v>#REF!</v>
      </c>
    </row>
    <row r="35" spans="235:236" ht="12.75">
      <c r="IA35" s="27">
        <f t="shared" si="0"/>
        <v>0</v>
      </c>
      <c r="IB35" s="27" t="e">
        <f>#REF!*0.01</f>
        <v>#REF!</v>
      </c>
    </row>
    <row r="36" spans="235:236" ht="12.75">
      <c r="IA36" s="27">
        <f t="shared" si="0"/>
        <v>0</v>
      </c>
      <c r="IB36" s="27" t="e">
        <f>#REF!*0.01</f>
        <v>#REF!</v>
      </c>
    </row>
    <row r="37" spans="235:236" ht="12.75">
      <c r="IA37" s="27">
        <f t="shared" si="0"/>
        <v>0</v>
      </c>
      <c r="IB37" s="27" t="e">
        <f>#REF!*0.01</f>
        <v>#REF!</v>
      </c>
    </row>
    <row r="38" spans="235:236" ht="12.75">
      <c r="IA38" s="27">
        <f t="shared" si="0"/>
        <v>0</v>
      </c>
      <c r="IB38" s="27" t="e">
        <f>#REF!*0.01</f>
        <v>#REF!</v>
      </c>
    </row>
    <row r="39" spans="235:236" ht="12.75">
      <c r="IA39" s="27">
        <f t="shared" si="0"/>
        <v>0</v>
      </c>
      <c r="IB39" s="27" t="e">
        <f>#REF!*0.01</f>
        <v>#REF!</v>
      </c>
    </row>
    <row r="40" spans="235:236" ht="12.75">
      <c r="IA40" s="27">
        <f t="shared" si="0"/>
        <v>0</v>
      </c>
      <c r="IB40" s="27" t="e">
        <f>#REF!*0.01</f>
        <v>#REF!</v>
      </c>
    </row>
    <row r="41" spans="235:236" ht="12.75">
      <c r="IA41" s="27">
        <f t="shared" si="0"/>
        <v>0</v>
      </c>
      <c r="IB41" s="27" t="e">
        <f>#REF!*0.01</f>
        <v>#REF!</v>
      </c>
    </row>
    <row r="42" spans="235:236" ht="12.75">
      <c r="IA42" s="27">
        <f t="shared" si="0"/>
        <v>0</v>
      </c>
      <c r="IB42" s="27" t="e">
        <f>#REF!*0.01</f>
        <v>#REF!</v>
      </c>
    </row>
    <row r="43" spans="235:236" ht="12.75">
      <c r="IA43" s="27">
        <f t="shared" si="0"/>
        <v>0</v>
      </c>
      <c r="IB43" s="27" t="e">
        <f>#REF!*0.01</f>
        <v>#REF!</v>
      </c>
    </row>
    <row r="44" spans="235:236" ht="12.75">
      <c r="IA44" s="27">
        <f t="shared" si="0"/>
        <v>0</v>
      </c>
      <c r="IB44" s="27" t="e">
        <f>#REF!*0.01</f>
        <v>#REF!</v>
      </c>
    </row>
    <row r="45" spans="235:236" ht="12.75">
      <c r="IA45" s="27">
        <f aca="true" t="shared" si="2" ref="IA45:IA108">AQ45*0.01</f>
        <v>0</v>
      </c>
      <c r="IB45" s="27" t="e">
        <f>#REF!*0.01</f>
        <v>#REF!</v>
      </c>
    </row>
    <row r="46" spans="235:236" ht="12.75">
      <c r="IA46" s="27">
        <f t="shared" si="2"/>
        <v>0</v>
      </c>
      <c r="IB46" s="27" t="e">
        <f>#REF!*0.01</f>
        <v>#REF!</v>
      </c>
    </row>
    <row r="47" spans="235:236" ht="12.75">
      <c r="IA47" s="27">
        <f t="shared" si="2"/>
        <v>0</v>
      </c>
      <c r="IB47" s="27" t="e">
        <f>#REF!*0.01</f>
        <v>#REF!</v>
      </c>
    </row>
    <row r="48" spans="235:236" ht="12.75">
      <c r="IA48" s="27">
        <f t="shared" si="2"/>
        <v>0</v>
      </c>
      <c r="IB48" s="27" t="e">
        <f>#REF!*0.01</f>
        <v>#REF!</v>
      </c>
    </row>
    <row r="49" spans="235:236" ht="12.75">
      <c r="IA49" s="27">
        <f t="shared" si="2"/>
        <v>0</v>
      </c>
      <c r="IB49" s="27" t="e">
        <f>#REF!*0.01</f>
        <v>#REF!</v>
      </c>
    </row>
    <row r="50" spans="235:236" ht="12.75">
      <c r="IA50" s="27">
        <f t="shared" si="2"/>
        <v>0</v>
      </c>
      <c r="IB50" s="27" t="e">
        <f>#REF!*0.01</f>
        <v>#REF!</v>
      </c>
    </row>
    <row r="51" spans="235:236" ht="12.75">
      <c r="IA51" s="27">
        <f t="shared" si="2"/>
        <v>0</v>
      </c>
      <c r="IB51" s="27" t="e">
        <f>#REF!*0.01</f>
        <v>#REF!</v>
      </c>
    </row>
    <row r="52" spans="235:236" ht="12.75">
      <c r="IA52" s="27">
        <f t="shared" si="2"/>
        <v>0</v>
      </c>
      <c r="IB52" s="27" t="e">
        <f>#REF!*0.01</f>
        <v>#REF!</v>
      </c>
    </row>
    <row r="53" spans="235:236" ht="12.75">
      <c r="IA53" s="27">
        <f t="shared" si="2"/>
        <v>0</v>
      </c>
      <c r="IB53" s="27" t="e">
        <f>#REF!*0.01</f>
        <v>#REF!</v>
      </c>
    </row>
    <row r="54" spans="235:236" ht="12.75">
      <c r="IA54" s="27">
        <f t="shared" si="2"/>
        <v>0</v>
      </c>
      <c r="IB54" s="27" t="e">
        <f>#REF!*0.01</f>
        <v>#REF!</v>
      </c>
    </row>
    <row r="55" spans="235:236" ht="12.75">
      <c r="IA55" s="27">
        <f t="shared" si="2"/>
        <v>0</v>
      </c>
      <c r="IB55" s="27" t="e">
        <f>#REF!*0.01</f>
        <v>#REF!</v>
      </c>
    </row>
    <row r="56" spans="235:236" ht="12.75">
      <c r="IA56" s="27">
        <f t="shared" si="2"/>
        <v>0</v>
      </c>
      <c r="IB56" s="27" t="e">
        <f>#REF!*0.01</f>
        <v>#REF!</v>
      </c>
    </row>
    <row r="57" spans="235:236" ht="12.75">
      <c r="IA57" s="27">
        <f t="shared" si="2"/>
        <v>0</v>
      </c>
      <c r="IB57" s="27" t="e">
        <f>#REF!*0.01</f>
        <v>#REF!</v>
      </c>
    </row>
    <row r="58" spans="235:236" ht="12.75">
      <c r="IA58" s="27">
        <f t="shared" si="2"/>
        <v>0</v>
      </c>
      <c r="IB58" s="27" t="e">
        <f>#REF!*0.01</f>
        <v>#REF!</v>
      </c>
    </row>
    <row r="59" spans="235:236" ht="12.75">
      <c r="IA59" s="27">
        <f t="shared" si="2"/>
        <v>0</v>
      </c>
      <c r="IB59" s="27" t="e">
        <f>#REF!*0.01</f>
        <v>#REF!</v>
      </c>
    </row>
    <row r="60" spans="235:236" ht="12.75">
      <c r="IA60" s="27">
        <f t="shared" si="2"/>
        <v>0</v>
      </c>
      <c r="IB60" s="27" t="e">
        <f>#REF!*0.01</f>
        <v>#REF!</v>
      </c>
    </row>
    <row r="61" spans="235:236" ht="12.75">
      <c r="IA61" s="27">
        <f t="shared" si="2"/>
        <v>0</v>
      </c>
      <c r="IB61" s="27" t="e">
        <f>#REF!*0.01</f>
        <v>#REF!</v>
      </c>
    </row>
    <row r="62" spans="235:236" ht="12.75">
      <c r="IA62" s="27">
        <f t="shared" si="2"/>
        <v>0</v>
      </c>
      <c r="IB62" s="27" t="e">
        <f>#REF!*0.01</f>
        <v>#REF!</v>
      </c>
    </row>
    <row r="63" spans="235:236" ht="12.75">
      <c r="IA63" s="27">
        <f t="shared" si="2"/>
        <v>0</v>
      </c>
      <c r="IB63" s="27" t="e">
        <f>#REF!*0.01</f>
        <v>#REF!</v>
      </c>
    </row>
    <row r="64" spans="235:236" ht="12.75">
      <c r="IA64" s="27">
        <f t="shared" si="2"/>
        <v>0</v>
      </c>
      <c r="IB64" s="27" t="e">
        <f>#REF!*0.01</f>
        <v>#REF!</v>
      </c>
    </row>
    <row r="65" spans="235:236" ht="12.75">
      <c r="IA65" s="27">
        <f t="shared" si="2"/>
        <v>0</v>
      </c>
      <c r="IB65" s="27" t="e">
        <f>#REF!*0.01</f>
        <v>#REF!</v>
      </c>
    </row>
    <row r="66" spans="235:236" ht="12.75">
      <c r="IA66" s="27">
        <f t="shared" si="2"/>
        <v>0</v>
      </c>
      <c r="IB66" s="27" t="e">
        <f>#REF!*0.01</f>
        <v>#REF!</v>
      </c>
    </row>
    <row r="67" spans="235:236" ht="12.75">
      <c r="IA67" s="27">
        <f t="shared" si="2"/>
        <v>0</v>
      </c>
      <c r="IB67" s="27" t="e">
        <f>#REF!*0.01</f>
        <v>#REF!</v>
      </c>
    </row>
    <row r="68" spans="235:236" ht="12.75">
      <c r="IA68" s="27">
        <f t="shared" si="2"/>
        <v>0</v>
      </c>
      <c r="IB68" s="27" t="e">
        <f>#REF!*0.01</f>
        <v>#REF!</v>
      </c>
    </row>
    <row r="69" spans="235:236" ht="12.75">
      <c r="IA69" s="27">
        <f t="shared" si="2"/>
        <v>0</v>
      </c>
      <c r="IB69" s="27" t="e">
        <f>#REF!*0.01</f>
        <v>#REF!</v>
      </c>
    </row>
    <row r="70" spans="235:236" ht="12.75">
      <c r="IA70" s="27">
        <f t="shared" si="2"/>
        <v>0</v>
      </c>
      <c r="IB70" s="27" t="e">
        <f>#REF!*0.01</f>
        <v>#REF!</v>
      </c>
    </row>
    <row r="71" spans="235:236" ht="12.75">
      <c r="IA71" s="27">
        <f t="shared" si="2"/>
        <v>0</v>
      </c>
      <c r="IB71" s="27" t="e">
        <f>#REF!*0.01</f>
        <v>#REF!</v>
      </c>
    </row>
    <row r="72" spans="235:236" ht="12.75">
      <c r="IA72" s="27">
        <f t="shared" si="2"/>
        <v>0</v>
      </c>
      <c r="IB72" s="27" t="e">
        <f>#REF!*0.01</f>
        <v>#REF!</v>
      </c>
    </row>
    <row r="73" spans="235:236" ht="12.75">
      <c r="IA73" s="27">
        <f t="shared" si="2"/>
        <v>0</v>
      </c>
      <c r="IB73" s="27" t="e">
        <f>#REF!*0.01</f>
        <v>#REF!</v>
      </c>
    </row>
    <row r="74" spans="235:236" ht="12.75">
      <c r="IA74" s="27">
        <f t="shared" si="2"/>
        <v>0</v>
      </c>
      <c r="IB74" s="27" t="e">
        <f>#REF!*0.01</f>
        <v>#REF!</v>
      </c>
    </row>
    <row r="75" spans="235:236" ht="12.75">
      <c r="IA75" s="27">
        <f t="shared" si="2"/>
        <v>0</v>
      </c>
      <c r="IB75" s="27" t="e">
        <f>#REF!*0.01</f>
        <v>#REF!</v>
      </c>
    </row>
    <row r="76" spans="235:236" ht="12.75">
      <c r="IA76" s="27">
        <f t="shared" si="2"/>
        <v>0</v>
      </c>
      <c r="IB76" s="27" t="e">
        <f>#REF!*0.01</f>
        <v>#REF!</v>
      </c>
    </row>
    <row r="77" spans="235:236" ht="12.75">
      <c r="IA77" s="27">
        <f t="shared" si="2"/>
        <v>0</v>
      </c>
      <c r="IB77" s="27" t="e">
        <f>#REF!*0.01</f>
        <v>#REF!</v>
      </c>
    </row>
    <row r="78" spans="235:236" ht="12.75">
      <c r="IA78" s="27">
        <f t="shared" si="2"/>
        <v>0</v>
      </c>
      <c r="IB78" s="27" t="e">
        <f>#REF!*0.01</f>
        <v>#REF!</v>
      </c>
    </row>
    <row r="79" spans="235:236" ht="12.75">
      <c r="IA79" s="27">
        <f t="shared" si="2"/>
        <v>0</v>
      </c>
      <c r="IB79" s="27" t="e">
        <f>#REF!*0.01</f>
        <v>#REF!</v>
      </c>
    </row>
    <row r="80" spans="235:236" ht="12.75">
      <c r="IA80" s="27">
        <f t="shared" si="2"/>
        <v>0</v>
      </c>
      <c r="IB80" s="27" t="e">
        <f>#REF!*0.01</f>
        <v>#REF!</v>
      </c>
    </row>
    <row r="81" spans="235:236" ht="12.75">
      <c r="IA81" s="27">
        <f t="shared" si="2"/>
        <v>0</v>
      </c>
      <c r="IB81" s="27" t="e">
        <f>#REF!*0.01</f>
        <v>#REF!</v>
      </c>
    </row>
    <row r="82" spans="235:236" ht="12.75">
      <c r="IA82" s="27">
        <f t="shared" si="2"/>
        <v>0</v>
      </c>
      <c r="IB82" s="27" t="e">
        <f>#REF!*0.01</f>
        <v>#REF!</v>
      </c>
    </row>
    <row r="83" spans="235:236" ht="12.75">
      <c r="IA83" s="27">
        <f t="shared" si="2"/>
        <v>0</v>
      </c>
      <c r="IB83" s="27" t="e">
        <f>#REF!*0.01</f>
        <v>#REF!</v>
      </c>
    </row>
    <row r="84" spans="235:236" ht="12.75">
      <c r="IA84" s="27">
        <f t="shared" si="2"/>
        <v>0</v>
      </c>
      <c r="IB84" s="27" t="e">
        <f>#REF!*0.01</f>
        <v>#REF!</v>
      </c>
    </row>
    <row r="85" spans="235:236" ht="12.75">
      <c r="IA85" s="27">
        <f t="shared" si="2"/>
        <v>0</v>
      </c>
      <c r="IB85" s="27" t="e">
        <f>#REF!*0.01</f>
        <v>#REF!</v>
      </c>
    </row>
    <row r="86" spans="235:236" ht="12.75">
      <c r="IA86" s="27">
        <f t="shared" si="2"/>
        <v>0</v>
      </c>
      <c r="IB86" s="27" t="e">
        <f>#REF!*0.01</f>
        <v>#REF!</v>
      </c>
    </row>
    <row r="87" spans="235:236" ht="12.75">
      <c r="IA87" s="27">
        <f t="shared" si="2"/>
        <v>0</v>
      </c>
      <c r="IB87" s="27" t="e">
        <f>#REF!*0.01</f>
        <v>#REF!</v>
      </c>
    </row>
    <row r="88" spans="235:236" ht="12.75">
      <c r="IA88" s="27">
        <f t="shared" si="2"/>
        <v>0</v>
      </c>
      <c r="IB88" s="27" t="e">
        <f>#REF!*0.01</f>
        <v>#REF!</v>
      </c>
    </row>
    <row r="89" spans="235:236" ht="12.75">
      <c r="IA89" s="27">
        <f t="shared" si="2"/>
        <v>0</v>
      </c>
      <c r="IB89" s="27" t="e">
        <f>#REF!*0.01</f>
        <v>#REF!</v>
      </c>
    </row>
    <row r="90" spans="235:236" ht="12.75">
      <c r="IA90" s="27">
        <f t="shared" si="2"/>
        <v>0</v>
      </c>
      <c r="IB90" s="27" t="e">
        <f>#REF!*0.01</f>
        <v>#REF!</v>
      </c>
    </row>
    <row r="91" spans="235:236" ht="12.75">
      <c r="IA91" s="27">
        <f t="shared" si="2"/>
        <v>0</v>
      </c>
      <c r="IB91" s="27" t="e">
        <f>#REF!*0.01</f>
        <v>#REF!</v>
      </c>
    </row>
    <row r="92" spans="235:236" ht="12.75">
      <c r="IA92" s="27">
        <f t="shared" si="2"/>
        <v>0</v>
      </c>
      <c r="IB92" s="27" t="e">
        <f>#REF!*0.01</f>
        <v>#REF!</v>
      </c>
    </row>
    <row r="93" spans="235:236" ht="12.75">
      <c r="IA93" s="27">
        <f t="shared" si="2"/>
        <v>0</v>
      </c>
      <c r="IB93" s="27" t="e">
        <f>#REF!*0.01</f>
        <v>#REF!</v>
      </c>
    </row>
    <row r="94" spans="235:236" ht="12.75">
      <c r="IA94" s="27">
        <f t="shared" si="2"/>
        <v>0</v>
      </c>
      <c r="IB94" s="27" t="e">
        <f>#REF!*0.01</f>
        <v>#REF!</v>
      </c>
    </row>
    <row r="95" spans="235:236" ht="12.75">
      <c r="IA95" s="27">
        <f t="shared" si="2"/>
        <v>0</v>
      </c>
      <c r="IB95" s="27" t="e">
        <f>#REF!*0.01</f>
        <v>#REF!</v>
      </c>
    </row>
    <row r="96" spans="235:236" ht="12.75">
      <c r="IA96" s="27">
        <f t="shared" si="2"/>
        <v>0</v>
      </c>
      <c r="IB96" s="27" t="e">
        <f>#REF!*0.01</f>
        <v>#REF!</v>
      </c>
    </row>
    <row r="97" spans="235:236" ht="12.75">
      <c r="IA97" s="27">
        <f t="shared" si="2"/>
        <v>0</v>
      </c>
      <c r="IB97" s="27" t="e">
        <f>#REF!*0.01</f>
        <v>#REF!</v>
      </c>
    </row>
    <row r="98" spans="235:236" ht="12.75">
      <c r="IA98" s="27">
        <f t="shared" si="2"/>
        <v>0</v>
      </c>
      <c r="IB98" s="27" t="e">
        <f>#REF!*0.01</f>
        <v>#REF!</v>
      </c>
    </row>
    <row r="99" spans="235:236" ht="12.75">
      <c r="IA99" s="27">
        <f t="shared" si="2"/>
        <v>0</v>
      </c>
      <c r="IB99" s="27" t="e">
        <f>#REF!*0.01</f>
        <v>#REF!</v>
      </c>
    </row>
    <row r="100" spans="235:236" ht="12.75">
      <c r="IA100" s="27">
        <f t="shared" si="2"/>
        <v>0</v>
      </c>
      <c r="IB100" s="27" t="e">
        <f>#REF!*0.01</f>
        <v>#REF!</v>
      </c>
    </row>
    <row r="101" spans="235:236" ht="12.75">
      <c r="IA101" s="27">
        <f t="shared" si="2"/>
        <v>0</v>
      </c>
      <c r="IB101" s="27" t="e">
        <f>#REF!*0.01</f>
        <v>#REF!</v>
      </c>
    </row>
    <row r="102" spans="235:236" ht="12.75">
      <c r="IA102" s="27">
        <f t="shared" si="2"/>
        <v>0</v>
      </c>
      <c r="IB102" s="27" t="e">
        <f>#REF!*0.01</f>
        <v>#REF!</v>
      </c>
    </row>
    <row r="103" spans="235:236" ht="12.75">
      <c r="IA103" s="27">
        <f t="shared" si="2"/>
        <v>0</v>
      </c>
      <c r="IB103" s="27" t="e">
        <f>#REF!*0.01</f>
        <v>#REF!</v>
      </c>
    </row>
    <row r="104" spans="235:236" ht="12.75">
      <c r="IA104" s="27">
        <f t="shared" si="2"/>
        <v>0</v>
      </c>
      <c r="IB104" s="27" t="e">
        <f>#REF!*0.01</f>
        <v>#REF!</v>
      </c>
    </row>
    <row r="105" spans="235:236" ht="12.75">
      <c r="IA105" s="27">
        <f t="shared" si="2"/>
        <v>0</v>
      </c>
      <c r="IB105" s="27" t="e">
        <f>#REF!*0.01</f>
        <v>#REF!</v>
      </c>
    </row>
    <row r="106" spans="235:236" ht="12.75">
      <c r="IA106" s="27">
        <f t="shared" si="2"/>
        <v>0</v>
      </c>
      <c r="IB106" s="27" t="e">
        <f>#REF!*0.01</f>
        <v>#REF!</v>
      </c>
    </row>
    <row r="107" spans="235:236" ht="12.75">
      <c r="IA107" s="27">
        <f t="shared" si="2"/>
        <v>0</v>
      </c>
      <c r="IB107" s="27" t="e">
        <f>#REF!*0.01</f>
        <v>#REF!</v>
      </c>
    </row>
    <row r="108" spans="235:236" ht="12.75">
      <c r="IA108" s="27">
        <f t="shared" si="2"/>
        <v>0</v>
      </c>
      <c r="IB108" s="27" t="e">
        <f>#REF!*0.01</f>
        <v>#REF!</v>
      </c>
    </row>
    <row r="109" spans="235:236" ht="12.75">
      <c r="IA109" s="27">
        <f aca="true" t="shared" si="3" ref="IA109:IA172">AQ109*0.01</f>
        <v>0</v>
      </c>
      <c r="IB109" s="27" t="e">
        <f>#REF!*0.01</f>
        <v>#REF!</v>
      </c>
    </row>
    <row r="110" spans="235:236" ht="12.75">
      <c r="IA110" s="27">
        <f t="shared" si="3"/>
        <v>0</v>
      </c>
      <c r="IB110" s="27" t="e">
        <f>#REF!*0.01</f>
        <v>#REF!</v>
      </c>
    </row>
    <row r="111" spans="235:236" ht="12.75">
      <c r="IA111" s="27">
        <f t="shared" si="3"/>
        <v>0</v>
      </c>
      <c r="IB111" s="27" t="e">
        <f>#REF!*0.01</f>
        <v>#REF!</v>
      </c>
    </row>
    <row r="112" spans="235:236" ht="12.75">
      <c r="IA112" s="27">
        <f t="shared" si="3"/>
        <v>0</v>
      </c>
      <c r="IB112" s="27" t="e">
        <f>#REF!*0.01</f>
        <v>#REF!</v>
      </c>
    </row>
    <row r="113" spans="235:236" ht="12.75">
      <c r="IA113" s="27">
        <f t="shared" si="3"/>
        <v>0</v>
      </c>
      <c r="IB113" s="27" t="e">
        <f>#REF!*0.01</f>
        <v>#REF!</v>
      </c>
    </row>
    <row r="114" spans="235:236" ht="12.75">
      <c r="IA114" s="27">
        <f t="shared" si="3"/>
        <v>0</v>
      </c>
      <c r="IB114" s="27" t="e">
        <f>#REF!*0.01</f>
        <v>#REF!</v>
      </c>
    </row>
    <row r="115" spans="235:236" ht="12.75">
      <c r="IA115" s="27">
        <f t="shared" si="3"/>
        <v>0</v>
      </c>
      <c r="IB115" s="27" t="e">
        <f>#REF!*0.01</f>
        <v>#REF!</v>
      </c>
    </row>
    <row r="116" spans="235:236" ht="12.75">
      <c r="IA116" s="27">
        <f t="shared" si="3"/>
        <v>0</v>
      </c>
      <c r="IB116" s="27" t="e">
        <f>#REF!*0.01</f>
        <v>#REF!</v>
      </c>
    </row>
    <row r="117" spans="235:236" ht="12.75">
      <c r="IA117" s="27">
        <f t="shared" si="3"/>
        <v>0</v>
      </c>
      <c r="IB117" s="27" t="e">
        <f>#REF!*0.01</f>
        <v>#REF!</v>
      </c>
    </row>
    <row r="118" spans="235:236" ht="12.75">
      <c r="IA118" s="27">
        <f t="shared" si="3"/>
        <v>0</v>
      </c>
      <c r="IB118" s="27" t="e">
        <f>#REF!*0.01</f>
        <v>#REF!</v>
      </c>
    </row>
    <row r="119" spans="235:236" ht="12.75">
      <c r="IA119" s="27">
        <f t="shared" si="3"/>
        <v>0</v>
      </c>
      <c r="IB119" s="27" t="e">
        <f>#REF!*0.01</f>
        <v>#REF!</v>
      </c>
    </row>
    <row r="120" spans="235:236" ht="12.75">
      <c r="IA120" s="27">
        <f t="shared" si="3"/>
        <v>0</v>
      </c>
      <c r="IB120" s="27" t="e">
        <f>#REF!*0.01</f>
        <v>#REF!</v>
      </c>
    </row>
    <row r="121" spans="235:236" ht="12.75">
      <c r="IA121" s="27">
        <f t="shared" si="3"/>
        <v>0</v>
      </c>
      <c r="IB121" s="27" t="e">
        <f>#REF!*0.01</f>
        <v>#REF!</v>
      </c>
    </row>
    <row r="122" spans="235:236" ht="12.75">
      <c r="IA122" s="27">
        <f t="shared" si="3"/>
        <v>0</v>
      </c>
      <c r="IB122" s="27" t="e">
        <f>#REF!*0.01</f>
        <v>#REF!</v>
      </c>
    </row>
    <row r="123" spans="235:236" ht="12.75">
      <c r="IA123" s="27">
        <f t="shared" si="3"/>
        <v>0</v>
      </c>
      <c r="IB123" s="27" t="e">
        <f>#REF!*0.01</f>
        <v>#REF!</v>
      </c>
    </row>
    <row r="124" spans="235:236" ht="12.75">
      <c r="IA124" s="27">
        <f t="shared" si="3"/>
        <v>0</v>
      </c>
      <c r="IB124" s="27" t="e">
        <f>#REF!*0.01</f>
        <v>#REF!</v>
      </c>
    </row>
    <row r="125" spans="235:236" ht="12.75">
      <c r="IA125" s="27">
        <f t="shared" si="3"/>
        <v>0</v>
      </c>
      <c r="IB125" s="27" t="e">
        <f>#REF!*0.01</f>
        <v>#REF!</v>
      </c>
    </row>
    <row r="126" spans="235:236" ht="12.75">
      <c r="IA126" s="27">
        <f t="shared" si="3"/>
        <v>0</v>
      </c>
      <c r="IB126" s="27" t="e">
        <f>#REF!*0.01</f>
        <v>#REF!</v>
      </c>
    </row>
    <row r="127" spans="235:236" ht="12.75">
      <c r="IA127" s="27">
        <f t="shared" si="3"/>
        <v>0</v>
      </c>
      <c r="IB127" s="27" t="e">
        <f>#REF!*0.01</f>
        <v>#REF!</v>
      </c>
    </row>
    <row r="128" spans="235:236" ht="12.75">
      <c r="IA128" s="27">
        <f t="shared" si="3"/>
        <v>0</v>
      </c>
      <c r="IB128" s="27" t="e">
        <f>#REF!*0.01</f>
        <v>#REF!</v>
      </c>
    </row>
    <row r="129" spans="235:236" ht="12.75">
      <c r="IA129" s="27">
        <f t="shared" si="3"/>
        <v>0</v>
      </c>
      <c r="IB129" s="27" t="e">
        <f>#REF!*0.01</f>
        <v>#REF!</v>
      </c>
    </row>
    <row r="130" spans="235:236" ht="12.75">
      <c r="IA130" s="27">
        <f t="shared" si="3"/>
        <v>0</v>
      </c>
      <c r="IB130" s="27" t="e">
        <f>#REF!*0.01</f>
        <v>#REF!</v>
      </c>
    </row>
    <row r="131" spans="235:236" ht="12.75">
      <c r="IA131" s="27">
        <f t="shared" si="3"/>
        <v>0</v>
      </c>
      <c r="IB131" s="27" t="e">
        <f>#REF!*0.01</f>
        <v>#REF!</v>
      </c>
    </row>
    <row r="132" spans="235:236" ht="12.75">
      <c r="IA132" s="27">
        <f t="shared" si="3"/>
        <v>0</v>
      </c>
      <c r="IB132" s="27" t="e">
        <f>#REF!*0.01</f>
        <v>#REF!</v>
      </c>
    </row>
    <row r="133" spans="235:236" ht="12.75">
      <c r="IA133" s="27">
        <f t="shared" si="3"/>
        <v>0</v>
      </c>
      <c r="IB133" s="27" t="e">
        <f>#REF!*0.01</f>
        <v>#REF!</v>
      </c>
    </row>
    <row r="134" spans="235:236" ht="12.75">
      <c r="IA134" s="27">
        <f t="shared" si="3"/>
        <v>0</v>
      </c>
      <c r="IB134" s="27" t="e">
        <f>#REF!*0.01</f>
        <v>#REF!</v>
      </c>
    </row>
    <row r="135" spans="235:236" ht="12.75">
      <c r="IA135" s="27">
        <f t="shared" si="3"/>
        <v>0</v>
      </c>
      <c r="IB135" s="27" t="e">
        <f>#REF!*0.01</f>
        <v>#REF!</v>
      </c>
    </row>
    <row r="136" spans="235:236" ht="12.75">
      <c r="IA136" s="27">
        <f t="shared" si="3"/>
        <v>0</v>
      </c>
      <c r="IB136" s="27" t="e">
        <f>#REF!*0.01</f>
        <v>#REF!</v>
      </c>
    </row>
    <row r="137" spans="235:236" ht="12.75">
      <c r="IA137" s="27">
        <f t="shared" si="3"/>
        <v>0</v>
      </c>
      <c r="IB137" s="27" t="e">
        <f>#REF!*0.01</f>
        <v>#REF!</v>
      </c>
    </row>
    <row r="138" spans="235:236" ht="12.75">
      <c r="IA138" s="27">
        <f t="shared" si="3"/>
        <v>0</v>
      </c>
      <c r="IB138" s="27" t="e">
        <f>#REF!*0.01</f>
        <v>#REF!</v>
      </c>
    </row>
    <row r="139" spans="235:236" ht="12.75">
      <c r="IA139" s="27">
        <f t="shared" si="3"/>
        <v>0</v>
      </c>
      <c r="IB139" s="27" t="e">
        <f>#REF!*0.01</f>
        <v>#REF!</v>
      </c>
    </row>
    <row r="140" spans="235:236" ht="12.75">
      <c r="IA140" s="27">
        <f t="shared" si="3"/>
        <v>0</v>
      </c>
      <c r="IB140" s="27" t="e">
        <f>#REF!*0.01</f>
        <v>#REF!</v>
      </c>
    </row>
    <row r="141" spans="235:236" ht="12.75">
      <c r="IA141" s="27">
        <f t="shared" si="3"/>
        <v>0</v>
      </c>
      <c r="IB141" s="27" t="e">
        <f>#REF!*0.01</f>
        <v>#REF!</v>
      </c>
    </row>
    <row r="142" spans="235:236" ht="12.75">
      <c r="IA142" s="27">
        <f t="shared" si="3"/>
        <v>0</v>
      </c>
      <c r="IB142" s="27" t="e">
        <f>#REF!*0.01</f>
        <v>#REF!</v>
      </c>
    </row>
    <row r="143" spans="235:236" ht="12.75">
      <c r="IA143" s="27">
        <f t="shared" si="3"/>
        <v>0</v>
      </c>
      <c r="IB143" s="27" t="e">
        <f>#REF!*0.01</f>
        <v>#REF!</v>
      </c>
    </row>
    <row r="144" spans="235:236" ht="12.75">
      <c r="IA144" s="27">
        <f t="shared" si="3"/>
        <v>0</v>
      </c>
      <c r="IB144" s="27" t="e">
        <f>#REF!*0.01</f>
        <v>#REF!</v>
      </c>
    </row>
    <row r="145" spans="235:236" ht="12.75">
      <c r="IA145" s="27">
        <f t="shared" si="3"/>
        <v>0</v>
      </c>
      <c r="IB145" s="27" t="e">
        <f>#REF!*0.01</f>
        <v>#REF!</v>
      </c>
    </row>
    <row r="146" spans="235:236" ht="12.75">
      <c r="IA146" s="27">
        <f t="shared" si="3"/>
        <v>0</v>
      </c>
      <c r="IB146" s="27" t="e">
        <f>#REF!*0.01</f>
        <v>#REF!</v>
      </c>
    </row>
    <row r="147" spans="235:236" ht="12.75">
      <c r="IA147" s="27">
        <f t="shared" si="3"/>
        <v>0</v>
      </c>
      <c r="IB147" s="27" t="e">
        <f>#REF!*0.01</f>
        <v>#REF!</v>
      </c>
    </row>
    <row r="148" spans="235:236" ht="12.75">
      <c r="IA148" s="27">
        <f t="shared" si="3"/>
        <v>0</v>
      </c>
      <c r="IB148" s="27" t="e">
        <f>#REF!*0.01</f>
        <v>#REF!</v>
      </c>
    </row>
    <row r="149" spans="235:236" ht="12.75">
      <c r="IA149" s="27">
        <f t="shared" si="3"/>
        <v>0</v>
      </c>
      <c r="IB149" s="27" t="e">
        <f>#REF!*0.01</f>
        <v>#REF!</v>
      </c>
    </row>
    <row r="150" spans="235:236" ht="12.75">
      <c r="IA150" s="27">
        <f t="shared" si="3"/>
        <v>0</v>
      </c>
      <c r="IB150" s="27" t="e">
        <f>#REF!*0.01</f>
        <v>#REF!</v>
      </c>
    </row>
    <row r="151" spans="235:236" ht="12.75">
      <c r="IA151" s="27">
        <f t="shared" si="3"/>
        <v>0</v>
      </c>
      <c r="IB151" s="27" t="e">
        <f>#REF!*0.01</f>
        <v>#REF!</v>
      </c>
    </row>
    <row r="152" spans="235:236" ht="12.75">
      <c r="IA152" s="27">
        <f t="shared" si="3"/>
        <v>0</v>
      </c>
      <c r="IB152" s="27" t="e">
        <f>#REF!*0.01</f>
        <v>#REF!</v>
      </c>
    </row>
    <row r="153" spans="235:236" ht="12.75">
      <c r="IA153" s="27">
        <f t="shared" si="3"/>
        <v>0</v>
      </c>
      <c r="IB153" s="27" t="e">
        <f>#REF!*0.01</f>
        <v>#REF!</v>
      </c>
    </row>
    <row r="154" spans="235:236" ht="12.75">
      <c r="IA154" s="27">
        <f t="shared" si="3"/>
        <v>0</v>
      </c>
      <c r="IB154" s="27" t="e">
        <f>#REF!*0.01</f>
        <v>#REF!</v>
      </c>
    </row>
    <row r="155" spans="235:236" ht="12.75">
      <c r="IA155" s="27">
        <f t="shared" si="3"/>
        <v>0</v>
      </c>
      <c r="IB155" s="27" t="e">
        <f>#REF!*0.01</f>
        <v>#REF!</v>
      </c>
    </row>
    <row r="156" spans="235:236" ht="12.75">
      <c r="IA156" s="27">
        <f t="shared" si="3"/>
        <v>0</v>
      </c>
      <c r="IB156" s="27" t="e">
        <f>#REF!*0.01</f>
        <v>#REF!</v>
      </c>
    </row>
    <row r="157" spans="235:236" ht="12.75">
      <c r="IA157" s="27">
        <f t="shared" si="3"/>
        <v>0</v>
      </c>
      <c r="IB157" s="27" t="e">
        <f>#REF!*0.01</f>
        <v>#REF!</v>
      </c>
    </row>
    <row r="158" spans="235:236" ht="12.75">
      <c r="IA158" s="27">
        <f t="shared" si="3"/>
        <v>0</v>
      </c>
      <c r="IB158" s="27" t="e">
        <f>#REF!*0.01</f>
        <v>#REF!</v>
      </c>
    </row>
    <row r="159" spans="235:236" ht="12.75">
      <c r="IA159" s="27">
        <f t="shared" si="3"/>
        <v>0</v>
      </c>
      <c r="IB159" s="27" t="e">
        <f>#REF!*0.01</f>
        <v>#REF!</v>
      </c>
    </row>
    <row r="160" spans="235:236" ht="12.75">
      <c r="IA160" s="27">
        <f t="shared" si="3"/>
        <v>0</v>
      </c>
      <c r="IB160" s="27" t="e">
        <f>#REF!*0.01</f>
        <v>#REF!</v>
      </c>
    </row>
    <row r="161" spans="235:236" ht="12.75">
      <c r="IA161" s="27">
        <f t="shared" si="3"/>
        <v>0</v>
      </c>
      <c r="IB161" s="27" t="e">
        <f>#REF!*0.01</f>
        <v>#REF!</v>
      </c>
    </row>
    <row r="162" spans="235:236" ht="12.75">
      <c r="IA162" s="27">
        <f t="shared" si="3"/>
        <v>0</v>
      </c>
      <c r="IB162" s="27" t="e">
        <f>#REF!*0.01</f>
        <v>#REF!</v>
      </c>
    </row>
    <row r="163" spans="235:236" ht="12.75">
      <c r="IA163" s="27">
        <f t="shared" si="3"/>
        <v>0</v>
      </c>
      <c r="IB163" s="27" t="e">
        <f>#REF!*0.01</f>
        <v>#REF!</v>
      </c>
    </row>
    <row r="164" spans="235:236" ht="12.75">
      <c r="IA164" s="27">
        <f t="shared" si="3"/>
        <v>0</v>
      </c>
      <c r="IB164" s="27" t="e">
        <f>#REF!*0.01</f>
        <v>#REF!</v>
      </c>
    </row>
    <row r="165" spans="235:236" ht="12.75">
      <c r="IA165" s="27">
        <f t="shared" si="3"/>
        <v>0</v>
      </c>
      <c r="IB165" s="27" t="e">
        <f>#REF!*0.01</f>
        <v>#REF!</v>
      </c>
    </row>
    <row r="166" spans="235:236" ht="12.75">
      <c r="IA166" s="27">
        <f t="shared" si="3"/>
        <v>0</v>
      </c>
      <c r="IB166" s="27" t="e">
        <f>#REF!*0.01</f>
        <v>#REF!</v>
      </c>
    </row>
    <row r="167" spans="235:236" ht="12.75">
      <c r="IA167" s="27">
        <f t="shared" si="3"/>
        <v>0</v>
      </c>
      <c r="IB167" s="27" t="e">
        <f>#REF!*0.01</f>
        <v>#REF!</v>
      </c>
    </row>
    <row r="168" spans="235:236" ht="12.75">
      <c r="IA168" s="27">
        <f t="shared" si="3"/>
        <v>0</v>
      </c>
      <c r="IB168" s="27" t="e">
        <f>#REF!*0.01</f>
        <v>#REF!</v>
      </c>
    </row>
    <row r="169" spans="235:236" ht="12.75">
      <c r="IA169" s="27">
        <f t="shared" si="3"/>
        <v>0</v>
      </c>
      <c r="IB169" s="27" t="e">
        <f>#REF!*0.01</f>
        <v>#REF!</v>
      </c>
    </row>
    <row r="170" spans="235:236" ht="12.75">
      <c r="IA170" s="27">
        <f t="shared" si="3"/>
        <v>0</v>
      </c>
      <c r="IB170" s="27" t="e">
        <f>#REF!*0.01</f>
        <v>#REF!</v>
      </c>
    </row>
    <row r="171" spans="235:236" ht="12.75">
      <c r="IA171" s="27">
        <f t="shared" si="3"/>
        <v>0</v>
      </c>
      <c r="IB171" s="27" t="e">
        <f>#REF!*0.01</f>
        <v>#REF!</v>
      </c>
    </row>
    <row r="172" spans="235:236" ht="12.75">
      <c r="IA172" s="27">
        <f t="shared" si="3"/>
        <v>0</v>
      </c>
      <c r="IB172" s="27" t="e">
        <f>#REF!*0.01</f>
        <v>#REF!</v>
      </c>
    </row>
    <row r="173" spans="235:236" ht="12.75">
      <c r="IA173" s="27">
        <f aca="true" t="shared" si="4" ref="IA173:IA236">AQ173*0.01</f>
        <v>0</v>
      </c>
      <c r="IB173" s="27" t="e">
        <f>#REF!*0.01</f>
        <v>#REF!</v>
      </c>
    </row>
    <row r="174" spans="235:236" ht="12.75">
      <c r="IA174" s="27">
        <f t="shared" si="4"/>
        <v>0</v>
      </c>
      <c r="IB174" s="27" t="e">
        <f>#REF!*0.01</f>
        <v>#REF!</v>
      </c>
    </row>
    <row r="175" spans="235:236" ht="12.75">
      <c r="IA175" s="27">
        <f t="shared" si="4"/>
        <v>0</v>
      </c>
      <c r="IB175" s="27" t="e">
        <f>#REF!*0.01</f>
        <v>#REF!</v>
      </c>
    </row>
    <row r="176" spans="235:236" ht="12.75">
      <c r="IA176" s="27">
        <f t="shared" si="4"/>
        <v>0</v>
      </c>
      <c r="IB176" s="27" t="e">
        <f>#REF!*0.01</f>
        <v>#REF!</v>
      </c>
    </row>
    <row r="177" spans="235:236" ht="12.75">
      <c r="IA177" s="27">
        <f t="shared" si="4"/>
        <v>0</v>
      </c>
      <c r="IB177" s="27" t="e">
        <f>#REF!*0.01</f>
        <v>#REF!</v>
      </c>
    </row>
    <row r="178" spans="235:236" ht="12.75">
      <c r="IA178" s="27">
        <f t="shared" si="4"/>
        <v>0</v>
      </c>
      <c r="IB178" s="27" t="e">
        <f>#REF!*0.01</f>
        <v>#REF!</v>
      </c>
    </row>
    <row r="179" spans="235:236" ht="12.75">
      <c r="IA179" s="27">
        <f t="shared" si="4"/>
        <v>0</v>
      </c>
      <c r="IB179" s="27" t="e">
        <f>#REF!*0.01</f>
        <v>#REF!</v>
      </c>
    </row>
    <row r="180" spans="235:236" ht="12.75">
      <c r="IA180" s="27">
        <f t="shared" si="4"/>
        <v>0</v>
      </c>
      <c r="IB180" s="27" t="e">
        <f>#REF!*0.01</f>
        <v>#REF!</v>
      </c>
    </row>
    <row r="181" spans="235:236" ht="12.75">
      <c r="IA181" s="27">
        <f t="shared" si="4"/>
        <v>0</v>
      </c>
      <c r="IB181" s="27" t="e">
        <f>#REF!*0.01</f>
        <v>#REF!</v>
      </c>
    </row>
    <row r="182" spans="235:236" ht="12.75">
      <c r="IA182" s="27">
        <f t="shared" si="4"/>
        <v>0</v>
      </c>
      <c r="IB182" s="27" t="e">
        <f>#REF!*0.01</f>
        <v>#REF!</v>
      </c>
    </row>
    <row r="183" spans="235:236" ht="12.75">
      <c r="IA183" s="27">
        <f t="shared" si="4"/>
        <v>0</v>
      </c>
      <c r="IB183" s="27" t="e">
        <f>#REF!*0.01</f>
        <v>#REF!</v>
      </c>
    </row>
    <row r="184" spans="235:236" ht="12.75">
      <c r="IA184" s="27">
        <f t="shared" si="4"/>
        <v>0</v>
      </c>
      <c r="IB184" s="27" t="e">
        <f>#REF!*0.01</f>
        <v>#REF!</v>
      </c>
    </row>
    <row r="185" spans="235:236" ht="12.75">
      <c r="IA185" s="27">
        <f t="shared" si="4"/>
        <v>0</v>
      </c>
      <c r="IB185" s="27" t="e">
        <f>#REF!*0.01</f>
        <v>#REF!</v>
      </c>
    </row>
    <row r="186" spans="235:236" ht="12.75">
      <c r="IA186" s="27">
        <f t="shared" si="4"/>
        <v>0</v>
      </c>
      <c r="IB186" s="27" t="e">
        <f>#REF!*0.01</f>
        <v>#REF!</v>
      </c>
    </row>
    <row r="187" spans="235:236" ht="12.75">
      <c r="IA187" s="27">
        <f t="shared" si="4"/>
        <v>0</v>
      </c>
      <c r="IB187" s="27" t="e">
        <f>#REF!*0.01</f>
        <v>#REF!</v>
      </c>
    </row>
    <row r="188" spans="235:236" ht="12.75">
      <c r="IA188" s="27">
        <f t="shared" si="4"/>
        <v>0</v>
      </c>
      <c r="IB188" s="27" t="e">
        <f>#REF!*0.01</f>
        <v>#REF!</v>
      </c>
    </row>
    <row r="189" spans="235:236" ht="12.75">
      <c r="IA189" s="27">
        <f t="shared" si="4"/>
        <v>0</v>
      </c>
      <c r="IB189" s="27" t="e">
        <f>#REF!*0.01</f>
        <v>#REF!</v>
      </c>
    </row>
    <row r="190" spans="235:236" ht="12.75">
      <c r="IA190" s="27">
        <f t="shared" si="4"/>
        <v>0</v>
      </c>
      <c r="IB190" s="27" t="e">
        <f>#REF!*0.01</f>
        <v>#REF!</v>
      </c>
    </row>
    <row r="191" spans="235:236" ht="12.75">
      <c r="IA191" s="27">
        <f t="shared" si="4"/>
        <v>0</v>
      </c>
      <c r="IB191" s="27" t="e">
        <f>#REF!*0.01</f>
        <v>#REF!</v>
      </c>
    </row>
    <row r="192" spans="235:236" ht="12.75">
      <c r="IA192" s="27">
        <f t="shared" si="4"/>
        <v>0</v>
      </c>
      <c r="IB192" s="27" t="e">
        <f>#REF!*0.01</f>
        <v>#REF!</v>
      </c>
    </row>
    <row r="193" spans="235:236" ht="12.75">
      <c r="IA193" s="27">
        <f t="shared" si="4"/>
        <v>0</v>
      </c>
      <c r="IB193" s="27" t="e">
        <f>#REF!*0.01</f>
        <v>#REF!</v>
      </c>
    </row>
    <row r="194" spans="235:236" ht="12.75">
      <c r="IA194" s="27">
        <f t="shared" si="4"/>
        <v>0</v>
      </c>
      <c r="IB194" s="27" t="e">
        <f>#REF!*0.01</f>
        <v>#REF!</v>
      </c>
    </row>
    <row r="195" spans="235:236" ht="12.75">
      <c r="IA195" s="27">
        <f t="shared" si="4"/>
        <v>0</v>
      </c>
      <c r="IB195" s="27" t="e">
        <f>#REF!*0.01</f>
        <v>#REF!</v>
      </c>
    </row>
    <row r="196" spans="235:236" ht="12.75">
      <c r="IA196" s="27">
        <f t="shared" si="4"/>
        <v>0</v>
      </c>
      <c r="IB196" s="27" t="e">
        <f>#REF!*0.01</f>
        <v>#REF!</v>
      </c>
    </row>
    <row r="197" spans="235:236" ht="12.75">
      <c r="IA197" s="27">
        <f t="shared" si="4"/>
        <v>0</v>
      </c>
      <c r="IB197" s="27" t="e">
        <f>#REF!*0.01</f>
        <v>#REF!</v>
      </c>
    </row>
    <row r="198" spans="235:236" ht="12.75">
      <c r="IA198" s="27">
        <f t="shared" si="4"/>
        <v>0</v>
      </c>
      <c r="IB198" s="27" t="e">
        <f>#REF!*0.01</f>
        <v>#REF!</v>
      </c>
    </row>
    <row r="199" spans="235:236" ht="12.75">
      <c r="IA199" s="27">
        <f t="shared" si="4"/>
        <v>0</v>
      </c>
      <c r="IB199" s="27" t="e">
        <f>#REF!*0.01</f>
        <v>#REF!</v>
      </c>
    </row>
    <row r="200" spans="235:236" ht="12.75">
      <c r="IA200" s="27">
        <f t="shared" si="4"/>
        <v>0</v>
      </c>
      <c r="IB200" s="27" t="e">
        <f>#REF!*0.01</f>
        <v>#REF!</v>
      </c>
    </row>
    <row r="201" spans="235:236" ht="12.75">
      <c r="IA201" s="27">
        <f t="shared" si="4"/>
        <v>0</v>
      </c>
      <c r="IB201" s="27" t="e">
        <f>#REF!*0.01</f>
        <v>#REF!</v>
      </c>
    </row>
    <row r="202" spans="235:236" ht="12.75">
      <c r="IA202" s="27">
        <f t="shared" si="4"/>
        <v>0</v>
      </c>
      <c r="IB202" s="27" t="e">
        <f>#REF!*0.01</f>
        <v>#REF!</v>
      </c>
    </row>
    <row r="203" spans="235:236" ht="12.75">
      <c r="IA203" s="27">
        <f t="shared" si="4"/>
        <v>0</v>
      </c>
      <c r="IB203" s="27" t="e">
        <f>#REF!*0.01</f>
        <v>#REF!</v>
      </c>
    </row>
    <row r="204" spans="235:236" ht="12.75">
      <c r="IA204" s="27">
        <f t="shared" si="4"/>
        <v>0</v>
      </c>
      <c r="IB204" s="27" t="e">
        <f>#REF!*0.01</f>
        <v>#REF!</v>
      </c>
    </row>
    <row r="205" spans="235:236" ht="12.75">
      <c r="IA205" s="27">
        <f t="shared" si="4"/>
        <v>0</v>
      </c>
      <c r="IB205" s="27" t="e">
        <f>#REF!*0.01</f>
        <v>#REF!</v>
      </c>
    </row>
    <row r="206" spans="235:236" ht="12.75">
      <c r="IA206" s="27">
        <f t="shared" si="4"/>
        <v>0</v>
      </c>
      <c r="IB206" s="27" t="e">
        <f>#REF!*0.01</f>
        <v>#REF!</v>
      </c>
    </row>
    <row r="207" spans="235:236" ht="12.75">
      <c r="IA207" s="27">
        <f t="shared" si="4"/>
        <v>0</v>
      </c>
      <c r="IB207" s="27" t="e">
        <f>#REF!*0.01</f>
        <v>#REF!</v>
      </c>
    </row>
    <row r="208" spans="235:236" ht="12.75">
      <c r="IA208" s="27">
        <f t="shared" si="4"/>
        <v>0</v>
      </c>
      <c r="IB208" s="27" t="e">
        <f>#REF!*0.01</f>
        <v>#REF!</v>
      </c>
    </row>
    <row r="209" spans="235:236" ht="12.75">
      <c r="IA209" s="27">
        <f t="shared" si="4"/>
        <v>0</v>
      </c>
      <c r="IB209" s="27" t="e">
        <f>#REF!*0.01</f>
        <v>#REF!</v>
      </c>
    </row>
    <row r="210" spans="235:236" ht="12.75">
      <c r="IA210" s="27">
        <f t="shared" si="4"/>
        <v>0</v>
      </c>
      <c r="IB210" s="27" t="e">
        <f>#REF!*0.01</f>
        <v>#REF!</v>
      </c>
    </row>
    <row r="211" spans="235:236" ht="12.75">
      <c r="IA211" s="27">
        <f t="shared" si="4"/>
        <v>0</v>
      </c>
      <c r="IB211" s="27" t="e">
        <f>#REF!*0.01</f>
        <v>#REF!</v>
      </c>
    </row>
    <row r="212" spans="235:236" ht="12.75">
      <c r="IA212" s="27">
        <f t="shared" si="4"/>
        <v>0</v>
      </c>
      <c r="IB212" s="27" t="e">
        <f>#REF!*0.01</f>
        <v>#REF!</v>
      </c>
    </row>
    <row r="213" spans="235:236" ht="12.75">
      <c r="IA213" s="27">
        <f t="shared" si="4"/>
        <v>0</v>
      </c>
      <c r="IB213" s="27" t="e">
        <f>#REF!*0.01</f>
        <v>#REF!</v>
      </c>
    </row>
    <row r="214" spans="235:236" ht="12.75">
      <c r="IA214" s="27">
        <f t="shared" si="4"/>
        <v>0</v>
      </c>
      <c r="IB214" s="27" t="e">
        <f>#REF!*0.01</f>
        <v>#REF!</v>
      </c>
    </row>
    <row r="215" spans="235:236" ht="12.75">
      <c r="IA215" s="27">
        <f t="shared" si="4"/>
        <v>0</v>
      </c>
      <c r="IB215" s="27" t="e">
        <f>#REF!*0.01</f>
        <v>#REF!</v>
      </c>
    </row>
    <row r="216" spans="235:236" ht="12.75">
      <c r="IA216" s="27">
        <f t="shared" si="4"/>
        <v>0</v>
      </c>
      <c r="IB216" s="27" t="e">
        <f>#REF!*0.01</f>
        <v>#REF!</v>
      </c>
    </row>
    <row r="217" spans="235:236" ht="12.75">
      <c r="IA217" s="27">
        <f t="shared" si="4"/>
        <v>0</v>
      </c>
      <c r="IB217" s="27" t="e">
        <f>#REF!*0.01</f>
        <v>#REF!</v>
      </c>
    </row>
    <row r="218" spans="235:236" ht="12.75">
      <c r="IA218" s="27">
        <f t="shared" si="4"/>
        <v>0</v>
      </c>
      <c r="IB218" s="27" t="e">
        <f>#REF!*0.01</f>
        <v>#REF!</v>
      </c>
    </row>
    <row r="219" spans="235:236" ht="12.75">
      <c r="IA219" s="27">
        <f t="shared" si="4"/>
        <v>0</v>
      </c>
      <c r="IB219" s="27" t="e">
        <f>#REF!*0.01</f>
        <v>#REF!</v>
      </c>
    </row>
    <row r="220" spans="235:236" ht="12.75">
      <c r="IA220" s="27">
        <f t="shared" si="4"/>
        <v>0</v>
      </c>
      <c r="IB220" s="27" t="e">
        <f>#REF!*0.01</f>
        <v>#REF!</v>
      </c>
    </row>
    <row r="221" spans="235:236" ht="12.75">
      <c r="IA221" s="27">
        <f t="shared" si="4"/>
        <v>0</v>
      </c>
      <c r="IB221" s="27" t="e">
        <f>#REF!*0.01</f>
        <v>#REF!</v>
      </c>
    </row>
    <row r="222" spans="235:236" ht="12.75">
      <c r="IA222" s="27">
        <f t="shared" si="4"/>
        <v>0</v>
      </c>
      <c r="IB222" s="27" t="e">
        <f>#REF!*0.01</f>
        <v>#REF!</v>
      </c>
    </row>
    <row r="223" spans="235:236" ht="12.75">
      <c r="IA223" s="27">
        <f t="shared" si="4"/>
        <v>0</v>
      </c>
      <c r="IB223" s="27" t="e">
        <f>#REF!*0.01</f>
        <v>#REF!</v>
      </c>
    </row>
    <row r="224" spans="235:236" ht="12.75">
      <c r="IA224" s="27">
        <f t="shared" si="4"/>
        <v>0</v>
      </c>
      <c r="IB224" s="27" t="e">
        <f>#REF!*0.01</f>
        <v>#REF!</v>
      </c>
    </row>
    <row r="225" spans="235:236" ht="12.75">
      <c r="IA225" s="27">
        <f t="shared" si="4"/>
        <v>0</v>
      </c>
      <c r="IB225" s="27" t="e">
        <f>#REF!*0.01</f>
        <v>#REF!</v>
      </c>
    </row>
    <row r="226" spans="235:236" ht="12.75">
      <c r="IA226" s="27">
        <f t="shared" si="4"/>
        <v>0</v>
      </c>
      <c r="IB226" s="27" t="e">
        <f>#REF!*0.01</f>
        <v>#REF!</v>
      </c>
    </row>
    <row r="227" spans="235:236" ht="12.75">
      <c r="IA227" s="27">
        <f t="shared" si="4"/>
        <v>0</v>
      </c>
      <c r="IB227" s="27" t="e">
        <f>#REF!*0.01</f>
        <v>#REF!</v>
      </c>
    </row>
    <row r="228" spans="235:236" ht="12.75">
      <c r="IA228" s="27">
        <f t="shared" si="4"/>
        <v>0</v>
      </c>
      <c r="IB228" s="27" t="e">
        <f>#REF!*0.01</f>
        <v>#REF!</v>
      </c>
    </row>
    <row r="229" spans="235:236" ht="12.75">
      <c r="IA229" s="27">
        <f t="shared" si="4"/>
        <v>0</v>
      </c>
      <c r="IB229" s="27" t="e">
        <f>#REF!*0.01</f>
        <v>#REF!</v>
      </c>
    </row>
    <row r="230" spans="235:236" ht="12.75">
      <c r="IA230" s="27">
        <f t="shared" si="4"/>
        <v>0</v>
      </c>
      <c r="IB230" s="27" t="e">
        <f>#REF!*0.01</f>
        <v>#REF!</v>
      </c>
    </row>
    <row r="231" spans="235:236" ht="12.75">
      <c r="IA231" s="27">
        <f t="shared" si="4"/>
        <v>0</v>
      </c>
      <c r="IB231" s="27" t="e">
        <f>#REF!*0.01</f>
        <v>#REF!</v>
      </c>
    </row>
    <row r="232" spans="235:236" ht="12.75">
      <c r="IA232" s="27">
        <f t="shared" si="4"/>
        <v>0</v>
      </c>
      <c r="IB232" s="27" t="e">
        <f>#REF!*0.01</f>
        <v>#REF!</v>
      </c>
    </row>
    <row r="233" spans="235:236" ht="12.75">
      <c r="IA233" s="27">
        <f t="shared" si="4"/>
        <v>0</v>
      </c>
      <c r="IB233" s="27" t="e">
        <f>#REF!*0.01</f>
        <v>#REF!</v>
      </c>
    </row>
    <row r="234" spans="235:236" ht="12.75">
      <c r="IA234" s="27">
        <f t="shared" si="4"/>
        <v>0</v>
      </c>
      <c r="IB234" s="27" t="e">
        <f>#REF!*0.01</f>
        <v>#REF!</v>
      </c>
    </row>
    <row r="235" spans="235:236" ht="12.75">
      <c r="IA235" s="27">
        <f t="shared" si="4"/>
        <v>0</v>
      </c>
      <c r="IB235" s="27" t="e">
        <f>#REF!*0.01</f>
        <v>#REF!</v>
      </c>
    </row>
    <row r="236" spans="235:236" ht="12.75">
      <c r="IA236" s="27">
        <f t="shared" si="4"/>
        <v>0</v>
      </c>
      <c r="IB236" s="27" t="e">
        <f>#REF!*0.01</f>
        <v>#REF!</v>
      </c>
    </row>
    <row r="237" spans="235:236" ht="12.75">
      <c r="IA237" s="27">
        <f aca="true" t="shared" si="5" ref="IA237:IA300">AQ237*0.01</f>
        <v>0</v>
      </c>
      <c r="IB237" s="27" t="e">
        <f>#REF!*0.01</f>
        <v>#REF!</v>
      </c>
    </row>
    <row r="238" spans="235:236" ht="12.75">
      <c r="IA238" s="27">
        <f t="shared" si="5"/>
        <v>0</v>
      </c>
      <c r="IB238" s="27" t="e">
        <f>#REF!*0.01</f>
        <v>#REF!</v>
      </c>
    </row>
    <row r="239" spans="235:236" ht="12.75">
      <c r="IA239" s="27">
        <f t="shared" si="5"/>
        <v>0</v>
      </c>
      <c r="IB239" s="27" t="e">
        <f>#REF!*0.01</f>
        <v>#REF!</v>
      </c>
    </row>
    <row r="240" spans="235:236" ht="12.75">
      <c r="IA240" s="27">
        <f t="shared" si="5"/>
        <v>0</v>
      </c>
      <c r="IB240" s="27" t="e">
        <f>#REF!*0.01</f>
        <v>#REF!</v>
      </c>
    </row>
    <row r="241" spans="235:236" ht="12.75">
      <c r="IA241" s="27">
        <f t="shared" si="5"/>
        <v>0</v>
      </c>
      <c r="IB241" s="27" t="e">
        <f>#REF!*0.01</f>
        <v>#REF!</v>
      </c>
    </row>
    <row r="242" spans="235:236" ht="12.75">
      <c r="IA242" s="27">
        <f t="shared" si="5"/>
        <v>0</v>
      </c>
      <c r="IB242" s="27" t="e">
        <f>#REF!*0.01</f>
        <v>#REF!</v>
      </c>
    </row>
    <row r="243" spans="235:236" ht="12.75">
      <c r="IA243" s="27">
        <f t="shared" si="5"/>
        <v>0</v>
      </c>
      <c r="IB243" s="27" t="e">
        <f>#REF!*0.01</f>
        <v>#REF!</v>
      </c>
    </row>
    <row r="244" spans="235:236" ht="12.75">
      <c r="IA244" s="27">
        <f t="shared" si="5"/>
        <v>0</v>
      </c>
      <c r="IB244" s="27" t="e">
        <f>#REF!*0.01</f>
        <v>#REF!</v>
      </c>
    </row>
    <row r="245" spans="235:236" ht="12.75">
      <c r="IA245" s="27">
        <f t="shared" si="5"/>
        <v>0</v>
      </c>
      <c r="IB245" s="27" t="e">
        <f>#REF!*0.01</f>
        <v>#REF!</v>
      </c>
    </row>
    <row r="246" spans="235:236" ht="12.75">
      <c r="IA246" s="27">
        <f t="shared" si="5"/>
        <v>0</v>
      </c>
      <c r="IB246" s="27" t="e">
        <f>#REF!*0.01</f>
        <v>#REF!</v>
      </c>
    </row>
    <row r="247" spans="235:236" ht="12.75">
      <c r="IA247" s="27">
        <f t="shared" si="5"/>
        <v>0</v>
      </c>
      <c r="IB247" s="27" t="e">
        <f>#REF!*0.01</f>
        <v>#REF!</v>
      </c>
    </row>
    <row r="248" spans="235:236" ht="12.75">
      <c r="IA248" s="27">
        <f t="shared" si="5"/>
        <v>0</v>
      </c>
      <c r="IB248" s="27" t="e">
        <f>#REF!*0.01</f>
        <v>#REF!</v>
      </c>
    </row>
    <row r="249" spans="235:236" ht="12.75">
      <c r="IA249" s="27">
        <f t="shared" si="5"/>
        <v>0</v>
      </c>
      <c r="IB249" s="27" t="e">
        <f>#REF!*0.01</f>
        <v>#REF!</v>
      </c>
    </row>
    <row r="250" spans="235:236" ht="12.75">
      <c r="IA250" s="27">
        <f t="shared" si="5"/>
        <v>0</v>
      </c>
      <c r="IB250" s="27" t="e">
        <f>#REF!*0.01</f>
        <v>#REF!</v>
      </c>
    </row>
    <row r="251" spans="235:236" ht="12.75">
      <c r="IA251" s="27">
        <f t="shared" si="5"/>
        <v>0</v>
      </c>
      <c r="IB251" s="27" t="e">
        <f>#REF!*0.01</f>
        <v>#REF!</v>
      </c>
    </row>
    <row r="252" spans="235:236" ht="12.75">
      <c r="IA252" s="27">
        <f t="shared" si="5"/>
        <v>0</v>
      </c>
      <c r="IB252" s="27" t="e">
        <f>#REF!*0.01</f>
        <v>#REF!</v>
      </c>
    </row>
    <row r="253" spans="235:236" ht="12.75">
      <c r="IA253" s="27">
        <f t="shared" si="5"/>
        <v>0</v>
      </c>
      <c r="IB253" s="27" t="e">
        <f>#REF!*0.01</f>
        <v>#REF!</v>
      </c>
    </row>
    <row r="254" spans="235:236" ht="12.75">
      <c r="IA254" s="27">
        <f t="shared" si="5"/>
        <v>0</v>
      </c>
      <c r="IB254" s="27" t="e">
        <f>#REF!*0.01</f>
        <v>#REF!</v>
      </c>
    </row>
    <row r="255" spans="235:236" ht="12.75">
      <c r="IA255" s="27">
        <f t="shared" si="5"/>
        <v>0</v>
      </c>
      <c r="IB255" s="27" t="e">
        <f>#REF!*0.01</f>
        <v>#REF!</v>
      </c>
    </row>
    <row r="256" spans="235:236" ht="12.75">
      <c r="IA256" s="27">
        <f t="shared" si="5"/>
        <v>0</v>
      </c>
      <c r="IB256" s="27" t="e">
        <f>#REF!*0.01</f>
        <v>#REF!</v>
      </c>
    </row>
    <row r="257" spans="235:236" ht="12.75">
      <c r="IA257" s="27">
        <f t="shared" si="5"/>
        <v>0</v>
      </c>
      <c r="IB257" s="27" t="e">
        <f>#REF!*0.01</f>
        <v>#REF!</v>
      </c>
    </row>
    <row r="258" spans="235:236" ht="12.75">
      <c r="IA258" s="27">
        <f t="shared" si="5"/>
        <v>0</v>
      </c>
      <c r="IB258" s="27" t="e">
        <f>#REF!*0.01</f>
        <v>#REF!</v>
      </c>
    </row>
    <row r="259" spans="235:236" ht="12.75">
      <c r="IA259" s="27">
        <f t="shared" si="5"/>
        <v>0</v>
      </c>
      <c r="IB259" s="27" t="e">
        <f>#REF!*0.01</f>
        <v>#REF!</v>
      </c>
    </row>
    <row r="260" spans="235:236" ht="12.75">
      <c r="IA260" s="27">
        <f t="shared" si="5"/>
        <v>0</v>
      </c>
      <c r="IB260" s="27" t="e">
        <f>#REF!*0.01</f>
        <v>#REF!</v>
      </c>
    </row>
    <row r="261" spans="235:236" ht="12.75">
      <c r="IA261" s="27">
        <f t="shared" si="5"/>
        <v>0</v>
      </c>
      <c r="IB261" s="27" t="e">
        <f>#REF!*0.01</f>
        <v>#REF!</v>
      </c>
    </row>
    <row r="262" spans="235:236" ht="12.75">
      <c r="IA262" s="27">
        <f t="shared" si="5"/>
        <v>0</v>
      </c>
      <c r="IB262" s="27" t="e">
        <f>#REF!*0.01</f>
        <v>#REF!</v>
      </c>
    </row>
    <row r="263" spans="235:236" ht="12.75">
      <c r="IA263" s="27">
        <f t="shared" si="5"/>
        <v>0</v>
      </c>
      <c r="IB263" s="27" t="e">
        <f>#REF!*0.01</f>
        <v>#REF!</v>
      </c>
    </row>
    <row r="264" spans="235:236" ht="12.75">
      <c r="IA264" s="27">
        <f t="shared" si="5"/>
        <v>0</v>
      </c>
      <c r="IB264" s="27" t="e">
        <f>#REF!*0.01</f>
        <v>#REF!</v>
      </c>
    </row>
    <row r="265" spans="235:236" ht="12.75">
      <c r="IA265" s="27">
        <f t="shared" si="5"/>
        <v>0</v>
      </c>
      <c r="IB265" s="27" t="e">
        <f>#REF!*0.01</f>
        <v>#REF!</v>
      </c>
    </row>
    <row r="266" spans="235:236" ht="12.75">
      <c r="IA266" s="27">
        <f t="shared" si="5"/>
        <v>0</v>
      </c>
      <c r="IB266" s="27" t="e">
        <f>#REF!*0.01</f>
        <v>#REF!</v>
      </c>
    </row>
    <row r="267" spans="235:236" ht="12.75">
      <c r="IA267" s="27">
        <f t="shared" si="5"/>
        <v>0</v>
      </c>
      <c r="IB267" s="27" t="e">
        <f>#REF!*0.01</f>
        <v>#REF!</v>
      </c>
    </row>
    <row r="268" spans="235:236" ht="12.75">
      <c r="IA268" s="27">
        <f t="shared" si="5"/>
        <v>0</v>
      </c>
      <c r="IB268" s="27" t="e">
        <f>#REF!*0.01</f>
        <v>#REF!</v>
      </c>
    </row>
    <row r="269" spans="235:236" ht="12.75">
      <c r="IA269" s="27">
        <f t="shared" si="5"/>
        <v>0</v>
      </c>
      <c r="IB269" s="27" t="e">
        <f>#REF!*0.01</f>
        <v>#REF!</v>
      </c>
    </row>
    <row r="270" spans="235:236" ht="12.75">
      <c r="IA270" s="27">
        <f t="shared" si="5"/>
        <v>0</v>
      </c>
      <c r="IB270" s="27" t="e">
        <f>#REF!*0.01</f>
        <v>#REF!</v>
      </c>
    </row>
    <row r="271" spans="235:236" ht="12.75">
      <c r="IA271" s="27">
        <f t="shared" si="5"/>
        <v>0</v>
      </c>
      <c r="IB271" s="27" t="e">
        <f>#REF!*0.01</f>
        <v>#REF!</v>
      </c>
    </row>
    <row r="272" spans="235:236" ht="12.75">
      <c r="IA272" s="27">
        <f t="shared" si="5"/>
        <v>0</v>
      </c>
      <c r="IB272" s="27" t="e">
        <f>#REF!*0.01</f>
        <v>#REF!</v>
      </c>
    </row>
    <row r="273" spans="235:236" ht="12.75">
      <c r="IA273" s="27">
        <f t="shared" si="5"/>
        <v>0</v>
      </c>
      <c r="IB273" s="27" t="e">
        <f>#REF!*0.01</f>
        <v>#REF!</v>
      </c>
    </row>
    <row r="274" spans="235:236" ht="12.75">
      <c r="IA274" s="27">
        <f t="shared" si="5"/>
        <v>0</v>
      </c>
      <c r="IB274" s="27" t="e">
        <f>#REF!*0.01</f>
        <v>#REF!</v>
      </c>
    </row>
    <row r="275" spans="235:236" ht="12.75">
      <c r="IA275" s="27">
        <f t="shared" si="5"/>
        <v>0</v>
      </c>
      <c r="IB275" s="27" t="e">
        <f>#REF!*0.01</f>
        <v>#REF!</v>
      </c>
    </row>
    <row r="276" spans="235:236" ht="12.75">
      <c r="IA276" s="27">
        <f t="shared" si="5"/>
        <v>0</v>
      </c>
      <c r="IB276" s="27" t="e">
        <f>#REF!*0.01</f>
        <v>#REF!</v>
      </c>
    </row>
    <row r="277" spans="235:236" ht="12.75">
      <c r="IA277" s="27">
        <f t="shared" si="5"/>
        <v>0</v>
      </c>
      <c r="IB277" s="27" t="e">
        <f>#REF!*0.01</f>
        <v>#REF!</v>
      </c>
    </row>
    <row r="278" spans="235:236" ht="12.75">
      <c r="IA278" s="27">
        <f t="shared" si="5"/>
        <v>0</v>
      </c>
      <c r="IB278" s="27" t="e">
        <f>#REF!*0.01</f>
        <v>#REF!</v>
      </c>
    </row>
    <row r="279" spans="235:236" ht="12.75">
      <c r="IA279" s="27">
        <f t="shared" si="5"/>
        <v>0</v>
      </c>
      <c r="IB279" s="27" t="e">
        <f>#REF!*0.01</f>
        <v>#REF!</v>
      </c>
    </row>
    <row r="280" spans="235:236" ht="12.75">
      <c r="IA280" s="27">
        <f t="shared" si="5"/>
        <v>0</v>
      </c>
      <c r="IB280" s="27" t="e">
        <f>#REF!*0.01</f>
        <v>#REF!</v>
      </c>
    </row>
    <row r="281" spans="235:236" ht="12.75">
      <c r="IA281" s="27">
        <f t="shared" si="5"/>
        <v>0</v>
      </c>
      <c r="IB281" s="27" t="e">
        <f>#REF!*0.01</f>
        <v>#REF!</v>
      </c>
    </row>
    <row r="282" spans="235:236" ht="12.75">
      <c r="IA282" s="27">
        <f t="shared" si="5"/>
        <v>0</v>
      </c>
      <c r="IB282" s="27" t="e">
        <f>#REF!*0.01</f>
        <v>#REF!</v>
      </c>
    </row>
    <row r="283" spans="235:236" ht="12.75">
      <c r="IA283" s="27">
        <f t="shared" si="5"/>
        <v>0</v>
      </c>
      <c r="IB283" s="27" t="e">
        <f>#REF!*0.01</f>
        <v>#REF!</v>
      </c>
    </row>
    <row r="284" spans="235:236" ht="12.75">
      <c r="IA284" s="27">
        <f t="shared" si="5"/>
        <v>0</v>
      </c>
      <c r="IB284" s="27" t="e">
        <f>#REF!*0.01</f>
        <v>#REF!</v>
      </c>
    </row>
    <row r="285" spans="235:236" ht="12.75">
      <c r="IA285" s="27">
        <f t="shared" si="5"/>
        <v>0</v>
      </c>
      <c r="IB285" s="27" t="e">
        <f>#REF!*0.01</f>
        <v>#REF!</v>
      </c>
    </row>
    <row r="286" spans="235:236" ht="12.75">
      <c r="IA286" s="27">
        <f t="shared" si="5"/>
        <v>0</v>
      </c>
      <c r="IB286" s="27" t="e">
        <f>#REF!*0.01</f>
        <v>#REF!</v>
      </c>
    </row>
    <row r="287" spans="235:236" ht="12.75">
      <c r="IA287" s="27">
        <f t="shared" si="5"/>
        <v>0</v>
      </c>
      <c r="IB287" s="27" t="e">
        <f>#REF!*0.01</f>
        <v>#REF!</v>
      </c>
    </row>
    <row r="288" spans="235:236" ht="12.75">
      <c r="IA288" s="27">
        <f t="shared" si="5"/>
        <v>0</v>
      </c>
      <c r="IB288" s="27" t="e">
        <f>#REF!*0.01</f>
        <v>#REF!</v>
      </c>
    </row>
    <row r="289" spans="235:236" ht="12.75">
      <c r="IA289" s="27">
        <f t="shared" si="5"/>
        <v>0</v>
      </c>
      <c r="IB289" s="27" t="e">
        <f>#REF!*0.01</f>
        <v>#REF!</v>
      </c>
    </row>
    <row r="290" spans="235:236" ht="12.75">
      <c r="IA290" s="27">
        <f t="shared" si="5"/>
        <v>0</v>
      </c>
      <c r="IB290" s="27" t="e">
        <f>#REF!*0.01</f>
        <v>#REF!</v>
      </c>
    </row>
    <row r="291" spans="235:236" ht="12.75">
      <c r="IA291" s="27">
        <f t="shared" si="5"/>
        <v>0</v>
      </c>
      <c r="IB291" s="27" t="e">
        <f>#REF!*0.01</f>
        <v>#REF!</v>
      </c>
    </row>
    <row r="292" spans="235:236" ht="12.75">
      <c r="IA292" s="27">
        <f t="shared" si="5"/>
        <v>0</v>
      </c>
      <c r="IB292" s="27" t="e">
        <f>#REF!*0.01</f>
        <v>#REF!</v>
      </c>
    </row>
    <row r="293" spans="235:236" ht="12.75">
      <c r="IA293" s="27">
        <f t="shared" si="5"/>
        <v>0</v>
      </c>
      <c r="IB293" s="27" t="e">
        <f>#REF!*0.01</f>
        <v>#REF!</v>
      </c>
    </row>
    <row r="294" spans="235:236" ht="12.75">
      <c r="IA294" s="27">
        <f t="shared" si="5"/>
        <v>0</v>
      </c>
      <c r="IB294" s="27" t="e">
        <f>#REF!*0.01</f>
        <v>#REF!</v>
      </c>
    </row>
    <row r="295" spans="235:236" ht="12.75">
      <c r="IA295" s="27">
        <f t="shared" si="5"/>
        <v>0</v>
      </c>
      <c r="IB295" s="27" t="e">
        <f>#REF!*0.01</f>
        <v>#REF!</v>
      </c>
    </row>
    <row r="296" spans="235:236" ht="12.75">
      <c r="IA296" s="27">
        <f t="shared" si="5"/>
        <v>0</v>
      </c>
      <c r="IB296" s="27" t="e">
        <f>#REF!*0.01</f>
        <v>#REF!</v>
      </c>
    </row>
    <row r="297" spans="235:236" ht="12.75">
      <c r="IA297" s="27">
        <f t="shared" si="5"/>
        <v>0</v>
      </c>
      <c r="IB297" s="27" t="e">
        <f>#REF!*0.01</f>
        <v>#REF!</v>
      </c>
    </row>
    <row r="298" spans="235:236" ht="12.75">
      <c r="IA298" s="27">
        <f t="shared" si="5"/>
        <v>0</v>
      </c>
      <c r="IB298" s="27" t="e">
        <f>#REF!*0.01</f>
        <v>#REF!</v>
      </c>
    </row>
    <row r="299" spans="235:236" ht="12.75">
      <c r="IA299" s="27">
        <f t="shared" si="5"/>
        <v>0</v>
      </c>
      <c r="IB299" s="27" t="e">
        <f>#REF!*0.01</f>
        <v>#REF!</v>
      </c>
    </row>
    <row r="300" spans="235:236" ht="12.75">
      <c r="IA300" s="27">
        <f t="shared" si="5"/>
        <v>0</v>
      </c>
      <c r="IB300" s="27" t="e">
        <f>#REF!*0.01</f>
        <v>#REF!</v>
      </c>
    </row>
    <row r="301" spans="235:236" ht="12.75">
      <c r="IA301" s="27">
        <f aca="true" t="shared" si="6" ref="IA301:IA364">AQ301*0.01</f>
        <v>0</v>
      </c>
      <c r="IB301" s="27" t="e">
        <f>#REF!*0.01</f>
        <v>#REF!</v>
      </c>
    </row>
    <row r="302" spans="235:236" ht="12.75">
      <c r="IA302" s="27">
        <f t="shared" si="6"/>
        <v>0</v>
      </c>
      <c r="IB302" s="27" t="e">
        <f>#REF!*0.01</f>
        <v>#REF!</v>
      </c>
    </row>
    <row r="303" spans="235:236" ht="12.75">
      <c r="IA303" s="27">
        <f t="shared" si="6"/>
        <v>0</v>
      </c>
      <c r="IB303" s="27" t="e">
        <f>#REF!*0.01</f>
        <v>#REF!</v>
      </c>
    </row>
    <row r="304" spans="235:236" ht="12.75">
      <c r="IA304" s="27">
        <f t="shared" si="6"/>
        <v>0</v>
      </c>
      <c r="IB304" s="27" t="e">
        <f>#REF!*0.01</f>
        <v>#REF!</v>
      </c>
    </row>
    <row r="305" spans="235:236" ht="12.75">
      <c r="IA305" s="27">
        <f t="shared" si="6"/>
        <v>0</v>
      </c>
      <c r="IB305" s="27" t="e">
        <f>#REF!*0.01</f>
        <v>#REF!</v>
      </c>
    </row>
    <row r="306" spans="235:236" ht="12.75">
      <c r="IA306" s="27">
        <f t="shared" si="6"/>
        <v>0</v>
      </c>
      <c r="IB306" s="27" t="e">
        <f>#REF!*0.01</f>
        <v>#REF!</v>
      </c>
    </row>
    <row r="307" spans="235:236" ht="12.75">
      <c r="IA307" s="27">
        <f t="shared" si="6"/>
        <v>0</v>
      </c>
      <c r="IB307" s="27" t="e">
        <f>#REF!*0.01</f>
        <v>#REF!</v>
      </c>
    </row>
    <row r="308" spans="235:236" ht="12.75">
      <c r="IA308" s="27">
        <f t="shared" si="6"/>
        <v>0</v>
      </c>
      <c r="IB308" s="27" t="e">
        <f>#REF!*0.01</f>
        <v>#REF!</v>
      </c>
    </row>
    <row r="309" spans="235:236" ht="12.75">
      <c r="IA309" s="27">
        <f t="shared" si="6"/>
        <v>0</v>
      </c>
      <c r="IB309" s="27" t="e">
        <f>#REF!*0.01</f>
        <v>#REF!</v>
      </c>
    </row>
    <row r="310" spans="235:236" ht="12.75">
      <c r="IA310" s="27">
        <f t="shared" si="6"/>
        <v>0</v>
      </c>
      <c r="IB310" s="27" t="e">
        <f>#REF!*0.01</f>
        <v>#REF!</v>
      </c>
    </row>
    <row r="311" spans="235:236" ht="12.75">
      <c r="IA311" s="27">
        <f t="shared" si="6"/>
        <v>0</v>
      </c>
      <c r="IB311" s="27" t="e">
        <f>#REF!*0.01</f>
        <v>#REF!</v>
      </c>
    </row>
    <row r="312" spans="235:236" ht="12.75">
      <c r="IA312" s="27">
        <f t="shared" si="6"/>
        <v>0</v>
      </c>
      <c r="IB312" s="27" t="e">
        <f>#REF!*0.01</f>
        <v>#REF!</v>
      </c>
    </row>
    <row r="313" spans="235:236" ht="12.75">
      <c r="IA313" s="27">
        <f t="shared" si="6"/>
        <v>0</v>
      </c>
      <c r="IB313" s="27" t="e">
        <f>#REF!*0.01</f>
        <v>#REF!</v>
      </c>
    </row>
    <row r="314" spans="235:236" ht="12.75">
      <c r="IA314" s="27">
        <f t="shared" si="6"/>
        <v>0</v>
      </c>
      <c r="IB314" s="27" t="e">
        <f>#REF!*0.01</f>
        <v>#REF!</v>
      </c>
    </row>
    <row r="315" spans="235:236" ht="12.75">
      <c r="IA315" s="27">
        <f t="shared" si="6"/>
        <v>0</v>
      </c>
      <c r="IB315" s="27" t="e">
        <f>#REF!*0.01</f>
        <v>#REF!</v>
      </c>
    </row>
    <row r="316" spans="235:236" ht="12.75">
      <c r="IA316" s="27">
        <f t="shared" si="6"/>
        <v>0</v>
      </c>
      <c r="IB316" s="27" t="e">
        <f>#REF!*0.01</f>
        <v>#REF!</v>
      </c>
    </row>
    <row r="317" spans="235:236" ht="12.75">
      <c r="IA317" s="27">
        <f t="shared" si="6"/>
        <v>0</v>
      </c>
      <c r="IB317" s="27" t="e">
        <f>#REF!*0.01</f>
        <v>#REF!</v>
      </c>
    </row>
    <row r="318" spans="235:236" ht="12.75">
      <c r="IA318" s="27">
        <f t="shared" si="6"/>
        <v>0</v>
      </c>
      <c r="IB318" s="27" t="e">
        <f>#REF!*0.01</f>
        <v>#REF!</v>
      </c>
    </row>
    <row r="319" spans="235:236" ht="12.75">
      <c r="IA319" s="27">
        <f t="shared" si="6"/>
        <v>0</v>
      </c>
      <c r="IB319" s="27" t="e">
        <f>#REF!*0.01</f>
        <v>#REF!</v>
      </c>
    </row>
    <row r="320" spans="235:236" ht="12.75">
      <c r="IA320" s="27">
        <f t="shared" si="6"/>
        <v>0</v>
      </c>
      <c r="IB320" s="27" t="e">
        <f>#REF!*0.01</f>
        <v>#REF!</v>
      </c>
    </row>
    <row r="321" spans="235:236" ht="12.75">
      <c r="IA321" s="27">
        <f t="shared" si="6"/>
        <v>0</v>
      </c>
      <c r="IB321" s="27" t="e">
        <f>#REF!*0.01</f>
        <v>#REF!</v>
      </c>
    </row>
    <row r="322" spans="235:236" ht="12.75">
      <c r="IA322" s="27">
        <f t="shared" si="6"/>
        <v>0</v>
      </c>
      <c r="IB322" s="27" t="e">
        <f>#REF!*0.01</f>
        <v>#REF!</v>
      </c>
    </row>
    <row r="323" spans="235:236" ht="12.75">
      <c r="IA323" s="27">
        <f t="shared" si="6"/>
        <v>0</v>
      </c>
      <c r="IB323" s="27" t="e">
        <f>#REF!*0.01</f>
        <v>#REF!</v>
      </c>
    </row>
    <row r="324" spans="235:236" ht="12.75">
      <c r="IA324" s="27">
        <f t="shared" si="6"/>
        <v>0</v>
      </c>
      <c r="IB324" s="27" t="e">
        <f>#REF!*0.01</f>
        <v>#REF!</v>
      </c>
    </row>
    <row r="325" spans="235:236" ht="12.75">
      <c r="IA325" s="27">
        <f t="shared" si="6"/>
        <v>0</v>
      </c>
      <c r="IB325" s="27" t="e">
        <f>#REF!*0.01</f>
        <v>#REF!</v>
      </c>
    </row>
    <row r="326" spans="235:236" ht="12.75">
      <c r="IA326" s="27">
        <f t="shared" si="6"/>
        <v>0</v>
      </c>
      <c r="IB326" s="27" t="e">
        <f>#REF!*0.01</f>
        <v>#REF!</v>
      </c>
    </row>
    <row r="327" spans="235:236" ht="12.75">
      <c r="IA327" s="27">
        <f t="shared" si="6"/>
        <v>0</v>
      </c>
      <c r="IB327" s="27" t="e">
        <f>#REF!*0.01</f>
        <v>#REF!</v>
      </c>
    </row>
    <row r="328" spans="235:236" ht="12.75">
      <c r="IA328" s="27">
        <f t="shared" si="6"/>
        <v>0</v>
      </c>
      <c r="IB328" s="27" t="e">
        <f>#REF!*0.01</f>
        <v>#REF!</v>
      </c>
    </row>
    <row r="329" spans="235:236" ht="12.75">
      <c r="IA329" s="27">
        <f t="shared" si="6"/>
        <v>0</v>
      </c>
      <c r="IB329" s="27" t="e">
        <f>#REF!*0.01</f>
        <v>#REF!</v>
      </c>
    </row>
    <row r="330" spans="235:236" ht="12.75">
      <c r="IA330" s="27">
        <f t="shared" si="6"/>
        <v>0</v>
      </c>
      <c r="IB330" s="27" t="e">
        <f>#REF!*0.01</f>
        <v>#REF!</v>
      </c>
    </row>
    <row r="331" spans="235:236" ht="12.75">
      <c r="IA331" s="27">
        <f t="shared" si="6"/>
        <v>0</v>
      </c>
      <c r="IB331" s="27" t="e">
        <f>#REF!*0.01</f>
        <v>#REF!</v>
      </c>
    </row>
    <row r="332" spans="235:236" ht="12.75">
      <c r="IA332" s="27">
        <f t="shared" si="6"/>
        <v>0</v>
      </c>
      <c r="IB332" s="27" t="e">
        <f>#REF!*0.01</f>
        <v>#REF!</v>
      </c>
    </row>
    <row r="333" spans="235:236" ht="12.75">
      <c r="IA333" s="27">
        <f t="shared" si="6"/>
        <v>0</v>
      </c>
      <c r="IB333" s="27" t="e">
        <f>#REF!*0.01</f>
        <v>#REF!</v>
      </c>
    </row>
    <row r="334" spans="235:236" ht="12.75">
      <c r="IA334" s="27">
        <f t="shared" si="6"/>
        <v>0</v>
      </c>
      <c r="IB334" s="27" t="e">
        <f>#REF!*0.01</f>
        <v>#REF!</v>
      </c>
    </row>
    <row r="335" spans="235:236" ht="12.75">
      <c r="IA335" s="27">
        <f t="shared" si="6"/>
        <v>0</v>
      </c>
      <c r="IB335" s="27" t="e">
        <f>#REF!*0.01</f>
        <v>#REF!</v>
      </c>
    </row>
    <row r="336" spans="235:236" ht="12.75">
      <c r="IA336" s="27">
        <f t="shared" si="6"/>
        <v>0</v>
      </c>
      <c r="IB336" s="27" t="e">
        <f>#REF!*0.01</f>
        <v>#REF!</v>
      </c>
    </row>
    <row r="337" spans="235:236" ht="12.75">
      <c r="IA337" s="27">
        <f t="shared" si="6"/>
        <v>0</v>
      </c>
      <c r="IB337" s="27" t="e">
        <f>#REF!*0.01</f>
        <v>#REF!</v>
      </c>
    </row>
    <row r="338" spans="235:236" ht="12.75">
      <c r="IA338" s="27">
        <f t="shared" si="6"/>
        <v>0</v>
      </c>
      <c r="IB338" s="27" t="e">
        <f>#REF!*0.01</f>
        <v>#REF!</v>
      </c>
    </row>
    <row r="339" spans="235:236" ht="12.75">
      <c r="IA339" s="27">
        <f t="shared" si="6"/>
        <v>0</v>
      </c>
      <c r="IB339" s="27" t="e">
        <f>#REF!*0.01</f>
        <v>#REF!</v>
      </c>
    </row>
    <row r="340" spans="235:236" ht="12.75">
      <c r="IA340" s="27">
        <f t="shared" si="6"/>
        <v>0</v>
      </c>
      <c r="IB340" s="27" t="e">
        <f>#REF!*0.01</f>
        <v>#REF!</v>
      </c>
    </row>
    <row r="341" spans="235:236" ht="12.75">
      <c r="IA341" s="27">
        <f t="shared" si="6"/>
        <v>0</v>
      </c>
      <c r="IB341" s="27" t="e">
        <f>#REF!*0.01</f>
        <v>#REF!</v>
      </c>
    </row>
    <row r="342" spans="235:236" ht="12.75">
      <c r="IA342" s="27">
        <f t="shared" si="6"/>
        <v>0</v>
      </c>
      <c r="IB342" s="27" t="e">
        <f>#REF!*0.01</f>
        <v>#REF!</v>
      </c>
    </row>
    <row r="343" spans="235:236" ht="12.75">
      <c r="IA343" s="27">
        <f t="shared" si="6"/>
        <v>0</v>
      </c>
      <c r="IB343" s="27" t="e">
        <f>#REF!*0.01</f>
        <v>#REF!</v>
      </c>
    </row>
    <row r="344" spans="235:236" ht="12.75">
      <c r="IA344" s="27">
        <f t="shared" si="6"/>
        <v>0</v>
      </c>
      <c r="IB344" s="27" t="e">
        <f>#REF!*0.01</f>
        <v>#REF!</v>
      </c>
    </row>
    <row r="345" spans="235:236" ht="12.75">
      <c r="IA345" s="27">
        <f t="shared" si="6"/>
        <v>0</v>
      </c>
      <c r="IB345" s="27" t="e">
        <f>#REF!*0.01</f>
        <v>#REF!</v>
      </c>
    </row>
    <row r="346" spans="235:236" ht="12.75">
      <c r="IA346" s="27">
        <f t="shared" si="6"/>
        <v>0</v>
      </c>
      <c r="IB346" s="27" t="e">
        <f>#REF!*0.01</f>
        <v>#REF!</v>
      </c>
    </row>
    <row r="347" spans="235:236" ht="12.75">
      <c r="IA347" s="27">
        <f t="shared" si="6"/>
        <v>0</v>
      </c>
      <c r="IB347" s="27" t="e">
        <f>#REF!*0.01</f>
        <v>#REF!</v>
      </c>
    </row>
    <row r="348" spans="235:236" ht="12.75">
      <c r="IA348" s="27">
        <f t="shared" si="6"/>
        <v>0</v>
      </c>
      <c r="IB348" s="27" t="e">
        <f>#REF!*0.01</f>
        <v>#REF!</v>
      </c>
    </row>
    <row r="349" spans="235:236" ht="12.75">
      <c r="IA349" s="27">
        <f t="shared" si="6"/>
        <v>0</v>
      </c>
      <c r="IB349" s="27" t="e">
        <f>#REF!*0.01</f>
        <v>#REF!</v>
      </c>
    </row>
    <row r="350" spans="235:236" ht="12.75">
      <c r="IA350" s="27">
        <f t="shared" si="6"/>
        <v>0</v>
      </c>
      <c r="IB350" s="27" t="e">
        <f>#REF!*0.01</f>
        <v>#REF!</v>
      </c>
    </row>
    <row r="351" spans="235:236" ht="12.75">
      <c r="IA351" s="27">
        <f t="shared" si="6"/>
        <v>0</v>
      </c>
      <c r="IB351" s="27" t="e">
        <f>#REF!*0.01</f>
        <v>#REF!</v>
      </c>
    </row>
    <row r="352" spans="235:236" ht="12.75">
      <c r="IA352" s="27">
        <f t="shared" si="6"/>
        <v>0</v>
      </c>
      <c r="IB352" s="27" t="e">
        <f>#REF!*0.01</f>
        <v>#REF!</v>
      </c>
    </row>
    <row r="353" spans="235:236" ht="12.75">
      <c r="IA353" s="27">
        <f t="shared" si="6"/>
        <v>0</v>
      </c>
      <c r="IB353" s="27" t="e">
        <f>#REF!*0.01</f>
        <v>#REF!</v>
      </c>
    </row>
    <row r="354" spans="235:236" ht="12.75">
      <c r="IA354" s="27">
        <f t="shared" si="6"/>
        <v>0</v>
      </c>
      <c r="IB354" s="27" t="e">
        <f>#REF!*0.01</f>
        <v>#REF!</v>
      </c>
    </row>
    <row r="355" spans="235:236" ht="12.75">
      <c r="IA355" s="27">
        <f t="shared" si="6"/>
        <v>0</v>
      </c>
      <c r="IB355" s="27" t="e">
        <f>#REF!*0.01</f>
        <v>#REF!</v>
      </c>
    </row>
    <row r="356" spans="235:236" ht="12.75">
      <c r="IA356" s="27">
        <f t="shared" si="6"/>
        <v>0</v>
      </c>
      <c r="IB356" s="27" t="e">
        <f>#REF!*0.01</f>
        <v>#REF!</v>
      </c>
    </row>
    <row r="357" spans="235:236" ht="12.75">
      <c r="IA357" s="27">
        <f t="shared" si="6"/>
        <v>0</v>
      </c>
      <c r="IB357" s="27" t="e">
        <f>#REF!*0.01</f>
        <v>#REF!</v>
      </c>
    </row>
    <row r="358" spans="235:236" ht="12.75">
      <c r="IA358" s="27">
        <f t="shared" si="6"/>
        <v>0</v>
      </c>
      <c r="IB358" s="27" t="e">
        <f>#REF!*0.01</f>
        <v>#REF!</v>
      </c>
    </row>
    <row r="359" spans="235:236" ht="12.75">
      <c r="IA359" s="27">
        <f t="shared" si="6"/>
        <v>0</v>
      </c>
      <c r="IB359" s="27" t="e">
        <f>#REF!*0.01</f>
        <v>#REF!</v>
      </c>
    </row>
    <row r="360" spans="235:236" ht="12.75">
      <c r="IA360" s="27">
        <f t="shared" si="6"/>
        <v>0</v>
      </c>
      <c r="IB360" s="27" t="e">
        <f>#REF!*0.01</f>
        <v>#REF!</v>
      </c>
    </row>
    <row r="361" spans="235:236" ht="12.75">
      <c r="IA361" s="27">
        <f t="shared" si="6"/>
        <v>0</v>
      </c>
      <c r="IB361" s="27" t="e">
        <f>#REF!*0.01</f>
        <v>#REF!</v>
      </c>
    </row>
    <row r="362" spans="235:236" ht="12.75">
      <c r="IA362" s="27">
        <f t="shared" si="6"/>
        <v>0</v>
      </c>
      <c r="IB362" s="27" t="e">
        <f>#REF!*0.01</f>
        <v>#REF!</v>
      </c>
    </row>
    <row r="363" spans="235:236" ht="12.75">
      <c r="IA363" s="27">
        <f t="shared" si="6"/>
        <v>0</v>
      </c>
      <c r="IB363" s="27" t="e">
        <f>#REF!*0.01</f>
        <v>#REF!</v>
      </c>
    </row>
    <row r="364" spans="235:236" ht="12.75">
      <c r="IA364" s="27">
        <f t="shared" si="6"/>
        <v>0</v>
      </c>
      <c r="IB364" s="27" t="e">
        <f>#REF!*0.01</f>
        <v>#REF!</v>
      </c>
    </row>
    <row r="365" spans="235:236" ht="12.75">
      <c r="IA365" s="27">
        <f aca="true" t="shared" si="7" ref="IA365:IA377">AQ365*0.01</f>
        <v>0</v>
      </c>
      <c r="IB365" s="27" t="e">
        <f>#REF!*0.01</f>
        <v>#REF!</v>
      </c>
    </row>
    <row r="366" spans="235:236" ht="12.75">
      <c r="IA366" s="27">
        <f t="shared" si="7"/>
        <v>0</v>
      </c>
      <c r="IB366" s="27" t="e">
        <f>#REF!*0.01</f>
        <v>#REF!</v>
      </c>
    </row>
    <row r="367" spans="235:236" ht="12.75">
      <c r="IA367" s="27">
        <f t="shared" si="7"/>
        <v>0</v>
      </c>
      <c r="IB367" s="27" t="e">
        <f>#REF!*0.01</f>
        <v>#REF!</v>
      </c>
    </row>
    <row r="368" spans="235:236" ht="12.75">
      <c r="IA368" s="27">
        <f t="shared" si="7"/>
        <v>0</v>
      </c>
      <c r="IB368" s="27" t="e">
        <f>#REF!*0.01</f>
        <v>#REF!</v>
      </c>
    </row>
    <row r="369" spans="235:236" ht="12.75">
      <c r="IA369" s="27">
        <f t="shared" si="7"/>
        <v>0</v>
      </c>
      <c r="IB369" s="27" t="e">
        <f>#REF!*0.01</f>
        <v>#REF!</v>
      </c>
    </row>
    <row r="370" spans="235:236" ht="12.75">
      <c r="IA370" s="27">
        <f t="shared" si="7"/>
        <v>0</v>
      </c>
      <c r="IB370" s="27" t="e">
        <f>#REF!*0.01</f>
        <v>#REF!</v>
      </c>
    </row>
    <row r="371" spans="235:236" ht="12.75">
      <c r="IA371" s="27">
        <f t="shared" si="7"/>
        <v>0</v>
      </c>
      <c r="IB371" s="27" t="e">
        <f>#REF!*0.01</f>
        <v>#REF!</v>
      </c>
    </row>
    <row r="372" spans="235:236" ht="12.75">
      <c r="IA372" s="27">
        <f t="shared" si="7"/>
        <v>0</v>
      </c>
      <c r="IB372" s="27" t="e">
        <f>#REF!*0.01</f>
        <v>#REF!</v>
      </c>
    </row>
    <row r="373" spans="235:236" ht="12.75">
      <c r="IA373" s="27">
        <f t="shared" si="7"/>
        <v>0</v>
      </c>
      <c r="IB373" s="27" t="e">
        <f>#REF!*0.01</f>
        <v>#REF!</v>
      </c>
    </row>
    <row r="374" spans="235:236" ht="12.75">
      <c r="IA374" s="27">
        <f t="shared" si="7"/>
        <v>0</v>
      </c>
      <c r="IB374" s="27" t="e">
        <f>#REF!*0.01</f>
        <v>#REF!</v>
      </c>
    </row>
    <row r="375" spans="235:236" ht="12.75">
      <c r="IA375" s="27">
        <f t="shared" si="7"/>
        <v>0</v>
      </c>
      <c r="IB375" s="27" t="e">
        <f>#REF!*0.01</f>
        <v>#REF!</v>
      </c>
    </row>
    <row r="376" spans="235:236" ht="12.75">
      <c r="IA376" s="27">
        <f t="shared" si="7"/>
        <v>0</v>
      </c>
      <c r="IB376" s="27" t="e">
        <f>#REF!*0.01</f>
        <v>#REF!</v>
      </c>
    </row>
    <row r="377" spans="235:236" ht="12.75">
      <c r="IA377" s="27">
        <f t="shared" si="7"/>
        <v>0</v>
      </c>
      <c r="IB377" s="27" t="e">
        <f>#REF!*0.01</f>
        <v>#REF!</v>
      </c>
    </row>
    <row r="378" spans="235:236" ht="12.75">
      <c r="IA378" s="27" t="e">
        <f>#REF!*0.01</f>
        <v>#REF!</v>
      </c>
      <c r="IB378" s="27" t="e">
        <f>#REF!*0.01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13"/>
  <sheetViews>
    <sheetView zoomScale="86" zoomScaleNormal="86" workbookViewId="0" topLeftCell="A1">
      <selection activeCell="M4" sqref="M4"/>
    </sheetView>
  </sheetViews>
  <sheetFormatPr defaultColWidth="9.140625" defaultRowHeight="15.75" customHeight="1"/>
  <cols>
    <col min="1" max="1" width="8.8515625" style="88" customWidth="1"/>
    <col min="2" max="2" width="8.57421875" style="31" customWidth="1"/>
    <col min="3" max="3" width="7.28125" style="13" customWidth="1"/>
    <col min="4" max="4" width="6.57421875" style="10" customWidth="1"/>
    <col min="5" max="5" width="6.28125" style="12" customWidth="1"/>
    <col min="6" max="6" width="6.57421875" style="11" customWidth="1"/>
    <col min="7" max="7" width="5.7109375" style="12" customWidth="1"/>
    <col min="8" max="8" width="6.28125" style="11" customWidth="1"/>
    <col min="9" max="9" width="6.7109375" style="13" customWidth="1"/>
    <col min="10" max="10" width="9.28125" style="13" hidden="1" customWidth="1"/>
    <col min="11" max="11" width="8.00390625" style="13" hidden="1" customWidth="1"/>
    <col min="12" max="12" width="6.57421875" style="11" customWidth="1"/>
    <col min="13" max="13" width="6.421875" style="11" customWidth="1"/>
    <col min="14" max="14" width="6.28125" style="11" customWidth="1"/>
    <col min="15" max="16" width="6.421875" style="11" customWidth="1"/>
    <col min="17" max="17" width="5.8515625" style="39" customWidth="1"/>
    <col min="18" max="18" width="5.57421875" style="39" customWidth="1"/>
    <col min="19" max="19" width="5.140625" style="44" customWidth="1"/>
    <col min="20" max="20" width="5.28125" style="44" customWidth="1"/>
    <col min="21" max="21" width="5.421875" style="44" customWidth="1"/>
    <col min="22" max="22" width="5.28125" style="44" customWidth="1"/>
    <col min="23" max="23" width="5.00390625" style="44" customWidth="1"/>
    <col min="24" max="24" width="4.8515625" style="44" customWidth="1"/>
    <col min="25" max="25" width="5.28125" style="32" customWidth="1"/>
    <col min="26" max="26" width="14.28125" style="32" customWidth="1"/>
    <col min="27" max="27" width="6.421875" style="32" customWidth="1"/>
    <col min="28" max="16384" width="9.140625" style="32" customWidth="1"/>
  </cols>
  <sheetData>
    <row r="1" spans="1:27" ht="30" customHeight="1" thickBot="1">
      <c r="A1" s="119" t="s">
        <v>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1"/>
    </row>
    <row r="2" spans="1:27" ht="25.5" customHeight="1" thickBot="1">
      <c r="A2" s="83"/>
      <c r="B2" s="49"/>
      <c r="C2" s="122" t="s">
        <v>82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2" t="s">
        <v>78</v>
      </c>
      <c r="R2" s="117"/>
      <c r="S2" s="117"/>
      <c r="T2" s="118"/>
      <c r="U2" s="123" t="s">
        <v>79</v>
      </c>
      <c r="V2" s="124"/>
      <c r="W2" s="123" t="s">
        <v>80</v>
      </c>
      <c r="X2" s="125"/>
      <c r="Y2" s="116" t="s">
        <v>81</v>
      </c>
      <c r="Z2" s="117"/>
      <c r="AA2" s="118"/>
    </row>
    <row r="3" spans="1:27" s="33" customFormat="1" ht="114" customHeight="1" thickBot="1">
      <c r="A3" s="84" t="s">
        <v>0</v>
      </c>
      <c r="B3" s="4" t="s">
        <v>1</v>
      </c>
      <c r="C3" s="79" t="s">
        <v>5</v>
      </c>
      <c r="D3" s="8" t="s">
        <v>10</v>
      </c>
      <c r="E3" s="5" t="s">
        <v>2</v>
      </c>
      <c r="F3" s="6" t="s">
        <v>17</v>
      </c>
      <c r="G3" s="53" t="s">
        <v>4</v>
      </c>
      <c r="H3" s="60" t="s">
        <v>16</v>
      </c>
      <c r="I3" s="7" t="s">
        <v>51</v>
      </c>
      <c r="J3" s="111" t="s">
        <v>90</v>
      </c>
      <c r="K3" s="111" t="s">
        <v>89</v>
      </c>
      <c r="L3" s="17" t="s">
        <v>11</v>
      </c>
      <c r="M3" s="14" t="s">
        <v>6</v>
      </c>
      <c r="N3" s="6" t="s">
        <v>8</v>
      </c>
      <c r="O3" s="9" t="s">
        <v>7</v>
      </c>
      <c r="P3" s="16" t="s">
        <v>9</v>
      </c>
      <c r="Q3" s="14" t="s">
        <v>84</v>
      </c>
      <c r="R3" s="51" t="s">
        <v>85</v>
      </c>
      <c r="S3" s="14" t="s">
        <v>72</v>
      </c>
      <c r="T3" s="51" t="s">
        <v>73</v>
      </c>
      <c r="U3" s="50" t="s">
        <v>74</v>
      </c>
      <c r="V3" s="52" t="s">
        <v>75</v>
      </c>
      <c r="W3" s="50" t="s">
        <v>76</v>
      </c>
      <c r="X3" s="52" t="s">
        <v>77</v>
      </c>
      <c r="Y3" s="102" t="s">
        <v>83</v>
      </c>
      <c r="Z3" s="103" t="s">
        <v>71</v>
      </c>
      <c r="AA3" s="104" t="s">
        <v>61</v>
      </c>
    </row>
    <row r="4" spans="1:27" s="34" customFormat="1" ht="24.75" customHeight="1">
      <c r="A4" s="85">
        <f>SuperTable!A2</f>
        <v>4862</v>
      </c>
      <c r="B4" s="22">
        <f>SuperTable!$B2</f>
        <v>38927</v>
      </c>
      <c r="C4" s="80">
        <f>SuperTable!$E2</f>
        <v>157.09</v>
      </c>
      <c r="D4" s="23">
        <f>SuperTable!$H2</f>
        <v>8.06</v>
      </c>
      <c r="E4" s="54">
        <f>SuperTable!$L2</f>
        <v>8054.42</v>
      </c>
      <c r="F4" s="55">
        <f>SuperTable!$AD2</f>
        <v>89.56</v>
      </c>
      <c r="G4" s="61">
        <f>SuperTable!$I2</f>
        <v>2696.14</v>
      </c>
      <c r="H4" s="62">
        <f>SuperTable!$AE2</f>
        <v>24.8</v>
      </c>
      <c r="I4" s="24">
        <f>SuperTable!$W2</f>
        <v>13.9471</v>
      </c>
      <c r="J4" s="112">
        <f>$E4*$G4/1000000</f>
        <v>21.7158439388</v>
      </c>
      <c r="K4" s="112">
        <f>$C4/$E4/$G4*1000000</f>
        <v>7.23388878842167</v>
      </c>
      <c r="L4" s="25">
        <f>1/(1/D4-1/H4-1/F4)</f>
        <v>13.777672589849793</v>
      </c>
      <c r="M4" s="67">
        <f>SuperTable!$Y2</f>
        <v>1.74</v>
      </c>
      <c r="N4" s="68">
        <f>SuperTable!$Z2</f>
        <v>-28.97</v>
      </c>
      <c r="O4" s="73">
        <f>SuperTable!$X2</f>
        <v>1.42</v>
      </c>
      <c r="P4" s="74">
        <f>SuperTable!$AA2</f>
        <v>-34.15</v>
      </c>
      <c r="Q4" s="89">
        <f>SuperTable!$AB2</f>
        <v>9.85</v>
      </c>
      <c r="R4" s="90">
        <f>SuperTable!$AC2</f>
        <v>8.31</v>
      </c>
      <c r="S4" s="89">
        <f>100*(1-SuperTable!$AK2)</f>
        <v>5.400000000000005</v>
      </c>
      <c r="T4" s="90">
        <f>100*(1-SuperTable!$AI2)</f>
        <v>1.0000000000000009</v>
      </c>
      <c r="U4" s="91">
        <f>100*(1-SuperTable!$AL2)</f>
        <v>7.499999999999996</v>
      </c>
      <c r="V4" s="92">
        <f>100*(1-SuperTable!$AH2)</f>
        <v>10.299999999999997</v>
      </c>
      <c r="W4" s="89">
        <f>100*(1-SuperTable!$AM2)</f>
        <v>0.5000000000000004</v>
      </c>
      <c r="X4" s="90">
        <f>100*(1-SuperTable!$AJ2)</f>
        <v>0.9000000000000008</v>
      </c>
      <c r="Y4" s="45">
        <f>SuperTable!$C2</f>
        <v>3</v>
      </c>
      <c r="Z4" s="40" t="str">
        <f>SuperTable!$D2</f>
        <v>Not Completed</v>
      </c>
      <c r="AA4" s="98">
        <f>0.5*(SuperTable!$F2+SuperTable!$G2)</f>
        <v>1407.76</v>
      </c>
    </row>
    <row r="5" spans="1:27" ht="24.75" customHeight="1">
      <c r="A5" s="86">
        <f>SuperTable!A3</f>
        <v>4859</v>
      </c>
      <c r="B5" s="3">
        <f>SuperTable!$B3</f>
        <v>38925</v>
      </c>
      <c r="C5" s="81">
        <f>SuperTable!$E3</f>
        <v>168.3</v>
      </c>
      <c r="D5" s="1">
        <f>SuperTable!$H3</f>
        <v>8.06</v>
      </c>
      <c r="E5" s="56">
        <f>SuperTable!$L3</f>
        <v>8423.24</v>
      </c>
      <c r="F5" s="57">
        <f>SuperTable!$AD3</f>
        <v>78.55</v>
      </c>
      <c r="G5" s="63">
        <f>SuperTable!$I3</f>
        <v>2806.78</v>
      </c>
      <c r="H5" s="64">
        <f>SuperTable!$AE3</f>
        <v>25.85</v>
      </c>
      <c r="I5" s="2">
        <f>SuperTable!$W3</f>
        <v>14.4613</v>
      </c>
      <c r="J5" s="113">
        <f aca="true" t="shared" si="0" ref="J5:J13">$E5*$G5/1000000</f>
        <v>23.6421815672</v>
      </c>
      <c r="K5" s="113">
        <f aca="true" t="shared" si="1" ref="K5:K13">$C5/$E5/$G5*1000000</f>
        <v>7.1186324122259155</v>
      </c>
      <c r="L5" s="15">
        <f aca="true" t="shared" si="2" ref="L5:L13">1/(1/D5-1/H5-1/F5)</f>
        <v>13.763864325701073</v>
      </c>
      <c r="M5" s="69">
        <f>SuperTable!$Y3</f>
        <v>1.68</v>
      </c>
      <c r="N5" s="70">
        <f>SuperTable!$Z3</f>
        <v>-26.86</v>
      </c>
      <c r="O5" s="75">
        <f>SuperTable!$X3</f>
        <v>1.43</v>
      </c>
      <c r="P5" s="76">
        <f>SuperTable!$AA3</f>
        <v>-34.01</v>
      </c>
      <c r="Q5" s="93">
        <f>SuperTable!$AB3</f>
        <v>9.63</v>
      </c>
      <c r="R5" s="94">
        <f>SuperTable!$AC3</f>
        <v>12.54</v>
      </c>
      <c r="S5" s="93">
        <f>100*(1-SuperTable!$AK3)</f>
        <v>4.800000000000004</v>
      </c>
      <c r="T5" s="94">
        <f>100*(1-SuperTable!$AI3)</f>
        <v>1.4000000000000012</v>
      </c>
      <c r="U5" s="93">
        <f>100*(1-SuperTable!$AL3)</f>
        <v>6.499999999999995</v>
      </c>
      <c r="V5" s="94">
        <f>100*(1-SuperTable!$AH3)</f>
        <v>8.099999999999996</v>
      </c>
      <c r="W5" s="93">
        <f>100*(1-SuperTable!$AM3)</f>
        <v>0.9000000000000008</v>
      </c>
      <c r="X5" s="94">
        <f>100*(1-SuperTable!$AJ3)</f>
        <v>1.5000000000000013</v>
      </c>
      <c r="Y5" s="46">
        <f>SuperTable!$C3</f>
        <v>45.84</v>
      </c>
      <c r="Z5" s="41" t="str">
        <f>SuperTable!$D3</f>
        <v>Normal</v>
      </c>
      <c r="AA5" s="99">
        <f>0.5*(SuperTable!$F3+SuperTable!$G3)</f>
        <v>8445.44</v>
      </c>
    </row>
    <row r="6" spans="1:27" ht="24.75" customHeight="1">
      <c r="A6" s="85">
        <f>SuperTable!A4</f>
        <v>4857</v>
      </c>
      <c r="B6" s="22">
        <f>SuperTable!$B4</f>
        <v>38923</v>
      </c>
      <c r="C6" s="80">
        <f>SuperTable!$E4</f>
        <v>71.4</v>
      </c>
      <c r="D6" s="23">
        <f>SuperTable!$H4</f>
        <v>6.42</v>
      </c>
      <c r="E6" s="54">
        <f>SuperTable!$L4</f>
        <v>7735.01</v>
      </c>
      <c r="F6" s="55">
        <f>SuperTable!$AD4</f>
        <v>74.32</v>
      </c>
      <c r="G6" s="61">
        <f>SuperTable!$I4</f>
        <v>1821.53</v>
      </c>
      <c r="H6" s="62">
        <f>SuperTable!$AE4</f>
        <v>22.46</v>
      </c>
      <c r="I6" s="24">
        <f>SuperTable!$W4</f>
        <v>12.118</v>
      </c>
      <c r="J6" s="112">
        <f t="shared" si="0"/>
        <v>14.0895527653</v>
      </c>
      <c r="K6" s="112">
        <f t="shared" si="1"/>
        <v>5.0675845563987805</v>
      </c>
      <c r="L6" s="25">
        <f t="shared" si="2"/>
        <v>10.226589096894397</v>
      </c>
      <c r="M6" s="67">
        <f>SuperTable!$Y4</f>
        <v>1.61</v>
      </c>
      <c r="N6" s="68">
        <f>SuperTable!$Z4</f>
        <v>-24.57</v>
      </c>
      <c r="O6" s="73">
        <f>SuperTable!$X4</f>
        <v>1.56</v>
      </c>
      <c r="P6" s="74">
        <f>SuperTable!$AA4</f>
        <v>-39.29</v>
      </c>
      <c r="Q6" s="95">
        <f>SuperTable!$AB4</f>
        <v>17.71</v>
      </c>
      <c r="R6" s="74">
        <f>SuperTable!$AC4</f>
        <v>26.68</v>
      </c>
      <c r="S6" s="95">
        <f>100*(1-SuperTable!$AK4)</f>
        <v>3.1000000000000028</v>
      </c>
      <c r="T6" s="74">
        <f>100*(1-SuperTable!$AI4)</f>
        <v>0.5000000000000004</v>
      </c>
      <c r="U6" s="95">
        <f>100*(1-SuperTable!$AL4)</f>
        <v>3.600000000000003</v>
      </c>
      <c r="V6" s="74">
        <f>100*(1-SuperTable!$AH4)</f>
        <v>3.500000000000003</v>
      </c>
      <c r="W6" s="95">
        <f>100*(1-SuperTable!$AM4)</f>
        <v>1.200000000000001</v>
      </c>
      <c r="X6" s="74">
        <f>100*(1-SuperTable!$AJ4)</f>
        <v>0.5000000000000004</v>
      </c>
      <c r="Y6" s="47">
        <f>SuperTable!$C4</f>
        <v>26.5</v>
      </c>
      <c r="Z6" s="42" t="str">
        <f>SuperTable!$D4</f>
        <v>Normal</v>
      </c>
      <c r="AA6" s="100">
        <f>0.5*(SuperTable!$F4+SuperTable!$G4)</f>
        <v>4640.145</v>
      </c>
    </row>
    <row r="7" spans="1:27" ht="24.75" customHeight="1">
      <c r="A7" s="86">
        <f>SuperTable!A5</f>
        <v>4851</v>
      </c>
      <c r="B7" s="3">
        <f>SuperTable!$B5</f>
        <v>38921</v>
      </c>
      <c r="C7" s="81">
        <f>SuperTable!$E5</f>
        <v>167.69</v>
      </c>
      <c r="D7" s="1">
        <f>SuperTable!$H5</f>
        <v>7.64</v>
      </c>
      <c r="E7" s="56">
        <f>SuperTable!$L5</f>
        <v>8560</v>
      </c>
      <c r="F7" s="57">
        <f>SuperTable!$AD5</f>
        <v>58.09</v>
      </c>
      <c r="G7" s="63">
        <f>SuperTable!$I5</f>
        <v>2619.66</v>
      </c>
      <c r="H7" s="64">
        <f>SuperTable!$AE5</f>
        <v>24.07</v>
      </c>
      <c r="I7" s="2">
        <f>SuperTable!$W5</f>
        <v>13.9181</v>
      </c>
      <c r="J7" s="113">
        <f t="shared" si="0"/>
        <v>22.424289599999998</v>
      </c>
      <c r="K7" s="113">
        <f t="shared" si="1"/>
        <v>7.478051835363383</v>
      </c>
      <c r="L7" s="15">
        <f t="shared" si="2"/>
        <v>13.863877463113083</v>
      </c>
      <c r="M7" s="69">
        <f>SuperTable!$Y5</f>
        <v>1.64</v>
      </c>
      <c r="N7" s="70">
        <f>SuperTable!$Z5</f>
        <v>-26.04</v>
      </c>
      <c r="O7" s="75">
        <f>SuperTable!$X5</f>
        <v>1.49</v>
      </c>
      <c r="P7" s="76">
        <f>SuperTable!$AA5</f>
        <v>-36.22</v>
      </c>
      <c r="Q7" s="93">
        <f>SuperTable!$AB5</f>
        <v>12.71</v>
      </c>
      <c r="R7" s="94">
        <f>SuperTable!$AC5</f>
        <v>14.67</v>
      </c>
      <c r="S7" s="93">
        <f>100*(1-SuperTable!$AK5)</f>
        <v>3.600000000000003</v>
      </c>
      <c r="T7" s="94">
        <f>100*(1-SuperTable!$AI5)</f>
        <v>1.9000000000000017</v>
      </c>
      <c r="U7" s="93">
        <f>100*(1-SuperTable!$AL5)</f>
        <v>6.000000000000005</v>
      </c>
      <c r="V7" s="94">
        <f>100*(1-SuperTable!$AH5)</f>
        <v>8.399999999999997</v>
      </c>
      <c r="W7" s="93">
        <f>100*(1-SuperTable!$AM5)</f>
        <v>0.9000000000000008</v>
      </c>
      <c r="X7" s="94">
        <f>100*(1-SuperTable!$AJ5)</f>
        <v>1.100000000000001</v>
      </c>
      <c r="Y7" s="46">
        <f>SuperTable!$C5</f>
        <v>40.75</v>
      </c>
      <c r="Z7" s="41" t="str">
        <f>SuperTable!$D5</f>
        <v>Normal</v>
      </c>
      <c r="AA7" s="99">
        <f>0.5*(SuperTable!$F5+SuperTable!$G5)</f>
        <v>7761.115</v>
      </c>
    </row>
    <row r="8" spans="1:27" ht="24.75" customHeight="1">
      <c r="A8" s="85">
        <f>SuperTable!A6</f>
        <v>4847</v>
      </c>
      <c r="B8" s="22">
        <f>SuperTable!$B6</f>
        <v>38919</v>
      </c>
      <c r="C8" s="80">
        <f>SuperTable!$E6</f>
        <v>148.35</v>
      </c>
      <c r="D8" s="23">
        <f>SuperTable!$H6</f>
        <v>7.7</v>
      </c>
      <c r="E8" s="54">
        <f>SuperTable!$L6</f>
        <v>8764.56</v>
      </c>
      <c r="F8" s="55">
        <f>SuperTable!$AD6</f>
        <v>80.84</v>
      </c>
      <c r="G8" s="61">
        <f>SuperTable!$I6</f>
        <v>2281.01</v>
      </c>
      <c r="H8" s="62">
        <f>SuperTable!$AE6</f>
        <v>23.27</v>
      </c>
      <c r="I8" s="24">
        <f>SuperTable!$W6</f>
        <v>14.1165</v>
      </c>
      <c r="J8" s="112">
        <f t="shared" si="0"/>
        <v>19.992049005600002</v>
      </c>
      <c r="K8" s="112">
        <f t="shared" si="1"/>
        <v>7.420449997818906</v>
      </c>
      <c r="L8" s="25">
        <f t="shared" si="2"/>
        <v>13.418094528595562</v>
      </c>
      <c r="M8" s="67">
        <f>SuperTable!$Y6</f>
        <v>1.66</v>
      </c>
      <c r="N8" s="68">
        <f>SuperTable!$Z6</f>
        <v>-23.1</v>
      </c>
      <c r="O8" s="73">
        <f>SuperTable!$X6</f>
        <v>1.42</v>
      </c>
      <c r="P8" s="74">
        <f>SuperTable!$AA6</f>
        <v>-38.12</v>
      </c>
      <c r="Q8" s="95">
        <f>SuperTable!$AB6</f>
        <v>13.71</v>
      </c>
      <c r="R8" s="74">
        <f>SuperTable!$AC6</f>
        <v>14.23</v>
      </c>
      <c r="S8" s="95">
        <f>100*(1-SuperTable!$AK6)</f>
        <v>4.100000000000003</v>
      </c>
      <c r="T8" s="74">
        <f>100*(1-SuperTable!$AI6)</f>
        <v>1.3000000000000012</v>
      </c>
      <c r="U8" s="95">
        <f>100*(1-SuperTable!$AL6)</f>
        <v>5.100000000000005</v>
      </c>
      <c r="V8" s="74">
        <f>100*(1-SuperTable!$AH6)</f>
        <v>8.499999999999996</v>
      </c>
      <c r="W8" s="95">
        <f>100*(1-SuperTable!$AM6)</f>
        <v>0.7000000000000006</v>
      </c>
      <c r="X8" s="74">
        <f>100*(1-SuperTable!$AJ6)</f>
        <v>1.7000000000000015</v>
      </c>
      <c r="Y8" s="47">
        <f>SuperTable!$C6</f>
        <v>33.39</v>
      </c>
      <c r="Z8" s="42" t="str">
        <f>SuperTable!$D6</f>
        <v>Normal</v>
      </c>
      <c r="AA8" s="100">
        <f>0.5*(SuperTable!$F6+SuperTable!$G6)</f>
        <v>6377.4400000000005</v>
      </c>
    </row>
    <row r="9" spans="1:27" ht="24.75" customHeight="1">
      <c r="A9" s="86">
        <f>SuperTable!A7</f>
        <v>4845</v>
      </c>
      <c r="B9" s="3">
        <f>SuperTable!$B7</f>
        <v>38918</v>
      </c>
      <c r="C9" s="81">
        <f>SuperTable!$E7</f>
        <v>102.09</v>
      </c>
      <c r="D9" s="1">
        <f>SuperTable!$H7</f>
        <v>6.74</v>
      </c>
      <c r="E9" s="56">
        <f>SuperTable!$L7</f>
        <v>8899.18</v>
      </c>
      <c r="F9" s="57">
        <f>SuperTable!$AD7</f>
        <v>112.7</v>
      </c>
      <c r="G9" s="63">
        <f>SuperTable!$I7</f>
        <v>1152.03</v>
      </c>
      <c r="H9" s="64">
        <f>SuperTable!$AE7</f>
        <v>20.1</v>
      </c>
      <c r="I9" s="2">
        <f>SuperTable!$W7</f>
        <v>12.0153</v>
      </c>
      <c r="J9" s="113">
        <f t="shared" si="0"/>
        <v>10.252122335400001</v>
      </c>
      <c r="K9" s="113">
        <f t="shared" si="1"/>
        <v>9.95793813808571</v>
      </c>
      <c r="L9" s="15">
        <f t="shared" si="2"/>
        <v>11.142856579851964</v>
      </c>
      <c r="M9" s="69">
        <f>SuperTable!$Y7</f>
        <v>1.61</v>
      </c>
      <c r="N9" s="70">
        <f>SuperTable!$Z7</f>
        <v>-19.39</v>
      </c>
      <c r="O9" s="75">
        <f>SuperTable!$X7</f>
        <v>1.47</v>
      </c>
      <c r="P9" s="76">
        <f>SuperTable!$AA7</f>
        <v>-40.14</v>
      </c>
      <c r="Q9" s="93">
        <f>SuperTable!$AB7</f>
        <v>10.91</v>
      </c>
      <c r="R9" s="94">
        <f>SuperTable!$AC7</f>
        <v>24.07</v>
      </c>
      <c r="S9" s="93">
        <f>100*(1-SuperTable!$AK7)</f>
        <v>3.600000000000003</v>
      </c>
      <c r="T9" s="94">
        <f>100*(1-SuperTable!$AI7)</f>
        <v>-0.29999999999998916</v>
      </c>
      <c r="U9" s="93">
        <f>100*(1-SuperTable!$AL7)</f>
        <v>2.0000000000000018</v>
      </c>
      <c r="V9" s="94">
        <f>100*(1-SuperTable!$AH7)</f>
        <v>2.400000000000002</v>
      </c>
      <c r="W9" s="93">
        <f>100*(1-SuperTable!$AM7)</f>
        <v>0.8000000000000007</v>
      </c>
      <c r="X9" s="94">
        <f>100*(1-SuperTable!$AJ7)</f>
        <v>0.40000000000000036</v>
      </c>
      <c r="Y9" s="46">
        <f>SuperTable!$C7</f>
        <v>24.86</v>
      </c>
      <c r="Z9" s="41" t="str">
        <f>SuperTable!$D7</f>
        <v>Normal</v>
      </c>
      <c r="AA9" s="99">
        <f>0.5*(SuperTable!$F7+SuperTable!$G7)</f>
        <v>3571.44</v>
      </c>
    </row>
    <row r="10" spans="1:27" ht="24.75" customHeight="1">
      <c r="A10" s="85">
        <f>SuperTable!A8</f>
        <v>4841</v>
      </c>
      <c r="B10" s="22">
        <f>SuperTable!$B8</f>
        <v>38917</v>
      </c>
      <c r="C10" s="80">
        <f>SuperTable!$E8</f>
        <v>122.92</v>
      </c>
      <c r="D10" s="23">
        <f>SuperTable!$H8</f>
        <v>7.3</v>
      </c>
      <c r="E10" s="54">
        <f>SuperTable!$L8</f>
        <v>8899.28</v>
      </c>
      <c r="F10" s="55">
        <f>SuperTable!$AD8</f>
        <v>50.54</v>
      </c>
      <c r="G10" s="61">
        <f>SuperTable!$I8</f>
        <v>1570.25</v>
      </c>
      <c r="H10" s="62">
        <f>SuperTable!$AE8</f>
        <v>22.12</v>
      </c>
      <c r="I10" s="24">
        <f>SuperTable!$W8</f>
        <v>13.2996</v>
      </c>
      <c r="J10" s="112">
        <f t="shared" si="0"/>
        <v>13.974094420000002</v>
      </c>
      <c r="K10" s="112">
        <f t="shared" si="1"/>
        <v>8.796276617687258</v>
      </c>
      <c r="L10" s="25">
        <f t="shared" si="2"/>
        <v>13.89042515166968</v>
      </c>
      <c r="M10" s="67">
        <f>SuperTable!$Y8</f>
        <v>1.64</v>
      </c>
      <c r="N10" s="68">
        <f>SuperTable!$Z8</f>
        <v>-27.12</v>
      </c>
      <c r="O10" s="73">
        <f>SuperTable!$X8</f>
        <v>1.44</v>
      </c>
      <c r="P10" s="74">
        <f>SuperTable!$AA8</f>
        <v>-38.49</v>
      </c>
      <c r="Q10" s="95">
        <f>SuperTable!$AB8</f>
        <v>11.8</v>
      </c>
      <c r="R10" s="74">
        <f>SuperTable!$AC8</f>
        <v>30.24</v>
      </c>
      <c r="S10" s="95">
        <f>100*(1-SuperTable!$AK8)</f>
        <v>3.7000000000000033</v>
      </c>
      <c r="T10" s="74">
        <f>100*(1-SuperTable!$AI8)</f>
        <v>-0.29999999999998916</v>
      </c>
      <c r="U10" s="95">
        <f>100*(1-SuperTable!$AL8)</f>
        <v>2.9000000000000026</v>
      </c>
      <c r="V10" s="74">
        <f>100*(1-SuperTable!$AH8)</f>
        <v>2.7000000000000024</v>
      </c>
      <c r="W10" s="95">
        <f>100*(1-SuperTable!$AM8)</f>
        <v>0.5000000000000004</v>
      </c>
      <c r="X10" s="74">
        <f>100*(1-SuperTable!$AJ8)</f>
        <v>0.9000000000000008</v>
      </c>
      <c r="Y10" s="47">
        <f>SuperTable!$C8</f>
        <v>4.5</v>
      </c>
      <c r="Z10" s="42" t="str">
        <f>SuperTable!$D8</f>
        <v>Abort</v>
      </c>
      <c r="AA10" s="100">
        <f>0.5*(SuperTable!$F8+SuperTable!$G8)</f>
        <v>1500.735</v>
      </c>
    </row>
    <row r="11" spans="1:27" ht="24.75" customHeight="1">
      <c r="A11" s="86">
        <f>SuperTable!A9</f>
        <v>4839</v>
      </c>
      <c r="B11" s="3">
        <f>SuperTable!$B9</f>
        <v>38916</v>
      </c>
      <c r="C11" s="81">
        <f>SuperTable!$E9</f>
        <v>102.12</v>
      </c>
      <c r="D11" s="1">
        <f>SuperTable!$H9</f>
        <v>6.67</v>
      </c>
      <c r="E11" s="56">
        <f>SuperTable!$L9</f>
        <v>9125.84</v>
      </c>
      <c r="F11" s="57">
        <f>SuperTable!$AD9</f>
        <v>29.83</v>
      </c>
      <c r="G11" s="63">
        <f>SuperTable!$I9</f>
        <v>1290.24</v>
      </c>
      <c r="H11" s="64">
        <f>SuperTable!$AE9</f>
        <v>20.47</v>
      </c>
      <c r="I11" s="2">
        <f>SuperTable!$W9</f>
        <v>12.5171</v>
      </c>
      <c r="J11" s="113">
        <f t="shared" si="0"/>
        <v>11.7745238016</v>
      </c>
      <c r="K11" s="113">
        <f t="shared" si="1"/>
        <v>8.67296221237612</v>
      </c>
      <c r="L11" s="15">
        <f t="shared" si="2"/>
        <v>14.803901535734886</v>
      </c>
      <c r="M11" s="69">
        <f>SuperTable!$Y9</f>
        <v>1.77</v>
      </c>
      <c r="N11" s="70">
        <f>SuperTable!$Z9</f>
        <v>-21.33</v>
      </c>
      <c r="O11" s="75">
        <f>SuperTable!$X9</f>
        <v>1.55</v>
      </c>
      <c r="P11" s="76">
        <f>SuperTable!$AA9</f>
        <v>-31.45</v>
      </c>
      <c r="Q11" s="93">
        <f>SuperTable!$AB9</f>
        <v>8.6</v>
      </c>
      <c r="R11" s="94">
        <f>SuperTable!$AC9</f>
        <v>36.32</v>
      </c>
      <c r="S11" s="93">
        <f>100*(1-SuperTable!$AK9)</f>
        <v>4.700000000000005</v>
      </c>
      <c r="T11" s="94">
        <f>100*(1-SuperTable!$AI9)</f>
        <v>-0.49999999999998934</v>
      </c>
      <c r="U11" s="93">
        <f>100*(1-SuperTable!$AL9)</f>
        <v>2.9000000000000026</v>
      </c>
      <c r="V11" s="94">
        <f>100*(1-SuperTable!$AH9)</f>
        <v>4.900000000000004</v>
      </c>
      <c r="W11" s="93">
        <f>100*(1-SuperTable!$AM9)</f>
        <v>0.20000000000000018</v>
      </c>
      <c r="X11" s="94">
        <f>100*(1-SuperTable!$AJ9)</f>
        <v>1.100000000000001</v>
      </c>
      <c r="Y11" s="46">
        <f>SuperTable!$C9</f>
        <v>21.33</v>
      </c>
      <c r="Z11" s="41" t="str">
        <f>SuperTable!$D9</f>
        <v>Abort</v>
      </c>
      <c r="AA11" s="99">
        <f>0.5*(SuperTable!$F9+SuperTable!$G9)</f>
        <v>3180.8450000000003</v>
      </c>
    </row>
    <row r="12" spans="1:27" ht="24.75" customHeight="1">
      <c r="A12" s="85">
        <f>SuperTable!A10</f>
        <v>4838</v>
      </c>
      <c r="B12" s="22">
        <f>SuperTable!$B10</f>
        <v>38915</v>
      </c>
      <c r="C12" s="80">
        <f>SuperTable!$E10</f>
        <v>78.71</v>
      </c>
      <c r="D12" s="23">
        <f>SuperTable!$H10</f>
        <v>6.89</v>
      </c>
      <c r="E12" s="54">
        <f>SuperTable!$L10</f>
        <v>9272.67</v>
      </c>
      <c r="F12" s="55">
        <f>SuperTable!$AD10</f>
        <v>74.92</v>
      </c>
      <c r="G12" s="61">
        <f>SuperTable!$I10</f>
        <v>1001.76</v>
      </c>
      <c r="H12" s="62">
        <f>SuperTable!$AE10</f>
        <v>17.62</v>
      </c>
      <c r="I12" s="24">
        <f>SuperTable!$W10</f>
        <v>13.8871</v>
      </c>
      <c r="J12" s="112">
        <f t="shared" si="0"/>
        <v>9.2889898992</v>
      </c>
      <c r="K12" s="112">
        <f t="shared" si="1"/>
        <v>8.473472450086179</v>
      </c>
      <c r="L12" s="25">
        <f t="shared" si="2"/>
        <v>13.326826065385887</v>
      </c>
      <c r="M12" s="67">
        <f>SuperTable!$Y10</f>
        <v>1.61</v>
      </c>
      <c r="N12" s="68">
        <f>SuperTable!$Z10</f>
        <v>-16.63</v>
      </c>
      <c r="O12" s="73">
        <f>SuperTable!$X10</f>
        <v>1.33</v>
      </c>
      <c r="P12" s="74">
        <f>SuperTable!$AA10</f>
        <v>-81.4</v>
      </c>
      <c r="Q12" s="95">
        <f>SuperTable!$AB10</f>
        <v>11.84</v>
      </c>
      <c r="R12" s="74">
        <f>SuperTable!$AC10</f>
        <v>37.04</v>
      </c>
      <c r="S12" s="95">
        <f>100*(1-SuperTable!$AK10)</f>
        <v>3.7000000000000033</v>
      </c>
      <c r="T12" s="74">
        <f>100*(1-SuperTable!$AI10)</f>
        <v>-0.8000000000000007</v>
      </c>
      <c r="U12" s="95">
        <f>100*(1-SuperTable!$AL10)</f>
        <v>2.300000000000002</v>
      </c>
      <c r="V12" s="74">
        <f>100*(1-SuperTable!$AH10)</f>
        <v>2.500000000000002</v>
      </c>
      <c r="W12" s="95">
        <f>100*(1-SuperTable!$AM10)</f>
        <v>0.8000000000000007</v>
      </c>
      <c r="X12" s="74">
        <f>100*(1-SuperTable!$AJ10)</f>
        <v>1.0000000000000009</v>
      </c>
      <c r="Y12" s="47">
        <f>SuperTable!$C10</f>
        <v>33.95</v>
      </c>
      <c r="Z12" s="42" t="str">
        <f>SuperTable!$D10</f>
        <v>Normal</v>
      </c>
      <c r="AA12" s="100">
        <f>0.5*(SuperTable!$F10+SuperTable!$G10)</f>
        <v>3253.6549999999997</v>
      </c>
    </row>
    <row r="13" spans="1:27" ht="24.75" customHeight="1" thickBot="1">
      <c r="A13" s="87">
        <f>SuperTable!A11</f>
        <v>4835</v>
      </c>
      <c r="B13" s="35">
        <f>SuperTable!$B11</f>
        <v>38913</v>
      </c>
      <c r="C13" s="82">
        <f>SuperTable!$E11</f>
        <v>56.39</v>
      </c>
      <c r="D13" s="36">
        <f>SuperTable!$H11</f>
        <v>7.14</v>
      </c>
      <c r="E13" s="58">
        <f>SuperTable!$L11</f>
        <v>9254.34</v>
      </c>
      <c r="F13" s="59">
        <f>SuperTable!$AD11</f>
        <v>72.61</v>
      </c>
      <c r="G13" s="65">
        <f>SuperTable!$I11</f>
        <v>782.48</v>
      </c>
      <c r="H13" s="66">
        <f>SuperTable!$AE11</f>
        <v>16.01</v>
      </c>
      <c r="I13" s="37">
        <f>SuperTable!$W11</f>
        <v>13.7717</v>
      </c>
      <c r="J13" s="114">
        <f t="shared" si="0"/>
        <v>7.2413359632</v>
      </c>
      <c r="K13" s="114">
        <f t="shared" si="1"/>
        <v>7.787237090858691</v>
      </c>
      <c r="L13" s="38">
        <f t="shared" si="2"/>
        <v>15.66836886370333</v>
      </c>
      <c r="M13" s="71">
        <f>SuperTable!$Y11</f>
        <v>1.64</v>
      </c>
      <c r="N13" s="72">
        <f>SuperTable!$Z11</f>
        <v>-16.76</v>
      </c>
      <c r="O13" s="77">
        <f>SuperTable!$X11</f>
        <v>1.45</v>
      </c>
      <c r="P13" s="78">
        <f>SuperTable!$AA11</f>
        <v>-412.56</v>
      </c>
      <c r="Q13" s="96">
        <f>SuperTable!$AB11</f>
        <v>16.87</v>
      </c>
      <c r="R13" s="97">
        <f>SuperTable!$AC11</f>
        <v>26.71</v>
      </c>
      <c r="S13" s="96">
        <f>100*(1-SuperTable!$AK11)</f>
        <v>2.8000000000000025</v>
      </c>
      <c r="T13" s="97">
        <f>100*(1-SuperTable!$AI11)</f>
        <v>-0.6999999999999895</v>
      </c>
      <c r="U13" s="96">
        <f>100*(1-SuperTable!$AL11)</f>
        <v>2.400000000000002</v>
      </c>
      <c r="V13" s="97">
        <f>100*(1-SuperTable!$AH11)</f>
        <v>3.400000000000003</v>
      </c>
      <c r="W13" s="96">
        <f>100*(1-SuperTable!$AM11)</f>
        <v>0.7000000000000006</v>
      </c>
      <c r="X13" s="97">
        <f>100*(1-SuperTable!$AJ11)</f>
        <v>0.9000000000000008</v>
      </c>
      <c r="Y13" s="48">
        <f>SuperTable!$C11</f>
        <v>19.67</v>
      </c>
      <c r="Z13" s="43" t="str">
        <f>SuperTable!$D11</f>
        <v>TevQuench</v>
      </c>
      <c r="AA13" s="101">
        <f>0.5*(SuperTable!$F11+SuperTable!$G11)</f>
        <v>1955.335</v>
      </c>
    </row>
  </sheetData>
  <mergeCells count="6">
    <mergeCell ref="Y2:AA2"/>
    <mergeCell ref="A1:AA1"/>
    <mergeCell ref="Q2:T2"/>
    <mergeCell ref="U2:V2"/>
    <mergeCell ref="W2:X2"/>
    <mergeCell ref="C2:P2"/>
  </mergeCells>
  <printOptions horizontalCentered="1"/>
  <pageMargins left="0.39" right="0.35" top="1" bottom="1" header="0.5" footer="0.5"/>
  <pageSetup horizontalDpi="355" verticalDpi="355" orientation="landscape" scale="76" r:id="rId1"/>
  <headerFooter alignWithMargins="0">
    <oddHeader>&amp;R&amp;D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2"/>
  <sheetViews>
    <sheetView workbookViewId="0" topLeftCell="A1">
      <selection activeCell="A1" sqref="A1"/>
    </sheetView>
  </sheetViews>
  <sheetFormatPr defaultColWidth="9.140625" defaultRowHeight="12.75"/>
  <cols>
    <col min="1" max="1" width="47.7109375" style="0" customWidth="1"/>
    <col min="2" max="2" width="33.421875" style="0" customWidth="1"/>
    <col min="3" max="3" width="23.7109375" style="19" customWidth="1"/>
    <col min="4" max="4" width="17.8515625" style="19" customWidth="1"/>
  </cols>
  <sheetData>
    <row r="1" ht="120" customHeight="1">
      <c r="A1" s="18" t="s">
        <v>54</v>
      </c>
    </row>
    <row r="2" spans="1:2" ht="44.25" customHeight="1">
      <c r="A2" s="18" t="s">
        <v>40</v>
      </c>
      <c r="B2" s="26" t="s">
        <v>56</v>
      </c>
    </row>
    <row r="3" spans="2:3" ht="12.75">
      <c r="B3" s="21" t="s">
        <v>49</v>
      </c>
      <c r="C3" s="21" t="s">
        <v>50</v>
      </c>
    </row>
    <row r="4" spans="2:3" ht="12.75">
      <c r="B4" s="20" t="s">
        <v>3</v>
      </c>
      <c r="C4" s="20" t="s">
        <v>55</v>
      </c>
    </row>
    <row r="5" spans="2:3" ht="12.75">
      <c r="B5" s="20" t="s">
        <v>2</v>
      </c>
      <c r="C5" s="20" t="s">
        <v>41</v>
      </c>
    </row>
    <row r="6" spans="2:3" ht="12.75">
      <c r="B6" s="20" t="s">
        <v>4</v>
      </c>
      <c r="C6" s="20" t="s">
        <v>42</v>
      </c>
    </row>
    <row r="7" spans="2:3" ht="12.75">
      <c r="B7" s="20" t="s">
        <v>12</v>
      </c>
      <c r="C7" s="20" t="s">
        <v>43</v>
      </c>
    </row>
    <row r="8" spans="2:3" ht="12.75">
      <c r="B8" s="20" t="s">
        <v>13</v>
      </c>
      <c r="C8" s="20" t="s">
        <v>44</v>
      </c>
    </row>
    <row r="9" spans="2:3" ht="12.75">
      <c r="B9" s="20" t="s">
        <v>14</v>
      </c>
      <c r="C9" s="20" t="s">
        <v>45</v>
      </c>
    </row>
    <row r="10" spans="2:3" ht="12.75">
      <c r="B10" s="20" t="s">
        <v>15</v>
      </c>
      <c r="C10" s="20" t="s">
        <v>46</v>
      </c>
    </row>
    <row r="11" spans="2:3" ht="12.75">
      <c r="B11" s="20" t="s">
        <v>6</v>
      </c>
      <c r="C11" s="20" t="s">
        <v>47</v>
      </c>
    </row>
    <row r="12" spans="2:3" ht="12.75">
      <c r="B12" s="20" t="s">
        <v>7</v>
      </c>
      <c r="C12" s="20" t="s">
        <v>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O50" sqref="O50"/>
    </sheetView>
  </sheetViews>
  <sheetFormatPr defaultColWidth="9.140625" defaultRowHeight="12.75"/>
  <cols>
    <col min="1" max="16384" width="9.140625" style="115" customWidth="1"/>
  </cols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13"/>
  <sheetViews>
    <sheetView zoomScale="86" zoomScaleNormal="86" workbookViewId="0" topLeftCell="A1">
      <selection activeCell="J5" sqref="J5"/>
    </sheetView>
  </sheetViews>
  <sheetFormatPr defaultColWidth="9.140625" defaultRowHeight="15.75" customHeight="1"/>
  <cols>
    <col min="1" max="1" width="8.8515625" style="88" customWidth="1"/>
    <col min="2" max="3" width="8.57421875" style="31" customWidth="1"/>
    <col min="4" max="4" width="7.28125" style="13" customWidth="1"/>
    <col min="5" max="5" width="6.57421875" style="10" customWidth="1"/>
    <col min="6" max="6" width="6.28125" style="12" customWidth="1"/>
    <col min="7" max="7" width="6.57421875" style="11" customWidth="1"/>
    <col min="8" max="8" width="5.7109375" style="12" customWidth="1"/>
    <col min="9" max="9" width="6.28125" style="11" customWidth="1"/>
    <col min="10" max="10" width="6.7109375" style="13" customWidth="1"/>
    <col min="11" max="11" width="6.57421875" style="11" customWidth="1"/>
    <col min="12" max="12" width="5.28125" style="32" customWidth="1"/>
    <col min="13" max="13" width="15.28125" style="32" customWidth="1"/>
    <col min="14" max="14" width="6.421875" style="32" customWidth="1"/>
    <col min="15" max="16384" width="9.140625" style="32" customWidth="1"/>
  </cols>
  <sheetData>
    <row r="1" spans="1:14" ht="30" customHeight="1" thickBot="1">
      <c r="A1" s="119" t="s">
        <v>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ht="25.5" customHeight="1" thickBot="1">
      <c r="A2" s="83"/>
      <c r="B2" s="105"/>
      <c r="C2" s="49"/>
      <c r="D2" s="122" t="s">
        <v>82</v>
      </c>
      <c r="E2" s="126"/>
      <c r="F2" s="126"/>
      <c r="G2" s="126"/>
      <c r="H2" s="126"/>
      <c r="I2" s="126"/>
      <c r="J2" s="126"/>
      <c r="K2" s="126"/>
      <c r="L2" s="116" t="s">
        <v>81</v>
      </c>
      <c r="M2" s="117"/>
      <c r="N2" s="118"/>
    </row>
    <row r="3" spans="1:14" s="33" customFormat="1" ht="114" customHeight="1" thickBot="1">
      <c r="A3" s="84" t="s">
        <v>0</v>
      </c>
      <c r="B3" s="106" t="s">
        <v>87</v>
      </c>
      <c r="C3" s="4" t="s">
        <v>1</v>
      </c>
      <c r="D3" s="79" t="s">
        <v>5</v>
      </c>
      <c r="E3" s="8" t="s">
        <v>10</v>
      </c>
      <c r="F3" s="5" t="s">
        <v>2</v>
      </c>
      <c r="G3" s="6" t="s">
        <v>17</v>
      </c>
      <c r="H3" s="53" t="s">
        <v>4</v>
      </c>
      <c r="I3" s="60" t="s">
        <v>16</v>
      </c>
      <c r="J3" s="7" t="s">
        <v>51</v>
      </c>
      <c r="K3" s="17" t="s">
        <v>11</v>
      </c>
      <c r="L3" s="102" t="s">
        <v>83</v>
      </c>
      <c r="M3" s="103" t="s">
        <v>71</v>
      </c>
      <c r="N3" s="104" t="s">
        <v>61</v>
      </c>
    </row>
    <row r="4" spans="1:14" s="34" customFormat="1" ht="24.75" customHeight="1">
      <c r="A4" s="85">
        <f>SuperTable!A2</f>
        <v>4862</v>
      </c>
      <c r="B4" s="107">
        <f>SuperTable!$AL2</f>
        <v>0.925</v>
      </c>
      <c r="C4" s="110">
        <f>SuperTable!$B2</f>
        <v>38927</v>
      </c>
      <c r="D4" s="80">
        <f>SuperTable!$E2</f>
        <v>157.09</v>
      </c>
      <c r="E4" s="23">
        <f>SuperTable!$H2</f>
        <v>8.06</v>
      </c>
      <c r="F4" s="54">
        <f>SuperTable!$J2</f>
        <v>2313.83</v>
      </c>
      <c r="G4" s="55">
        <f>SuperTable!$AB2</f>
        <v>9.85</v>
      </c>
      <c r="H4" s="61">
        <f>SuperTable!$I2</f>
        <v>2696.14</v>
      </c>
      <c r="I4" s="62">
        <f>SuperTable!$AC2</f>
        <v>8.31</v>
      </c>
      <c r="J4" s="24">
        <f>SuperTable!$U2</f>
        <v>-21.21</v>
      </c>
      <c r="K4" s="25">
        <f aca="true" t="shared" si="0" ref="K4:K13">1/(1/E4-1/I4-1/G4)</f>
        <v>-10.22596235668306</v>
      </c>
      <c r="L4" s="45">
        <f>SuperTable!$C2</f>
        <v>3</v>
      </c>
      <c r="M4" s="40" t="str">
        <f>SuperTable!$D2</f>
        <v>Not Completed</v>
      </c>
      <c r="N4" s="98">
        <f>0.5*(SuperTable!$F2+SuperTable!$G2)</f>
        <v>1407.76</v>
      </c>
    </row>
    <row r="5" spans="1:14" ht="24.75" customHeight="1">
      <c r="A5" s="86">
        <f>SuperTable!A3</f>
        <v>4859</v>
      </c>
      <c r="B5" s="108">
        <f>SuperTable!$AL3</f>
        <v>0.935</v>
      </c>
      <c r="C5" s="3">
        <f>SuperTable!$B3</f>
        <v>38925</v>
      </c>
      <c r="D5" s="81">
        <f>SuperTable!$E3</f>
        <v>168.3</v>
      </c>
      <c r="E5" s="1">
        <f>SuperTable!$H3</f>
        <v>8.06</v>
      </c>
      <c r="F5" s="56">
        <f>SuperTable!$J3</f>
        <v>2434.45</v>
      </c>
      <c r="G5" s="57">
        <f>SuperTable!$AB3</f>
        <v>9.63</v>
      </c>
      <c r="H5" s="63">
        <f>SuperTable!$I3</f>
        <v>2806.78</v>
      </c>
      <c r="I5" s="64">
        <f>SuperTable!$AC3</f>
        <v>12.54</v>
      </c>
      <c r="J5" s="2">
        <f>SuperTable!$U3</f>
        <v>-19.21</v>
      </c>
      <c r="K5" s="15">
        <f t="shared" si="0"/>
        <v>-16.801781667529777</v>
      </c>
      <c r="L5" s="46">
        <f>SuperTable!$C3</f>
        <v>45.84</v>
      </c>
      <c r="M5" s="41" t="str">
        <f>SuperTable!$D3</f>
        <v>Normal</v>
      </c>
      <c r="N5" s="99">
        <f>0.5*(SuperTable!$F3+SuperTable!$G3)</f>
        <v>8445.44</v>
      </c>
    </row>
    <row r="6" spans="1:14" ht="24.75" customHeight="1">
      <c r="A6" s="85">
        <f>SuperTable!A4</f>
        <v>4857</v>
      </c>
      <c r="B6" s="107">
        <f>SuperTable!$AL4</f>
        <v>0.964</v>
      </c>
      <c r="C6" s="22">
        <f>SuperTable!$B4</f>
        <v>38923</v>
      </c>
      <c r="D6" s="80">
        <f>SuperTable!$E4</f>
        <v>71.4</v>
      </c>
      <c r="E6" s="23">
        <f>SuperTable!$H4</f>
        <v>6.42</v>
      </c>
      <c r="F6" s="54">
        <f>SuperTable!$J4</f>
        <v>1733.12</v>
      </c>
      <c r="G6" s="55">
        <f>SuperTable!$AB4</f>
        <v>17.71</v>
      </c>
      <c r="H6" s="61">
        <f>SuperTable!$I4</f>
        <v>1821.53</v>
      </c>
      <c r="I6" s="62">
        <f>SuperTable!$AC4</f>
        <v>26.68</v>
      </c>
      <c r="J6" s="24">
        <f>SuperTable!$U4</f>
        <v>-14.41</v>
      </c>
      <c r="K6" s="25">
        <f t="shared" si="0"/>
        <v>16.17685661719613</v>
      </c>
      <c r="L6" s="47">
        <f>SuperTable!$C4</f>
        <v>26.5</v>
      </c>
      <c r="M6" s="42" t="str">
        <f>SuperTable!$D4</f>
        <v>Normal</v>
      </c>
      <c r="N6" s="100">
        <f>0.5*(SuperTable!$F4+SuperTable!$G4)</f>
        <v>4640.145</v>
      </c>
    </row>
    <row r="7" spans="1:14" ht="24.75" customHeight="1">
      <c r="A7" s="86">
        <f>SuperTable!A5</f>
        <v>4851</v>
      </c>
      <c r="B7" s="108">
        <f>SuperTable!$AL5</f>
        <v>0.94</v>
      </c>
      <c r="C7" s="3">
        <f>SuperTable!$B5</f>
        <v>38921</v>
      </c>
      <c r="D7" s="81">
        <f>SuperTable!$E5</f>
        <v>167.69</v>
      </c>
      <c r="E7" s="1">
        <f>SuperTable!$H5</f>
        <v>7.64</v>
      </c>
      <c r="F7" s="56">
        <f>SuperTable!$J5</f>
        <v>2282.04</v>
      </c>
      <c r="G7" s="57">
        <f>SuperTable!$AB5</f>
        <v>12.71</v>
      </c>
      <c r="H7" s="63">
        <f>SuperTable!$I5</f>
        <v>2619.66</v>
      </c>
      <c r="I7" s="64">
        <f>SuperTable!$AC5</f>
        <v>14.67</v>
      </c>
      <c r="J7" s="2">
        <f>SuperTable!$U5</f>
        <v>-15.67</v>
      </c>
      <c r="K7" s="15">
        <f t="shared" si="0"/>
        <v>-62.6783213287867</v>
      </c>
      <c r="L7" s="46">
        <f>SuperTable!$C5</f>
        <v>40.75</v>
      </c>
      <c r="M7" s="41" t="str">
        <f>SuperTable!$D5</f>
        <v>Normal</v>
      </c>
      <c r="N7" s="99">
        <f>0.5*(SuperTable!$F5+SuperTable!$G5)</f>
        <v>7761.115</v>
      </c>
    </row>
    <row r="8" spans="1:14" ht="24.75" customHeight="1">
      <c r="A8" s="85">
        <f>SuperTable!A6</f>
        <v>4847</v>
      </c>
      <c r="B8" s="107">
        <f>SuperTable!$AL6</f>
        <v>0.949</v>
      </c>
      <c r="C8" s="22">
        <f>SuperTable!$B6</f>
        <v>38919</v>
      </c>
      <c r="D8" s="80">
        <f>SuperTable!$E6</f>
        <v>148.35</v>
      </c>
      <c r="E8" s="23">
        <f>SuperTable!$H6</f>
        <v>7.7</v>
      </c>
      <c r="F8" s="54">
        <f>SuperTable!$J6</f>
        <v>1984.26</v>
      </c>
      <c r="G8" s="55">
        <f>SuperTable!$AB6</f>
        <v>13.71</v>
      </c>
      <c r="H8" s="61">
        <f>SuperTable!$I6</f>
        <v>2281.01</v>
      </c>
      <c r="I8" s="62">
        <f>SuperTable!$AC6</f>
        <v>14.23</v>
      </c>
      <c r="J8" s="24">
        <f>SuperTable!$U6</f>
        <v>-16.3</v>
      </c>
      <c r="K8" s="25">
        <f t="shared" si="0"/>
        <v>-74.94342195193737</v>
      </c>
      <c r="L8" s="47">
        <f>SuperTable!$C6</f>
        <v>33.39</v>
      </c>
      <c r="M8" s="42" t="str">
        <f>SuperTable!$D6</f>
        <v>Normal</v>
      </c>
      <c r="N8" s="100">
        <f>0.5*(SuperTable!$F6+SuperTable!$G6)</f>
        <v>6377.4400000000005</v>
      </c>
    </row>
    <row r="9" spans="1:14" ht="24.75" customHeight="1">
      <c r="A9" s="86">
        <f>SuperTable!A7</f>
        <v>4845</v>
      </c>
      <c r="B9" s="108">
        <f>SuperTable!$AL7</f>
        <v>0.98</v>
      </c>
      <c r="C9" s="3">
        <f>SuperTable!$B7</f>
        <v>38918</v>
      </c>
      <c r="D9" s="81">
        <f>SuperTable!$E7</f>
        <v>102.09</v>
      </c>
      <c r="E9" s="1">
        <f>SuperTable!$H7</f>
        <v>6.74</v>
      </c>
      <c r="F9" s="56">
        <f>SuperTable!$J7</f>
        <v>1110.47</v>
      </c>
      <c r="G9" s="57">
        <f>SuperTable!$AB7</f>
        <v>10.91</v>
      </c>
      <c r="H9" s="63">
        <f>SuperTable!$I7</f>
        <v>1152.03</v>
      </c>
      <c r="I9" s="64">
        <f>SuperTable!$AC7</f>
        <v>24.07</v>
      </c>
      <c r="J9" s="2">
        <f>SuperTable!$U7</f>
        <v>-11.07</v>
      </c>
      <c r="K9" s="15">
        <f t="shared" si="0"/>
        <v>65.94813190006894</v>
      </c>
      <c r="L9" s="46">
        <f>SuperTable!$C7</f>
        <v>24.86</v>
      </c>
      <c r="M9" s="41" t="str">
        <f>SuperTable!$D7</f>
        <v>Normal</v>
      </c>
      <c r="N9" s="99">
        <f>0.5*(SuperTable!$F7+SuperTable!$G7)</f>
        <v>3571.44</v>
      </c>
    </row>
    <row r="10" spans="1:14" ht="24.75" customHeight="1">
      <c r="A10" s="85">
        <f>SuperTable!A8</f>
        <v>4841</v>
      </c>
      <c r="B10" s="107">
        <f>SuperTable!$AL8</f>
        <v>0.971</v>
      </c>
      <c r="C10" s="22">
        <f>SuperTable!$B8</f>
        <v>38917</v>
      </c>
      <c r="D10" s="80">
        <f>SuperTable!$E8</f>
        <v>122.92</v>
      </c>
      <c r="E10" s="23">
        <f>SuperTable!$H8</f>
        <v>7.3</v>
      </c>
      <c r="F10" s="54">
        <f>SuperTable!$J8</f>
        <v>1501.13</v>
      </c>
      <c r="G10" s="55">
        <f>SuperTable!$AB8</f>
        <v>11.8</v>
      </c>
      <c r="H10" s="61">
        <f>SuperTable!$I8</f>
        <v>1570.25</v>
      </c>
      <c r="I10" s="62">
        <f>SuperTable!$AC8</f>
        <v>30.24</v>
      </c>
      <c r="J10" s="24">
        <f>SuperTable!$U8</f>
        <v>-22.8</v>
      </c>
      <c r="K10" s="25">
        <f t="shared" si="0"/>
        <v>52.16006407689231</v>
      </c>
      <c r="L10" s="47">
        <f>SuperTable!$C8</f>
        <v>4.5</v>
      </c>
      <c r="M10" s="42" t="str">
        <f>SuperTable!$D8</f>
        <v>Abort</v>
      </c>
      <c r="N10" s="100">
        <f>0.5*(SuperTable!$F8+SuperTable!$G8)</f>
        <v>1500.735</v>
      </c>
    </row>
    <row r="11" spans="1:14" ht="24.75" customHeight="1">
      <c r="A11" s="86">
        <f>SuperTable!A9</f>
        <v>4839</v>
      </c>
      <c r="B11" s="108">
        <f>SuperTable!$AL9</f>
        <v>0.971</v>
      </c>
      <c r="C11" s="3">
        <f>SuperTable!$B9</f>
        <v>38916</v>
      </c>
      <c r="D11" s="81">
        <f>SuperTable!$E9</f>
        <v>102.12</v>
      </c>
      <c r="E11" s="1">
        <f>SuperTable!$H9</f>
        <v>6.67</v>
      </c>
      <c r="F11" s="56">
        <f>SuperTable!$J9</f>
        <v>1186.46</v>
      </c>
      <c r="G11" s="57">
        <f>SuperTable!$AB9</f>
        <v>8.6</v>
      </c>
      <c r="H11" s="63">
        <f>SuperTable!$I9</f>
        <v>1290.24</v>
      </c>
      <c r="I11" s="64">
        <f>SuperTable!$AC9</f>
        <v>36.32</v>
      </c>
      <c r="J11" s="2">
        <f>SuperTable!$U9</f>
        <v>-30.02</v>
      </c>
      <c r="K11" s="15">
        <f t="shared" si="0"/>
        <v>163.58772574515487</v>
      </c>
      <c r="L11" s="46">
        <f>SuperTable!$C9</f>
        <v>21.33</v>
      </c>
      <c r="M11" s="41" t="str">
        <f>SuperTable!$D9</f>
        <v>Abort</v>
      </c>
      <c r="N11" s="99">
        <f>0.5*(SuperTable!$F9+SuperTable!$G9)</f>
        <v>3180.8450000000003</v>
      </c>
    </row>
    <row r="12" spans="1:14" ht="24.75" customHeight="1">
      <c r="A12" s="85">
        <f>SuperTable!A10</f>
        <v>4838</v>
      </c>
      <c r="B12" s="107">
        <f>SuperTable!$AL10</f>
        <v>0.977</v>
      </c>
      <c r="C12" s="22">
        <f>SuperTable!$B10</f>
        <v>38915</v>
      </c>
      <c r="D12" s="80">
        <f>SuperTable!$E10</f>
        <v>78.71</v>
      </c>
      <c r="E12" s="23">
        <f>SuperTable!$H10</f>
        <v>6.89</v>
      </c>
      <c r="F12" s="54">
        <f>SuperTable!$J10</f>
        <v>924.42</v>
      </c>
      <c r="G12" s="55">
        <f>SuperTable!$AB10</f>
        <v>11.84</v>
      </c>
      <c r="H12" s="61">
        <f>SuperTable!$I10</f>
        <v>1001.76</v>
      </c>
      <c r="I12" s="62">
        <f>SuperTable!$AC10</f>
        <v>37.04</v>
      </c>
      <c r="J12" s="24">
        <f>SuperTable!$U10</f>
        <v>-13.33</v>
      </c>
      <c r="K12" s="25">
        <f t="shared" si="0"/>
        <v>29.69069890655829</v>
      </c>
      <c r="L12" s="47">
        <f>SuperTable!$C10</f>
        <v>33.95</v>
      </c>
      <c r="M12" s="42" t="str">
        <f>SuperTable!$D10</f>
        <v>Normal</v>
      </c>
      <c r="N12" s="100">
        <f>0.5*(SuperTable!$F10+SuperTable!$G10)</f>
        <v>3253.6549999999997</v>
      </c>
    </row>
    <row r="13" spans="1:14" ht="24.75" customHeight="1" thickBot="1">
      <c r="A13" s="87">
        <f>SuperTable!A11</f>
        <v>4835</v>
      </c>
      <c r="B13" s="109">
        <f>SuperTable!$AL11</f>
        <v>0.976</v>
      </c>
      <c r="C13" s="35">
        <f>SuperTable!$B11</f>
        <v>38913</v>
      </c>
      <c r="D13" s="82">
        <f>SuperTable!$E11</f>
        <v>56.39</v>
      </c>
      <c r="E13" s="36">
        <f>SuperTable!$H11</f>
        <v>7.14</v>
      </c>
      <c r="F13" s="58">
        <f>SuperTable!$J11</f>
        <v>727.72</v>
      </c>
      <c r="G13" s="59">
        <f>SuperTable!$AB11</f>
        <v>16.87</v>
      </c>
      <c r="H13" s="65">
        <f>SuperTable!$I11</f>
        <v>782.48</v>
      </c>
      <c r="I13" s="66">
        <f>SuperTable!$AC11</f>
        <v>26.71</v>
      </c>
      <c r="J13" s="37">
        <f>SuperTable!$U11</f>
        <v>-10.19</v>
      </c>
      <c r="K13" s="38">
        <f t="shared" si="0"/>
        <v>23.073352945606057</v>
      </c>
      <c r="L13" s="48">
        <f>SuperTable!$C11</f>
        <v>19.67</v>
      </c>
      <c r="M13" s="43" t="str">
        <f>SuperTable!$D11</f>
        <v>TevQuench</v>
      </c>
      <c r="N13" s="101">
        <f>0.5*(SuperTable!$F11+SuperTable!$G11)</f>
        <v>1955.335</v>
      </c>
    </row>
  </sheetData>
  <mergeCells count="3">
    <mergeCell ref="L2:N2"/>
    <mergeCell ref="D2:K2"/>
    <mergeCell ref="A1:N1"/>
  </mergeCells>
  <printOptions horizontalCentered="1"/>
  <pageMargins left="0.39" right="0.35" top="1" bottom="1" header="0.5" footer="0.5"/>
  <pageSetup horizontalDpi="355" verticalDpi="355" orientation="landscape" scale="76" r:id="rId1"/>
  <headerFooter alignWithMargins="0">
    <oddHeader>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 Moore</cp:lastModifiedBy>
  <cp:lastPrinted>2005-09-30T13:24:16Z</cp:lastPrinted>
  <dcterms:created xsi:type="dcterms:W3CDTF">2003-01-29T16:53:56Z</dcterms:created>
  <dcterms:modified xsi:type="dcterms:W3CDTF">2006-07-31T17:39:00Z</dcterms:modified>
  <cp:category/>
  <cp:version/>
  <cp:contentType/>
  <cp:contentStatus/>
</cp:coreProperties>
</file>