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700" activeTab="0"/>
  </bookViews>
  <sheets>
    <sheet name="Table for eia document" sheetId="1" r:id="rId1"/>
    <sheet name="Census and Calculations" sheetId="2" r:id="rId2"/>
    <sheet name="SPPD Original &amp; 3 columns added" sheetId="3" r:id="rId3"/>
  </sheets>
  <definedNames>
    <definedName name="_xlnm.Print_Area" localSheetId="2">'SPPD Original &amp; 3 columns added'!$A$2:$F$454</definedName>
    <definedName name="temp_KeyUrban_All02">#REF!</definedName>
    <definedName name="temp_KeyUrban_All04">'SPPD Original &amp; 3 columns added'!$A$3:$AS$454</definedName>
  </definedNames>
  <calcPr fullCalcOnLoad="1"/>
</workbook>
</file>

<file path=xl/sharedStrings.xml><?xml version="1.0" encoding="utf-8"?>
<sst xmlns="http://schemas.openxmlformats.org/spreadsheetml/2006/main" count="4403" uniqueCount="2271">
  <si>
    <t>01950-0000</t>
  </si>
  <si>
    <t>NEIMAT$224</t>
  </si>
  <si>
    <t>BOUND BROOK PLANT UNION CARBIDE CORP</t>
  </si>
  <si>
    <t>171 RIVER RD.</t>
  </si>
  <si>
    <t>PISCATAWAY</t>
  </si>
  <si>
    <t>08854</t>
  </si>
  <si>
    <t>NEI2NJTT$978</t>
  </si>
  <si>
    <t>BP AMOCO CHEMICAL CO</t>
  </si>
  <si>
    <t>1500 N. S. ST.</t>
  </si>
  <si>
    <t>NEI6940</t>
  </si>
  <si>
    <t>BP CHEMICAL COMPANY</t>
  </si>
  <si>
    <t>2357 STANDARD AVENUE</t>
  </si>
  <si>
    <t>WHITING</t>
  </si>
  <si>
    <t>46394</t>
  </si>
  <si>
    <t>NEI31913</t>
  </si>
  <si>
    <t>Inorg, P&amp;R</t>
  </si>
  <si>
    <t>Cabot Fumed Silica - Midland P Lant</t>
  </si>
  <si>
    <t>3603 S Saginaw Road</t>
  </si>
  <si>
    <t>Midland</t>
  </si>
  <si>
    <t>486407612</t>
  </si>
  <si>
    <t>NEIMIN6251</t>
  </si>
  <si>
    <t>CAL CHEMICAL CORPORATION</t>
  </si>
  <si>
    <t>592 ARNOLD RD</t>
  </si>
  <si>
    <t>COVENTRY</t>
  </si>
  <si>
    <t>RI</t>
  </si>
  <si>
    <t>02816</t>
  </si>
  <si>
    <t>NEI2RIAIR213</t>
  </si>
  <si>
    <t>Calgon Carbon Corp</t>
  </si>
  <si>
    <t>U.S. Rte. 23 S.</t>
  </si>
  <si>
    <t>Catlettsburg</t>
  </si>
  <si>
    <t>KY</t>
  </si>
  <si>
    <t>41129</t>
  </si>
  <si>
    <t>NEIKY019214</t>
  </si>
  <si>
    <t>Calgon Carbon Corp  Neville Island Plant</t>
  </si>
  <si>
    <t>200 Neville Rd</t>
  </si>
  <si>
    <t>Pittsburgh</t>
  </si>
  <si>
    <t>15225</t>
  </si>
  <si>
    <t>NEIPA003346</t>
  </si>
  <si>
    <t>CAMBREX CHARLES CITY INC.</t>
  </si>
  <si>
    <t>1205 11TH STREET</t>
  </si>
  <si>
    <t>CHARLES CITY</t>
  </si>
  <si>
    <t>IA</t>
  </si>
  <si>
    <t>50616</t>
  </si>
  <si>
    <t>50616SLSBR1900R</t>
  </si>
  <si>
    <t>CAMIE-CAMPBELL INC-WATSON INDUSTRIAL PARK</t>
  </si>
  <si>
    <t>9225 WATSON INDUSTRIAL PARK</t>
  </si>
  <si>
    <t>ST. LOUIS</t>
  </si>
  <si>
    <t>63126</t>
  </si>
  <si>
    <t>NEI34579</t>
  </si>
  <si>
    <t>CAPITOL ADHESIVES</t>
  </si>
  <si>
    <t>300 CROSS PLAINS BLVD.</t>
  </si>
  <si>
    <t>DALTON</t>
  </si>
  <si>
    <t>30720</t>
  </si>
  <si>
    <t>NEIGAT$3848</t>
  </si>
  <si>
    <t>Carus Chemical Co</t>
  </si>
  <si>
    <t>1500 Eighth St</t>
  </si>
  <si>
    <t>La Salle</t>
  </si>
  <si>
    <t>61301-3500</t>
  </si>
  <si>
    <t>NEI55596</t>
  </si>
  <si>
    <t>Catalyst Recovery Of Louisiana L L C</t>
  </si>
  <si>
    <t>100 American Blvd.</t>
  </si>
  <si>
    <t>Lafayette</t>
  </si>
  <si>
    <t>70508</t>
  </si>
  <si>
    <t>NEILA0550006</t>
  </si>
  <si>
    <t>CEDARBURG PHARMACEUTICALS INC.</t>
  </si>
  <si>
    <t>870 BADGER CIR</t>
  </si>
  <si>
    <t>GRAFTON</t>
  </si>
  <si>
    <t>53024</t>
  </si>
  <si>
    <t>53024CDRBR870BA</t>
  </si>
  <si>
    <t>CELLTECH MANUFACTURING CA INC</t>
  </si>
  <si>
    <t>3501 W GARRY AVE</t>
  </si>
  <si>
    <t>SANTA ANA</t>
  </si>
  <si>
    <t>92704</t>
  </si>
  <si>
    <t>NEI22156</t>
  </si>
  <si>
    <t>Central MN Ethanol Cooperative</t>
  </si>
  <si>
    <t>17936 Heron Rd</t>
  </si>
  <si>
    <t>LITTLE FALLS</t>
  </si>
  <si>
    <t>56345</t>
  </si>
  <si>
    <t>NEIMN1423</t>
  </si>
  <si>
    <t>Cerac Inc</t>
  </si>
  <si>
    <t>407 N. 13Th St</t>
  </si>
  <si>
    <t>NEIWI2410372</t>
  </si>
  <si>
    <t>CHEM TECH, INC.</t>
  </si>
  <si>
    <t>501 BLOOMINGDALE RD.</t>
  </si>
  <si>
    <t>BRISTOL</t>
  </si>
  <si>
    <t>46507</t>
  </si>
  <si>
    <t>NEIIN00427</t>
  </si>
  <si>
    <t>CHEMDESIGN CORP</t>
  </si>
  <si>
    <t>99 DEVELOPMENT RD.</t>
  </si>
  <si>
    <t>FITCHBURG</t>
  </si>
  <si>
    <t>01420</t>
  </si>
  <si>
    <t>NEIMA130833</t>
  </si>
  <si>
    <t>Chemetals, Inc. (Erachem Comilog)</t>
  </si>
  <si>
    <t>795 Foote Lane</t>
  </si>
  <si>
    <t>New Johnsonville</t>
  </si>
  <si>
    <t>37134</t>
  </si>
  <si>
    <t>NEI10208</t>
  </si>
  <si>
    <t>CHEMGENES CORP</t>
  </si>
  <si>
    <t>33 INDUSTRIAL WAY</t>
  </si>
  <si>
    <t>WILMINGTON</t>
  </si>
  <si>
    <t>01887</t>
  </si>
  <si>
    <t>01887CHMGN33IND</t>
  </si>
  <si>
    <t>Chemical &amp; Metal Industries Inc</t>
  </si>
  <si>
    <t>23465 Chem-Tech Ave</t>
  </si>
  <si>
    <t>Hudson</t>
  </si>
  <si>
    <t>80642</t>
  </si>
  <si>
    <t>NEI2COT18018</t>
  </si>
  <si>
    <t>Chemical And Pigment Company</t>
  </si>
  <si>
    <t>600 Nichols Road</t>
  </si>
  <si>
    <t>Pittsburg</t>
  </si>
  <si>
    <t>94565</t>
  </si>
  <si>
    <t>NEI19584</t>
  </si>
  <si>
    <t>CHEMICAL COMPOUNDING COMPANY</t>
  </si>
  <si>
    <t>791 66TH AVENUE</t>
  </si>
  <si>
    <t>OAKLAND</t>
  </si>
  <si>
    <t>94621</t>
  </si>
  <si>
    <t>NEI18835</t>
  </si>
  <si>
    <t>Chemical Prods. Corp.</t>
  </si>
  <si>
    <t>102 Old Mill Rd.</t>
  </si>
  <si>
    <t>Cartersville</t>
  </si>
  <si>
    <t>301201692</t>
  </si>
  <si>
    <t>NEIGAT$3668</t>
  </si>
  <si>
    <t>CHEMICAL SOLVENTS - JENNINGS FACILITY</t>
  </si>
  <si>
    <t>3751 JENNINGS RD.</t>
  </si>
  <si>
    <t>CLEVELAND</t>
  </si>
  <si>
    <t>44109</t>
  </si>
  <si>
    <t>NEIOHT$6053</t>
  </si>
  <si>
    <t>Chemical Specialties, Inc.</t>
  </si>
  <si>
    <t>5910 Pharr Mill Road</t>
  </si>
  <si>
    <t>Harrisburg</t>
  </si>
  <si>
    <t>28075</t>
  </si>
  <si>
    <t>NEI45993</t>
  </si>
  <si>
    <t>CHEMRITE CORPORATION</t>
  </si>
  <si>
    <t>12600 DAPHNE AVE.</t>
  </si>
  <si>
    <t>HAWTHORNE</t>
  </si>
  <si>
    <t>90250</t>
  </si>
  <si>
    <t>NEICA0371409</t>
  </si>
  <si>
    <t>Chemtrade Refinery Services Inc</t>
  </si>
  <si>
    <t>1400 Olin Rd</t>
  </si>
  <si>
    <t>Beaumont</t>
  </si>
  <si>
    <t>77703</t>
  </si>
  <si>
    <t>NEI6511</t>
  </si>
  <si>
    <t>Chief Ethanol Fuels Inc</t>
  </si>
  <si>
    <t>4225 E South St</t>
  </si>
  <si>
    <t>Hastings</t>
  </si>
  <si>
    <t>NE</t>
  </si>
  <si>
    <t>68901 8338</t>
  </si>
  <si>
    <t>NEI563</t>
  </si>
  <si>
    <t>Chippewa Valley Ethanol Co LLLP</t>
  </si>
  <si>
    <t>270 20th St NW</t>
  </si>
  <si>
    <t>BENSON</t>
  </si>
  <si>
    <t>56215</t>
  </si>
  <si>
    <t>NEIMN1511162</t>
  </si>
  <si>
    <t>CLARIANT LSM (AMERICA):ELGIN</t>
  </si>
  <si>
    <t>2114 LARRY JEFFERS ROAD</t>
  </si>
  <si>
    <t>ELGIN</t>
  </si>
  <si>
    <t>29045</t>
  </si>
  <si>
    <t>NEI41376</t>
  </si>
  <si>
    <t>Climax Molybdenum Company</t>
  </si>
  <si>
    <t>2598 Highway 61</t>
  </si>
  <si>
    <t>Fort Madison</t>
  </si>
  <si>
    <t>52627</t>
  </si>
  <si>
    <t>NEI2IA02-021</t>
  </si>
  <si>
    <t>COASTAL AGROBUSINESS INC.</t>
  </si>
  <si>
    <t>3702 EVANS ST</t>
  </si>
  <si>
    <t>GREENVILLE</t>
  </si>
  <si>
    <t>278350856</t>
  </si>
  <si>
    <t>NEINCT$2960</t>
  </si>
  <si>
    <t>COATES SCREEN INC</t>
  </si>
  <si>
    <t>180 EAST UNION AVE</t>
  </si>
  <si>
    <t>EAST RUTHERFORD</t>
  </si>
  <si>
    <t>07073</t>
  </si>
  <si>
    <t>NEINJT$747</t>
  </si>
  <si>
    <t>2445 Production Dr</t>
  </si>
  <si>
    <t>St. Charles</t>
  </si>
  <si>
    <t>60174</t>
  </si>
  <si>
    <t>NEI50927</t>
  </si>
  <si>
    <t>COBITCO INC</t>
  </si>
  <si>
    <t>620 SPIRIT OF ST LOUIS BLVD</t>
  </si>
  <si>
    <t>CHESTERFIELD</t>
  </si>
  <si>
    <t>63005</t>
  </si>
  <si>
    <t>63005MDCPR620SP</t>
  </si>
  <si>
    <t>COBITCO INC-CHESTERFIELD</t>
  </si>
  <si>
    <t>620 SPIRIT OF ST. LOUIS BLVD</t>
  </si>
  <si>
    <t>NEIMOT$9861</t>
  </si>
  <si>
    <t>COMMERCE INDL. CHEMICALS INC.</t>
  </si>
  <si>
    <t>3420 W. MILL RD.</t>
  </si>
  <si>
    <t>MILWAUKEE</t>
  </si>
  <si>
    <t>53209</t>
  </si>
  <si>
    <t>NEIWIT$8347</t>
  </si>
  <si>
    <t>Corn Plus</t>
  </si>
  <si>
    <t>711 6th Ave SE</t>
  </si>
  <si>
    <t>WINNEBAGO</t>
  </si>
  <si>
    <t>56098</t>
  </si>
  <si>
    <t>NEIRMN300041</t>
  </si>
  <si>
    <t>CORPUS CHRISTI PLANT</t>
  </si>
  <si>
    <t>1501 MCKINZIE RD</t>
  </si>
  <si>
    <t>CORPUS CHRISTI</t>
  </si>
  <si>
    <t>NEI13242</t>
  </si>
  <si>
    <t>CORSICANA TECHS  INC</t>
  </si>
  <si>
    <t>2733 E. HWY. 31</t>
  </si>
  <si>
    <t>CORSICANA</t>
  </si>
  <si>
    <t>75110</t>
  </si>
  <si>
    <t>NEI7544</t>
  </si>
  <si>
    <t>COSAN CHEMICAL CORP</t>
  </si>
  <si>
    <t>430 13TH ST</t>
  </si>
  <si>
    <t>CARLSTADT</t>
  </si>
  <si>
    <t>07072</t>
  </si>
  <si>
    <t>NEINJNJ34415</t>
  </si>
  <si>
    <t>CCI/IOC/MON, PAI</t>
  </si>
  <si>
    <t>Criterion Catalysts &amp; Technologies L.P.</t>
  </si>
  <si>
    <t>1001 N. Todd Ave.</t>
  </si>
  <si>
    <t>Business size</t>
  </si>
  <si>
    <t>L</t>
  </si>
  <si>
    <t>S</t>
  </si>
  <si>
    <t>Azusa</t>
  </si>
  <si>
    <t>917021356</t>
  </si>
  <si>
    <t>NEI20531</t>
  </si>
  <si>
    <t>Criterion Catalysts &amp; Technologies LP</t>
  </si>
  <si>
    <t>2840 Willow Pass Road</t>
  </si>
  <si>
    <t>NEI19616</t>
  </si>
  <si>
    <t>CYRO INDUSTRIES</t>
  </si>
  <si>
    <t>1796 MAIN ST</t>
  </si>
  <si>
    <t>SANFORD</t>
  </si>
  <si>
    <t>ME</t>
  </si>
  <si>
    <t>04073</t>
  </si>
  <si>
    <t>NEI6246</t>
  </si>
  <si>
    <t>CYTEC FIBERITE INC</t>
  </si>
  <si>
    <t>1440 N KRAEMER BLVD</t>
  </si>
  <si>
    <t>ANAHEIM</t>
  </si>
  <si>
    <t>92806</t>
  </si>
  <si>
    <t>NEICAT$13001</t>
  </si>
  <si>
    <t>DAIKIN AMERICA INC.</t>
  </si>
  <si>
    <t>905 STATE DOCKS RD.</t>
  </si>
  <si>
    <t>DECATUR</t>
  </si>
  <si>
    <t>35601</t>
  </si>
  <si>
    <t>NEIAL0061</t>
  </si>
  <si>
    <t>DAK AMERICAS LLC</t>
  </si>
  <si>
    <t>3216 CEDAR CREEK RD.</t>
  </si>
  <si>
    <t>FAYETTEVILLE</t>
  </si>
  <si>
    <t>28301</t>
  </si>
  <si>
    <t>NEIRNC100063</t>
  </si>
  <si>
    <t>DAP PRODS  INC</t>
  </si>
  <si>
    <t>13555 JUPITER RD.</t>
  </si>
  <si>
    <t>DALLAS</t>
  </si>
  <si>
    <t>75238</t>
  </si>
  <si>
    <t>NEI2TXT17693</t>
  </si>
  <si>
    <t>Delphi Catalyst Plant</t>
  </si>
  <si>
    <t>1301 Main Pky.</t>
  </si>
  <si>
    <t>NEIOKT$11035</t>
  </si>
  <si>
    <t>Delta Mill</t>
  </si>
  <si>
    <t>PO Box 815</t>
  </si>
  <si>
    <t>Delta</t>
  </si>
  <si>
    <t>84624</t>
  </si>
  <si>
    <t>NEIUT10311</t>
  </si>
  <si>
    <t>DENISON PHARMACEUTICALS INC</t>
  </si>
  <si>
    <t>60 DUNNELL LN</t>
  </si>
  <si>
    <t>PAWTUCKET</t>
  </si>
  <si>
    <t>02862</t>
  </si>
  <si>
    <t>NEI2RIAIR379</t>
  </si>
  <si>
    <t>Detergent Manufacturing</t>
  </si>
  <si>
    <t>3540 W 1987 S</t>
  </si>
  <si>
    <t>Salt Lake City</t>
  </si>
  <si>
    <t>84104</t>
  </si>
  <si>
    <t>NEIUTT$12235</t>
  </si>
  <si>
    <t>Diversified Energy Co LLC</t>
  </si>
  <si>
    <t>227 County Road 22 S</t>
  </si>
  <si>
    <t>MORRIS</t>
  </si>
  <si>
    <t>56267</t>
  </si>
  <si>
    <t>NEIMN1583</t>
  </si>
  <si>
    <t>Dover Chemical Corp (Baerlocher USA)</t>
  </si>
  <si>
    <t>3676 Davis Rd. N.W.</t>
  </si>
  <si>
    <t>Dover</t>
  </si>
  <si>
    <t>446220545</t>
  </si>
  <si>
    <t>NEIOHT$6266</t>
  </si>
  <si>
    <t>Dow Chem U.S.A. (NSR Use)</t>
  </si>
  <si>
    <t>305 S Crenshaw Blvd</t>
  </si>
  <si>
    <t>Torrance</t>
  </si>
  <si>
    <t>90503</t>
  </si>
  <si>
    <t>NEI20605</t>
  </si>
  <si>
    <t>DOW CHEMICAL CO. DALTON PLANT</t>
  </si>
  <si>
    <t>1468 PROSSER DR. S.E.</t>
  </si>
  <si>
    <t>30721</t>
  </si>
  <si>
    <t>NEI8108</t>
  </si>
  <si>
    <t>Dow Chemical Co/Union Carbide Pipeline Operations</t>
  </si>
  <si>
    <t>245 Ucar Rd (P.O. Box 150)</t>
  </si>
  <si>
    <t>Paincourtville</t>
  </si>
  <si>
    <t>70391</t>
  </si>
  <si>
    <t>NEILA0070011</t>
  </si>
  <si>
    <t>DOW CHEMICAL JOLIET SITE</t>
  </si>
  <si>
    <t>26332 S. FRONTAGE RD. W.</t>
  </si>
  <si>
    <t>CHANNAHON</t>
  </si>
  <si>
    <t>60410</t>
  </si>
  <si>
    <t>60410DWCHMI55AR</t>
  </si>
  <si>
    <t>DOW REICHHOLD KENSINGTON PLANT</t>
  </si>
  <si>
    <t>300 HADGRAFT INDL. BLVD.</t>
  </si>
  <si>
    <t>CHICKAMAUGA</t>
  </si>
  <si>
    <t>30707</t>
  </si>
  <si>
    <t>NEI8107</t>
  </si>
  <si>
    <t>DREXEL CHEMICAL CO.</t>
  </si>
  <si>
    <t>2487 PENNSYLVANIA ST.</t>
  </si>
  <si>
    <t>MEMPHIS</t>
  </si>
  <si>
    <t>381092855</t>
  </si>
  <si>
    <t>NEITNT$5070</t>
  </si>
  <si>
    <t>DSM NUTRITIONAL PRODUCTS INC.</t>
  </si>
  <si>
    <t>1000 COUNTY ROAD 227</t>
  </si>
  <si>
    <t>FREEPORT</t>
  </si>
  <si>
    <t>77541</t>
  </si>
  <si>
    <t>NEI10977</t>
  </si>
  <si>
    <t>DSM PHARMACEUTICALS INC</t>
  </si>
  <si>
    <t>US 13 NC 11 and US 264</t>
  </si>
  <si>
    <t>Greenville</t>
  </si>
  <si>
    <t>278351887</t>
  </si>
  <si>
    <t>27835BRRGHINTER</t>
  </si>
  <si>
    <t>DU PONT ELECTRONIC POLYMERS</t>
  </si>
  <si>
    <t>454182700</t>
  </si>
  <si>
    <t>NEIOHT$6586</t>
  </si>
  <si>
    <t>DU PONT TEIJIN FILMS CEDAR CREEK SITE</t>
  </si>
  <si>
    <t>3220 CEDAR CREEK RD.</t>
  </si>
  <si>
    <t>283017955</t>
  </si>
  <si>
    <t>NEINCT$3108</t>
  </si>
  <si>
    <t>DYNO NOBEL</t>
  </si>
  <si>
    <t>161 ULSTER AVE.</t>
  </si>
  <si>
    <t>ULSTER PARK</t>
  </si>
  <si>
    <t>12487</t>
  </si>
  <si>
    <t>NEINY111R097</t>
  </si>
  <si>
    <t>E. R. SQUIBB &amp; SONS LLC</t>
  </si>
  <si>
    <t>One Squibb Drive</t>
  </si>
  <si>
    <t>089030191</t>
  </si>
  <si>
    <t>NEINJ16037</t>
  </si>
  <si>
    <t>Eagle Zinc Co.</t>
  </si>
  <si>
    <t>218 Indl. Park Dr.</t>
  </si>
  <si>
    <t>Hillsboro</t>
  </si>
  <si>
    <t>62049</t>
  </si>
  <si>
    <t>NEIIL1359358</t>
  </si>
  <si>
    <t>Eagle-Picher Technologies LLC</t>
  </si>
  <si>
    <t>E. Clark St.</t>
  </si>
  <si>
    <t>Galena</t>
  </si>
  <si>
    <t>66739</t>
  </si>
  <si>
    <t>NEIKST$10270</t>
  </si>
  <si>
    <t>Eastman Gelatine Corp</t>
  </si>
  <si>
    <t>227 Washington St.</t>
  </si>
  <si>
    <t>Peabody</t>
  </si>
  <si>
    <t>01960</t>
  </si>
  <si>
    <t>NEIMAR119017</t>
  </si>
  <si>
    <t>Ecolab - Engineering Center</t>
  </si>
  <si>
    <t>940 Lone Oak Rd</t>
  </si>
  <si>
    <t>EAGAN</t>
  </si>
  <si>
    <t>55121</t>
  </si>
  <si>
    <t>NEIMN1226</t>
  </si>
  <si>
    <t>Elementis Pigments Inc</t>
  </si>
  <si>
    <t>1525 Wood Ave.</t>
  </si>
  <si>
    <t>Easton</t>
  </si>
  <si>
    <t>180423186</t>
  </si>
  <si>
    <t>NEIPAT$1952</t>
  </si>
  <si>
    <t>Eli Lilly And Company</t>
  </si>
  <si>
    <t>3080 AVE. HOSTOS</t>
  </si>
  <si>
    <t>MAYAGUEZ</t>
  </si>
  <si>
    <t>00680</t>
  </si>
  <si>
    <t>NEI46546</t>
  </si>
  <si>
    <t>ELIOKEM INC. AKRON PLANT</t>
  </si>
  <si>
    <t>1380 TECH WAY DR.</t>
  </si>
  <si>
    <t>AKRON</t>
  </si>
  <si>
    <t>44306</t>
  </si>
  <si>
    <t>NEIOHT$6208</t>
  </si>
  <si>
    <t>EMCO CHEMICAL DISTRIBUTORS INC</t>
  </si>
  <si>
    <t>2100 Commonwealth Ave</t>
  </si>
  <si>
    <t>North Chicago</t>
  </si>
  <si>
    <t>60064</t>
  </si>
  <si>
    <t>NEI55561</t>
  </si>
  <si>
    <t>Emerald Carolina Chemical, LLC</t>
  </si>
  <si>
    <t>8309 WILKINSON BV</t>
  </si>
  <si>
    <t>CHARLOTTE</t>
  </si>
  <si>
    <t>28214-9052</t>
  </si>
  <si>
    <t>NEINC0595</t>
  </si>
  <si>
    <t>Energizer Battery Manufacturing Inc</t>
  </si>
  <si>
    <t>2036 Blue Knob Rd County Rd 10</t>
  </si>
  <si>
    <t>Marietta</t>
  </si>
  <si>
    <t>45750</t>
  </si>
  <si>
    <t>NEIOHT$6648</t>
  </si>
  <si>
    <t>ENNIS PAINT INC.</t>
  </si>
  <si>
    <t>1509 S KAUFMAN</t>
  </si>
  <si>
    <t>ENNIS</t>
  </si>
  <si>
    <t>75119</t>
  </si>
  <si>
    <t>75119NNSPN1509S</t>
  </si>
  <si>
    <t>ENSIGN-BICKFORD CO</t>
  </si>
  <si>
    <t>660 HOPMEADOW ST.</t>
  </si>
  <si>
    <t>SIMSBURY</t>
  </si>
  <si>
    <t>CT</t>
  </si>
  <si>
    <t>06070</t>
  </si>
  <si>
    <t>NEICT6902</t>
  </si>
  <si>
    <t>ENSIGN-BICKFORD CO THE</t>
  </si>
  <si>
    <t>RT 75 GRAHAM IN MUHLENBURG CO</t>
  </si>
  <si>
    <t>GRAHAM</t>
  </si>
  <si>
    <t>42344</t>
  </si>
  <si>
    <t>NEIKY1041</t>
  </si>
  <si>
    <t>ENZON PHARMACEUTICALS INC.</t>
  </si>
  <si>
    <t>6925 GUION ROAD</t>
  </si>
  <si>
    <t>INDIANAPOLIS</t>
  </si>
  <si>
    <t>46268</t>
  </si>
  <si>
    <t>NEI2INELO01</t>
  </si>
  <si>
    <t>EQUISTAR CHEMICALS  LP/LAKE CHARLES PLANT</t>
  </si>
  <si>
    <t>4300 HWY 108 S</t>
  </si>
  <si>
    <t>SULPHUR</t>
  </si>
  <si>
    <t>70663</t>
  </si>
  <si>
    <t>NEILA0002</t>
  </si>
  <si>
    <t>Erachem Comilog Inc   Baltimore Plant</t>
  </si>
  <si>
    <t>610 Pittman Rd.</t>
  </si>
  <si>
    <t>212261788</t>
  </si>
  <si>
    <t>NEIMD0030056</t>
  </si>
  <si>
    <t>ETHOX CHEMICALS</t>
  </si>
  <si>
    <t>1801 PERIMETER ROAD</t>
  </si>
  <si>
    <t>29605</t>
  </si>
  <si>
    <t>NEI41327</t>
  </si>
  <si>
    <t>ETHYL CORP</t>
  </si>
  <si>
    <t>1000 N. S. AVE.</t>
  </si>
  <si>
    <t>NEI6910</t>
  </si>
  <si>
    <t>ETHYL CORPORATION</t>
  </si>
  <si>
    <t>1000 N. SOUTH ST.</t>
  </si>
  <si>
    <t>NEI6934</t>
  </si>
  <si>
    <t>Exide Technologies</t>
  </si>
  <si>
    <t>5909 E. Randolph St.</t>
  </si>
  <si>
    <t>Commerce</t>
  </si>
  <si>
    <t>90040</t>
  </si>
  <si>
    <t>NEICAT$12569</t>
  </si>
  <si>
    <t>EXXONMOBIL CHEMICAL COMPANY-BA TON ROUGE POLYOLEFINS PLANT</t>
  </si>
  <si>
    <t>12875 SCENIC HWY.</t>
  </si>
  <si>
    <t>BATON ROUGE</t>
  </si>
  <si>
    <t>708073006</t>
  </si>
  <si>
    <t>NEILAT$10663</t>
  </si>
  <si>
    <t>FABRICOLOR MFG  CORP</t>
  </si>
  <si>
    <t>24 1/2 VAN HOUTEN ST</t>
  </si>
  <si>
    <t>PATERSON</t>
  </si>
  <si>
    <t>07505</t>
  </si>
  <si>
    <t>NEINJNJ3601</t>
  </si>
  <si>
    <t>Fairmount Chemical</t>
  </si>
  <si>
    <t>117 Blanchard St</t>
  </si>
  <si>
    <t>Newark</t>
  </si>
  <si>
    <t>07105</t>
  </si>
  <si>
    <t>NEINJNJ34456</t>
  </si>
  <si>
    <t>Ferro Corp (Degussa Corp)</t>
  </si>
  <si>
    <t>3900 S. Clinton Ave.</t>
  </si>
  <si>
    <t>South Plainfield</t>
  </si>
  <si>
    <t>07080</t>
  </si>
  <si>
    <t>NEI6381</t>
  </si>
  <si>
    <t>Ferro Corp Baton Rouge Site</t>
  </si>
  <si>
    <t>111 W Irene Rd</t>
  </si>
  <si>
    <t>Zachary</t>
  </si>
  <si>
    <t>70791</t>
  </si>
  <si>
    <t>NEILA0023</t>
  </si>
  <si>
    <t>Ferro Corp.</t>
  </si>
  <si>
    <t>1560 N. Main St.</t>
  </si>
  <si>
    <t>Orrville</t>
  </si>
  <si>
    <t>44667</t>
  </si>
  <si>
    <t>NEIOHT$6295</t>
  </si>
  <si>
    <t>FERRO CORP.</t>
  </si>
  <si>
    <t>MEADOWBROOK INDUSTRIAL PKY.</t>
  </si>
  <si>
    <t>TOCCOA</t>
  </si>
  <si>
    <t>30577</t>
  </si>
  <si>
    <t>NEIGAT$3818</t>
  </si>
  <si>
    <t>FERRO CORP. POLYMER ADDITIVES DIV.</t>
  </si>
  <si>
    <t>1636 WAYSIDE RD.</t>
  </si>
  <si>
    <t>44112</t>
  </si>
  <si>
    <t>NEIOHT$6059</t>
  </si>
  <si>
    <t>FERRO CORP. WALTON HILLS OPS.</t>
  </si>
  <si>
    <t>7050 KRICK RD.</t>
  </si>
  <si>
    <t>WALTON HILLS</t>
  </si>
  <si>
    <t>441464494</t>
  </si>
  <si>
    <t>NEIOHT$6127</t>
  </si>
  <si>
    <t>Ferro Electronic Material Systems</t>
  </si>
  <si>
    <t>1789 Transelco Dr.</t>
  </si>
  <si>
    <t>Penn Yan</t>
  </si>
  <si>
    <t>145279752</t>
  </si>
  <si>
    <t>NEI2NYT14975</t>
  </si>
  <si>
    <t>FERRO GLASS &amp; COLOR CORP</t>
  </si>
  <si>
    <t>W. WYLIE AVE.</t>
  </si>
  <si>
    <t>WASHINGTON</t>
  </si>
  <si>
    <t>153010519</t>
  </si>
  <si>
    <t>NEIPAT$1509</t>
  </si>
  <si>
    <t>Finnchem USA Eastover</t>
  </si>
  <si>
    <t>200 Wateree Station Rd</t>
  </si>
  <si>
    <t>Eastover</t>
  </si>
  <si>
    <t>29044</t>
  </si>
  <si>
    <t>29044FNNCH200WA</t>
  </si>
  <si>
    <t>FIRESTONE POLYMERS LLC</t>
  </si>
  <si>
    <t>381 W. WILBETH RD.</t>
  </si>
  <si>
    <t>44301</t>
  </si>
  <si>
    <t>NEIOHT$6210</t>
  </si>
  <si>
    <t>FIRMENICH INC</t>
  </si>
  <si>
    <t>250 PLAINSBORO RD.</t>
  </si>
  <si>
    <t>PLAINSBORO</t>
  </si>
  <si>
    <t>08536</t>
  </si>
  <si>
    <t>NEINJT$935</t>
  </si>
  <si>
    <t>Fisher Scientific Co L.L. C.</t>
  </si>
  <si>
    <t>1 Reagent Ln.</t>
  </si>
  <si>
    <t>Fair Lawn</t>
  </si>
  <si>
    <t>07410</t>
  </si>
  <si>
    <t>NEINJT$807</t>
  </si>
  <si>
    <t>FLEMING LABORATORIES INC</t>
  </si>
  <si>
    <t>2215 THRIFT RD.</t>
  </si>
  <si>
    <t>28208</t>
  </si>
  <si>
    <t>NEINCT$3084</t>
  </si>
  <si>
    <t>Flint Hills Sulfuric Acid/Alum Rosemount</t>
  </si>
  <si>
    <t>13115 Courthouse Blvd</t>
  </si>
  <si>
    <t>Rosemount</t>
  </si>
  <si>
    <t>55068</t>
  </si>
  <si>
    <t>NEIMN14713</t>
  </si>
  <si>
    <t>FLOW POLYMERS INC</t>
  </si>
  <si>
    <t>1525 STRATFORD AVE.</t>
  </si>
  <si>
    <t>STRATFORD</t>
  </si>
  <si>
    <t>066157646</t>
  </si>
  <si>
    <t>NEICTT$619</t>
  </si>
  <si>
    <t>2007 costs 2002 sales</t>
  </si>
  <si>
    <t>2007 costs 2007 sales cpi ad</t>
  </si>
  <si>
    <t>FMC CORP  ORGANIC CHEMICALS DIVISION</t>
  </si>
  <si>
    <t>1701 E. PATAPSCO AVE.</t>
  </si>
  <si>
    <t>BALTIMORE</t>
  </si>
  <si>
    <t>21226</t>
  </si>
  <si>
    <t>NEI16364</t>
  </si>
  <si>
    <t>FMC Corp Tonawanda Plan T</t>
  </si>
  <si>
    <t>35 Sawyer Ave.</t>
  </si>
  <si>
    <t>Tonawanda</t>
  </si>
  <si>
    <t>141507716</t>
  </si>
  <si>
    <t>NEINY0290754</t>
  </si>
  <si>
    <t>Fontarome Chemical</t>
  </si>
  <si>
    <t>4170 S NEVADA ST</t>
  </si>
  <si>
    <t>SAINT FRANCIS</t>
  </si>
  <si>
    <t>53235</t>
  </si>
  <si>
    <t>NEIWI2419674</t>
  </si>
  <si>
    <t>FOREST CITY TECHS. INC. PLANT 4</t>
  </si>
  <si>
    <t>401 MAGYAR ST.</t>
  </si>
  <si>
    <t>WELLINGTON</t>
  </si>
  <si>
    <t>44090</t>
  </si>
  <si>
    <t>NEI11503</t>
  </si>
  <si>
    <t>FOSTER PRODUCTS CORPORATION</t>
  </si>
  <si>
    <t>6107 INDUSTRIAL WAY</t>
  </si>
  <si>
    <t>HOUSTON</t>
  </si>
  <si>
    <t>77011</t>
  </si>
  <si>
    <t>NEITXT$11479</t>
  </si>
  <si>
    <t>FOX INDS  INC</t>
  </si>
  <si>
    <t>3100 FALLS CLIFF RD.</t>
  </si>
  <si>
    <t>21211</t>
  </si>
  <si>
    <t>NEIMDT$2285</t>
  </si>
  <si>
    <t>GE GLOBAL RESEARCH</t>
  </si>
  <si>
    <t>1 RESEARCH CIR K1/1A69A</t>
  </si>
  <si>
    <t>NISKAYUNA</t>
  </si>
  <si>
    <t>12309</t>
  </si>
  <si>
    <t>NEINY4422400</t>
  </si>
  <si>
    <t>GE PLASTICS</t>
  </si>
  <si>
    <t>3531 PORT &amp; HARBOR DR.</t>
  </si>
  <si>
    <t>BAY SAINT LOUIS</t>
  </si>
  <si>
    <t>MS</t>
  </si>
  <si>
    <t>39520</t>
  </si>
  <si>
    <t>NEIMS0451173</t>
  </si>
  <si>
    <t>General Chemical LLC</t>
  </si>
  <si>
    <t>511 E Plant St</t>
  </si>
  <si>
    <t>Hopewell</t>
  </si>
  <si>
    <t>23860</t>
  </si>
  <si>
    <t>NEIVA6700001</t>
  </si>
  <si>
    <t>GENERAL DYNAMICS ATP</t>
  </si>
  <si>
    <t>1/2 MILE W. HWY. 203</t>
  </si>
  <si>
    <t>WOODBERRY</t>
  </si>
  <si>
    <t>AR</t>
  </si>
  <si>
    <t>71744</t>
  </si>
  <si>
    <t>NEI2ART17484</t>
  </si>
  <si>
    <t>GENERAL ELECTRIC CONSUMER PRODS.  LIGHTING</t>
  </si>
  <si>
    <t>1099 IVANHOE RD.</t>
  </si>
  <si>
    <t>44110</t>
  </si>
  <si>
    <t>NEIOHT$6057</t>
  </si>
  <si>
    <t>GENZYME BIOSURGERY</t>
  </si>
  <si>
    <t>1125 PLEASANT VIEW TERR.</t>
  </si>
  <si>
    <t>PARK RIDGE</t>
  </si>
  <si>
    <t>07656</t>
  </si>
  <si>
    <t>NEI2NJT14762</t>
  </si>
  <si>
    <t>GEORGIA GULF LAKE CHARLES LLC/VCM PLNT</t>
  </si>
  <si>
    <t>1600 VCM PLANT RD</t>
  </si>
  <si>
    <t>WESTLAKE</t>
  </si>
  <si>
    <t>NEILA0190012</t>
  </si>
  <si>
    <t>GEORGIA-PACIFIC RESINS INC</t>
  </si>
  <si>
    <t>10399 STOCKTON BLVD</t>
  </si>
  <si>
    <t>ELK GROVE</t>
  </si>
  <si>
    <t>95624</t>
  </si>
  <si>
    <t>NEI22561</t>
  </si>
  <si>
    <t>GEORGIA-PACIFIC RESINS INC. ALBANY PLANT</t>
  </si>
  <si>
    <t>2190 Old Salem Rd NE</t>
  </si>
  <si>
    <t>Albany</t>
  </si>
  <si>
    <t>OR</t>
  </si>
  <si>
    <t>97321</t>
  </si>
  <si>
    <t>NEI46840</t>
  </si>
  <si>
    <t>GLAXO SMITHKLINE/RESEARCH &amp; DEV</t>
  </si>
  <si>
    <t>709 SWEDELAND RD.  MC UE0393</t>
  </si>
  <si>
    <t>KING OF PRUSSIA</t>
  </si>
  <si>
    <t>194060939</t>
  </si>
  <si>
    <t>NEI5409</t>
  </si>
  <si>
    <t>GLAXO SMITHKLINE/UPPER PROVIDENCE</t>
  </si>
  <si>
    <t>1250 S. COLLEGEVILLE RD. MC UP 2410</t>
  </si>
  <si>
    <t>COLLEGEVILLE</t>
  </si>
  <si>
    <t>19426</t>
  </si>
  <si>
    <t>NEIPAT$2145</t>
  </si>
  <si>
    <t>GLAXOSMITHKLINE BIOLOGICS HAMILTON</t>
  </si>
  <si>
    <t>553 OLD CORVALLIS RD.</t>
  </si>
  <si>
    <t>HAMILTON</t>
  </si>
  <si>
    <t>59840</t>
  </si>
  <si>
    <t>NEIMTT$9046</t>
  </si>
  <si>
    <t>GOODRICH  CORPORATION</t>
  </si>
  <si>
    <t>2468 INDUSTRIAL PKWY</t>
  </si>
  <si>
    <t>CALVERT CITY</t>
  </si>
  <si>
    <t>42029</t>
  </si>
  <si>
    <t>NEI32993</t>
  </si>
  <si>
    <t>GOODYEAR CHEM PLANT</t>
  </si>
  <si>
    <t>5500  GOODYEAR DRIVE</t>
  </si>
  <si>
    <t>NIAGARA FALLS</t>
  </si>
  <si>
    <t>14304</t>
  </si>
  <si>
    <t>NEI38086</t>
  </si>
  <si>
    <t>Grace Davison Curtis Bay Works</t>
  </si>
  <si>
    <t>5500 Chemical Rd.</t>
  </si>
  <si>
    <t>212261698</t>
  </si>
  <si>
    <t>NEIMD5100076</t>
  </si>
  <si>
    <t>Great Western Inorganics Inc</t>
  </si>
  <si>
    <t>17400 Highway 72</t>
  </si>
  <si>
    <t>Arvada</t>
  </si>
  <si>
    <t>80007-8235</t>
  </si>
  <si>
    <t>NEICO0590076</t>
  </si>
  <si>
    <t>GROW GROUP INC.</t>
  </si>
  <si>
    <t>11641 PIKE STREET</t>
  </si>
  <si>
    <t>SANTA FE SPRINGS</t>
  </si>
  <si>
    <t>NEICA0371514</t>
  </si>
  <si>
    <t>H.B. FULLER COMPANY</t>
  </si>
  <si>
    <t>10500 INDUSTRIAL AVENUE</t>
  </si>
  <si>
    <t>ROSEVILLE</t>
  </si>
  <si>
    <t>95678</t>
  </si>
  <si>
    <t>NEI22352</t>
  </si>
  <si>
    <t>Haldor Topsoe Inc.</t>
  </si>
  <si>
    <t>10010 Bayport Rd</t>
  </si>
  <si>
    <t>NEI6897</t>
  </si>
  <si>
    <t>Hall Chemical Co</t>
  </si>
  <si>
    <t>28960 Lakeland Blvd</t>
  </si>
  <si>
    <t>Wickliffe</t>
  </si>
  <si>
    <t>44092</t>
  </si>
  <si>
    <t>44092THHLL28960</t>
  </si>
  <si>
    <t>HALOCARBON PRODUCTS CORP</t>
  </si>
  <si>
    <t>1100 DITTMAN CT</t>
  </si>
  <si>
    <t>NORTH AUGUSTA</t>
  </si>
  <si>
    <t>29841</t>
  </si>
  <si>
    <t>NEISCT$3615</t>
  </si>
  <si>
    <t>Hammond Group Inc. Halstab Div</t>
  </si>
  <si>
    <t>3100 Michigan Street</t>
  </si>
  <si>
    <t>Hammond</t>
  </si>
  <si>
    <t>46323</t>
  </si>
  <si>
    <t>NEIIN00218</t>
  </si>
  <si>
    <t>Hammond Group, Inc. (HGI)</t>
  </si>
  <si>
    <t>2308 165Th Street</t>
  </si>
  <si>
    <t>46320</t>
  </si>
  <si>
    <t>NEIIN00219</t>
  </si>
  <si>
    <t>Hammond Lead Products</t>
  </si>
  <si>
    <t>10 Grosstown Rd.</t>
  </si>
  <si>
    <t>Pottstown</t>
  </si>
  <si>
    <t>19464</t>
  </si>
  <si>
    <t>NEIPAT$2166</t>
  </si>
  <si>
    <t>Heartland Corn Products</t>
  </si>
  <si>
    <t>E State Highway 19</t>
  </si>
  <si>
    <t>WINTHROP</t>
  </si>
  <si>
    <t>55396</t>
  </si>
  <si>
    <t>NEIRMN271430</t>
  </si>
  <si>
    <t>HEAT TREATMENT SERVICES</t>
  </si>
  <si>
    <t>4460 SINGLETON BLVD</t>
  </si>
  <si>
    <t>75211</t>
  </si>
  <si>
    <t>NEITXT$11233</t>
  </si>
  <si>
    <t>HELENA CHEMICAL CO.</t>
  </si>
  <si>
    <t>434 FENN RD.</t>
  </si>
  <si>
    <t>CORDELE</t>
  </si>
  <si>
    <t>31015</t>
  </si>
  <si>
    <t>NEIGAT$3897</t>
  </si>
  <si>
    <t>Hercules Incorporated</t>
  </si>
  <si>
    <t>3000 Louisville Road</t>
  </si>
  <si>
    <t>Savannah</t>
  </si>
  <si>
    <t>31415</t>
  </si>
  <si>
    <t>NEIGAT$3942</t>
  </si>
  <si>
    <t>Heritage Technologies L.L.C. Micronutrients Div.</t>
  </si>
  <si>
    <t>1550 Research Way</t>
  </si>
  <si>
    <t>Indianapolis</t>
  </si>
  <si>
    <t>462313350</t>
  </si>
  <si>
    <t>NEI2IN00417</t>
  </si>
  <si>
    <t>HOLLAND COLORS AMERICAS INC</t>
  </si>
  <si>
    <t>1501 PROGRESS DRIVE</t>
  </si>
  <si>
    <t>RICHMOND</t>
  </si>
  <si>
    <t>47374</t>
  </si>
  <si>
    <t>NEI2IN177051</t>
  </si>
  <si>
    <t>HONEYWELL COLUMBIA</t>
  </si>
  <si>
    <t>4401 ST ANDREWS RD</t>
  </si>
  <si>
    <t>COLUMBIA</t>
  </si>
  <si>
    <t>29210</t>
  </si>
  <si>
    <t>NEISC2450</t>
  </si>
  <si>
    <t>HONEYWELL COMMERCIAL ROOFING SYSTEMS</t>
  </si>
  <si>
    <t>1327 ERIE STREET</t>
  </si>
  <si>
    <t>BIRMINGHAM</t>
  </si>
  <si>
    <t>35224</t>
  </si>
  <si>
    <t>NEIALT$4502</t>
  </si>
  <si>
    <t>HONEYWELL INC. ORANGE PLANT</t>
  </si>
  <si>
    <t>F.M. 1006, DUPONT ROAD IN ORANGE</t>
  </si>
  <si>
    <t>77630</t>
  </si>
  <si>
    <t>NEI7136</t>
  </si>
  <si>
    <t>HONEYWELL INTERNATIONAL  (BURDICK &amp; JACKSON)</t>
  </si>
  <si>
    <t>1953 SOUTH HARVEY STREET</t>
  </si>
  <si>
    <t>MUSKEGON</t>
  </si>
  <si>
    <t>494426184</t>
  </si>
  <si>
    <t>NEIMIB4303</t>
  </si>
  <si>
    <t>Honeywell International Inc.</t>
  </si>
  <si>
    <t>2768 N. U.S. Hwy. 45</t>
  </si>
  <si>
    <t>Metropolis</t>
  </si>
  <si>
    <t>62960</t>
  </si>
  <si>
    <t>NEI52350</t>
  </si>
  <si>
    <t>HONEYWELL INTL. INC.</t>
  </si>
  <si>
    <t>3330 S. 3RD ST.</t>
  </si>
  <si>
    <t>IRONTON</t>
  </si>
  <si>
    <t>45638</t>
  </si>
  <si>
    <t>NEI11653</t>
  </si>
  <si>
    <t>Honeywell Intl. Inc. (Allied Signal Inc [Nsr Use Only])</t>
  </si>
  <si>
    <t>850 S. Sepulveda Blvd.</t>
  </si>
  <si>
    <t>El Segundo</t>
  </si>
  <si>
    <t>902454713</t>
  </si>
  <si>
    <t>NEI20266</t>
  </si>
  <si>
    <t>HOUSTON OLEFINS PLANT</t>
  </si>
  <si>
    <t>9822 LA PORTE FWY.</t>
  </si>
  <si>
    <t>77001</t>
  </si>
  <si>
    <t>NEI6625</t>
  </si>
  <si>
    <t>Hubbard-Hall Inc</t>
  </si>
  <si>
    <t>563 S. Leonard St.</t>
  </si>
  <si>
    <t>Waterbury</t>
  </si>
  <si>
    <t>06708</t>
  </si>
  <si>
    <t>NEICTT$644</t>
  </si>
  <si>
    <t>Hummel Croton Inc</t>
  </si>
  <si>
    <t>10 Harmich Rd.</t>
  </si>
  <si>
    <t>NEINJNJ3606</t>
  </si>
  <si>
    <t>HUNTSMAN ETHYLENEAMINES</t>
  </si>
  <si>
    <t>307 CR 624 AT GATE A-38 BLACK</t>
  </si>
  <si>
    <t>NEI2TX039668</t>
  </si>
  <si>
    <t>HYDRITE CHEMICAL CO.</t>
  </si>
  <si>
    <t>114 N MAIN ST</t>
  </si>
  <si>
    <t>53527</t>
  </si>
  <si>
    <t>NEI42539</t>
  </si>
  <si>
    <t>IMC Chemicals, Inc.</t>
  </si>
  <si>
    <t>13200 Main St</t>
  </si>
  <si>
    <t>Trona</t>
  </si>
  <si>
    <t>93562</t>
  </si>
  <si>
    <t>NEI22851</t>
  </si>
  <si>
    <t>IMERYS</t>
  </si>
  <si>
    <t>HWY 912</t>
  </si>
  <si>
    <t>BENNETTSVILLE</t>
  </si>
  <si>
    <t>29512</t>
  </si>
  <si>
    <t>NEI2SC069045</t>
  </si>
  <si>
    <t>INB: PAXIS PHARMACEUTICALS</t>
  </si>
  <si>
    <t>5555 AIRPORT BLVD</t>
  </si>
  <si>
    <t>BOULDER</t>
  </si>
  <si>
    <t>80301-2339</t>
  </si>
  <si>
    <t>NEI1366</t>
  </si>
  <si>
    <t>Indium Corp  Of America</t>
  </si>
  <si>
    <t>1676 Lincoln Ave.</t>
  </si>
  <si>
    <t>Utica</t>
  </si>
  <si>
    <t>13502</t>
  </si>
  <si>
    <t>NEI38155</t>
  </si>
  <si>
    <t>INDUSTRIAL POLYCHEMICAL SERV</t>
  </si>
  <si>
    <t>17109 S MAIN ST</t>
  </si>
  <si>
    <t>CARSON</t>
  </si>
  <si>
    <t>90248</t>
  </si>
  <si>
    <t>NEICA0371163</t>
  </si>
  <si>
    <t>Ineos Silicas Americas LLC</t>
  </si>
  <si>
    <t>111 Ingalls Ave</t>
  </si>
  <si>
    <t>Joliet</t>
  </si>
  <si>
    <t>60435</t>
  </si>
  <si>
    <t>NEIIL53</t>
  </si>
  <si>
    <t>Infinity Pharmaceuticals</t>
  </si>
  <si>
    <t>385 OYSTER POINT BLVD. STE. 1</t>
  </si>
  <si>
    <t>SOUTH SAN FRANCISCO</t>
  </si>
  <si>
    <t>94080</t>
  </si>
  <si>
    <t>NEICAT$13075</t>
  </si>
  <si>
    <t>International Catalyst Technology, Inc</t>
  </si>
  <si>
    <t>5150 Gilbertsville Hwy</t>
  </si>
  <si>
    <t>Calvert City</t>
  </si>
  <si>
    <t>combined INORG-0300</t>
  </si>
  <si>
    <t>INTERNATIONAL FLAVORS &amp; FRAGRANCES</t>
  </si>
  <si>
    <t>3005 INTERNATIONAL BLVD.</t>
  </si>
  <si>
    <t>AUGUSTA</t>
  </si>
  <si>
    <t>30906</t>
  </si>
  <si>
    <t>NEI45476</t>
  </si>
  <si>
    <t>Intertrade Holdings, Inc.</t>
  </si>
  <si>
    <t>Highway 68</t>
  </si>
  <si>
    <t>Copperhill</t>
  </si>
  <si>
    <t>37317</t>
  </si>
  <si>
    <t>NEITN0004</t>
  </si>
  <si>
    <t>INVITROGEN CORP</t>
  </si>
  <si>
    <t>7300 GOVERNORS WAY</t>
  </si>
  <si>
    <t>FREDERICK</t>
  </si>
  <si>
    <t>21704</t>
  </si>
  <si>
    <t>NEI2MDT13813</t>
  </si>
  <si>
    <t>IRIX PHARMACEUTICALS INC.</t>
  </si>
  <si>
    <t>101 TECHNOLOGY PL.</t>
  </si>
  <si>
    <t>FLORENCE</t>
  </si>
  <si>
    <t>29501</t>
  </si>
  <si>
    <t>NEI2SCT14210</t>
  </si>
  <si>
    <t>ISP FREETOWN FINE CHEMICALS INC</t>
  </si>
  <si>
    <t>238 S. MAIN ST.</t>
  </si>
  <si>
    <t>ASSONET</t>
  </si>
  <si>
    <t>027021699</t>
  </si>
  <si>
    <t>NEI6214</t>
  </si>
  <si>
    <t>ITW TACC CARTERSVILLE</t>
  </si>
  <si>
    <t>120 WANSLEY DR.</t>
  </si>
  <si>
    <t>CARTERSVILLE</t>
  </si>
  <si>
    <t>30121</t>
  </si>
  <si>
    <t>NEIGAT$3669</t>
  </si>
  <si>
    <t>ITW TACC FREEPORT</t>
  </si>
  <si>
    <t>159 HANSE AVE.</t>
  </si>
  <si>
    <t>11520</t>
  </si>
  <si>
    <t>NEINYT$1079</t>
  </si>
  <si>
    <t>J R Simplot Company</t>
  </si>
  <si>
    <t>12688 S Colorado Ave</t>
  </si>
  <si>
    <t>Helm</t>
  </si>
  <si>
    <t>93627</t>
  </si>
  <si>
    <t>NEI19939</t>
  </si>
  <si>
    <t>JAYHAWK FINE CHEMICALS</t>
  </si>
  <si>
    <t>8545 SE JAYHAWK DRIVE</t>
  </si>
  <si>
    <t>GALENA</t>
  </si>
  <si>
    <t>NEIKST$10272</t>
  </si>
  <si>
    <t>JOHNSON MATTHEY INC. DOWNING TOWN SITE</t>
  </si>
  <si>
    <t>498 ACORN LN.</t>
  </si>
  <si>
    <t>DOWNINGTOWN</t>
  </si>
  <si>
    <t>19335</t>
  </si>
  <si>
    <t>NEI2PAT13728</t>
  </si>
  <si>
    <t>JOHNSON MATTHEY PHARMA SERVICES</t>
  </si>
  <si>
    <t>25 PATTON RD.</t>
  </si>
  <si>
    <t>DEVENS</t>
  </si>
  <si>
    <t>014323803</t>
  </si>
  <si>
    <t>NEI2MA180440</t>
  </si>
  <si>
    <t>JOHNSON POLYMER - WAXDALE</t>
  </si>
  <si>
    <t>8311 16TH ST.</t>
  </si>
  <si>
    <t>STURTEVANT</t>
  </si>
  <si>
    <t>53177</t>
  </si>
  <si>
    <t>combined P&amp;R-0127</t>
  </si>
  <si>
    <t>Jones-Hamilton Company</t>
  </si>
  <si>
    <t>8400 Enterprise Dr</t>
  </si>
  <si>
    <t>94560</t>
  </si>
  <si>
    <t>NEICA00119</t>
  </si>
  <si>
    <t>Jowat Corporation</t>
  </si>
  <si>
    <t>6058 Lois Lane</t>
  </si>
  <si>
    <t>Archdale</t>
  </si>
  <si>
    <t>27263</t>
  </si>
  <si>
    <t>NEIRNC100293</t>
  </si>
  <si>
    <t>KENRICH PETROCHEMICALS INC</t>
  </si>
  <si>
    <t>140 E. 22ND ST.</t>
  </si>
  <si>
    <t>BAYONNE</t>
  </si>
  <si>
    <t>070020032</t>
  </si>
  <si>
    <t>NEI2NJT14715</t>
  </si>
  <si>
    <t>Kerr-Mcgee Chemical L.L.C.</t>
  </si>
  <si>
    <t>8000 W. Lake Mead Dr.</t>
  </si>
  <si>
    <t>Henderson</t>
  </si>
  <si>
    <t>NV</t>
  </si>
  <si>
    <t>89015</t>
  </si>
  <si>
    <t>NEINVT$12483</t>
  </si>
  <si>
    <t>KING PHARMACEUTICALS, INC.</t>
  </si>
  <si>
    <t>501 Fifth Street</t>
  </si>
  <si>
    <t>Bristol</t>
  </si>
  <si>
    <t>37620</t>
  </si>
  <si>
    <t>NEITNT$4925</t>
  </si>
  <si>
    <t>KINGSFORD MANUFACTURING CO-BRIQUETTING PLANT</t>
  </si>
  <si>
    <t>21200 MARIES ROAD 314</t>
  </si>
  <si>
    <t>BELLE</t>
  </si>
  <si>
    <t>65013</t>
  </si>
  <si>
    <t>NEIMOT$10121</t>
  </si>
  <si>
    <t>KINGSFORD MANUFACTURING COMPANY</t>
  </si>
  <si>
    <t>5126 SUMMER SHADE RD</t>
  </si>
  <si>
    <t>SUMMER SHADE</t>
  </si>
  <si>
    <t>42166</t>
  </si>
  <si>
    <t>NEIKY1690012</t>
  </si>
  <si>
    <t>ROUTE 219 SOUTH</t>
  </si>
  <si>
    <t>PARSONS</t>
  </si>
  <si>
    <t>WV</t>
  </si>
  <si>
    <t>26287</t>
  </si>
  <si>
    <t>NEIWVT$2748</t>
  </si>
  <si>
    <t>ROUTE 46</t>
  </si>
  <si>
    <t>BERYL</t>
  </si>
  <si>
    <t>26726</t>
  </si>
  <si>
    <t>NEIWV0570003</t>
  </si>
  <si>
    <t>KINGSFORD MFG CO</t>
  </si>
  <si>
    <t>9500 US 27 S</t>
  </si>
  <si>
    <t>BURNSIDE</t>
  </si>
  <si>
    <t>42519</t>
  </si>
  <si>
    <t>NEIKYT$5656</t>
  </si>
  <si>
    <t>KINGSFORD MFG. CO.</t>
  </si>
  <si>
    <t>3315 MARCOLA RD.</t>
  </si>
  <si>
    <t>SPRINGFIELD</t>
  </si>
  <si>
    <t>97478</t>
  </si>
  <si>
    <t>NEIORT$13441</t>
  </si>
  <si>
    <t>KV PHARMACEUTICAL COMPANY-BRENTWOOD</t>
  </si>
  <si>
    <t>8050 LITZSINGER</t>
  </si>
  <si>
    <t>BRENTWOOD</t>
  </si>
  <si>
    <t>63144</t>
  </si>
  <si>
    <t>NEIMO1891015</t>
  </si>
  <si>
    <t>KV PHARMACEUTICAL COMPANY-SCHUETZ RD</t>
  </si>
  <si>
    <t>2303 SCHUETZ RD</t>
  </si>
  <si>
    <t>63146</t>
  </si>
  <si>
    <t>NEI34766</t>
  </si>
  <si>
    <t>Langeloth Metallurgical Co</t>
  </si>
  <si>
    <t>10 Langeloth Plant Dr</t>
  </si>
  <si>
    <t>Langeloth</t>
  </si>
  <si>
    <t>150540608</t>
  </si>
  <si>
    <t>15054CLMXMMAINS</t>
  </si>
  <si>
    <t>LCY ELASTOMERS--THERMO-ELASTOMER PLANT</t>
  </si>
  <si>
    <t>4803 DECKER DRIVE</t>
  </si>
  <si>
    <t>BAYTOWN</t>
  </si>
  <si>
    <t>77521</t>
  </si>
  <si>
    <t>NEI6738</t>
  </si>
  <si>
    <t>LEVER BROS CO</t>
  </si>
  <si>
    <t>6300 SHEILA ST</t>
  </si>
  <si>
    <t>90022</t>
  </si>
  <si>
    <t>NEI20937</t>
  </si>
  <si>
    <t>LINDAU CHEMICALS INC.</t>
  </si>
  <si>
    <t>750 GRANBY LN.</t>
  </si>
  <si>
    <t>29201</t>
  </si>
  <si>
    <t>NEISCT$3351</t>
  </si>
  <si>
    <t>LONZA PERFORMANCE CHEMICALS</t>
  </si>
  <si>
    <t>8316 W Route 24</t>
  </si>
  <si>
    <t>Mapleton</t>
  </si>
  <si>
    <t>61547</t>
  </si>
  <si>
    <t>NEI52652</t>
  </si>
  <si>
    <t>LUBRIZOL SPARTANBURG</t>
  </si>
  <si>
    <t>195 BROOKS BOULEVARD</t>
  </si>
  <si>
    <t>SPARTANBURG</t>
  </si>
  <si>
    <t>29302</t>
  </si>
  <si>
    <t>NEI2SC0-0069</t>
  </si>
  <si>
    <t>LYMTAL INTL. INC.</t>
  </si>
  <si>
    <t>4150 S. LAPEER RD.</t>
  </si>
  <si>
    <t>LAKE ORION</t>
  </si>
  <si>
    <t>48359</t>
  </si>
  <si>
    <t>NEIMIN3417</t>
  </si>
  <si>
    <t>MALLARD CREEK POLYMERS, INC.</t>
  </si>
  <si>
    <t>14700 MALLARD CREEK RD</t>
  </si>
  <si>
    <t>28262-0499</t>
  </si>
  <si>
    <t>NEI44101</t>
  </si>
  <si>
    <t>Mallinckrodt Baker Inc.</t>
  </si>
  <si>
    <t>Hwy. 68 Bypass</t>
  </si>
  <si>
    <t>Paris</t>
  </si>
  <si>
    <t>40361</t>
  </si>
  <si>
    <t>NEIKY2101700</t>
  </si>
  <si>
    <t>Mallinckrodt Inc</t>
  </si>
  <si>
    <t>8801 Capital Boulevard</t>
  </si>
  <si>
    <t>Raleigh</t>
  </si>
  <si>
    <t>27616</t>
  </si>
  <si>
    <t>NEI54183</t>
  </si>
  <si>
    <t>MAPEI CORP</t>
  </si>
  <si>
    <t>530 Industrial Dr</t>
  </si>
  <si>
    <t>West Chicago</t>
  </si>
  <si>
    <t>60185</t>
  </si>
  <si>
    <t>NEI50101</t>
  </si>
  <si>
    <t>MARINE TERMINAL OPERATION</t>
  </si>
  <si>
    <t>2800 LOOP 197 S</t>
  </si>
  <si>
    <t>TEXAS CITY</t>
  </si>
  <si>
    <t>77590</t>
  </si>
  <si>
    <t>NEI6958</t>
  </si>
  <si>
    <t>Matheson Trigas Inc</t>
  </si>
  <si>
    <t>200 Alessio Dr</t>
  </si>
  <si>
    <t>60433</t>
  </si>
  <si>
    <t>NEIIL141</t>
  </si>
  <si>
    <t>MCCORMICK SELPH, INC.</t>
  </si>
  <si>
    <t>3601 UNION ROAD</t>
  </si>
  <si>
    <t>HOLLISTER</t>
  </si>
  <si>
    <t>95024</t>
  </si>
  <si>
    <t>NEICA0692350</t>
  </si>
  <si>
    <t>McGean-Rohco Inc.</t>
  </si>
  <si>
    <t>38521 Schoolcraft Ave.</t>
  </si>
  <si>
    <t>Livonia</t>
  </si>
  <si>
    <t>48150</t>
  </si>
  <si>
    <t>NEIMIT$7465</t>
  </si>
  <si>
    <t>MDA</t>
  </si>
  <si>
    <t>905 State Docks Rd</t>
  </si>
  <si>
    <t>Decatur</t>
  </si>
  <si>
    <t>35609</t>
  </si>
  <si>
    <t>NEIAL0042</t>
  </si>
  <si>
    <t>Meadwestvaco Virginia Corp Wickliffe Carbon Plant</t>
  </si>
  <si>
    <t>2025 Beechgrove Rd</t>
  </si>
  <si>
    <t>42087</t>
  </si>
  <si>
    <t>NEIKY2100700</t>
  </si>
  <si>
    <t>MERCK &amp; CO INC</t>
  </si>
  <si>
    <t>2778 South East Side Highway</t>
  </si>
  <si>
    <t>Elkton</t>
  </si>
  <si>
    <t>22827</t>
  </si>
  <si>
    <t>22827MRCKCHIGHW</t>
  </si>
  <si>
    <t>Merck &amp; Co Inc - Cherokee Plant</t>
  </si>
  <si>
    <t>100 AVENUE C</t>
  </si>
  <si>
    <t>RIVERSIDE</t>
  </si>
  <si>
    <t>178680208</t>
  </si>
  <si>
    <t>17868MRCKC100AV</t>
  </si>
  <si>
    <t>Merck &amp; Company Inc</t>
  </si>
  <si>
    <t>770 SUMNEYTOWN PIKE, P.O. BOX 4</t>
  </si>
  <si>
    <t>WEST POINT (UPPER GWYNEDD TOWNSHIP)</t>
  </si>
  <si>
    <t>194860004</t>
  </si>
  <si>
    <t>combined 235</t>
  </si>
  <si>
    <t>MERISOL-GREENS BAYOU PLT</t>
  </si>
  <si>
    <t>1914 HADEN ROAD</t>
  </si>
  <si>
    <t>77015</t>
  </si>
  <si>
    <t>NEI6824</t>
  </si>
  <si>
    <t>ave for 50-99</t>
  </si>
  <si>
    <t>Other basic organic chemical manufacturing</t>
  </si>
  <si>
    <t>Other basic inorganic chemical manufacturing</t>
  </si>
  <si>
    <t>Resin and synthetic rubber manufacturing</t>
  </si>
  <si>
    <t xml:space="preserve">Inorganic dye and pigment manufacturing </t>
  </si>
  <si>
    <t xml:space="preserve">Pharmaceutical and medicine manufacturing </t>
  </si>
  <si>
    <t>Ave cost/Ave Sales</t>
  </si>
  <si>
    <t>Max Cost/ Average sales</t>
  </si>
  <si>
    <t>Ave cost / Small Sales</t>
  </si>
  <si>
    <t>Pesticide &amp; other agric. chemical manufacturing</t>
  </si>
  <si>
    <t>VS for 50-99</t>
  </si>
  <si>
    <t>number for 50-99</t>
  </si>
  <si>
    <t>Table</t>
  </si>
  <si>
    <t>Metalor Techs  USA Corp</t>
  </si>
  <si>
    <t>255 John L. Dietsch Blvd.</t>
  </si>
  <si>
    <t>North Attleboro</t>
  </si>
  <si>
    <t>027610255</t>
  </si>
  <si>
    <t>NEIMAT$316</t>
  </si>
  <si>
    <t>Millennium Specialty Chemicals</t>
  </si>
  <si>
    <t>209 SCM Road</t>
  </si>
  <si>
    <t>Brunswick</t>
  </si>
  <si>
    <t>31523</t>
  </si>
  <si>
    <t>NEIGAT$3964</t>
  </si>
  <si>
    <t>2701 Broening Hwy.</t>
  </si>
  <si>
    <t>21222</t>
  </si>
  <si>
    <t>NEIMDT$2296</t>
  </si>
  <si>
    <t>MILLIKEN CHEMICAL DEWEY</t>
  </si>
  <si>
    <t>1440 CAMPTON ROAD</t>
  </si>
  <si>
    <t>INMAN</t>
  </si>
  <si>
    <t>29349</t>
  </si>
  <si>
    <t>NEISCT$3391</t>
  </si>
  <si>
    <t>Minnesota Brewing/Gopher State Ethanol</t>
  </si>
  <si>
    <t>882 W 7th St</t>
  </si>
  <si>
    <t>ST. PAUL</t>
  </si>
  <si>
    <t>55102</t>
  </si>
  <si>
    <t>NEIMN1493</t>
  </si>
  <si>
    <t>Minnesota Energy</t>
  </si>
  <si>
    <t>777 W Borden Ave</t>
  </si>
  <si>
    <t>BUFFALO LAKE</t>
  </si>
  <si>
    <t>55314</t>
  </si>
  <si>
    <t>NEIMN1510</t>
  </si>
  <si>
    <t>Minteq Specialty Minerals</t>
  </si>
  <si>
    <t>77 Daisy Hill Rd</t>
  </si>
  <si>
    <t>North Canaan</t>
  </si>
  <si>
    <t>06018</t>
  </si>
  <si>
    <t>06018QGLYCDAISE</t>
  </si>
  <si>
    <t>MOLECULAR PROBES INC.</t>
  </si>
  <si>
    <t>29851 WILLOW CREEK RD.</t>
  </si>
  <si>
    <t>EUGENE</t>
  </si>
  <si>
    <t>974029144</t>
  </si>
  <si>
    <t>NEIORT$13421</t>
  </si>
  <si>
    <t>Monsanto Chemical Company</t>
  </si>
  <si>
    <t>6251 Paramount Blvd</t>
  </si>
  <si>
    <t>Long Beach</t>
  </si>
  <si>
    <t>90805</t>
  </si>
  <si>
    <t>NEICA0371608</t>
  </si>
  <si>
    <t>MORTON INTERNATIONAL</t>
  </si>
  <si>
    <t>2401 E Pratt Blvd</t>
  </si>
  <si>
    <t>Elk Grove Village</t>
  </si>
  <si>
    <t>60007</t>
  </si>
  <si>
    <t>NEI54850</t>
  </si>
  <si>
    <t>MORTON INTL. INC.</t>
  </si>
  <si>
    <t>10 S. ELECTRIC ST.</t>
  </si>
  <si>
    <t>WEST ALEXANDRIA</t>
  </si>
  <si>
    <t>45381</t>
  </si>
  <si>
    <t>NEIOHT$6559</t>
  </si>
  <si>
    <t>National Starch Cedar Springs</t>
  </si>
  <si>
    <t>485 Cedar Springs Road</t>
  </si>
  <si>
    <t>Salisbury</t>
  </si>
  <si>
    <t>28147</t>
  </si>
  <si>
    <t>NEI46165</t>
  </si>
  <si>
    <t>NAZDAR</t>
  </si>
  <si>
    <t>8501 HEDGE LANE TERRACE</t>
  </si>
  <si>
    <t>SHAWNEE</t>
  </si>
  <si>
    <t>662273290</t>
  </si>
  <si>
    <t>NEIKST$10250</t>
  </si>
  <si>
    <t>NAZDAR ATLANTA</t>
  </si>
  <si>
    <t>4260 PEACHTREE INDUSTRIAL BLVD.</t>
  </si>
  <si>
    <t>NORCROSS</t>
  </si>
  <si>
    <t>30071</t>
  </si>
  <si>
    <t>NEIGAT$3642</t>
  </si>
  <si>
    <t>NAZDAR CHICAGO</t>
  </si>
  <si>
    <t>1087 N. NORTH BRANCH ST.</t>
  </si>
  <si>
    <t>CHICAGO</t>
  </si>
  <si>
    <t>60622</t>
  </si>
  <si>
    <t>NEI48922</t>
  </si>
  <si>
    <t>NCH CORP  MOHAWK LABS  DIV</t>
  </si>
  <si>
    <t>2730 CARL RD.</t>
  </si>
  <si>
    <t>IRVING</t>
  </si>
  <si>
    <t>75062</t>
  </si>
  <si>
    <t>NEITXT$11176</t>
  </si>
  <si>
    <t>NCH CORP.  MOHAWK LABS.  DIV.</t>
  </si>
  <si>
    <t>8402 E. 33RD STREET</t>
  </si>
  <si>
    <t>46226</t>
  </si>
  <si>
    <t>NEIIN00175</t>
  </si>
  <si>
    <t>NEKTAR THERAPEUTICS</t>
  </si>
  <si>
    <t>1112 CHURCH ST.</t>
  </si>
  <si>
    <t>HUNTSVILLE</t>
  </si>
  <si>
    <t>35801</t>
  </si>
  <si>
    <t>NEI2ALT15478</t>
  </si>
  <si>
    <t>NEWPORT ADHESIVE INC</t>
  </si>
  <si>
    <t>17390 MT CLIFFWOOD CIR</t>
  </si>
  <si>
    <t>FOUNTAIN VALLEY</t>
  </si>
  <si>
    <t>92708</t>
  </si>
  <si>
    <t>NEI22176</t>
  </si>
  <si>
    <t>NORAMCO INC.</t>
  </si>
  <si>
    <t>500 SWEDES LANDING ROAD</t>
  </si>
  <si>
    <t>19801</t>
  </si>
  <si>
    <t>NEI26210</t>
  </si>
  <si>
    <t>Inorg, Pharm</t>
  </si>
  <si>
    <t>Norit Americas Inc</t>
  </si>
  <si>
    <t>3200 W. University</t>
  </si>
  <si>
    <t>Marshall</t>
  </si>
  <si>
    <t>75670</t>
  </si>
  <si>
    <t>NEI6441</t>
  </si>
  <si>
    <t>NOVARTIS PHARMACEUTICALS CORP.</t>
  </si>
  <si>
    <t>556 MORRIS AVE.</t>
  </si>
  <si>
    <t>SUMMIT</t>
  </si>
  <si>
    <t>79011398</t>
  </si>
  <si>
    <t>NEI34884</t>
  </si>
  <si>
    <t>NOVEON</t>
  </si>
  <si>
    <t>550 MOORE RD.</t>
  </si>
  <si>
    <t>AVON LAKE</t>
  </si>
  <si>
    <t>440120134</t>
  </si>
  <si>
    <t>NEI56979</t>
  </si>
  <si>
    <t>NOVEON INC.</t>
  </si>
  <si>
    <t>207 TELEGRAPH DR.</t>
  </si>
  <si>
    <t>GASTONIA</t>
  </si>
  <si>
    <t>28056</t>
  </si>
  <si>
    <t>NEIRNC100128</t>
  </si>
  <si>
    <t>NUFARM  SPECIALTY PRODUCTS</t>
  </si>
  <si>
    <t>23 JOHN MEEKS WAY</t>
  </si>
  <si>
    <t>LOBECO</t>
  </si>
  <si>
    <t>29931</t>
  </si>
  <si>
    <t>NEI41212</t>
  </si>
  <si>
    <t>Nyacol Nanotechnologies Inc</t>
  </si>
  <si>
    <t>Megunco Rd.</t>
  </si>
  <si>
    <t>Ashland</t>
  </si>
  <si>
    <t>01721</t>
  </si>
  <si>
    <t>NEIMAT$167</t>
  </si>
  <si>
    <t>OAKITE PRODUCTS INC</t>
  </si>
  <si>
    <t>13177 HURON RIVER DR</t>
  </si>
  <si>
    <t>ROMULUS</t>
  </si>
  <si>
    <t>48174</t>
  </si>
  <si>
    <t>NEIMIB4813</t>
  </si>
  <si>
    <t>OAKLITE PRODUCTS (BRENT AMERICA, INC./ LEEDER ARDOX)</t>
  </si>
  <si>
    <t>16961 KNOTT AV</t>
  </si>
  <si>
    <t>NEI20388</t>
  </si>
  <si>
    <t>OATEY CO.</t>
  </si>
  <si>
    <t>4700 W. 160TH ST.</t>
  </si>
  <si>
    <t>44135</t>
  </si>
  <si>
    <t>NEIOHT$6103</t>
  </si>
  <si>
    <t>Occidental Chemical Corp.</t>
  </si>
  <si>
    <t>6000 Arcturus Ave</t>
  </si>
  <si>
    <t>Oxnard</t>
  </si>
  <si>
    <t>93033</t>
  </si>
  <si>
    <t>NEICA1115651</t>
  </si>
  <si>
    <t>Occidental Chemical Corp/Taft Sodium</t>
  </si>
  <si>
    <t>266 Hwy. 3142</t>
  </si>
  <si>
    <t>Hahnville</t>
  </si>
  <si>
    <t>700572608</t>
  </si>
  <si>
    <t>NEILAT$10490</t>
  </si>
  <si>
    <t>Occidental Chemical Corporation/Convent</t>
  </si>
  <si>
    <t>7377 Hwy 3214</t>
  </si>
  <si>
    <t>Convent</t>
  </si>
  <si>
    <t>70723-0129</t>
  </si>
  <si>
    <t>NEI6026</t>
  </si>
  <si>
    <t>OMEGA CHEMICAL CORP,OMEGA RECO</t>
  </si>
  <si>
    <t>12504 E WHITTIER BLVD</t>
  </si>
  <si>
    <t>WHITTIER</t>
  </si>
  <si>
    <t>90602</t>
  </si>
  <si>
    <t>NEI21096</t>
  </si>
  <si>
    <t>OMG Amer/Sugarcreek Twp</t>
  </si>
  <si>
    <t>Two Mile Run Rd.</t>
  </si>
  <si>
    <t>Franklin</t>
  </si>
  <si>
    <t>163230111</t>
  </si>
  <si>
    <t>NEIPA34-0658</t>
  </si>
  <si>
    <t>OMG Apex</t>
  </si>
  <si>
    <t>15 Miles W. Hwy. 91</t>
  </si>
  <si>
    <t>Saint George</t>
  </si>
  <si>
    <t>84770</t>
  </si>
  <si>
    <t>NEIUTT$12291</t>
  </si>
  <si>
    <t>OMG Fidelity Inc.</t>
  </si>
  <si>
    <t>470 Frelinghuysen Ave</t>
  </si>
  <si>
    <t>07114</t>
  </si>
  <si>
    <t>NEINJNJ3610</t>
  </si>
  <si>
    <t>Omni Oxide Kansas Oxide Div.</t>
  </si>
  <si>
    <t>603 Sunshine Rd.</t>
  </si>
  <si>
    <t>Kansas City</t>
  </si>
  <si>
    <t>66115</t>
  </si>
  <si>
    <t>NEIKST$10248</t>
  </si>
  <si>
    <t>OMNOVA SOLUTIONS INC.</t>
  </si>
  <si>
    <t>1601 HWY. 41, S.W.</t>
  </si>
  <si>
    <t>CALHOUN</t>
  </si>
  <si>
    <t>307013651</t>
  </si>
  <si>
    <t>NEI8104</t>
  </si>
  <si>
    <t>165 S. CLEVELAND AVE.</t>
  </si>
  <si>
    <t>MOGADORE</t>
  </si>
  <si>
    <t>442601505</t>
  </si>
  <si>
    <t>NEI40485</t>
  </si>
  <si>
    <t>OMNOVA SOLUTIONS PERFORMANCE CHEMICALS GREEN BAY FACILITY</t>
  </si>
  <si>
    <t>1701 CORNELL RD</t>
  </si>
  <si>
    <t>GREEN BAY (Howard)</t>
  </si>
  <si>
    <t>543138934</t>
  </si>
  <si>
    <t>NEIWI4051202</t>
  </si>
  <si>
    <t>ORANGE PLANT</t>
  </si>
  <si>
    <t>ON FM 1006</t>
  </si>
  <si>
    <t>NEI6869</t>
  </si>
  <si>
    <t>ORIGINAL BRADFORD SOAP WORKS INC</t>
  </si>
  <si>
    <t>200 PROVIDENCE ST</t>
  </si>
  <si>
    <t>WEST WARWICK</t>
  </si>
  <si>
    <t>02893</t>
  </si>
  <si>
    <t>NEI45654</t>
  </si>
  <si>
    <t>Ormet Corp/Alumina Plant</t>
  </si>
  <si>
    <t>41237 Hwy. 22</t>
  </si>
  <si>
    <t>Burnside</t>
  </si>
  <si>
    <t>70738</t>
  </si>
  <si>
    <t>NEILA13375</t>
  </si>
  <si>
    <t>Osmose  Inc.</t>
  </si>
  <si>
    <t>103 Robertson Rd</t>
  </si>
  <si>
    <t>NEI2SCT14258</t>
  </si>
  <si>
    <t>OSMOSE INC.</t>
  </si>
  <si>
    <t>3450 FITE RD</t>
  </si>
  <si>
    <t>MILLINGTON</t>
  </si>
  <si>
    <t>38053</t>
  </si>
  <si>
    <t>NEITNT$5052</t>
  </si>
  <si>
    <t>PARALLEL PRODUCTS</t>
  </si>
  <si>
    <t>12281 ARROW ROUTE</t>
  </si>
  <si>
    <t>RANCHO CUCAMONGA</t>
  </si>
  <si>
    <t>91739</t>
  </si>
  <si>
    <t>NEI22860</t>
  </si>
  <si>
    <t>PD GLYCOL</t>
  </si>
  <si>
    <t>GULF STATES ROAD</t>
  </si>
  <si>
    <t>BEAUMONT</t>
  </si>
  <si>
    <t>77701</t>
  </si>
  <si>
    <t>NEI12053</t>
  </si>
  <si>
    <t>PEPTISYNTHA  INC.</t>
  </si>
  <si>
    <t>20910 HIGGINS CT</t>
  </si>
  <si>
    <t>90501</t>
  </si>
  <si>
    <t>90501PPTSY291HI</t>
  </si>
  <si>
    <t>PFIZER INC.</t>
  </si>
  <si>
    <t>HWY.  2  KM 60.0</t>
  </si>
  <si>
    <t>ARECIBO</t>
  </si>
  <si>
    <t>00612</t>
  </si>
  <si>
    <t>00617THPJHHIGHW</t>
  </si>
  <si>
    <t>PFIZER INC. PARKE-DAVIS DIV.</t>
  </si>
  <si>
    <t>188 HOWARD AVE.</t>
  </si>
  <si>
    <t>HOLLAND</t>
  </si>
  <si>
    <t>49424</t>
  </si>
  <si>
    <t>NEI11979</t>
  </si>
  <si>
    <t>PFIZER PHARMACEUTICALS LLC</t>
  </si>
  <si>
    <t>HWY. #2 KM 58.2</t>
  </si>
  <si>
    <t>NEI46496</t>
  </si>
  <si>
    <t>PHARMACIA-CHESTERFIELD VILLAGE</t>
  </si>
  <si>
    <t>700 CHESTERFIELD PARKWAY</t>
  </si>
  <si>
    <t>63034</t>
  </si>
  <si>
    <t>NEIMO1890032</t>
  </si>
  <si>
    <t>PHARMAVITE CORP</t>
  </si>
  <si>
    <t>1150 AVIATION PL</t>
  </si>
  <si>
    <t>SAN FERNANDO</t>
  </si>
  <si>
    <t>91340</t>
  </si>
  <si>
    <t>NEI21154</t>
  </si>
  <si>
    <t>PHOENIX LABORATORIES</t>
  </si>
  <si>
    <t>175 LAUMAN LANE</t>
  </si>
  <si>
    <t>OYSTER BAY</t>
  </si>
  <si>
    <t>11714</t>
  </si>
  <si>
    <t>NEINY1975</t>
  </si>
  <si>
    <t>PLASTICS ENG. CO.</t>
  </si>
  <si>
    <t>2732 N. 15TH ST.</t>
  </si>
  <si>
    <t>SHEBOYGAN</t>
  </si>
  <si>
    <t>53083</t>
  </si>
  <si>
    <t>NEIWI4600347</t>
  </si>
  <si>
    <t>PLATTE CHEMICAL COMPANY</t>
  </si>
  <si>
    <t>917 PLATTE RD</t>
  </si>
  <si>
    <t>38704</t>
  </si>
  <si>
    <t>NEIMS151314</t>
  </si>
  <si>
    <t>PM RESOURCES-PURINA MILLS INC</t>
  </si>
  <si>
    <t>13001 ST. CHARLES ROCK RD</t>
  </si>
  <si>
    <t>BRIDGETON</t>
  </si>
  <si>
    <t>63044</t>
  </si>
  <si>
    <t>NEI34648</t>
  </si>
  <si>
    <t>CCI/IOC/MON, Inorg, PAI, Pharm</t>
  </si>
  <si>
    <t>POLYCARBON INDUSTRIES INC</t>
  </si>
  <si>
    <t>28 ELM HILL AVE.</t>
  </si>
  <si>
    <t>LEOMINSTER</t>
  </si>
  <si>
    <t>01453</t>
  </si>
  <si>
    <t>NEI2MA180453</t>
  </si>
  <si>
    <t>POLYCHEMIE PEARL RIVER PLANT</t>
  </si>
  <si>
    <t>65275 PUMP SLOUGH RD. I-59 N. EXIT 5A</t>
  </si>
  <si>
    <t>PEARL RIVER</t>
  </si>
  <si>
    <t>704521659</t>
  </si>
  <si>
    <t>NEILAT$10558</t>
  </si>
  <si>
    <t>Powerlab Inc</t>
  </si>
  <si>
    <t>1145 Hwy. 34 S.</t>
  </si>
  <si>
    <t>Terrell</t>
  </si>
  <si>
    <t>75160</t>
  </si>
  <si>
    <t>NEI13270</t>
  </si>
  <si>
    <t>Powerlab Rd</t>
  </si>
  <si>
    <t>Savanna</t>
  </si>
  <si>
    <t>61074</t>
  </si>
  <si>
    <t>NEI47315</t>
  </si>
  <si>
    <t>Powerlab Inc.</t>
  </si>
  <si>
    <t>370 W. Dussel Suite 5</t>
  </si>
  <si>
    <t>Maumee</t>
  </si>
  <si>
    <t>43537</t>
  </si>
  <si>
    <t>NEIOHT$5830</t>
  </si>
  <si>
    <t>Praxair Inc</t>
  </si>
  <si>
    <t>2300 E Pacific Coast Hwy</t>
  </si>
  <si>
    <t>90744</t>
  </si>
  <si>
    <t>NEI21178</t>
  </si>
  <si>
    <t>Praxair Specialty Ceramics</t>
  </si>
  <si>
    <t>16130 Wood Red Rd. Ste. 7</t>
  </si>
  <si>
    <t>Woodinville</t>
  </si>
  <si>
    <t>WA</t>
  </si>
  <si>
    <t>98072</t>
  </si>
  <si>
    <t>NEI2WAT18731</t>
  </si>
  <si>
    <t>PRC-DESOTO INTERNATIONAL</t>
  </si>
  <si>
    <t>11601 UNITED STREET</t>
  </si>
  <si>
    <t>MOJAVE</t>
  </si>
  <si>
    <t>93501</t>
  </si>
  <si>
    <t>NEICAT$13047</t>
  </si>
  <si>
    <t>PRC-DeSoto International  Inc</t>
  </si>
  <si>
    <t>410 JERSEY AVE</t>
  </si>
  <si>
    <t>GLOUCESTER CITY</t>
  </si>
  <si>
    <t>08030</t>
  </si>
  <si>
    <t>NEINJT$882</t>
  </si>
  <si>
    <t>Prince Mfg  Co</t>
  </si>
  <si>
    <t>700 Lehigh St.</t>
  </si>
  <si>
    <t>Bowmanstown</t>
  </si>
  <si>
    <t>18030</t>
  </si>
  <si>
    <t>NEIPAT$1949</t>
  </si>
  <si>
    <t>Procter &amp; Gamble Manufacturing</t>
  </si>
  <si>
    <t>3464 Mike Padgett</t>
  </si>
  <si>
    <t>Augusta</t>
  </si>
  <si>
    <t>30913-1496</t>
  </si>
  <si>
    <t>NEIGA2450068</t>
  </si>
  <si>
    <t>PROCTER &amp; GAMBLE MFG CO/ALEXANDRIA PLANT</t>
  </si>
  <si>
    <t>3701 MONROE HWY</t>
  </si>
  <si>
    <t>PINEVILLE</t>
  </si>
  <si>
    <t>71360</t>
  </si>
  <si>
    <t>NEILA0790051</t>
  </si>
  <si>
    <t>PROLIGO LLC</t>
  </si>
  <si>
    <t>4699 NAUTILUS CT S STE B502</t>
  </si>
  <si>
    <t>80301-5304</t>
  </si>
  <si>
    <t>NEICO0422</t>
  </si>
  <si>
    <t>6165 LOOKOUT RD</t>
  </si>
  <si>
    <t>80301-3359</t>
  </si>
  <si>
    <t>NEI2CO1237</t>
  </si>
  <si>
    <t>PVS Chemical Solutions</t>
  </si>
  <si>
    <t>55 Lee St</t>
  </si>
  <si>
    <t>Buffalo</t>
  </si>
  <si>
    <t>142102109</t>
  </si>
  <si>
    <t>NEINY1940</t>
  </si>
  <si>
    <t>QUEST CHEMICAL CORP</t>
  </si>
  <si>
    <t>12255 FM 529</t>
  </si>
  <si>
    <t>77041</t>
  </si>
  <si>
    <t>NEITXT$11539</t>
  </si>
  <si>
    <t>R B C  INDUSTRIES  INC</t>
  </si>
  <si>
    <t>80 CYPRESS ST</t>
  </si>
  <si>
    <t>WARWICK</t>
  </si>
  <si>
    <t>02888</t>
  </si>
  <si>
    <t>NEI2RIIR3379</t>
  </si>
  <si>
    <t>REGIS TECHNOLOGIES INC</t>
  </si>
  <si>
    <t>8210 Austin Ave</t>
  </si>
  <si>
    <t>Morton Grove</t>
  </si>
  <si>
    <t>60053</t>
  </si>
  <si>
    <t>NEIIL0316462</t>
  </si>
  <si>
    <t>REICHHOLD INC.</t>
  </si>
  <si>
    <t>54 WAMSLEY RD.</t>
  </si>
  <si>
    <t>JACKSONVILLE</t>
  </si>
  <si>
    <t>FL</t>
  </si>
  <si>
    <t>32254</t>
  </si>
  <si>
    <t>NEIFL0310125</t>
  </si>
  <si>
    <t>RELIABLE BIOPHARMACEUTICAL CORP</t>
  </si>
  <si>
    <t>1945 WALTON RD</t>
  </si>
  <si>
    <t>OVERLAND</t>
  </si>
  <si>
    <t>631140192</t>
  </si>
  <si>
    <t>NEIMOT$9935</t>
  </si>
  <si>
    <t>RESINALL MISSISSIPPI INC.</t>
  </si>
  <si>
    <t>102 DIXIE PINE ROAD</t>
  </si>
  <si>
    <t>HATTIESBURG</t>
  </si>
  <si>
    <t>39401</t>
  </si>
  <si>
    <t>NEIMST$5307</t>
  </si>
  <si>
    <t>Rhodia Inc.</t>
  </si>
  <si>
    <t>100 Mococo Rd.</t>
  </si>
  <si>
    <t>Martinez</t>
  </si>
  <si>
    <t>94553</t>
  </si>
  <si>
    <t>NEIRCA311661</t>
  </si>
  <si>
    <t>1275 Airline Hwy</t>
  </si>
  <si>
    <t>Baton Rouge</t>
  </si>
  <si>
    <t>70805</t>
  </si>
  <si>
    <t>NEILA0033</t>
  </si>
  <si>
    <t>2000 Michigan St.</t>
  </si>
  <si>
    <t>463201462</t>
  </si>
  <si>
    <t>NEIIN0890024</t>
  </si>
  <si>
    <t>Rhodia Inc--Houston Plant</t>
  </si>
  <si>
    <t>8615 Manchester St</t>
  </si>
  <si>
    <t>77012</t>
  </si>
  <si>
    <t>NEITXT$11486</t>
  </si>
  <si>
    <t>ROCHE CAROLINA INC.</t>
  </si>
  <si>
    <t>6173 E. OLD MARION HWY. BUILDING 806</t>
  </si>
  <si>
    <t>295069330</t>
  </si>
  <si>
    <t>NEISCT$3458</t>
  </si>
  <si>
    <t>ROCHE PALO ALTO LLC</t>
  </si>
  <si>
    <t>3431 Hillview Avenue</t>
  </si>
  <si>
    <t>PALO ALTO</t>
  </si>
  <si>
    <t>94304</t>
  </si>
  <si>
    <t>NEICA0854510</t>
  </si>
  <si>
    <t>ROCKWOOD PIGMENTS NORTH AMERICA INC</t>
  </si>
  <si>
    <t>7011 MUIRKIRK RD.</t>
  </si>
  <si>
    <t>BELTSVILLE</t>
  </si>
  <si>
    <t>207051387</t>
  </si>
  <si>
    <t>NEIMD0581</t>
  </si>
  <si>
    <t>ROHM &amp; HAAS CHEMICALS LLC</t>
  </si>
  <si>
    <t>1400 HARVARD DR.</t>
  </si>
  <si>
    <t>KANKAKEE</t>
  </si>
  <si>
    <t>60901</t>
  </si>
  <si>
    <t>NEIIL0918539</t>
  </si>
  <si>
    <t>14445 ALONDRA BLVD</t>
  </si>
  <si>
    <t>combined P&amp;R-0317</t>
  </si>
  <si>
    <t>1645 S Kilbourn Ave</t>
  </si>
  <si>
    <t>Chicago</t>
  </si>
  <si>
    <t>60623</t>
  </si>
  <si>
    <t>NEI48782</t>
  </si>
  <si>
    <t>5005 BARNARD MILL RD</t>
  </si>
  <si>
    <t>RINGWOOD</t>
  </si>
  <si>
    <t>60072</t>
  </si>
  <si>
    <t>NEI51834</t>
  </si>
  <si>
    <t>6101 ORR RD</t>
  </si>
  <si>
    <t>28213-6325</t>
  </si>
  <si>
    <t>NEINCT$3090</t>
  </si>
  <si>
    <t>ROHM &amp; HAAS PHILADELPHIA PLANT</t>
  </si>
  <si>
    <t>5000 RICHMOND ST</t>
  </si>
  <si>
    <t>PHILADELPHIA</t>
  </si>
  <si>
    <t>19137</t>
  </si>
  <si>
    <t>NEI749</t>
  </si>
  <si>
    <t>P&amp;R, PAI</t>
  </si>
  <si>
    <t>RSA Corp</t>
  </si>
  <si>
    <t>36 Old Sherman Turnpike</t>
  </si>
  <si>
    <t>Danbury</t>
  </si>
  <si>
    <t>06810</t>
  </si>
  <si>
    <t>NEICTT$667</t>
  </si>
  <si>
    <t>RUTHERFOR CHEMICAL, LLC</t>
  </si>
  <si>
    <t>215 N. CENTENNIAL ST.</t>
  </si>
  <si>
    <t>ZEELAND</t>
  </si>
  <si>
    <t>49464</t>
  </si>
  <si>
    <t>NEI11990</t>
  </si>
  <si>
    <t>S.C. JOHNSON &amp; SON INC. WAXDALE FACILITY</t>
  </si>
  <si>
    <t>531771964</t>
  </si>
  <si>
    <t>NEI42752</t>
  </si>
  <si>
    <t>CCI/IOC/MON, P&amp;R, PAI</t>
  </si>
  <si>
    <t>SANDOZ</t>
  </si>
  <si>
    <t>4700 Eon Drive</t>
  </si>
  <si>
    <t>Wilson</t>
  </si>
  <si>
    <t>27893</t>
  </si>
  <si>
    <t>NEINC1950185</t>
  </si>
  <si>
    <t>SANDOZ INC</t>
  </si>
  <si>
    <t>2555 W MIDWAY BLVD</t>
  </si>
  <si>
    <t>BROOMFIELD</t>
  </si>
  <si>
    <t>80020-1632</t>
  </si>
  <si>
    <t>NEI960</t>
  </si>
  <si>
    <t>SARTOMER CO INC.</t>
  </si>
  <si>
    <t>569  24 1/4  RD.</t>
  </si>
  <si>
    <t>GRAND JUNCTION</t>
  </si>
  <si>
    <t>815051113</t>
  </si>
  <si>
    <t>NEI2411</t>
  </si>
  <si>
    <t>SASOL NORTH AMERICA INC/LAKE CHARLES LAB PLANT</t>
  </si>
  <si>
    <t>2501 HOUSTON RIVER RD</t>
  </si>
  <si>
    <t>NEI6045</t>
  </si>
  <si>
    <t>Scm Metal Prods. Inc. D.B.A. North American Hoganas</t>
  </si>
  <si>
    <t>2601 Weck Dr.</t>
  </si>
  <si>
    <t>Research Triangle Park</t>
  </si>
  <si>
    <t>277092166</t>
  </si>
  <si>
    <t>NEI45609</t>
  </si>
  <si>
    <t>Scott G. Williams LLC</t>
  </si>
  <si>
    <t>2111 General Arts Rd.</t>
  </si>
  <si>
    <t>Conyers</t>
  </si>
  <si>
    <t>30012</t>
  </si>
  <si>
    <t>NEIGAT$3706</t>
  </si>
  <si>
    <t>SCOTTS LIQUID GOLD INC</t>
  </si>
  <si>
    <t>4880 HAVANA ST</t>
  </si>
  <si>
    <t>DENVER</t>
  </si>
  <si>
    <t>80239-2400</t>
  </si>
  <si>
    <t>NEI1724</t>
  </si>
  <si>
    <t>SEA LION TECHNOLOGY INC</t>
  </si>
  <si>
    <t>5700 CENTURY BLVD</t>
  </si>
  <si>
    <t>NEI13012</t>
  </si>
  <si>
    <t>SENSIENT COLORS INC/GIBRALTAR</t>
  </si>
  <si>
    <t>2529 MAIN STREET</t>
  </si>
  <si>
    <t>BIRDSBORO</t>
  </si>
  <si>
    <t>19508</t>
  </si>
  <si>
    <t>NEIPAT$2174</t>
  </si>
  <si>
    <t>Sentury Reagents Inc.</t>
  </si>
  <si>
    <t>2515 Commerce Dr</t>
  </si>
  <si>
    <t>NEI2SC091244</t>
  </si>
  <si>
    <t>SEPTON CO OF AMERICA</t>
  </si>
  <si>
    <t>11414 CHOATE RD.</t>
  </si>
  <si>
    <t>NEI2TXT17845</t>
  </si>
  <si>
    <t>Shell Chemical Co. Martinez Catalyst Plant</t>
  </si>
  <si>
    <t>10 Mococo Rd.</t>
  </si>
  <si>
    <t>945532124</t>
  </si>
  <si>
    <t>NAICS</t>
  </si>
  <si>
    <t>number for all</t>
  </si>
  <si>
    <t>vs for all</t>
  </si>
  <si>
    <t>ave for all</t>
  </si>
  <si>
    <t>ave cost</t>
  </si>
  <si>
    <t>high cost</t>
  </si>
  <si>
    <t>low cost</t>
  </si>
  <si>
    <t>c/s ave</t>
  </si>
  <si>
    <t>c/s high/ave</t>
  </si>
  <si>
    <t>c/s ave/smallest</t>
  </si>
  <si>
    <t>NEIRCA311218</t>
  </si>
  <si>
    <t>Shepherd Chemical Co.</t>
  </si>
  <si>
    <t>4900 Beech St</t>
  </si>
  <si>
    <t>Cincinnati</t>
  </si>
  <si>
    <t>45212</t>
  </si>
  <si>
    <t>NEIOHT$6468</t>
  </si>
  <si>
    <t>SHEPHERD COLOR CO.</t>
  </si>
  <si>
    <t>4539 DUES DR.</t>
  </si>
  <si>
    <t>452465627</t>
  </si>
  <si>
    <t>NEIOHT$6518</t>
  </si>
  <si>
    <t>Shepherd Middletown Co.</t>
  </si>
  <si>
    <t>3444 Yankee Rd.</t>
  </si>
  <si>
    <t>Middletown</t>
  </si>
  <si>
    <t>45044</t>
  </si>
  <si>
    <t>NEI2OHT16076</t>
  </si>
  <si>
    <t>SHIELD PACKAGING CO  INC</t>
  </si>
  <si>
    <t>OXFORD AVE.</t>
  </si>
  <si>
    <t>DUDLEY</t>
  </si>
  <si>
    <t>01571</t>
  </si>
  <si>
    <t>NEIMAT$147</t>
  </si>
  <si>
    <t>SLOCUM ADHESIVES CORP</t>
  </si>
  <si>
    <t>1409 BUCHANAN ST.</t>
  </si>
  <si>
    <t>LYNCHBURG</t>
  </si>
  <si>
    <t>24501</t>
  </si>
  <si>
    <t>NEIVAT$2615</t>
  </si>
  <si>
    <t>SMOOTH-ON INC</t>
  </si>
  <si>
    <t>2000 ST. JOHN ST.</t>
  </si>
  <si>
    <t>EASTON</t>
  </si>
  <si>
    <t>18042</t>
  </si>
  <si>
    <t>NEIPAT$1953</t>
  </si>
  <si>
    <t>SOLVAY PHARMACEUTICALS INC.</t>
  </si>
  <si>
    <t>210 Main St W</t>
  </si>
  <si>
    <t>BAUDETTE</t>
  </si>
  <si>
    <t>56623</t>
  </si>
  <si>
    <t>56623RDRWL210MA</t>
  </si>
  <si>
    <t>SOLVAY SOLEXIS INC</t>
  </si>
  <si>
    <t>4059 FM 1006</t>
  </si>
  <si>
    <t>NEI7639</t>
  </si>
  <si>
    <t>SOVEREIGN PACKAGING GROUP INC</t>
  </si>
  <si>
    <t>710 OHIO ST-MAIN-22 BUILDING</t>
  </si>
  <si>
    <t>BUFFALO</t>
  </si>
  <si>
    <t>14203</t>
  </si>
  <si>
    <t>NEI35836</t>
  </si>
  <si>
    <t>SPECIALTYCHEM PRODUCTS CORPORATION</t>
  </si>
  <si>
    <t>2 STANTON ST</t>
  </si>
  <si>
    <t>MARINETTE</t>
  </si>
  <si>
    <t>54143</t>
  </si>
  <si>
    <t>NEIWI4380083</t>
  </si>
  <si>
    <t>STABOND CORP</t>
  </si>
  <si>
    <t>14010 S WESTERN AVE</t>
  </si>
  <si>
    <t>GARDENA</t>
  </si>
  <si>
    <t>90249</t>
  </si>
  <si>
    <t>NEI21336</t>
  </si>
  <si>
    <t>STOLLER CHEMICAL CO. OF FLORIDA INC.</t>
  </si>
  <si>
    <t>1436 PINE GROVE RD.</t>
  </si>
  <si>
    <t>EUSTIS</t>
  </si>
  <si>
    <t>32726</t>
  </si>
  <si>
    <t>NEIFLT$4153</t>
  </si>
  <si>
    <t>Sud-Chemie Inc. 12Th Street Facility (West Plant)</t>
  </si>
  <si>
    <t>1227 S. 12Th St.</t>
  </si>
  <si>
    <t>Louisville</t>
  </si>
  <si>
    <t>40210</t>
  </si>
  <si>
    <t>NEI32981</t>
  </si>
  <si>
    <t>Sud-Chemie Inc. Crittenden Drive Facility (South Plant)</t>
  </si>
  <si>
    <t>4900 Crittenden Dr.</t>
  </si>
  <si>
    <t>40213</t>
  </si>
  <si>
    <t>NEI32980</t>
  </si>
  <si>
    <t>SUN CHEMICAL CORP</t>
  </si>
  <si>
    <t>1506 BUSHY PARK ROAD</t>
  </si>
  <si>
    <t>GOOSE CREEK</t>
  </si>
  <si>
    <t>29445</t>
  </si>
  <si>
    <t>NEI2SC0-0095</t>
  </si>
  <si>
    <t>Supelco</t>
  </si>
  <si>
    <t>595 N Harrison Rd</t>
  </si>
  <si>
    <t>Bellefonte</t>
  </si>
  <si>
    <t>16823</t>
  </si>
  <si>
    <t>16823SPLCNSUPEL</t>
  </si>
  <si>
    <t>SUPELCO</t>
  </si>
  <si>
    <t>595 N. HARRISON RD.</t>
  </si>
  <si>
    <t>BELLEFONTE</t>
  </si>
  <si>
    <t>168230048</t>
  </si>
  <si>
    <t>NEIPAT$1749</t>
  </si>
  <si>
    <t>TALL CORN ETHANOL L.L.C.</t>
  </si>
  <si>
    <t>1015 GRANT AVE.</t>
  </si>
  <si>
    <t>COON RAPIDS</t>
  </si>
  <si>
    <t>50058</t>
  </si>
  <si>
    <t>NEI2IAT16521</t>
  </si>
  <si>
    <t>Tandem Products Inc</t>
  </si>
  <si>
    <t>520 Industrial Dr</t>
  </si>
  <si>
    <t>BLOOMING PRAIRIE</t>
  </si>
  <si>
    <t>55917</t>
  </si>
  <si>
    <t>NEIMN147295</t>
  </si>
  <si>
    <t>TANNER CHEMICALS INC.</t>
  </si>
  <si>
    <t>9 FURMAN HALL CT.</t>
  </si>
  <si>
    <t>29609</t>
  </si>
  <si>
    <t>NEI2SCT14225</t>
  </si>
  <si>
    <t>TEKNOR APEX CO</t>
  </si>
  <si>
    <t>330 OAKHILL AVE.</t>
  </si>
  <si>
    <t>ATTLEBORO</t>
  </si>
  <si>
    <t>02703</t>
  </si>
  <si>
    <t>NEIMAT$298</t>
  </si>
  <si>
    <t>Tetra Micronutrients Inc.</t>
  </si>
  <si>
    <t>71025 569Th Ave.</t>
  </si>
  <si>
    <t>Fairbury</t>
  </si>
  <si>
    <t>683525519</t>
  </si>
  <si>
    <t>NEINET$10415</t>
  </si>
  <si>
    <t>HWY 146 &amp; INDUSTRIAL RD</t>
  </si>
  <si>
    <t>NEI7971</t>
  </si>
  <si>
    <t>THE LUBRIZOL CORPORATION</t>
  </si>
  <si>
    <t>155 Freedom Road</t>
  </si>
  <si>
    <t>PAINESVILLE</t>
  </si>
  <si>
    <t>440771234</t>
  </si>
  <si>
    <t>NEIOH0243000</t>
  </si>
  <si>
    <t>TOMAH PRODUCTS, INC.</t>
  </si>
  <si>
    <t>1012 TERRA DR</t>
  </si>
  <si>
    <t>MILTON</t>
  </si>
  <si>
    <t>53563</t>
  </si>
  <si>
    <t>NEIWI1540621</t>
  </si>
  <si>
    <t>TRICAL INC.</t>
  </si>
  <si>
    <t>8770 HWY. 25</t>
  </si>
  <si>
    <t>950231327</t>
  </si>
  <si>
    <t>NEI22694</t>
  </si>
  <si>
    <t>TRW VSSI</t>
  </si>
  <si>
    <t>1 TRW WAY</t>
  </si>
  <si>
    <t>SPARKS</t>
  </si>
  <si>
    <t>89434</t>
  </si>
  <si>
    <t>NEI2NV921163</t>
  </si>
  <si>
    <t>TURF CARE SUPPLY CORP</t>
  </si>
  <si>
    <t>100 PICOMA RD</t>
  </si>
  <si>
    <t>MARTINS FERRY</t>
  </si>
  <si>
    <t>43935</t>
  </si>
  <si>
    <t>43935LSCMR100PI</t>
  </si>
  <si>
    <t>U  S  Vanadium Corp</t>
  </si>
  <si>
    <t>137 - 47Th St</t>
  </si>
  <si>
    <t>Niagara Falls</t>
  </si>
  <si>
    <t>14303</t>
  </si>
  <si>
    <t>NEI38125</t>
  </si>
  <si>
    <t>U S  DOE PANTEX PLANT</t>
  </si>
  <si>
    <t>955 FM2373</t>
  </si>
  <si>
    <t>PANHANDLE</t>
  </si>
  <si>
    <t>79068</t>
  </si>
  <si>
    <t>NEI2TXT17947</t>
  </si>
  <si>
    <t>U S  GYPSUM CO</t>
  </si>
  <si>
    <t>255 REGAL ROW</t>
  </si>
  <si>
    <t>75247</t>
  </si>
  <si>
    <t>NEI2TXT17697</t>
  </si>
  <si>
    <t>UCB CHEMICALS CORP. (Cytec Surface Specialties)</t>
  </si>
  <si>
    <t>131 REVCO RD.</t>
  </si>
  <si>
    <t>29842</t>
  </si>
  <si>
    <t>NEI57033</t>
  </si>
  <si>
    <t>UCB MANUFACTURING INC</t>
  </si>
  <si>
    <t>755 JEFFERSON RD.</t>
  </si>
  <si>
    <t>ROCHESTER</t>
  </si>
  <si>
    <t>14623</t>
  </si>
  <si>
    <t>NEI36995</t>
  </si>
  <si>
    <t>Umicore Speciality Chemicals</t>
  </si>
  <si>
    <t>1951 Guntersville Rd.</t>
  </si>
  <si>
    <t>Arab</t>
  </si>
  <si>
    <t>35016</t>
  </si>
  <si>
    <t>NEIALT$4419</t>
  </si>
  <si>
    <t>UNIFORM COLOR CO.</t>
  </si>
  <si>
    <t>942 BROOKS AVE.</t>
  </si>
  <si>
    <t>49423</t>
  </si>
  <si>
    <t>NEIMIT$7779</t>
  </si>
  <si>
    <t>UNILEVER HPC USA</t>
  </si>
  <si>
    <t>1200 CALUMET AVE</t>
  </si>
  <si>
    <t>HAMMOND</t>
  </si>
  <si>
    <t>NEI2IN00229</t>
  </si>
  <si>
    <t>UNION CARBIDE CORP TECHNICAL CENTER</t>
  </si>
  <si>
    <t>3200 KANAWHA TURNPIKE</t>
  </si>
  <si>
    <t>SOUTH CHARLESTON</t>
  </si>
  <si>
    <t>25303</t>
  </si>
  <si>
    <t>NEI702</t>
  </si>
  <si>
    <t>Union Carbide Corporation</t>
  </si>
  <si>
    <t>141 BAEKELAND AVE</t>
  </si>
  <si>
    <t>NEINJNJ34451</t>
  </si>
  <si>
    <t>P&amp;R, Pharm</t>
  </si>
  <si>
    <t>UNIQEMA</t>
  </si>
  <si>
    <t>315 CHERRY LANE</t>
  </si>
  <si>
    <t>NEW CASTLE</t>
  </si>
  <si>
    <t>NEIDET$2226</t>
  </si>
  <si>
    <t>Unitex Chemical Corporation</t>
  </si>
  <si>
    <t>520 Broome Road</t>
  </si>
  <si>
    <t>Greensboro</t>
  </si>
  <si>
    <t>27406</t>
  </si>
  <si>
    <t>NEI45047</t>
  </si>
  <si>
    <t>Unocal</t>
  </si>
  <si>
    <t>1480 West Anaheim St.</t>
  </si>
  <si>
    <t>NEICA0371592</t>
  </si>
  <si>
    <t>UOP LLC</t>
  </si>
  <si>
    <t>1 Linde Dr</t>
  </si>
  <si>
    <t>Chickasaw</t>
  </si>
  <si>
    <t>36611</t>
  </si>
  <si>
    <t>NEIAL0978010</t>
  </si>
  <si>
    <t>UOP Shreveport Plant</t>
  </si>
  <si>
    <t>8725 Old Mooringsport Rd</t>
  </si>
  <si>
    <t>Shreveport</t>
  </si>
  <si>
    <t>71120</t>
  </si>
  <si>
    <t>NEI6007</t>
  </si>
  <si>
    <t>UPACO ADHESIVE</t>
  </si>
  <si>
    <t>3 E. SPITBROOK RD.</t>
  </si>
  <si>
    <t>NASHUA</t>
  </si>
  <si>
    <t>NH</t>
  </si>
  <si>
    <t>030605783</t>
  </si>
  <si>
    <t>NEINHT$397</t>
  </si>
  <si>
    <t>US Borax Inc</t>
  </si>
  <si>
    <t>300 Falcon St</t>
  </si>
  <si>
    <t>NEIRCA800149</t>
  </si>
  <si>
    <t>VANDERBILT CHEMICAL CORP</t>
  </si>
  <si>
    <t>31 TAYLOR AVE.</t>
  </si>
  <si>
    <t>BETHEL</t>
  </si>
  <si>
    <t>06801</t>
  </si>
  <si>
    <t>NEICTT$665</t>
  </si>
  <si>
    <t>Velsicol Chemical Corp.</t>
  </si>
  <si>
    <t>1199 Warford St.</t>
  </si>
  <si>
    <t>Memphis</t>
  </si>
  <si>
    <t>38108</t>
  </si>
  <si>
    <t>NEI41592</t>
  </si>
  <si>
    <t>W. R. Grace &amp; Co.-Conn. Davison Catalysts</t>
  </si>
  <si>
    <t>1800 Davison Rd.</t>
  </si>
  <si>
    <t>Sulphur</t>
  </si>
  <si>
    <t>NEI6157</t>
  </si>
  <si>
    <t>W.R. Grace</t>
  </si>
  <si>
    <t>5215 Kennedy Ave</t>
  </si>
  <si>
    <t>East Chicago</t>
  </si>
  <si>
    <t>46312</t>
  </si>
  <si>
    <t>NEIIN00310</t>
  </si>
  <si>
    <t>W.R. Grace Chattanooga Plant</t>
  </si>
  <si>
    <t>4000 N. Hawthorne St</t>
  </si>
  <si>
    <t>Chattanooga</t>
  </si>
  <si>
    <t>37406</t>
  </si>
  <si>
    <t>NEITN1325</t>
  </si>
  <si>
    <t>WABASH RIVER ENERGY LTD.</t>
  </si>
  <si>
    <t>444 WEST SANDFORD AVE.</t>
  </si>
  <si>
    <t>WEST TERRE HAUTE</t>
  </si>
  <si>
    <t>47885</t>
  </si>
  <si>
    <t>NEIIN1670009</t>
  </si>
  <si>
    <t>Warsaw Chemical Co., Inc.</t>
  </si>
  <si>
    <t>390 Argonne Rd. P.O.Box 858</t>
  </si>
  <si>
    <t>Warsaw</t>
  </si>
  <si>
    <t>46580</t>
  </si>
  <si>
    <t>NEIIN457</t>
  </si>
  <si>
    <t>WAYNE PIGMENT CORP</t>
  </si>
  <si>
    <t>300 S BARCLAY ST</t>
  </si>
  <si>
    <t>53204</t>
  </si>
  <si>
    <t>NEI43193</t>
  </si>
  <si>
    <t>WELLER-WHITE CHEM INC.</t>
  </si>
  <si>
    <t>1171 N. TUSTIN AVE.</t>
  </si>
  <si>
    <t>92807</t>
  </si>
  <si>
    <t>NEICA0592085</t>
  </si>
  <si>
    <t>WESTHOLLOW TECH CENTER</t>
  </si>
  <si>
    <t>3333 HIGHWAY SIX SOUTH</t>
  </si>
  <si>
    <t>77082</t>
  </si>
  <si>
    <t>NEI8101</t>
  </si>
  <si>
    <t>WILLIAMS OLEFINS LLC/GEISMAR ETHYLENE</t>
  </si>
  <si>
    <t>5205 HWY 3115</t>
  </si>
  <si>
    <t>GEISMAR</t>
  </si>
  <si>
    <t>70734</t>
  </si>
  <si>
    <t>NEILA0030</t>
  </si>
  <si>
    <t>WYETH PHARMACEUTICALS</t>
  </si>
  <si>
    <t>401 NORTH MIDDLETOWN RD</t>
  </si>
  <si>
    <t>ORANGETOWN</t>
  </si>
  <si>
    <t>109651299</t>
  </si>
  <si>
    <t>NEI39425</t>
  </si>
  <si>
    <t>64 MAPLE ST</t>
  </si>
  <si>
    <t>CHAMPLAIN (ROUSES POINT)</t>
  </si>
  <si>
    <t>12979</t>
  </si>
  <si>
    <t>NEI35560</t>
  </si>
  <si>
    <t>WYETH PHARMACEUTICALS CO</t>
  </si>
  <si>
    <t>STATE RD #3 KM 142.1</t>
  </si>
  <si>
    <t>GUAYAMA</t>
  </si>
  <si>
    <t>00784</t>
  </si>
  <si>
    <t>00655YRSTWSTATE</t>
  </si>
  <si>
    <t>Emissions From</t>
  </si>
  <si>
    <t>Inventory ID</t>
  </si>
  <si>
    <t>Source Category</t>
  </si>
  <si>
    <t>Total HAP annual (lb/yr)</t>
  </si>
  <si>
    <t>Non-annual total HAP records in NEI</t>
  </si>
  <si>
    <t>Contolled total HAP records in NEI</t>
  </si>
  <si>
    <t>Applicable HAP annual (lb/yr)</t>
  </si>
  <si>
    <t>Non-annual appl. HAP records in NEI</t>
  </si>
  <si>
    <t>Contolled appl. HAP records in NEI</t>
  </si>
  <si>
    <t>Total Organic appl. HAP (lb/yr)</t>
  </si>
  <si>
    <t>Controlled total organic appl. HAP records in NEI</t>
  </si>
  <si>
    <t>HCl, HF, Cl2 appl. HAP (lb/yr)</t>
  </si>
  <si>
    <t>Controlled HCl, HF, Cl2 appl. HAP records in NEI</t>
  </si>
  <si>
    <t>Metals appl. HAP (lb/yr)</t>
  </si>
  <si>
    <t>Controlled metals appl. HAP records in NEI</t>
  </si>
  <si>
    <t>Other appl. HAP (lb/yr)</t>
  </si>
  <si>
    <t>Controlled other appl. HAP records in NEI</t>
  </si>
  <si>
    <t>Total Organic - Halogenated (lb/yr)</t>
  </si>
  <si>
    <t>Total Organic - NonHalogenated (lb/yr)</t>
  </si>
  <si>
    <t>All Urban HAP (lb/yr)</t>
  </si>
  <si>
    <t>Urban HAP identified for chem. Man. Sources (lb/yr)</t>
  </si>
  <si>
    <t>Key Urban HAP (lb/yr)</t>
  </si>
  <si>
    <t>Controlled key urban HAP records in NEI</t>
  </si>
  <si>
    <t>1,3-Butadiene (lb/yr)</t>
  </si>
  <si>
    <t>1,3-Dichloropropene (lb/yr)</t>
  </si>
  <si>
    <t>Acetaldehyde (lb/yr)</t>
  </si>
  <si>
    <t>Arsenic (lb/yr)</t>
  </si>
  <si>
    <t>Cadmium (lb/yr)</t>
  </si>
  <si>
    <t>Chloroform (lb/yr)</t>
  </si>
  <si>
    <t>Chromium (lb/yr)</t>
  </si>
  <si>
    <t>Ethylene Dichloride (lb/yr)</t>
  </si>
  <si>
    <t>Hexachloro-benzene (lb/yr)</t>
  </si>
  <si>
    <t>Hydrazine (lb/yr)</t>
  </si>
  <si>
    <t>Lead (lb/yr)</t>
  </si>
  <si>
    <t>Manganese (lb/yr)</t>
  </si>
  <si>
    <t>Methylene Chloride (lb/yr)</t>
  </si>
  <si>
    <t>Nickel (lb/yr)</t>
  </si>
  <si>
    <t>Quinoline (lb/yr)</t>
  </si>
  <si>
    <t>FacilityName (final)</t>
  </si>
  <si>
    <t>Address</t>
  </si>
  <si>
    <t>City</t>
  </si>
  <si>
    <t>State</t>
  </si>
  <si>
    <t>ZipCode</t>
  </si>
  <si>
    <t>Other</t>
  </si>
  <si>
    <t>3M - Cottage Grove Abrasive Systems Div</t>
  </si>
  <si>
    <t>10746 Innovation Dr</t>
  </si>
  <si>
    <t>COTTAGE GROVE</t>
  </si>
  <si>
    <t>MN</t>
  </si>
  <si>
    <t>55016</t>
  </si>
  <si>
    <t>NEI</t>
  </si>
  <si>
    <t>NEI12297</t>
  </si>
  <si>
    <t>CCI/IOC/MON</t>
  </si>
  <si>
    <t>unmapped</t>
  </si>
  <si>
    <t>3M PHARMACEUTICALS</t>
  </si>
  <si>
    <t>19901 NORDHOFF ST</t>
  </si>
  <si>
    <t>NORTHRIDGE</t>
  </si>
  <si>
    <t>CA</t>
  </si>
  <si>
    <t>91324</t>
  </si>
  <si>
    <t>NEICA0371282</t>
  </si>
  <si>
    <t>Pharm</t>
  </si>
  <si>
    <t>Yes</t>
  </si>
  <si>
    <t>ABC COMPOUNDING CO  OF TEXAS INC</t>
  </si>
  <si>
    <t>1102 AVE. J E.</t>
  </si>
  <si>
    <t>GRAND PRAIRIE</t>
  </si>
  <si>
    <t>TX</t>
  </si>
  <si>
    <t>75050</t>
  </si>
  <si>
    <t>NEITXT$11165</t>
  </si>
  <si>
    <t>ABENGOA BIOENERGY CORP. (FORMERLY HIGH PLAINS)</t>
  </si>
  <si>
    <t>523 E. UNION AVE.</t>
  </si>
  <si>
    <t>COLWICH</t>
  </si>
  <si>
    <t>KS</t>
  </si>
  <si>
    <t>67030</t>
  </si>
  <si>
    <t>NEI2KST17315</t>
  </si>
  <si>
    <t>ABLESTIK LABORATORIES</t>
  </si>
  <si>
    <t>20021 SUSANA RD</t>
  </si>
  <si>
    <t>RANCHO DOMINGUEZ</t>
  </si>
  <si>
    <t>90221</t>
  </si>
  <si>
    <t>NEI20229</t>
  </si>
  <si>
    <t>Abraxis</t>
  </si>
  <si>
    <t>RD. # 140 KM 64.4</t>
  </si>
  <si>
    <t>BARCELONETA</t>
  </si>
  <si>
    <t>PR</t>
  </si>
  <si>
    <t>00617</t>
  </si>
  <si>
    <t>combined 136</t>
  </si>
  <si>
    <t>unknown</t>
  </si>
  <si>
    <t>AC PRODUCTS INC</t>
  </si>
  <si>
    <t>172 E LA JOLLA ST</t>
  </si>
  <si>
    <t>PLACENTIA</t>
  </si>
  <si>
    <t>92670</t>
  </si>
  <si>
    <t>NEI21945</t>
  </si>
  <si>
    <t>Activated Metals &amp; Chemicals Inc.</t>
  </si>
  <si>
    <t>1246 Airport Rd.</t>
  </si>
  <si>
    <t>Sevierville</t>
  </si>
  <si>
    <t>TN</t>
  </si>
  <si>
    <t>37862</t>
  </si>
  <si>
    <t>NEITNT$5006</t>
  </si>
  <si>
    <t>Inorg</t>
  </si>
  <si>
    <t>904 Old Knoxville Hwy.</t>
  </si>
  <si>
    <t>NEITNT$5007</t>
  </si>
  <si>
    <t>ACUITY SPECIALTY PRODS. GROUP INC. (DBA ZEP MFG.)</t>
  </si>
  <si>
    <t>1310 SEABOARD INDL. BLVD.</t>
  </si>
  <si>
    <t>ATLANTA</t>
  </si>
  <si>
    <t>GA</t>
  </si>
  <si>
    <t>30318</t>
  </si>
  <si>
    <t>NEIGAT$3767</t>
  </si>
  <si>
    <t>ACUSPHERE INC</t>
  </si>
  <si>
    <t>500 ARSENAL ST</t>
  </si>
  <si>
    <t>WATERTOWN</t>
  </si>
  <si>
    <t>MA</t>
  </si>
  <si>
    <t>02472</t>
  </si>
  <si>
    <t>TRI 2004</t>
  </si>
  <si>
    <t>02472CSPHR5ARSE</t>
  </si>
  <si>
    <t>Addenda Corp</t>
  </si>
  <si>
    <t>10665 N St Rd 59 Building 2</t>
  </si>
  <si>
    <t>Brazil</t>
  </si>
  <si>
    <t>IN</t>
  </si>
  <si>
    <t>47834</t>
  </si>
  <si>
    <t>NEI2INT16342</t>
  </si>
  <si>
    <t>AIR PROD &amp; CHEM INC/TREXLERTOWN PLT</t>
  </si>
  <si>
    <t>7201 HAMILTON BOULEVARD</t>
  </si>
  <si>
    <t>ALLENTOWN</t>
  </si>
  <si>
    <t>PA</t>
  </si>
  <si>
    <t>18915-1501</t>
  </si>
  <si>
    <t>NEIPA5397</t>
  </si>
  <si>
    <t>Air Prods  &amp; Chemcals Inc</t>
  </si>
  <si>
    <t>1115 Keystone Ave.</t>
  </si>
  <si>
    <t>Catoosa</t>
  </si>
  <si>
    <t>OK</t>
  </si>
  <si>
    <t>74015</t>
  </si>
  <si>
    <t>NEI2OKT17592</t>
  </si>
  <si>
    <t>Air Prods  &amp; Chemicals Inc   Specialty Gas Div</t>
  </si>
  <si>
    <t>357 Marian Ave.</t>
  </si>
  <si>
    <t>Tamaqua</t>
  </si>
  <si>
    <t>182520351</t>
  </si>
  <si>
    <t>NEIPAT$1989</t>
  </si>
  <si>
    <t>No</t>
  </si>
  <si>
    <t>AKCROS CHEMICALS AMERICA</t>
  </si>
  <si>
    <t>500 JERSEY AVE.</t>
  </si>
  <si>
    <t>NEW BRUNSWICK</t>
  </si>
  <si>
    <t>NJ</t>
  </si>
  <si>
    <t>08903</t>
  </si>
  <si>
    <t>NEINJNJ34452</t>
  </si>
  <si>
    <t>Akzo Nobel Chemicals  Inc</t>
  </si>
  <si>
    <t>2625 Bay Area Blvd.</t>
  </si>
  <si>
    <t>Houston</t>
  </si>
  <si>
    <t>77058</t>
  </si>
  <si>
    <t>NEI8266</t>
  </si>
  <si>
    <t>Akzo Nobel Coatings</t>
  </si>
  <si>
    <t>100 Belmont Dr</t>
  </si>
  <si>
    <t>Somerset</t>
  </si>
  <si>
    <t>08873</t>
  </si>
  <si>
    <t>NEI45783</t>
  </si>
  <si>
    <t>AKZO NOBEL COATINGS INC</t>
  </si>
  <si>
    <t>1313 WINDSOR AVE</t>
  </si>
  <si>
    <t>COLUMBUS</t>
  </si>
  <si>
    <t>OH</t>
  </si>
  <si>
    <t>432112898</t>
  </si>
  <si>
    <t>43211HNNCH1313W</t>
  </si>
  <si>
    <t>P&amp;R</t>
  </si>
  <si>
    <t>AKZO NOBEL INK &amp; ADHESIVES RESINS</t>
  </si>
  <si>
    <t>1202 E. PARKER ST.</t>
  </si>
  <si>
    <t>BAXLEY</t>
  </si>
  <si>
    <t>31513</t>
  </si>
  <si>
    <t>NEIGAT$3959</t>
  </si>
  <si>
    <t>ALBAUGH INC.</t>
  </si>
  <si>
    <t>4900 PACKERS AVE</t>
  </si>
  <si>
    <t>ST. JOSEPH</t>
  </si>
  <si>
    <t>MO</t>
  </si>
  <si>
    <t>64504</t>
  </si>
  <si>
    <t>NEI34118</t>
  </si>
  <si>
    <t>PAI</t>
  </si>
  <si>
    <t>ALBEMARLE ALKYLS UNIT</t>
  </si>
  <si>
    <t>2500 N SOUTH ST</t>
  </si>
  <si>
    <t>PASADENA</t>
  </si>
  <si>
    <t>77503</t>
  </si>
  <si>
    <t>NEI6959</t>
  </si>
  <si>
    <t>Albemarle Catalysts Co LP</t>
  </si>
  <si>
    <t>13000 Bay Park Rd</t>
  </si>
  <si>
    <t>Pasadena</t>
  </si>
  <si>
    <t>77507</t>
  </si>
  <si>
    <t>77507LBMRL13BAY</t>
  </si>
  <si>
    <t>ALBEMARLE CORP - DAYTON</t>
  </si>
  <si>
    <t>1515 NICHOLAS RD.</t>
  </si>
  <si>
    <t>DAYTON</t>
  </si>
  <si>
    <t>45418</t>
  </si>
  <si>
    <t>NEI2OHT16131</t>
  </si>
  <si>
    <t>ALBEMARLE/TYRONE QUALITY CHEM</t>
  </si>
  <si>
    <t>2 ADAMS AVE TYRONE IND PARK</t>
  </si>
  <si>
    <t>TYRONE</t>
  </si>
  <si>
    <t>16686</t>
  </si>
  <si>
    <t>NEIPA25-1261</t>
  </si>
  <si>
    <t>Al-Corn Clean Fuel</t>
  </si>
  <si>
    <t>W Highway 14</t>
  </si>
  <si>
    <t>CLAREMONT</t>
  </si>
  <si>
    <t>NAICS Code</t>
  </si>
  <si>
    <t>32519, 32518</t>
  </si>
  <si>
    <t>32519, 32521</t>
  </si>
  <si>
    <t>32519, 32532</t>
  </si>
  <si>
    <t>32519, 32541</t>
  </si>
  <si>
    <t>32518, 32532</t>
  </si>
  <si>
    <t>32518, 32541</t>
  </si>
  <si>
    <t>32518, 325131</t>
  </si>
  <si>
    <t>55924</t>
  </si>
  <si>
    <t>NEIMN1243</t>
  </si>
  <si>
    <t>Aldrich Chemical Co. Inc.</t>
  </si>
  <si>
    <t>940 W. St. Paul Ave.</t>
  </si>
  <si>
    <t>Milwaukee</t>
  </si>
  <si>
    <t>WI</t>
  </si>
  <si>
    <t>53233</t>
  </si>
  <si>
    <t>NEIWIT$8388</t>
  </si>
  <si>
    <t>CCI/IOC/MON, Inorg</t>
  </si>
  <si>
    <t>ALDRICH CHEMICAL COMPANY</t>
  </si>
  <si>
    <t>5485 COUNTY ROAD V</t>
  </si>
  <si>
    <t>SHEBOYGAN FALLS</t>
  </si>
  <si>
    <t>53085</t>
  </si>
  <si>
    <t>NEI42804</t>
  </si>
  <si>
    <t>ALLERGAN MEDICAL OPTICS</t>
  </si>
  <si>
    <t>9701 JERONIMO RD</t>
  </si>
  <si>
    <t>IRVINE</t>
  </si>
  <si>
    <t>92718</t>
  </si>
  <si>
    <t>NEI21959</t>
  </si>
  <si>
    <t>ALZA CORPORATION - MOUNTAIN VIEW</t>
  </si>
  <si>
    <t>1015 Joaquin Road</t>
  </si>
  <si>
    <t>MOUNTAIN VIEW</t>
  </si>
  <si>
    <t>94043</t>
  </si>
  <si>
    <t>NEI24486</t>
  </si>
  <si>
    <t>ALZA CORPORATION - VACAVILLE</t>
  </si>
  <si>
    <t>700 EUBANKS DRIVE</t>
  </si>
  <si>
    <t>VACAVILLE</t>
  </si>
  <si>
    <t>95688</t>
  </si>
  <si>
    <t>NEICAT$13260</t>
  </si>
  <si>
    <t>AMERICAN CHEMET CORP.</t>
  </si>
  <si>
    <t>1 SMELTER RD.</t>
  </si>
  <si>
    <t>EAST HELENA</t>
  </si>
  <si>
    <t>MT</t>
  </si>
  <si>
    <t>59635</t>
  </si>
  <si>
    <t>NEIMT0490003</t>
  </si>
  <si>
    <t>Inorg Pigments</t>
  </si>
  <si>
    <t>American Chrome &amp; Chemicals LP</t>
  </si>
  <si>
    <t>3800 Buddy Lawrence Dr</t>
  </si>
  <si>
    <t>Corpus Christi</t>
  </si>
  <si>
    <t>78322</t>
  </si>
  <si>
    <t>NEI6607</t>
  </si>
  <si>
    <t>Inorg, Inorg Pigments</t>
  </si>
  <si>
    <t>American Minerals Inc</t>
  </si>
  <si>
    <t>301 Pigeon Point Road</t>
  </si>
  <si>
    <t>New Castle</t>
  </si>
  <si>
    <t>DE</t>
  </si>
  <si>
    <t>19720</t>
  </si>
  <si>
    <t>NEIDET$2228</t>
  </si>
  <si>
    <t>American Minerals Inc.</t>
  </si>
  <si>
    <t>Ferrell Rd. (Rr 1 Box 47)</t>
  </si>
  <si>
    <t>Rosiclare</t>
  </si>
  <si>
    <t>IL</t>
  </si>
  <si>
    <t>62982</t>
  </si>
  <si>
    <t>NEIIL069015A</t>
  </si>
  <si>
    <t>American Pacific Corp Utah Operations</t>
  </si>
  <si>
    <t>10622 W. 6400 N.</t>
  </si>
  <si>
    <t>Cedar City</t>
  </si>
  <si>
    <t>UT</t>
  </si>
  <si>
    <t>84720</t>
  </si>
  <si>
    <t>NEI2UTT18126</t>
  </si>
  <si>
    <t>AMPAC FINE CHEMICALS LLC</t>
  </si>
  <si>
    <t>HWY 50 &amp; AEROJET RD</t>
  </si>
  <si>
    <t>RANCHO CORDOVA</t>
  </si>
  <si>
    <t>95670</t>
  </si>
  <si>
    <t>NEI22485</t>
  </si>
  <si>
    <t>CCI/IOC/MON, Pharm</t>
  </si>
  <si>
    <t>Amspec Chemical Corp</t>
  </si>
  <si>
    <t>751 Water St.</t>
  </si>
  <si>
    <t>Gloucester City</t>
  </si>
  <si>
    <t>080302457</t>
  </si>
  <si>
    <t>NEINJT$881</t>
  </si>
  <si>
    <t>AMVAC CHEMICAL CO.</t>
  </si>
  <si>
    <t>12650 HWY. 43 N.</t>
  </si>
  <si>
    <t>AXIS</t>
  </si>
  <si>
    <t>AL</t>
  </si>
  <si>
    <t>365050525</t>
  </si>
  <si>
    <t>NEI2ALT15518</t>
  </si>
  <si>
    <t>AMVAC CHEMICAL CORP</t>
  </si>
  <si>
    <t>4100 E WASHINGTON BLVD</t>
  </si>
  <si>
    <t>LOS ANGELES</t>
  </si>
  <si>
    <t>90023</t>
  </si>
  <si>
    <t>NEI20285</t>
  </si>
  <si>
    <t>AMWAY CORP, NUTRILITE PRODUCTS</t>
  </si>
  <si>
    <t>5600 BEACH BLVD</t>
  </si>
  <si>
    <t>BUENA PARK</t>
  </si>
  <si>
    <t>90621</t>
  </si>
  <si>
    <t>NEI21964</t>
  </si>
  <si>
    <t>ANABOLIC LABORATORIES INC</t>
  </si>
  <si>
    <t>17802 GILLETTE AV</t>
  </si>
  <si>
    <t>92614</t>
  </si>
  <si>
    <t>NEI21965</t>
  </si>
  <si>
    <t>ANDREW JERGENS CO.</t>
  </si>
  <si>
    <t>2535 SPRING GROVE AVE.</t>
  </si>
  <si>
    <t>CINCINNATI</t>
  </si>
  <si>
    <t>452141773</t>
  </si>
  <si>
    <t>NEI40436</t>
  </si>
  <si>
    <t>ANSYS, INC</t>
  </si>
  <si>
    <t>2 GOODYEAR</t>
  </si>
  <si>
    <t>NEI21970</t>
  </si>
  <si>
    <t>APPLIED BIOSYSTEMS</t>
  </si>
  <si>
    <t>3420 E. 3RD AVE.</t>
  </si>
  <si>
    <t>FOSTER CITY</t>
  </si>
  <si>
    <t>94404</t>
  </si>
  <si>
    <t>NEI2CAT18521</t>
  </si>
  <si>
    <t>3833 N. FIRST ST.</t>
  </si>
  <si>
    <t>SAN JOSE</t>
  </si>
  <si>
    <t>95134</t>
  </si>
  <si>
    <t>NEI2CAT18579</t>
  </si>
  <si>
    <t>Arch Chemicals Inc</t>
  </si>
  <si>
    <t>960 I-10 W.</t>
  </si>
  <si>
    <t>Westlake</t>
  </si>
  <si>
    <t>LA</t>
  </si>
  <si>
    <t>70669</t>
  </si>
  <si>
    <t>NEI6131</t>
  </si>
  <si>
    <t>Arch Wood Protection Inc</t>
  </si>
  <si>
    <t>1579 Koppers Rd.</t>
  </si>
  <si>
    <t>Conley</t>
  </si>
  <si>
    <t>30288</t>
  </si>
  <si>
    <t>NEIGAT$3630</t>
  </si>
  <si>
    <t>Inorg, PAI</t>
  </si>
  <si>
    <t>ARDROX INCORPORATED</t>
  </si>
  <si>
    <t>16961 KNOTT AVE</t>
  </si>
  <si>
    <t>LA MIRADA</t>
  </si>
  <si>
    <t>90638</t>
  </si>
  <si>
    <t>NEICA0592035</t>
  </si>
  <si>
    <t>ARISTECH CHEM CORP</t>
  </si>
  <si>
    <t>291 W ADAMS ST</t>
  </si>
  <si>
    <t>COLTON</t>
  </si>
  <si>
    <t>92324</t>
  </si>
  <si>
    <t>NEICA0712443</t>
  </si>
  <si>
    <t>Asarco LLC Globe Plant</t>
  </si>
  <si>
    <t>495 E 51St Ave</t>
  </si>
  <si>
    <t>Denver</t>
  </si>
  <si>
    <t>CO</t>
  </si>
  <si>
    <t>80216</t>
  </si>
  <si>
    <t>80216SRCNC495EA</t>
  </si>
  <si>
    <t>ASH STEVENS INC.</t>
  </si>
  <si>
    <t>18655 KRAUSE ST.</t>
  </si>
  <si>
    <t>RIVERVIEW</t>
  </si>
  <si>
    <t>MI</t>
  </si>
  <si>
    <t>48192</t>
  </si>
  <si>
    <t>NEIMIT$7513</t>
  </si>
  <si>
    <t>Total metal urban HAP, lb/yr</t>
  </si>
  <si>
    <t>Total organic urban HAP, lb/yr</t>
  </si>
  <si>
    <t>Total capital investment</t>
  </si>
  <si>
    <t>Annual costs</t>
  </si>
  <si>
    <t>CPV</t>
  </si>
  <si>
    <t>BPV</t>
  </si>
  <si>
    <t>PV-metals</t>
  </si>
  <si>
    <t>WW</t>
  </si>
  <si>
    <t>EL</t>
  </si>
  <si>
    <t>ST</t>
  </si>
  <si>
    <t>TO</t>
  </si>
  <si>
    <t>Total</t>
  </si>
  <si>
    <t>In urban cluster?</t>
  </si>
  <si>
    <t>ASHLAND CHEMICAL COMPANY</t>
  </si>
  <si>
    <t>NEICA0712490</t>
  </si>
  <si>
    <t>Ashland Chemical Inc</t>
  </si>
  <si>
    <t>10505 S Painter Av</t>
  </si>
  <si>
    <t>Santa Fe Springs</t>
  </si>
  <si>
    <t>90670</t>
  </si>
  <si>
    <t>NEI20325</t>
  </si>
  <si>
    <t>Atofina Chemicals Inc.  Wichita Plant</t>
  </si>
  <si>
    <t>6040 S. Ridge Rd.</t>
  </si>
  <si>
    <t>Wichita</t>
  </si>
  <si>
    <t>672150198</t>
  </si>
  <si>
    <t>NEIKS699</t>
  </si>
  <si>
    <t>Atotech USA Inc</t>
  </si>
  <si>
    <t>1900 Chesapeake Ave.</t>
  </si>
  <si>
    <t>Baltimore</t>
  </si>
  <si>
    <t>MD</t>
  </si>
  <si>
    <t>212261012</t>
  </si>
  <si>
    <t>NEIMD0316</t>
  </si>
  <si>
    <t>Atotech USA Inc.</t>
  </si>
  <si>
    <t>1750 Overview Dr</t>
  </si>
  <si>
    <t>Rock Hill</t>
  </si>
  <si>
    <t>SC</t>
  </si>
  <si>
    <t>29730</t>
  </si>
  <si>
    <t>NEI2SCT14260</t>
  </si>
  <si>
    <t>AVANTI POLAR LIPIDS INC.</t>
  </si>
  <si>
    <t>700 INDUSTRIAL PARK DR.</t>
  </si>
  <si>
    <t>ALABASTER</t>
  </si>
  <si>
    <t>35007</t>
  </si>
  <si>
    <t>NEIALT$4415</t>
  </si>
  <si>
    <t>BACHEM INC.</t>
  </si>
  <si>
    <t>3132 KASHIWA ST.</t>
  </si>
  <si>
    <t>TORRANCE</t>
  </si>
  <si>
    <t>90505</t>
  </si>
  <si>
    <t>NEICAT$12643</t>
  </si>
  <si>
    <t>Baker Performance Chemicals, I</t>
  </si>
  <si>
    <t>11808 Bloomfield Ave</t>
  </si>
  <si>
    <t>NEI20350</t>
  </si>
  <si>
    <t>BASF CORP</t>
  </si>
  <si>
    <t>1057 LOWER SOUTH STREET</t>
  </si>
  <si>
    <t>PEEKSKILL</t>
  </si>
  <si>
    <t>NY</t>
  </si>
  <si>
    <t>105660000</t>
  </si>
  <si>
    <t>NEINY3551200</t>
  </si>
  <si>
    <t>210 E. MEATS AVE.</t>
  </si>
  <si>
    <t>ORANGE</t>
  </si>
  <si>
    <t>92865</t>
  </si>
  <si>
    <t>NEI21988</t>
  </si>
  <si>
    <t>CCI/IOC/MON, P&amp;R</t>
  </si>
  <si>
    <t>2120 Polymer Drive</t>
  </si>
  <si>
    <t>CHATTANOOGA</t>
  </si>
  <si>
    <t>37421-2263</t>
  </si>
  <si>
    <t>NEITN1170</t>
  </si>
  <si>
    <t>370 FRANKFORT RD</t>
  </si>
  <si>
    <t>MONACA</t>
  </si>
  <si>
    <t>150612210</t>
  </si>
  <si>
    <t>NEIPA34-0434</t>
  </si>
  <si>
    <t>3805 Amnicola Highway</t>
  </si>
  <si>
    <t>37406-1048</t>
  </si>
  <si>
    <t>NEITN3100</t>
  </si>
  <si>
    <t>3938 Porett Dr</t>
  </si>
  <si>
    <t>Gurnee</t>
  </si>
  <si>
    <t>60031</t>
  </si>
  <si>
    <t>NEIIL0978660</t>
  </si>
  <si>
    <t>BASF Corp.</t>
  </si>
  <si>
    <t>120 Pine St.</t>
  </si>
  <si>
    <t>Elyria</t>
  </si>
  <si>
    <t>44035</t>
  </si>
  <si>
    <t>NEIOHT$5967</t>
  </si>
  <si>
    <t>554 Engelhard Dr.</t>
  </si>
  <si>
    <t>Seneca</t>
  </si>
  <si>
    <t>29678</t>
  </si>
  <si>
    <t>NEI41416</t>
  </si>
  <si>
    <t>9800 Kellner Rd.</t>
  </si>
  <si>
    <t>Huntsville</t>
  </si>
  <si>
    <t>35824</t>
  </si>
  <si>
    <t>NEIALT$4595</t>
  </si>
  <si>
    <t>BASF Corp/Calsicat Div Erie</t>
  </si>
  <si>
    <t>1707 Gaskell Avenue (1729 E Ave)</t>
  </si>
  <si>
    <t>Erie</t>
  </si>
  <si>
    <t>16503</t>
  </si>
  <si>
    <t>NEIPAT$1708</t>
  </si>
  <si>
    <t>BASF Corporation</t>
  </si>
  <si>
    <t>101 Vitamin Drive</t>
  </si>
  <si>
    <t>Wilmington</t>
  </si>
  <si>
    <t>NC</t>
  </si>
  <si>
    <t>284012279</t>
  </si>
  <si>
    <t>6500271</t>
  </si>
  <si>
    <t>BASF PERFORMANCE COPOLYMERS LLC</t>
  </si>
  <si>
    <t>4201A  DEGUSSA RD.</t>
  </si>
  <si>
    <t>THEODORE</t>
  </si>
  <si>
    <t>36582</t>
  </si>
  <si>
    <t>NEIAL5022</t>
  </si>
  <si>
    <t>BAXTER HEALTHCARE</t>
  </si>
  <si>
    <t>1700 RANCHO CONEJO BLVD.</t>
  </si>
  <si>
    <t>THOUSAND OAKS</t>
  </si>
  <si>
    <t>91320</t>
  </si>
  <si>
    <t>NEI25979</t>
  </si>
  <si>
    <t>BAYPORT SITE</t>
  </si>
  <si>
    <t>5757 UNDERWOOD RD</t>
  </si>
  <si>
    <t>77501</t>
  </si>
  <si>
    <t>NEI8031</t>
  </si>
  <si>
    <t>BELL LABS. INC.</t>
  </si>
  <si>
    <t>3699 KINSMAN BLVD</t>
  </si>
  <si>
    <t>MADISON</t>
  </si>
  <si>
    <t>53704</t>
  </si>
  <si>
    <t>NEIWIT$8448</t>
  </si>
  <si>
    <t>Big River Zinc Corp</t>
  </si>
  <si>
    <t>2401 Mississippi Ave</t>
  </si>
  <si>
    <t>Sauget</t>
  </si>
  <si>
    <t>62201</t>
  </si>
  <si>
    <t>NEI53013</t>
  </si>
  <si>
    <t>BIOGEN IDEC US LP</t>
  </si>
  <si>
    <t>5000 DAVIS DR</t>
  </si>
  <si>
    <t>RESEARCH TRIANGLE PARK</t>
  </si>
  <si>
    <t>27709</t>
  </si>
  <si>
    <t>9200566</t>
  </si>
  <si>
    <t>BLUE CORAL INC. MCKAY CHEMICAL</t>
  </si>
  <si>
    <t>1920 RANDOLPH ST</t>
  </si>
  <si>
    <t>HUNTINGTON PARK</t>
  </si>
  <si>
    <t>90001</t>
  </si>
  <si>
    <t>NEI20371</t>
  </si>
  <si>
    <t>BOEHRINGER INGELHEIM CHEMICALS INC</t>
  </si>
  <si>
    <t>2820 N. NORMANDY DR.</t>
  </si>
  <si>
    <t>PETERSBURG</t>
  </si>
  <si>
    <t>VA</t>
  </si>
  <si>
    <t>23805</t>
  </si>
  <si>
    <t>NEI7618</t>
  </si>
  <si>
    <t>BORREGAARD SYNTHESIS</t>
  </si>
  <si>
    <t>9 OPPORTUNITY WAY</t>
  </si>
  <si>
    <t>NEWBURYPORT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</si>
</sst>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%"/>
    <numFmt numFmtId="169" formatCode="0.000%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.5"/>
      <name val="MS Sans Serif"/>
      <family val="0"/>
    </font>
    <font>
      <sz val="8"/>
      <name val="MS Sans Serif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 quotePrefix="1">
      <alignment/>
    </xf>
    <xf numFmtId="0" fontId="6" fillId="0" borderId="0" xfId="0" applyNumberFormat="1" applyFont="1" applyFill="1" applyAlignment="1" quotePrefix="1">
      <alignment wrapText="1"/>
    </xf>
    <xf numFmtId="0" fontId="6" fillId="0" borderId="0" xfId="0" applyNumberFormat="1" applyFont="1" applyAlignment="1" quotePrefix="1">
      <alignment wrapText="1"/>
    </xf>
    <xf numFmtId="0" fontId="6" fillId="0" borderId="0" xfId="0" applyNumberFormat="1" applyFont="1" applyAlignment="1">
      <alignment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NumberFormat="1" applyFont="1" applyFill="1" applyAlignment="1">
      <alignment wrapText="1"/>
    </xf>
    <xf numFmtId="3" fontId="6" fillId="0" borderId="0" xfId="0" applyNumberFormat="1" applyFont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0" sqref="A10:E17"/>
    </sheetView>
  </sheetViews>
  <sheetFormatPr defaultColWidth="9.140625" defaultRowHeight="12.75"/>
  <cols>
    <col min="1" max="1" width="32.8515625" style="0" customWidth="1"/>
    <col min="3" max="3" width="14.57421875" style="22" customWidth="1"/>
    <col min="4" max="4" width="18.00390625" style="22" customWidth="1"/>
    <col min="5" max="5" width="16.00390625" style="22" customWidth="1"/>
    <col min="6" max="6" width="23.7109375" style="22" customWidth="1"/>
  </cols>
  <sheetData>
    <row r="1" spans="1:6" ht="12.75">
      <c r="A1" s="2" t="s">
        <v>1012</v>
      </c>
      <c r="B1" s="2" t="s">
        <v>1501</v>
      </c>
      <c r="C1" s="24" t="s">
        <v>1006</v>
      </c>
      <c r="D1" s="24" t="s">
        <v>1007</v>
      </c>
      <c r="E1" s="24" t="s">
        <v>1008</v>
      </c>
      <c r="F1" s="22" t="s">
        <v>512</v>
      </c>
    </row>
    <row r="2" ht="12.75">
      <c r="A2" s="2"/>
    </row>
    <row r="3" spans="1:5" ht="12.75">
      <c r="A3" s="2" t="s">
        <v>1001</v>
      </c>
      <c r="B3">
        <v>32519</v>
      </c>
      <c r="C3" s="23">
        <f>'Census and Calculations'!K7</f>
        <v>0.00013141952029750996</v>
      </c>
      <c r="D3" s="23">
        <f>'Census and Calculations'!L7</f>
        <v>0.0009812047761312236</v>
      </c>
      <c r="E3" s="23">
        <f>'Census and Calculations'!M7</f>
        <v>0.00015556078251149758</v>
      </c>
    </row>
    <row r="4" spans="1:5" ht="12.75">
      <c r="A4" s="2" t="s">
        <v>1002</v>
      </c>
      <c r="B4">
        <v>32518</v>
      </c>
      <c r="C4" s="23">
        <f>'Census and Calculations'!K13</f>
        <v>0.0007682581934726925</v>
      </c>
      <c r="D4" s="23">
        <f>'Census and Calculations'!L13</f>
        <v>0.002008546917496079</v>
      </c>
      <c r="E4" s="23">
        <f>'Census and Calculations'!M13</f>
        <v>0.0006020105792356278</v>
      </c>
    </row>
    <row r="5" spans="1:5" ht="12.75">
      <c r="A5" s="2" t="s">
        <v>1003</v>
      </c>
      <c r="B5">
        <v>32521</v>
      </c>
      <c r="C5" s="23">
        <f>'Census and Calculations'!K18</f>
        <v>0.00018274431151853098</v>
      </c>
      <c r="D5" s="23">
        <f>'Census and Calculations'!L18</f>
        <v>0.001403974660500621</v>
      </c>
      <c r="E5" s="23">
        <f>'Census and Calculations'!M18</f>
        <v>0.00026357824903528555</v>
      </c>
    </row>
    <row r="6" spans="1:5" ht="12.75">
      <c r="A6" s="2" t="s">
        <v>1004</v>
      </c>
      <c r="B6">
        <v>325131</v>
      </c>
      <c r="C6" s="23">
        <f>'Census and Calculations'!K20</f>
        <v>0.00066420215583195</v>
      </c>
      <c r="D6" s="23">
        <f>'Census and Calculations'!L20</f>
        <v>0.0012050491286755272</v>
      </c>
      <c r="E6" s="23">
        <f>'Census and Calculations'!M20</f>
        <v>0.0016030998141333549</v>
      </c>
    </row>
    <row r="7" spans="1:5" ht="12.75">
      <c r="A7" s="2" t="s">
        <v>1009</v>
      </c>
      <c r="B7">
        <v>32532</v>
      </c>
      <c r="C7" s="23">
        <f>'Census and Calculations'!K22</f>
        <v>0.00044721450559381365</v>
      </c>
      <c r="D7" s="23">
        <f>'Census and Calculations'!L22</f>
        <v>0.0014334889775525867</v>
      </c>
      <c r="E7" s="23">
        <f>'Census and Calculations'!M22</f>
        <v>0.0003744747851146761</v>
      </c>
    </row>
    <row r="8" spans="1:5" ht="12.75">
      <c r="A8" s="2" t="s">
        <v>1005</v>
      </c>
      <c r="B8">
        <v>32541</v>
      </c>
      <c r="C8" s="23">
        <f>'Census and Calculations'!K29</f>
        <v>5.276390189988179E-05</v>
      </c>
      <c r="D8" s="23">
        <f>'Census and Calculations'!L29</f>
        <v>0.000684250992610606</v>
      </c>
      <c r="E8" s="23">
        <f>'Census and Calculations'!M29</f>
        <v>0.00017079316431525102</v>
      </c>
    </row>
    <row r="10" spans="1:6" ht="12.75">
      <c r="A10" s="2" t="s">
        <v>1012</v>
      </c>
      <c r="B10" s="2" t="s">
        <v>1501</v>
      </c>
      <c r="C10" s="24" t="s">
        <v>1006</v>
      </c>
      <c r="D10" s="24" t="s">
        <v>1007</v>
      </c>
      <c r="E10" s="24" t="s">
        <v>1008</v>
      </c>
      <c r="F10" s="22" t="s">
        <v>513</v>
      </c>
    </row>
    <row r="11" ht="12.75">
      <c r="A11" s="2"/>
    </row>
    <row r="12" spans="1:5" ht="12.75">
      <c r="A12" s="2" t="s">
        <v>1001</v>
      </c>
      <c r="B12">
        <v>32519</v>
      </c>
      <c r="C12" s="23">
        <f>+C3/1.15</f>
        <v>0.00011427784373696519</v>
      </c>
      <c r="D12" s="23">
        <f>+D3/1.15</f>
        <v>0.0008532215444619336</v>
      </c>
      <c r="E12" s="23">
        <f>+E3/1.15</f>
        <v>0.0001352702456621718</v>
      </c>
    </row>
    <row r="13" spans="1:5" ht="12.75">
      <c r="A13" s="2" t="s">
        <v>1002</v>
      </c>
      <c r="B13">
        <v>32518</v>
      </c>
      <c r="C13" s="23">
        <f>+C4/1.15</f>
        <v>0.0006680506030197327</v>
      </c>
      <c r="D13" s="23">
        <f>+D4/1.15</f>
        <v>0.0017465625369531123</v>
      </c>
      <c r="E13" s="23">
        <f>+E4/1.15</f>
        <v>0.0005234874602048938</v>
      </c>
    </row>
    <row r="14" spans="1:5" ht="12.75">
      <c r="A14" s="2" t="s">
        <v>1003</v>
      </c>
      <c r="B14">
        <v>32521</v>
      </c>
      <c r="C14" s="23">
        <f>+C5/1.15</f>
        <v>0.00015890809697263565</v>
      </c>
      <c r="D14" s="23">
        <f>+D5/1.15</f>
        <v>0.0012208475308701054</v>
      </c>
      <c r="E14" s="23">
        <f>+E5/1.15</f>
        <v>0.00022919847742198745</v>
      </c>
    </row>
    <row r="15" spans="1:5" ht="12.75">
      <c r="A15" s="2" t="s">
        <v>1004</v>
      </c>
      <c r="B15">
        <v>325131</v>
      </c>
      <c r="C15" s="23">
        <f>+C6/1.15</f>
        <v>0.0005775670920277827</v>
      </c>
      <c r="D15" s="23">
        <f>+D6/1.15</f>
        <v>0.0010478688075439369</v>
      </c>
      <c r="E15" s="23">
        <f>+E6/1.15</f>
        <v>0.0013939998383768303</v>
      </c>
    </row>
    <row r="16" spans="1:5" ht="12.75">
      <c r="A16" s="2" t="s">
        <v>1009</v>
      </c>
      <c r="B16">
        <v>32532</v>
      </c>
      <c r="C16" s="23">
        <f aca="true" t="shared" si="0" ref="C16:E17">+C7/1.15</f>
        <v>0.0003888821787772293</v>
      </c>
      <c r="D16" s="23">
        <f t="shared" si="0"/>
        <v>0.0012465121543935537</v>
      </c>
      <c r="E16" s="23">
        <f t="shared" si="0"/>
        <v>0.0003256302479258053</v>
      </c>
    </row>
    <row r="17" spans="1:5" ht="12.75">
      <c r="A17" s="2" t="s">
        <v>1005</v>
      </c>
      <c r="B17">
        <v>32541</v>
      </c>
      <c r="C17" s="23">
        <f>+C8/1.15</f>
        <v>4.588165382598417E-05</v>
      </c>
      <c r="D17" s="23">
        <f>+D8/1.15</f>
        <v>0.0005950008631396574</v>
      </c>
      <c r="E17" s="23">
        <f>+E8/1.15</f>
        <v>0.00014851579505674003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9.140625" defaultRowHeight="12.75"/>
  <cols>
    <col min="2" max="2" width="19.421875" style="0" customWidth="1"/>
    <col min="3" max="3" width="20.421875" style="0" customWidth="1"/>
    <col min="4" max="4" width="13.8515625" style="19" customWidth="1"/>
    <col min="5" max="5" width="18.140625" style="0" customWidth="1"/>
    <col min="6" max="6" width="17.57421875" style="0" customWidth="1"/>
    <col min="7" max="7" width="18.7109375" style="19" customWidth="1"/>
    <col min="12" max="12" width="19.7109375" style="0" customWidth="1"/>
    <col min="13" max="13" width="18.140625" style="0" customWidth="1"/>
  </cols>
  <sheetData>
    <row r="1" spans="1:13" ht="12.75">
      <c r="A1" t="s">
        <v>1501</v>
      </c>
      <c r="B1" s="18" t="s">
        <v>1011</v>
      </c>
      <c r="C1" t="s">
        <v>1010</v>
      </c>
      <c r="D1" s="19" t="s">
        <v>1000</v>
      </c>
      <c r="E1" t="s">
        <v>1502</v>
      </c>
      <c r="F1" t="s">
        <v>1503</v>
      </c>
      <c r="G1" s="19" t="s">
        <v>1504</v>
      </c>
      <c r="H1" t="s">
        <v>1505</v>
      </c>
      <c r="I1" t="s">
        <v>1506</v>
      </c>
      <c r="J1" t="s">
        <v>1507</v>
      </c>
      <c r="K1" t="s">
        <v>1508</v>
      </c>
      <c r="L1" t="s">
        <v>1509</v>
      </c>
      <c r="M1" t="s">
        <v>1510</v>
      </c>
    </row>
    <row r="2" spans="1:10" ht="12.75">
      <c r="A2">
        <v>32519</v>
      </c>
      <c r="H2" s="20"/>
      <c r="I2" s="20"/>
      <c r="J2" s="20"/>
    </row>
    <row r="3" spans="1:7" ht="12.75">
      <c r="A3">
        <v>325191</v>
      </c>
      <c r="B3">
        <v>7</v>
      </c>
      <c r="C3">
        <v>6255000</v>
      </c>
      <c r="D3" s="19">
        <f>+C3/B3</f>
        <v>893571.4285714285</v>
      </c>
      <c r="E3">
        <v>52</v>
      </c>
      <c r="F3">
        <v>960476000</v>
      </c>
      <c r="G3" s="19">
        <f>+F3/E3</f>
        <v>18470692.307692308</v>
      </c>
    </row>
    <row r="4" spans="1:7" ht="12.75">
      <c r="A4">
        <v>325192</v>
      </c>
      <c r="B4">
        <v>6</v>
      </c>
      <c r="C4">
        <v>222898000</v>
      </c>
      <c r="D4" s="19">
        <f>+C4/B4</f>
        <v>37149666.666666664</v>
      </c>
      <c r="E4">
        <v>39</v>
      </c>
      <c r="F4">
        <v>4511736000</v>
      </c>
      <c r="G4" s="19">
        <f>+F4/E4</f>
        <v>115685538.46153846</v>
      </c>
    </row>
    <row r="5" spans="1:7" ht="12.75">
      <c r="A5">
        <v>325193</v>
      </c>
      <c r="B5">
        <v>5</v>
      </c>
      <c r="D5" s="19">
        <f>+C5/B5</f>
        <v>0</v>
      </c>
      <c r="E5">
        <v>69</v>
      </c>
      <c r="F5">
        <v>2054771000</v>
      </c>
      <c r="G5" s="19">
        <f>+F5/E5</f>
        <v>29779289.855072465</v>
      </c>
    </row>
    <row r="6" spans="1:7" ht="12.75">
      <c r="A6">
        <v>325199</v>
      </c>
      <c r="B6">
        <v>107</v>
      </c>
      <c r="C6">
        <v>6436800000</v>
      </c>
      <c r="D6" s="19">
        <f>+C6/B6</f>
        <v>60157009.345794395</v>
      </c>
      <c r="E6">
        <v>688</v>
      </c>
      <c r="F6">
        <v>48232289000</v>
      </c>
      <c r="G6" s="19">
        <f>+F6/E6</f>
        <v>70105071.22093023</v>
      </c>
    </row>
    <row r="7" spans="1:13" ht="12.75">
      <c r="A7">
        <v>32519</v>
      </c>
      <c r="B7">
        <f>+B3+B4+B6</f>
        <v>120</v>
      </c>
      <c r="C7">
        <f>SUM(C3:C6)</f>
        <v>6665953000</v>
      </c>
      <c r="D7" s="19">
        <f>+C7/B7</f>
        <v>55549608.333333336</v>
      </c>
      <c r="E7">
        <f>SUM(E3:E6)</f>
        <v>848</v>
      </c>
      <c r="F7">
        <f>SUM(F3:F6)</f>
        <v>55759272000</v>
      </c>
      <c r="G7" s="19">
        <f>+F7/E7</f>
        <v>65753858.49056604</v>
      </c>
      <c r="H7" s="20">
        <f>'SPPD Original &amp; 3 columns added'!$BQ$187</f>
        <v>8641.340540540541</v>
      </c>
      <c r="I7" s="20">
        <f>'SPPD Original &amp; 3 columns added'!$BO$187</f>
        <v>64518</v>
      </c>
      <c r="J7" s="20">
        <f>'SPPD Original &amp; 3 columns added'!$BP$187</f>
        <v>0</v>
      </c>
      <c r="K7">
        <f>+H7/G7</f>
        <v>0.00013141952029750996</v>
      </c>
      <c r="L7">
        <f>+I7/G7</f>
        <v>0.0009812047761312236</v>
      </c>
      <c r="M7">
        <f>+H7/D7</f>
        <v>0.00015556078251149758</v>
      </c>
    </row>
    <row r="9" ht="12.75">
      <c r="A9">
        <v>32518</v>
      </c>
    </row>
    <row r="10" spans="1:7" ht="12.75">
      <c r="A10">
        <v>325181</v>
      </c>
      <c r="B10">
        <v>1</v>
      </c>
      <c r="D10" s="19">
        <f>+C10/B10</f>
        <v>0</v>
      </c>
      <c r="E10">
        <v>40</v>
      </c>
      <c r="F10">
        <v>2701946000</v>
      </c>
      <c r="G10" s="19">
        <f>+F10/E10</f>
        <v>67548650</v>
      </c>
    </row>
    <row r="11" spans="1:7" ht="12.75">
      <c r="A11">
        <v>325182</v>
      </c>
      <c r="B11">
        <v>16</v>
      </c>
      <c r="C11">
        <v>650537000</v>
      </c>
      <c r="D11" s="19">
        <f>+C11/B11</f>
        <v>40658562.5</v>
      </c>
      <c r="E11">
        <v>25</v>
      </c>
      <c r="F11">
        <v>1033515000</v>
      </c>
      <c r="G11" s="19">
        <f>+F11/E11</f>
        <v>41340600</v>
      </c>
    </row>
    <row r="12" spans="1:7" ht="12.75">
      <c r="A12" s="21">
        <v>325188</v>
      </c>
      <c r="B12">
        <v>65</v>
      </c>
      <c r="C12">
        <v>2152312000</v>
      </c>
      <c r="D12" s="19">
        <f>+C12/B12</f>
        <v>33112492.307692308</v>
      </c>
      <c r="E12">
        <v>617</v>
      </c>
      <c r="F12">
        <v>14757054000</v>
      </c>
      <c r="G12" s="19">
        <f>+F12/E12</f>
        <v>23917429.497568883</v>
      </c>
    </row>
    <row r="13" spans="1:13" ht="12.75">
      <c r="A13">
        <v>32518</v>
      </c>
      <c r="B13">
        <f>+B11+B12</f>
        <v>81</v>
      </c>
      <c r="C13">
        <f>+C11+C12</f>
        <v>2802849000</v>
      </c>
      <c r="D13" s="19">
        <f>+C13/B13</f>
        <v>34603074.074074075</v>
      </c>
      <c r="E13">
        <f>SUM(E10:E12)</f>
        <v>682</v>
      </c>
      <c r="F13">
        <f>SUM(F10:F12)</f>
        <v>18492515000</v>
      </c>
      <c r="G13" s="19">
        <f>+F13/E13</f>
        <v>27115124.633431084</v>
      </c>
      <c r="H13" s="20">
        <f>'SPPD Original &amp; 3 columns added'!$BQ$303</f>
        <v>20831.416666666668</v>
      </c>
      <c r="I13" s="20">
        <f>'SPPD Original &amp; 3 columns added'!$BO$303</f>
        <v>54462</v>
      </c>
      <c r="J13" s="20">
        <f>'SPPD Original &amp; 3 columns added'!$BP$303</f>
        <v>0</v>
      </c>
      <c r="K13">
        <f>+H13/G13</f>
        <v>0.0007682581934726925</v>
      </c>
      <c r="L13">
        <f>+I13/G13</f>
        <v>0.002008546917496079</v>
      </c>
      <c r="M13">
        <f>+H13/D13</f>
        <v>0.0006020105792356278</v>
      </c>
    </row>
    <row r="15" ht="12.75">
      <c r="A15" s="1">
        <v>32521</v>
      </c>
    </row>
    <row r="16" spans="1:7" ht="12.75">
      <c r="A16">
        <v>325211</v>
      </c>
      <c r="B16">
        <v>148</v>
      </c>
      <c r="C16">
        <v>6466667000</v>
      </c>
      <c r="D16" s="19">
        <f>+C16/B16</f>
        <v>43693695.94594595</v>
      </c>
      <c r="E16">
        <v>688</v>
      </c>
      <c r="F16">
        <v>47891204000</v>
      </c>
      <c r="G16" s="19">
        <f>+F16/E16</f>
        <v>69609308.13953489</v>
      </c>
    </row>
    <row r="17" spans="1:7" ht="12.75">
      <c r="A17">
        <v>325212</v>
      </c>
      <c r="B17">
        <v>18</v>
      </c>
      <c r="C17">
        <v>843810000</v>
      </c>
      <c r="D17" s="19">
        <f>+C17/B17</f>
        <v>46878333.333333336</v>
      </c>
      <c r="E17">
        <v>157</v>
      </c>
      <c r="F17">
        <v>5782311000</v>
      </c>
      <c r="G17" s="19">
        <f>+F17/E17</f>
        <v>36830006.36942675</v>
      </c>
    </row>
    <row r="18" spans="1:13" ht="12.75">
      <c r="A18" s="1">
        <v>32521</v>
      </c>
      <c r="B18">
        <f>+B16+B17</f>
        <v>166</v>
      </c>
      <c r="C18">
        <f>+C16+C17</f>
        <v>7310477000</v>
      </c>
      <c r="D18" s="19">
        <f>+C18/B18</f>
        <v>44039018.072289154</v>
      </c>
      <c r="E18">
        <f>+E16+E17</f>
        <v>845</v>
      </c>
      <c r="F18">
        <f>+F16+F17</f>
        <v>53673515000</v>
      </c>
      <c r="G18" s="19">
        <f>+F18/E18</f>
        <v>63518952.662721895</v>
      </c>
      <c r="H18" s="20">
        <f>'SPPD Original &amp; 3 columns added'!$BQ$375</f>
        <v>11607.727272727272</v>
      </c>
      <c r="I18" s="20">
        <f>'SPPD Original &amp; 3 columns added'!$BO$375</f>
        <v>89179</v>
      </c>
      <c r="J18" s="20">
        <f>'SPPD Original &amp; 3 columns added'!$BP$375</f>
        <v>0</v>
      </c>
      <c r="K18">
        <f>+H18/G18</f>
        <v>0.00018274431151853098</v>
      </c>
      <c r="L18">
        <f>+I18/G18</f>
        <v>0.001403974660500621</v>
      </c>
      <c r="M18">
        <f>+H18/D18</f>
        <v>0.00026357824903528555</v>
      </c>
    </row>
    <row r="20" spans="1:13" ht="12.75">
      <c r="A20" s="1">
        <v>325131</v>
      </c>
      <c r="B20">
        <v>10</v>
      </c>
      <c r="C20">
        <v>184492000</v>
      </c>
      <c r="D20" s="19">
        <f>+C20/B20</f>
        <v>18449200</v>
      </c>
      <c r="E20">
        <v>80</v>
      </c>
      <c r="F20">
        <v>3562278000</v>
      </c>
      <c r="G20" s="19">
        <f>+F20/E20</f>
        <v>44528475</v>
      </c>
      <c r="H20" s="20">
        <f>'SPPD Original &amp; 3 columns added'!$BQ$314</f>
        <v>29575.909090909092</v>
      </c>
      <c r="I20" s="20">
        <f>'SPPD Original &amp; 3 columns added'!$BO$314</f>
        <v>53659</v>
      </c>
      <c r="J20" s="20">
        <f>'SPPD Original &amp; 3 columns added'!$BP$314</f>
        <v>276</v>
      </c>
      <c r="K20">
        <f>+H20/G20</f>
        <v>0.00066420215583195</v>
      </c>
      <c r="L20">
        <f>+I20/G20</f>
        <v>0.0012050491286755272</v>
      </c>
      <c r="M20">
        <f>+H20/D20</f>
        <v>0.0016030998141333549</v>
      </c>
    </row>
    <row r="22" spans="1:13" ht="12.75">
      <c r="A22" s="1">
        <v>325320</v>
      </c>
      <c r="B22">
        <v>27</v>
      </c>
      <c r="C22">
        <v>1203283000</v>
      </c>
      <c r="D22" s="19">
        <f>+C22/B22</f>
        <v>44566037.03703704</v>
      </c>
      <c r="E22">
        <v>239</v>
      </c>
      <c r="F22">
        <v>8918845000</v>
      </c>
      <c r="G22" s="19">
        <f>+F22/E22</f>
        <v>37317343.09623431</v>
      </c>
      <c r="H22" s="20">
        <f>'SPPD Original &amp; 3 columns added'!$BQ$389</f>
        <v>16688.85714285714</v>
      </c>
      <c r="I22" s="20">
        <f>'SPPD Original &amp; 3 columns added'!$BO$389</f>
        <v>53494</v>
      </c>
      <c r="J22" s="20">
        <f>'SPPD Original &amp; 3 columns added'!$BP$389</f>
        <v>0</v>
      </c>
      <c r="K22">
        <f>+H22/G22</f>
        <v>0.00044721450559381365</v>
      </c>
      <c r="L22">
        <f>+I22/G22</f>
        <v>0.0014334889775525867</v>
      </c>
      <c r="M22">
        <f>+H22/D22</f>
        <v>0.0003744747851146761</v>
      </c>
    </row>
    <row r="24" ht="12.75">
      <c r="A24" s="1">
        <v>32541</v>
      </c>
    </row>
    <row r="25" spans="1:7" ht="12.75">
      <c r="A25">
        <v>325411</v>
      </c>
      <c r="B25">
        <v>36</v>
      </c>
      <c r="C25">
        <v>927813000</v>
      </c>
      <c r="D25" s="19">
        <f>+C25/B25</f>
        <v>25772583.333333332</v>
      </c>
      <c r="E25">
        <v>367</v>
      </c>
      <c r="F25">
        <v>11585499000</v>
      </c>
      <c r="G25" s="19">
        <f>+F25/E25</f>
        <v>31568117.166212533</v>
      </c>
    </row>
    <row r="26" spans="1:7" ht="12.75">
      <c r="A26">
        <v>325412</v>
      </c>
      <c r="B26">
        <v>93</v>
      </c>
      <c r="C26">
        <v>2804655000</v>
      </c>
      <c r="D26" s="19">
        <f>+C26/B26</f>
        <v>30157580.64516129</v>
      </c>
      <c r="E26">
        <v>901</v>
      </c>
      <c r="F26">
        <v>113991849000</v>
      </c>
      <c r="G26" s="19">
        <f>+F26/E26</f>
        <v>126517035.51609322</v>
      </c>
    </row>
    <row r="27" spans="1:7" ht="12.75">
      <c r="A27">
        <v>325413</v>
      </c>
      <c r="B27">
        <v>35</v>
      </c>
      <c r="C27">
        <v>488081000</v>
      </c>
      <c r="D27" s="19">
        <f>+C27/B27</f>
        <v>13945171.42857143</v>
      </c>
      <c r="E27">
        <v>236</v>
      </c>
      <c r="F27">
        <v>7296122000</v>
      </c>
      <c r="G27" s="19">
        <f>+F27/E27</f>
        <v>30915771.186440676</v>
      </c>
    </row>
    <row r="28" spans="1:7" ht="12.75">
      <c r="A28">
        <v>325414</v>
      </c>
      <c r="B28">
        <v>26</v>
      </c>
      <c r="C28">
        <v>366475000</v>
      </c>
      <c r="D28" s="19">
        <f>+C28/B28</f>
        <v>14095192.307692308</v>
      </c>
      <c r="E28">
        <v>296</v>
      </c>
      <c r="F28">
        <v>7790703000</v>
      </c>
      <c r="G28" s="19">
        <f>+F28/E28</f>
        <v>26319942.56756757</v>
      </c>
    </row>
    <row r="29" spans="1:13" ht="12.75">
      <c r="A29" s="1">
        <v>32541</v>
      </c>
      <c r="B29">
        <f>SUM(B25:B28)</f>
        <v>190</v>
      </c>
      <c r="C29">
        <f>SUM(C25:C28)</f>
        <v>4587024000</v>
      </c>
      <c r="D29" s="19">
        <f>+C29/B29</f>
        <v>24142231.57894737</v>
      </c>
      <c r="E29">
        <f>SUM(E25:E28)</f>
        <v>1800</v>
      </c>
      <c r="F29">
        <f>SUM(F25:F28)</f>
        <v>140664173000</v>
      </c>
      <c r="G29" s="19">
        <f>+F29/E29</f>
        <v>78146762.77777778</v>
      </c>
      <c r="H29" s="20">
        <f>'SPPD Original &amp; 3 columns added'!$BQ$454</f>
        <v>4123.328125</v>
      </c>
      <c r="I29" s="20">
        <f>'SPPD Original &amp; 3 columns added'!$BO$454</f>
        <v>53472</v>
      </c>
      <c r="J29" s="20">
        <f>'SPPD Original &amp; 3 columns added'!$BP$454</f>
        <v>0</v>
      </c>
      <c r="K29">
        <f>+H29/G29</f>
        <v>5.276390189988179E-05</v>
      </c>
      <c r="L29">
        <f>+I29/G29</f>
        <v>0.000684250992610606</v>
      </c>
      <c r="M29">
        <f>+H29/D29</f>
        <v>0.00017079316431525102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5"/>
  <sheetViews>
    <sheetView workbookViewId="0" topLeftCell="A1">
      <pane xSplit="1" ySplit="2" topLeftCell="B37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P454" sqref="BP454"/>
    </sheetView>
  </sheetViews>
  <sheetFormatPr defaultColWidth="9.140625" defaultRowHeight="12.75"/>
  <cols>
    <col min="1" max="1" width="21.140625" style="2" customWidth="1"/>
    <col min="2" max="2" width="17.140625" style="2" customWidth="1"/>
    <col min="3" max="3" width="15.7109375" style="2" customWidth="1"/>
    <col min="4" max="4" width="4.57421875" style="2" bestFit="1" customWidth="1"/>
    <col min="5" max="6" width="9.140625" style="2" customWidth="1"/>
    <col min="7" max="7" width="7.57421875" style="2" customWidth="1"/>
    <col min="8" max="9" width="13.00390625" style="2" customWidth="1"/>
    <col min="10" max="10" width="22.57421875" style="2" customWidth="1"/>
    <col min="11" max="11" width="10.421875" style="2" customWidth="1"/>
    <col min="12" max="12" width="8.8515625" style="2" customWidth="1"/>
    <col min="13" max="13" width="7.57421875" style="2" customWidth="1"/>
    <col min="14" max="14" width="10.421875" style="2" customWidth="1"/>
    <col min="15" max="15" width="8.8515625" style="2" customWidth="1"/>
    <col min="16" max="16" width="7.8515625" style="2" customWidth="1"/>
    <col min="17" max="17" width="10.421875" style="2" customWidth="1"/>
    <col min="18" max="18" width="7.8515625" style="2" customWidth="1"/>
    <col min="19" max="19" width="10.421875" style="2" customWidth="1"/>
    <col min="20" max="20" width="7.7109375" style="2" customWidth="1"/>
    <col min="21" max="21" width="10.421875" style="2" customWidth="1"/>
    <col min="22" max="22" width="9.00390625" style="2" customWidth="1"/>
    <col min="23" max="23" width="8.7109375" style="2" customWidth="1"/>
    <col min="24" max="24" width="8.140625" style="2" customWidth="1"/>
    <col min="25" max="29" width="10.421875" style="2" customWidth="1"/>
    <col min="30" max="30" width="7.7109375" style="2" customWidth="1"/>
    <col min="31" max="31" width="9.57421875" style="2" customWidth="1"/>
    <col min="32" max="32" width="12.140625" style="2" customWidth="1"/>
    <col min="33" max="33" width="10.28125" style="2" customWidth="1"/>
    <col min="34" max="34" width="8.140625" style="2" customWidth="1"/>
    <col min="35" max="35" width="10.421875" style="2" customWidth="1"/>
    <col min="36" max="36" width="9.140625" style="2" customWidth="1"/>
    <col min="37" max="37" width="10.421875" style="2" customWidth="1"/>
    <col min="38" max="38" width="7.28125" style="2" customWidth="1"/>
    <col min="39" max="39" width="10.421875" style="2" customWidth="1"/>
    <col min="40" max="40" width="8.7109375" style="2" customWidth="1"/>
    <col min="41" max="41" width="9.57421875" style="2" customWidth="1"/>
    <col min="42" max="42" width="8.7109375" style="2" customWidth="1"/>
    <col min="43" max="43" width="9.57421875" style="2" customWidth="1"/>
    <col min="44" max="44" width="9.00390625" style="2" customWidth="1"/>
    <col min="45" max="45" width="8.7109375" style="2" customWidth="1"/>
    <col min="47" max="47" width="7.7109375" style="2" customWidth="1"/>
    <col min="48" max="48" width="8.7109375" style="2" customWidth="1"/>
    <col min="49" max="16384" width="9.140625" style="2" customWidth="1"/>
  </cols>
  <sheetData>
    <row r="1" spans="49:66" ht="12.75">
      <c r="AW1" s="7"/>
      <c r="AX1" s="7"/>
      <c r="AY1" s="7" t="s">
        <v>2130</v>
      </c>
      <c r="AZ1" s="7"/>
      <c r="BA1" s="7"/>
      <c r="BB1" s="7"/>
      <c r="BC1" s="7"/>
      <c r="BD1" s="7"/>
      <c r="BE1" s="8"/>
      <c r="BF1" s="7"/>
      <c r="BG1" s="7"/>
      <c r="BH1" s="7"/>
      <c r="BI1" s="7" t="s">
        <v>2131</v>
      </c>
      <c r="BJ1" s="9"/>
      <c r="BK1" s="9"/>
      <c r="BL1" s="9"/>
      <c r="BM1" s="9"/>
      <c r="BN1" s="9"/>
    </row>
    <row r="2" spans="1:66" ht="63">
      <c r="A2" s="3" t="s">
        <v>1822</v>
      </c>
      <c r="B2" s="3" t="s">
        <v>1823</v>
      </c>
      <c r="C2" s="3" t="s">
        <v>1824</v>
      </c>
      <c r="D2" s="3" t="s">
        <v>1825</v>
      </c>
      <c r="E2" s="3" t="s">
        <v>1826</v>
      </c>
      <c r="F2" s="12" t="s">
        <v>212</v>
      </c>
      <c r="G2" s="4" t="s">
        <v>1784</v>
      </c>
      <c r="H2" s="3" t="s">
        <v>1785</v>
      </c>
      <c r="I2" s="17" t="s">
        <v>1978</v>
      </c>
      <c r="J2" s="4" t="s">
        <v>1786</v>
      </c>
      <c r="K2" s="4" t="s">
        <v>1787</v>
      </c>
      <c r="L2" s="4" t="s">
        <v>1788</v>
      </c>
      <c r="M2" s="4" t="s">
        <v>1789</v>
      </c>
      <c r="N2" s="4" t="s">
        <v>1790</v>
      </c>
      <c r="O2" s="4" t="s">
        <v>1791</v>
      </c>
      <c r="P2" s="4" t="s">
        <v>1792</v>
      </c>
      <c r="Q2" s="4" t="s">
        <v>1793</v>
      </c>
      <c r="R2" s="4" t="s">
        <v>1794</v>
      </c>
      <c r="S2" s="4" t="s">
        <v>1795</v>
      </c>
      <c r="T2" s="4" t="s">
        <v>1796</v>
      </c>
      <c r="U2" s="4" t="s">
        <v>1797</v>
      </c>
      <c r="V2" s="4" t="s">
        <v>1798</v>
      </c>
      <c r="W2" s="4" t="s">
        <v>1799</v>
      </c>
      <c r="X2" s="4" t="s">
        <v>1800</v>
      </c>
      <c r="Y2" s="4" t="s">
        <v>1801</v>
      </c>
      <c r="Z2" s="4" t="s">
        <v>1802</v>
      </c>
      <c r="AA2" s="4" t="s">
        <v>1803</v>
      </c>
      <c r="AB2" s="4" t="s">
        <v>1804</v>
      </c>
      <c r="AC2" s="4" t="s">
        <v>1805</v>
      </c>
      <c r="AD2" s="4" t="s">
        <v>1806</v>
      </c>
      <c r="AE2" s="5" t="s">
        <v>1807</v>
      </c>
      <c r="AF2" s="5" t="s">
        <v>1808</v>
      </c>
      <c r="AG2" s="5" t="s">
        <v>1809</v>
      </c>
      <c r="AH2" s="5" t="s">
        <v>1812</v>
      </c>
      <c r="AI2" s="5" t="s">
        <v>1814</v>
      </c>
      <c r="AJ2" s="5" t="s">
        <v>1815</v>
      </c>
      <c r="AK2" s="5" t="s">
        <v>1819</v>
      </c>
      <c r="AL2" s="5" t="s">
        <v>1821</v>
      </c>
      <c r="AM2" s="6" t="s">
        <v>2129</v>
      </c>
      <c r="AN2" s="5" t="s">
        <v>1810</v>
      </c>
      <c r="AO2" s="5" t="s">
        <v>1811</v>
      </c>
      <c r="AP2" s="5" t="s">
        <v>1813</v>
      </c>
      <c r="AQ2" s="1" t="s">
        <v>1817</v>
      </c>
      <c r="AR2" s="5" t="s">
        <v>1818</v>
      </c>
      <c r="AS2" s="5" t="s">
        <v>1820</v>
      </c>
      <c r="AT2" s="6" t="s">
        <v>2128</v>
      </c>
      <c r="AU2" s="5" t="s">
        <v>1816</v>
      </c>
      <c r="AV2" s="12" t="s">
        <v>2140</v>
      </c>
      <c r="AW2" s="10" t="s">
        <v>2132</v>
      </c>
      <c r="AX2" s="10" t="s">
        <v>2133</v>
      </c>
      <c r="AY2" s="10" t="s">
        <v>2134</v>
      </c>
      <c r="AZ2" s="10" t="s">
        <v>2135</v>
      </c>
      <c r="BA2" s="10" t="s">
        <v>2136</v>
      </c>
      <c r="BB2" s="10" t="s">
        <v>2137</v>
      </c>
      <c r="BC2" s="10" t="s">
        <v>2138</v>
      </c>
      <c r="BD2" s="10" t="s">
        <v>388</v>
      </c>
      <c r="BE2" s="10" t="s">
        <v>2139</v>
      </c>
      <c r="BF2" s="11" t="s">
        <v>2132</v>
      </c>
      <c r="BG2" s="10" t="s">
        <v>2133</v>
      </c>
      <c r="BH2" s="10" t="s">
        <v>2134</v>
      </c>
      <c r="BI2" s="10" t="s">
        <v>2135</v>
      </c>
      <c r="BJ2" s="10" t="s">
        <v>2136</v>
      </c>
      <c r="BK2" s="10" t="s">
        <v>2137</v>
      </c>
      <c r="BL2" s="10" t="s">
        <v>2138</v>
      </c>
      <c r="BM2" s="10" t="s">
        <v>388</v>
      </c>
      <c r="BN2" s="10" t="s">
        <v>2139</v>
      </c>
    </row>
    <row r="3" spans="1:66" ht="12.75">
      <c r="A3" s="1" t="s">
        <v>1828</v>
      </c>
      <c r="B3" s="1" t="s">
        <v>1829</v>
      </c>
      <c r="C3" s="1" t="s">
        <v>1830</v>
      </c>
      <c r="D3" s="1" t="s">
        <v>1831</v>
      </c>
      <c r="E3" s="1" t="s">
        <v>1832</v>
      </c>
      <c r="F3" s="16" t="s">
        <v>213</v>
      </c>
      <c r="G3" s="1" t="s">
        <v>1833</v>
      </c>
      <c r="H3" s="1" t="s">
        <v>1834</v>
      </c>
      <c r="I3" s="1">
        <v>32519</v>
      </c>
      <c r="J3" s="1" t="s">
        <v>1835</v>
      </c>
      <c r="K3" s="1">
        <v>281.58095299999997</v>
      </c>
      <c r="L3" s="1">
        <v>0</v>
      </c>
      <c r="M3" s="1">
        <v>-1</v>
      </c>
      <c r="N3" s="1">
        <v>281.53641380000005</v>
      </c>
      <c r="O3" s="1">
        <v>0</v>
      </c>
      <c r="P3" s="1">
        <v>0</v>
      </c>
      <c r="Q3" s="1">
        <v>280.9145258</v>
      </c>
      <c r="R3" s="1">
        <v>0</v>
      </c>
      <c r="S3" s="1">
        <v>0</v>
      </c>
      <c r="T3" s="1">
        <v>0</v>
      </c>
      <c r="U3" s="1">
        <v>0.6218879999999999</v>
      </c>
      <c r="V3" s="1">
        <v>0</v>
      </c>
      <c r="W3" s="1">
        <v>0</v>
      </c>
      <c r="X3" s="1">
        <v>0</v>
      </c>
      <c r="Y3" s="1">
        <v>0</v>
      </c>
      <c r="Z3" s="1">
        <v>280.9145258</v>
      </c>
      <c r="AA3" s="1">
        <v>9.7189228</v>
      </c>
      <c r="AB3" s="1">
        <v>9.714406</v>
      </c>
      <c r="AC3" s="1">
        <v>1.05004</v>
      </c>
      <c r="AD3" s="1">
        <v>0</v>
      </c>
      <c r="AE3" s="1">
        <v>0.00054</v>
      </c>
      <c r="AF3" s="1">
        <v>0</v>
      </c>
      <c r="AG3" s="1">
        <v>0.47012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f aca="true" t="shared" si="0" ref="AM3:AM66">SUM(AE3:AL3)</f>
        <v>0.47065999999999997</v>
      </c>
      <c r="AN3" s="1">
        <v>0.02237</v>
      </c>
      <c r="AO3" s="1">
        <v>0.123036</v>
      </c>
      <c r="AP3" s="1">
        <v>0.15658999999999998</v>
      </c>
      <c r="AQ3" s="1">
        <v>0</v>
      </c>
      <c r="AR3" s="1">
        <v>0.042504</v>
      </c>
      <c r="AS3" s="1">
        <v>0.23488</v>
      </c>
      <c r="AT3">
        <f aca="true" t="shared" si="1" ref="AT3:AT66">SUM(AN3:AS3)</f>
        <v>0.57938</v>
      </c>
      <c r="AU3" s="1">
        <v>0</v>
      </c>
      <c r="AV3" s="1" t="s">
        <v>1836</v>
      </c>
      <c r="BA3" s="2">
        <v>1228</v>
      </c>
      <c r="BD3" s="2">
        <v>1900</v>
      </c>
      <c r="BE3" s="14">
        <f aca="true" t="shared" si="2" ref="BE3:BE66">SUM(AW3:BD3)</f>
        <v>3128</v>
      </c>
      <c r="BF3" s="2">
        <v>276</v>
      </c>
      <c r="BH3" s="2">
        <v>276</v>
      </c>
      <c r="BJ3" s="2">
        <v>1186</v>
      </c>
      <c r="BK3" s="2">
        <v>276</v>
      </c>
      <c r="BM3" s="2">
        <v>1068</v>
      </c>
      <c r="BN3" s="13">
        <f aca="true" t="shared" si="3" ref="BN3:BN66">SUM(BF3:BM3)</f>
        <v>3082</v>
      </c>
    </row>
    <row r="4" spans="1:66" ht="12.75">
      <c r="A4" s="1" t="s">
        <v>1845</v>
      </c>
      <c r="B4" s="1" t="s">
        <v>1846</v>
      </c>
      <c r="C4" s="1" t="s">
        <v>1847</v>
      </c>
      <c r="D4" s="1" t="s">
        <v>1848</v>
      </c>
      <c r="E4" s="1" t="s">
        <v>1849</v>
      </c>
      <c r="F4" s="1"/>
      <c r="G4" s="1" t="s">
        <v>1833</v>
      </c>
      <c r="H4" s="1" t="s">
        <v>1850</v>
      </c>
      <c r="I4" s="1">
        <v>32519</v>
      </c>
      <c r="J4" s="1" t="s">
        <v>1835</v>
      </c>
      <c r="K4" s="1">
        <v>1775</v>
      </c>
      <c r="L4" s="1">
        <v>0</v>
      </c>
      <c r="M4" s="1">
        <v>0</v>
      </c>
      <c r="N4" s="1">
        <v>1775</v>
      </c>
      <c r="O4" s="1">
        <v>0</v>
      </c>
      <c r="P4" s="1">
        <v>0</v>
      </c>
      <c r="Q4" s="1">
        <v>1775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510</v>
      </c>
      <c r="Z4" s="1">
        <v>1265</v>
      </c>
      <c r="AA4" s="1">
        <v>510</v>
      </c>
      <c r="AB4" s="1">
        <v>510</v>
      </c>
      <c r="AC4" s="1">
        <v>255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255</v>
      </c>
      <c r="AL4" s="1">
        <v>0</v>
      </c>
      <c r="AM4" s="1">
        <f t="shared" si="0"/>
        <v>255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>
        <f t="shared" si="1"/>
        <v>0</v>
      </c>
      <c r="AU4" s="1">
        <v>0</v>
      </c>
      <c r="AV4" s="1" t="s">
        <v>1844</v>
      </c>
      <c r="BA4" s="2">
        <v>1228</v>
      </c>
      <c r="BD4" s="2">
        <v>1900</v>
      </c>
      <c r="BE4" s="15">
        <f t="shared" si="2"/>
        <v>3128</v>
      </c>
      <c r="BG4" s="2">
        <v>276</v>
      </c>
      <c r="BJ4" s="2">
        <v>1174</v>
      </c>
      <c r="BK4" s="2">
        <v>276</v>
      </c>
      <c r="BM4" s="2">
        <v>1068</v>
      </c>
      <c r="BN4" s="13">
        <f t="shared" si="3"/>
        <v>2794</v>
      </c>
    </row>
    <row r="5" spans="1:66" ht="12.75">
      <c r="A5" s="1" t="s">
        <v>1851</v>
      </c>
      <c r="B5" s="1" t="s">
        <v>1852</v>
      </c>
      <c r="C5" s="1" t="s">
        <v>1853</v>
      </c>
      <c r="D5" s="1" t="s">
        <v>1854</v>
      </c>
      <c r="E5" s="1" t="s">
        <v>1855</v>
      </c>
      <c r="F5" s="16" t="s">
        <v>213</v>
      </c>
      <c r="G5" s="1" t="s">
        <v>1833</v>
      </c>
      <c r="H5" s="1" t="s">
        <v>1856</v>
      </c>
      <c r="I5" s="1">
        <v>32519</v>
      </c>
      <c r="J5" s="1" t="s">
        <v>1835</v>
      </c>
      <c r="K5" s="1">
        <v>16377.8</v>
      </c>
      <c r="L5" s="1">
        <v>0</v>
      </c>
      <c r="M5" s="1">
        <v>0</v>
      </c>
      <c r="N5" s="1">
        <v>16377.8</v>
      </c>
      <c r="O5" s="1">
        <v>0</v>
      </c>
      <c r="P5" s="1">
        <v>0</v>
      </c>
      <c r="Q5" s="1">
        <v>16377.8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16377.8</v>
      </c>
      <c r="AA5" s="1">
        <v>11124.7</v>
      </c>
      <c r="AB5" s="1">
        <v>8327.8</v>
      </c>
      <c r="AC5" s="1">
        <v>6586.9</v>
      </c>
      <c r="AD5" s="1">
        <v>0</v>
      </c>
      <c r="AE5" s="1">
        <v>0</v>
      </c>
      <c r="AF5" s="1">
        <v>0</v>
      </c>
      <c r="AG5" s="1">
        <v>6586.9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f t="shared" si="0"/>
        <v>6586.9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>
        <f t="shared" si="1"/>
        <v>0</v>
      </c>
      <c r="AU5" s="1">
        <v>0</v>
      </c>
      <c r="AV5" s="1" t="s">
        <v>1844</v>
      </c>
      <c r="AZ5" s="2">
        <v>5969</v>
      </c>
      <c r="BA5" s="2">
        <v>1228</v>
      </c>
      <c r="BC5" s="2">
        <v>1720</v>
      </c>
      <c r="BD5" s="2">
        <v>7130</v>
      </c>
      <c r="BE5" s="15">
        <f t="shared" si="2"/>
        <v>16047</v>
      </c>
      <c r="BG5" s="2">
        <v>276</v>
      </c>
      <c r="BI5" s="2">
        <v>655</v>
      </c>
      <c r="BJ5" s="2">
        <v>1134</v>
      </c>
      <c r="BK5" s="2">
        <v>276</v>
      </c>
      <c r="BL5" s="2">
        <v>620</v>
      </c>
      <c r="BM5" s="2">
        <v>1823</v>
      </c>
      <c r="BN5" s="13">
        <f t="shared" si="3"/>
        <v>4784</v>
      </c>
    </row>
    <row r="6" spans="1:66" ht="12.75">
      <c r="A6" s="1" t="s">
        <v>1857</v>
      </c>
      <c r="B6" s="1" t="s">
        <v>1858</v>
      </c>
      <c r="C6" s="1" t="s">
        <v>1859</v>
      </c>
      <c r="D6" s="1" t="s">
        <v>1840</v>
      </c>
      <c r="E6" s="1" t="s">
        <v>1860</v>
      </c>
      <c r="F6" s="1"/>
      <c r="G6" s="1" t="s">
        <v>1833</v>
      </c>
      <c r="H6" s="1" t="s">
        <v>1861</v>
      </c>
      <c r="I6" s="1">
        <v>32519</v>
      </c>
      <c r="J6" s="1" t="s">
        <v>1835</v>
      </c>
      <c r="K6" s="1">
        <v>1321.02</v>
      </c>
      <c r="L6" s="1">
        <v>0</v>
      </c>
      <c r="M6" s="1">
        <v>-1</v>
      </c>
      <c r="N6" s="1">
        <v>1321.02</v>
      </c>
      <c r="O6" s="1">
        <v>0</v>
      </c>
      <c r="P6" s="1">
        <v>-1</v>
      </c>
      <c r="Q6" s="1">
        <v>1321.02</v>
      </c>
      <c r="R6" s="1">
        <v>-1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1321.02</v>
      </c>
      <c r="AA6" s="1">
        <v>1.807</v>
      </c>
      <c r="AB6" s="1">
        <v>1.6</v>
      </c>
      <c r="AC6" s="1">
        <v>0.23</v>
      </c>
      <c r="AD6" s="1">
        <v>-1</v>
      </c>
      <c r="AE6" s="1">
        <v>0</v>
      </c>
      <c r="AF6" s="1">
        <v>0</v>
      </c>
      <c r="AG6" s="1">
        <v>0.23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f t="shared" si="0"/>
        <v>0.23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>
        <f t="shared" si="1"/>
        <v>0</v>
      </c>
      <c r="AU6" s="1">
        <v>0</v>
      </c>
      <c r="AV6" s="1" t="s">
        <v>1836</v>
      </c>
      <c r="BA6" s="2">
        <v>1228</v>
      </c>
      <c r="BD6" s="2">
        <v>1900</v>
      </c>
      <c r="BE6" s="15">
        <f t="shared" si="2"/>
        <v>3128</v>
      </c>
      <c r="BG6" s="2">
        <v>276</v>
      </c>
      <c r="BJ6" s="2">
        <v>1174</v>
      </c>
      <c r="BK6" s="2">
        <v>276</v>
      </c>
      <c r="BM6" s="2">
        <v>1068</v>
      </c>
      <c r="BN6" s="13">
        <f t="shared" si="3"/>
        <v>2794</v>
      </c>
    </row>
    <row r="7" spans="1:66" ht="12.75">
      <c r="A7" s="1" t="s">
        <v>1869</v>
      </c>
      <c r="B7" s="1" t="s">
        <v>1870</v>
      </c>
      <c r="C7" s="1" t="s">
        <v>1871</v>
      </c>
      <c r="D7" s="1" t="s">
        <v>1840</v>
      </c>
      <c r="E7" s="1" t="s">
        <v>1872</v>
      </c>
      <c r="F7" s="1"/>
      <c r="G7" s="1" t="s">
        <v>1833</v>
      </c>
      <c r="H7" s="1" t="s">
        <v>1873</v>
      </c>
      <c r="I7" s="1">
        <v>32519</v>
      </c>
      <c r="J7" s="1" t="s">
        <v>1835</v>
      </c>
      <c r="K7" s="1">
        <v>2199.5176008000008</v>
      </c>
      <c r="L7" s="1">
        <v>0</v>
      </c>
      <c r="M7" s="1">
        <v>-1</v>
      </c>
      <c r="N7" s="1">
        <v>571.3262074</v>
      </c>
      <c r="O7" s="1">
        <v>0</v>
      </c>
      <c r="P7" s="1">
        <v>-1</v>
      </c>
      <c r="Q7" s="1">
        <v>571.3262074</v>
      </c>
      <c r="R7" s="1">
        <v>-1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565.248</v>
      </c>
      <c r="Z7" s="1">
        <v>6.0782074</v>
      </c>
      <c r="AA7" s="1">
        <v>571.3026580000002</v>
      </c>
      <c r="AB7" s="1">
        <v>6.0206170000000006</v>
      </c>
      <c r="AC7" s="1">
        <v>0.0014190000000000001</v>
      </c>
      <c r="AD7" s="1">
        <v>-1</v>
      </c>
      <c r="AE7" s="1">
        <v>0</v>
      </c>
      <c r="AF7" s="1">
        <v>0</v>
      </c>
      <c r="AG7" s="1">
        <v>0.0014190000000000001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f t="shared" si="0"/>
        <v>0.0014190000000000001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>
        <f t="shared" si="1"/>
        <v>0</v>
      </c>
      <c r="AU7" s="1">
        <v>0</v>
      </c>
      <c r="AV7" s="1" t="s">
        <v>1844</v>
      </c>
      <c r="BA7" s="2">
        <v>1228</v>
      </c>
      <c r="BD7" s="2">
        <v>1900</v>
      </c>
      <c r="BE7" s="15">
        <f t="shared" si="2"/>
        <v>3128</v>
      </c>
      <c r="BG7" s="2">
        <v>276</v>
      </c>
      <c r="BJ7" s="2">
        <v>1174</v>
      </c>
      <c r="BK7" s="2">
        <v>276</v>
      </c>
      <c r="BM7" s="2">
        <v>1068</v>
      </c>
      <c r="BN7" s="13">
        <f t="shared" si="3"/>
        <v>2794</v>
      </c>
    </row>
    <row r="8" spans="1:66" ht="12.75">
      <c r="A8" s="1" t="s">
        <v>1883</v>
      </c>
      <c r="B8" s="1" t="s">
        <v>1884</v>
      </c>
      <c r="C8" s="1" t="s">
        <v>1885</v>
      </c>
      <c r="D8" s="1" t="s">
        <v>1886</v>
      </c>
      <c r="E8" s="1" t="s">
        <v>1887</v>
      </c>
      <c r="F8" s="16" t="s">
        <v>213</v>
      </c>
      <c r="G8" s="1" t="s">
        <v>1833</v>
      </c>
      <c r="H8" s="1" t="s">
        <v>1888</v>
      </c>
      <c r="I8" s="1">
        <v>32519</v>
      </c>
      <c r="J8" s="1" t="s">
        <v>1835</v>
      </c>
      <c r="K8" s="1">
        <v>9109.14</v>
      </c>
      <c r="L8" s="1">
        <v>0</v>
      </c>
      <c r="M8" s="1">
        <v>0</v>
      </c>
      <c r="N8" s="1">
        <v>9109.14</v>
      </c>
      <c r="O8" s="1">
        <v>0</v>
      </c>
      <c r="P8" s="1">
        <v>0</v>
      </c>
      <c r="Q8" s="1">
        <v>9109</v>
      </c>
      <c r="R8" s="1">
        <v>0</v>
      </c>
      <c r="S8" s="1">
        <v>0</v>
      </c>
      <c r="T8" s="1">
        <v>0</v>
      </c>
      <c r="U8" s="1">
        <v>0.14</v>
      </c>
      <c r="V8" s="1">
        <v>0</v>
      </c>
      <c r="W8" s="1">
        <v>0</v>
      </c>
      <c r="X8" s="1">
        <v>0</v>
      </c>
      <c r="Y8" s="1">
        <v>4839</v>
      </c>
      <c r="Z8" s="1">
        <v>4270</v>
      </c>
      <c r="AA8" s="1">
        <v>4839.14</v>
      </c>
      <c r="AB8" s="1">
        <v>4086.14</v>
      </c>
      <c r="AC8" s="1">
        <v>1257.14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1257</v>
      </c>
      <c r="AL8" s="1">
        <v>0</v>
      </c>
      <c r="AM8" s="1">
        <f t="shared" si="0"/>
        <v>1257</v>
      </c>
      <c r="AN8" s="1">
        <v>0</v>
      </c>
      <c r="AO8" s="1">
        <v>0</v>
      </c>
      <c r="AP8" s="1">
        <v>0</v>
      </c>
      <c r="AQ8" s="1">
        <v>0.14</v>
      </c>
      <c r="AR8" s="1">
        <v>0</v>
      </c>
      <c r="AS8" s="1">
        <v>0</v>
      </c>
      <c r="AT8">
        <f t="shared" si="1"/>
        <v>0.14</v>
      </c>
      <c r="AU8" s="1">
        <v>0</v>
      </c>
      <c r="AV8" s="1" t="s">
        <v>1844</v>
      </c>
      <c r="BA8" s="2">
        <v>1228</v>
      </c>
      <c r="BC8" s="2">
        <v>1720</v>
      </c>
      <c r="BE8" s="15">
        <f t="shared" si="2"/>
        <v>2948</v>
      </c>
      <c r="BG8" s="2">
        <v>276</v>
      </c>
      <c r="BH8" s="2">
        <v>276</v>
      </c>
      <c r="BJ8" s="2">
        <v>1174</v>
      </c>
      <c r="BK8" s="2">
        <v>276</v>
      </c>
      <c r="BL8" s="2">
        <v>620</v>
      </c>
      <c r="BN8" s="13">
        <f t="shared" si="3"/>
        <v>2622</v>
      </c>
    </row>
    <row r="9" spans="1:66" ht="12.75">
      <c r="A9" s="1" t="s">
        <v>1920</v>
      </c>
      <c r="B9" s="1" t="s">
        <v>1921</v>
      </c>
      <c r="C9" s="1" t="s">
        <v>1922</v>
      </c>
      <c r="D9" s="1" t="s">
        <v>1923</v>
      </c>
      <c r="E9" s="1" t="s">
        <v>1924</v>
      </c>
      <c r="F9" s="1"/>
      <c r="G9" s="1" t="s">
        <v>1833</v>
      </c>
      <c r="H9" s="1" t="s">
        <v>1925</v>
      </c>
      <c r="I9" s="1">
        <v>32519</v>
      </c>
      <c r="J9" s="1" t="s">
        <v>1835</v>
      </c>
      <c r="K9" s="1">
        <v>5</v>
      </c>
      <c r="L9" s="1">
        <v>0</v>
      </c>
      <c r="M9" s="1">
        <v>0</v>
      </c>
      <c r="N9" s="1">
        <v>5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5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5</v>
      </c>
      <c r="AB9" s="1">
        <v>5</v>
      </c>
      <c r="AC9" s="1">
        <v>5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f t="shared" si="0"/>
        <v>0</v>
      </c>
      <c r="AN9" s="1">
        <v>0</v>
      </c>
      <c r="AO9" s="1">
        <v>0</v>
      </c>
      <c r="AP9" s="1">
        <v>0</v>
      </c>
      <c r="AQ9" s="1">
        <v>5</v>
      </c>
      <c r="AR9" s="1">
        <v>0</v>
      </c>
      <c r="AS9" s="1">
        <v>0</v>
      </c>
      <c r="AT9">
        <f t="shared" si="1"/>
        <v>5</v>
      </c>
      <c r="AU9" s="1">
        <v>0</v>
      </c>
      <c r="AV9" s="1" t="s">
        <v>1836</v>
      </c>
      <c r="BE9" s="15">
        <f t="shared" si="2"/>
        <v>0</v>
      </c>
      <c r="BH9" s="2">
        <v>276</v>
      </c>
      <c r="BN9" s="13">
        <f t="shared" si="3"/>
        <v>276</v>
      </c>
    </row>
    <row r="10" spans="1:66" ht="12.75">
      <c r="A10" s="1" t="s">
        <v>1955</v>
      </c>
      <c r="B10" s="1" t="s">
        <v>1956</v>
      </c>
      <c r="C10" s="1" t="s">
        <v>1957</v>
      </c>
      <c r="D10" s="1" t="s">
        <v>1848</v>
      </c>
      <c r="E10" s="1" t="s">
        <v>1958</v>
      </c>
      <c r="F10" s="16" t="s">
        <v>213</v>
      </c>
      <c r="G10" s="1" t="s">
        <v>1833</v>
      </c>
      <c r="H10" s="1" t="s">
        <v>1959</v>
      </c>
      <c r="I10" s="1">
        <v>32519</v>
      </c>
      <c r="J10" s="1" t="s">
        <v>1835</v>
      </c>
      <c r="K10" s="1">
        <v>34852.00004400001</v>
      </c>
      <c r="L10" s="1">
        <v>-1</v>
      </c>
      <c r="M10" s="1">
        <v>-1</v>
      </c>
      <c r="N10" s="1">
        <v>34652.00004400001</v>
      </c>
      <c r="O10" s="1">
        <v>-1</v>
      </c>
      <c r="P10" s="1">
        <v>-1</v>
      </c>
      <c r="Q10" s="1">
        <v>25497.200045999994</v>
      </c>
      <c r="R10" s="1">
        <v>-1</v>
      </c>
      <c r="S10" s="1">
        <v>9154.799997999999</v>
      </c>
      <c r="T10" s="1">
        <v>-1</v>
      </c>
      <c r="U10" s="1">
        <v>0</v>
      </c>
      <c r="V10" s="1">
        <v>0</v>
      </c>
      <c r="W10" s="1">
        <v>0</v>
      </c>
      <c r="X10" s="1">
        <v>0</v>
      </c>
      <c r="Y10" s="1">
        <v>11480.8</v>
      </c>
      <c r="Z10" s="1">
        <v>14016.400046000004</v>
      </c>
      <c r="AA10" s="1">
        <v>6000</v>
      </c>
      <c r="AB10" s="1">
        <v>6000</v>
      </c>
      <c r="AC10" s="1">
        <v>6000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6000</v>
      </c>
      <c r="AL10" s="1">
        <v>0</v>
      </c>
      <c r="AM10" s="1">
        <f t="shared" si="0"/>
        <v>6000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>
        <f t="shared" si="1"/>
        <v>0</v>
      </c>
      <c r="AU10" s="1">
        <v>0</v>
      </c>
      <c r="AV10" s="1" t="s">
        <v>1844</v>
      </c>
      <c r="BA10" s="2">
        <v>1228</v>
      </c>
      <c r="BC10" s="2">
        <v>1720</v>
      </c>
      <c r="BD10" s="2">
        <v>7130</v>
      </c>
      <c r="BE10" s="15">
        <f t="shared" si="2"/>
        <v>10078</v>
      </c>
      <c r="BG10" s="2">
        <v>276</v>
      </c>
      <c r="BJ10" s="2">
        <v>986</v>
      </c>
      <c r="BK10" s="2">
        <v>276</v>
      </c>
      <c r="BL10" s="2">
        <v>620</v>
      </c>
      <c r="BM10" s="2">
        <v>1823</v>
      </c>
      <c r="BN10" s="13">
        <f t="shared" si="3"/>
        <v>3981</v>
      </c>
    </row>
    <row r="11" spans="1:66" ht="12.75">
      <c r="A11" s="1" t="s">
        <v>1970</v>
      </c>
      <c r="B11" s="1" t="s">
        <v>1971</v>
      </c>
      <c r="C11" s="1" t="s">
        <v>1972</v>
      </c>
      <c r="D11" s="1" t="s">
        <v>1905</v>
      </c>
      <c r="E11" s="1" t="s">
        <v>1973</v>
      </c>
      <c r="F11" s="16" t="s">
        <v>213</v>
      </c>
      <c r="G11" s="1" t="s">
        <v>1833</v>
      </c>
      <c r="H11" s="1" t="s">
        <v>1974</v>
      </c>
      <c r="I11" s="1">
        <v>32519</v>
      </c>
      <c r="J11" s="1" t="s">
        <v>1835</v>
      </c>
      <c r="K11" s="1">
        <v>17464.801927800003</v>
      </c>
      <c r="L11" s="1">
        <v>0</v>
      </c>
      <c r="M11" s="1">
        <v>-1</v>
      </c>
      <c r="N11" s="1">
        <v>17315.400004000003</v>
      </c>
      <c r="O11" s="1">
        <v>0</v>
      </c>
      <c r="P11" s="1">
        <v>-1</v>
      </c>
      <c r="Q11" s="1">
        <v>16293.400004</v>
      </c>
      <c r="R11" s="1">
        <v>-1</v>
      </c>
      <c r="S11" s="1">
        <v>1022</v>
      </c>
      <c r="T11" s="1">
        <v>-1</v>
      </c>
      <c r="U11" s="1">
        <v>0</v>
      </c>
      <c r="V11" s="1">
        <v>0</v>
      </c>
      <c r="W11" s="1">
        <v>0</v>
      </c>
      <c r="X11" s="1">
        <v>0</v>
      </c>
      <c r="Y11" s="1">
        <v>11174</v>
      </c>
      <c r="Z11" s="1">
        <v>5119.400004000001</v>
      </c>
      <c r="AA11" s="1">
        <v>4371</v>
      </c>
      <c r="AB11" s="1">
        <v>2875</v>
      </c>
      <c r="AC11" s="1">
        <v>2821</v>
      </c>
      <c r="AD11" s="1">
        <v>-1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2821</v>
      </c>
      <c r="AL11" s="1">
        <v>0</v>
      </c>
      <c r="AM11" s="1">
        <f t="shared" si="0"/>
        <v>2821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>
        <f t="shared" si="1"/>
        <v>0</v>
      </c>
      <c r="AU11" s="1">
        <v>0</v>
      </c>
      <c r="AV11" s="1" t="s">
        <v>1919</v>
      </c>
      <c r="BA11" s="2">
        <v>1228</v>
      </c>
      <c r="BC11" s="2">
        <v>1720</v>
      </c>
      <c r="BD11" s="2">
        <v>7130</v>
      </c>
      <c r="BE11" s="15">
        <f t="shared" si="2"/>
        <v>10078</v>
      </c>
      <c r="BG11" s="2">
        <v>276</v>
      </c>
      <c r="BJ11" s="2">
        <v>1071</v>
      </c>
      <c r="BK11" s="2">
        <v>276</v>
      </c>
      <c r="BL11" s="2">
        <v>620</v>
      </c>
      <c r="BM11" s="2">
        <v>1823</v>
      </c>
      <c r="BN11" s="13">
        <f t="shared" si="3"/>
        <v>4066</v>
      </c>
    </row>
    <row r="12" spans="1:66" ht="12.75">
      <c r="A12" s="1" t="s">
        <v>1975</v>
      </c>
      <c r="B12" s="1" t="s">
        <v>1976</v>
      </c>
      <c r="C12" s="1" t="s">
        <v>1977</v>
      </c>
      <c r="D12" s="1" t="s">
        <v>1831</v>
      </c>
      <c r="E12" s="1" t="s">
        <v>1986</v>
      </c>
      <c r="F12" s="1"/>
      <c r="G12" s="1" t="s">
        <v>1833</v>
      </c>
      <c r="H12" s="1" t="s">
        <v>1987</v>
      </c>
      <c r="I12" s="1">
        <v>32519</v>
      </c>
      <c r="J12" s="1" t="s">
        <v>1835</v>
      </c>
      <c r="K12" s="1">
        <v>12988.047320399966</v>
      </c>
      <c r="L12" s="1">
        <v>0</v>
      </c>
      <c r="M12" s="1">
        <v>-1</v>
      </c>
      <c r="N12" s="1">
        <v>10800.28</v>
      </c>
      <c r="O12" s="1">
        <v>0</v>
      </c>
      <c r="P12" s="1">
        <v>-1</v>
      </c>
      <c r="Q12" s="1">
        <v>10800.28</v>
      </c>
      <c r="R12" s="1">
        <v>-1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10800.28</v>
      </c>
      <c r="AA12" s="1">
        <v>10662.84</v>
      </c>
      <c r="AB12" s="1">
        <v>10539.36</v>
      </c>
      <c r="AC12" s="1">
        <v>10384.8</v>
      </c>
      <c r="AD12" s="1">
        <v>-1</v>
      </c>
      <c r="AE12" s="1">
        <v>0</v>
      </c>
      <c r="AF12" s="1">
        <v>0</v>
      </c>
      <c r="AG12" s="1">
        <v>10384.8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f t="shared" si="0"/>
        <v>10384.8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>
        <f t="shared" si="1"/>
        <v>0</v>
      </c>
      <c r="AU12" s="1">
        <v>0</v>
      </c>
      <c r="AV12" s="1" t="s">
        <v>1919</v>
      </c>
      <c r="BA12" s="2">
        <v>1228</v>
      </c>
      <c r="BC12" s="2">
        <v>1720</v>
      </c>
      <c r="BD12" s="2">
        <v>7130</v>
      </c>
      <c r="BE12" s="15">
        <f t="shared" si="2"/>
        <v>10078</v>
      </c>
      <c r="BG12" s="2">
        <v>276</v>
      </c>
      <c r="BJ12" s="2">
        <v>1134</v>
      </c>
      <c r="BK12" s="2">
        <v>276</v>
      </c>
      <c r="BL12" s="2">
        <v>620</v>
      </c>
      <c r="BM12" s="2">
        <v>1823</v>
      </c>
      <c r="BN12" s="13">
        <f t="shared" si="3"/>
        <v>4129</v>
      </c>
    </row>
    <row r="13" spans="1:66" ht="12.75">
      <c r="A13" s="1" t="s">
        <v>1995</v>
      </c>
      <c r="B13" s="1" t="s">
        <v>1996</v>
      </c>
      <c r="C13" s="1" t="s">
        <v>1997</v>
      </c>
      <c r="D13" s="1" t="s">
        <v>1991</v>
      </c>
      <c r="E13" s="1" t="s">
        <v>1998</v>
      </c>
      <c r="F13" s="16" t="s">
        <v>213</v>
      </c>
      <c r="G13" s="1" t="s">
        <v>1833</v>
      </c>
      <c r="H13" s="1" t="s">
        <v>1999</v>
      </c>
      <c r="I13" s="1">
        <v>32519</v>
      </c>
      <c r="J13" s="1" t="s">
        <v>1835</v>
      </c>
      <c r="K13" s="1">
        <v>18580.2</v>
      </c>
      <c r="L13" s="1">
        <v>0</v>
      </c>
      <c r="M13" s="1">
        <v>-1</v>
      </c>
      <c r="N13" s="1">
        <v>18580.2</v>
      </c>
      <c r="O13" s="1">
        <v>0</v>
      </c>
      <c r="P13" s="1">
        <v>-1</v>
      </c>
      <c r="Q13" s="1">
        <v>18580.2</v>
      </c>
      <c r="R13" s="1">
        <v>-1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3591</v>
      </c>
      <c r="Z13" s="1">
        <v>14989.2</v>
      </c>
      <c r="AA13" s="1">
        <v>3591</v>
      </c>
      <c r="AB13" s="1">
        <v>3591</v>
      </c>
      <c r="AC13" s="1">
        <v>3591</v>
      </c>
      <c r="AD13" s="1">
        <v>0</v>
      </c>
      <c r="AE13" s="1">
        <v>0</v>
      </c>
      <c r="AF13" s="1">
        <v>0</v>
      </c>
      <c r="AG13" s="1">
        <v>0</v>
      </c>
      <c r="AH13" s="1">
        <v>255</v>
      </c>
      <c r="AI13" s="1">
        <v>0</v>
      </c>
      <c r="AJ13" s="1">
        <v>0</v>
      </c>
      <c r="AK13" s="1">
        <v>3336</v>
      </c>
      <c r="AL13" s="1">
        <v>0</v>
      </c>
      <c r="AM13" s="1">
        <f t="shared" si="0"/>
        <v>3591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>
        <f t="shared" si="1"/>
        <v>0</v>
      </c>
      <c r="AU13" s="1">
        <v>0</v>
      </c>
      <c r="AV13" s="1" t="s">
        <v>1844</v>
      </c>
      <c r="BA13" s="2">
        <v>1228</v>
      </c>
      <c r="BC13" s="2">
        <v>1720</v>
      </c>
      <c r="BD13" s="2">
        <v>7130</v>
      </c>
      <c r="BE13" s="15">
        <f t="shared" si="2"/>
        <v>10078</v>
      </c>
      <c r="BG13" s="2">
        <v>276</v>
      </c>
      <c r="BJ13" s="2">
        <v>1071</v>
      </c>
      <c r="BK13" s="2">
        <v>276</v>
      </c>
      <c r="BL13" s="2">
        <v>620</v>
      </c>
      <c r="BM13" s="2">
        <v>1823</v>
      </c>
      <c r="BN13" s="13">
        <f t="shared" si="3"/>
        <v>4066</v>
      </c>
    </row>
    <row r="14" spans="1:66" ht="12.75">
      <c r="A14" s="1" t="s">
        <v>2077</v>
      </c>
      <c r="B14" s="1" t="s">
        <v>2078</v>
      </c>
      <c r="C14" s="1" t="s">
        <v>2079</v>
      </c>
      <c r="D14" s="1" t="s">
        <v>1939</v>
      </c>
      <c r="E14" s="1" t="s">
        <v>2080</v>
      </c>
      <c r="F14" s="1"/>
      <c r="G14" s="1" t="s">
        <v>1833</v>
      </c>
      <c r="H14" s="1" t="s">
        <v>2081</v>
      </c>
      <c r="I14" s="1">
        <v>32519</v>
      </c>
      <c r="J14" s="1" t="s">
        <v>1835</v>
      </c>
      <c r="K14" s="1">
        <v>85.2</v>
      </c>
      <c r="L14" s="1">
        <v>0</v>
      </c>
      <c r="M14" s="1">
        <v>0</v>
      </c>
      <c r="N14" s="1">
        <v>85.2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85.2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85.2</v>
      </c>
      <c r="AB14" s="1">
        <v>85.2</v>
      </c>
      <c r="AC14" s="1">
        <v>85.2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f t="shared" si="0"/>
        <v>0</v>
      </c>
      <c r="AN14" s="1">
        <v>0</v>
      </c>
      <c r="AO14" s="1">
        <v>0</v>
      </c>
      <c r="AP14" s="1">
        <v>0</v>
      </c>
      <c r="AQ14" s="1">
        <v>85.2</v>
      </c>
      <c r="AR14" s="1">
        <v>0</v>
      </c>
      <c r="AS14" s="1">
        <v>0</v>
      </c>
      <c r="AT14">
        <f t="shared" si="1"/>
        <v>85.2</v>
      </c>
      <c r="AU14" s="1">
        <v>0</v>
      </c>
      <c r="AV14" s="1" t="s">
        <v>1836</v>
      </c>
      <c r="AY14" s="2">
        <v>22714</v>
      </c>
      <c r="BE14" s="15">
        <f t="shared" si="2"/>
        <v>22714</v>
      </c>
      <c r="BH14" s="2">
        <f>53177+276</f>
        <v>53453</v>
      </c>
      <c r="BN14" s="13">
        <f t="shared" si="3"/>
        <v>53453</v>
      </c>
    </row>
    <row r="15" spans="1:66" ht="12.75">
      <c r="A15" s="1" t="s">
        <v>2085</v>
      </c>
      <c r="B15" s="1" t="s">
        <v>2090</v>
      </c>
      <c r="C15" s="1" t="s">
        <v>2091</v>
      </c>
      <c r="D15" s="1" t="s">
        <v>1840</v>
      </c>
      <c r="E15" s="1" t="s">
        <v>2092</v>
      </c>
      <c r="F15" s="1"/>
      <c r="G15" s="1" t="s">
        <v>1833</v>
      </c>
      <c r="H15" s="1" t="s">
        <v>2093</v>
      </c>
      <c r="I15" s="1">
        <v>32519</v>
      </c>
      <c r="J15" s="1" t="s">
        <v>1835</v>
      </c>
      <c r="K15" s="1">
        <v>709</v>
      </c>
      <c r="L15" s="1">
        <v>0</v>
      </c>
      <c r="M15" s="1">
        <v>0</v>
      </c>
      <c r="N15" s="1">
        <v>709</v>
      </c>
      <c r="O15" s="1">
        <v>0</v>
      </c>
      <c r="P15" s="1">
        <v>0</v>
      </c>
      <c r="Q15" s="1">
        <v>709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203</v>
      </c>
      <c r="Z15" s="1">
        <v>506</v>
      </c>
      <c r="AA15" s="1">
        <v>203</v>
      </c>
      <c r="AB15" s="1">
        <v>203</v>
      </c>
      <c r="AC15" s="1">
        <v>203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203</v>
      </c>
      <c r="AL15" s="1">
        <v>0</v>
      </c>
      <c r="AM15" s="1">
        <f t="shared" si="0"/>
        <v>203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>
        <f t="shared" si="1"/>
        <v>0</v>
      </c>
      <c r="AU15" s="1">
        <v>0</v>
      </c>
      <c r="AV15" s="1" t="s">
        <v>1844</v>
      </c>
      <c r="BA15" s="2">
        <v>1228</v>
      </c>
      <c r="BD15" s="2">
        <v>1900</v>
      </c>
      <c r="BE15" s="15">
        <f t="shared" si="2"/>
        <v>3128</v>
      </c>
      <c r="BF15" s="2">
        <v>276</v>
      </c>
      <c r="BJ15" s="2">
        <v>1186</v>
      </c>
      <c r="BK15" s="2">
        <v>276</v>
      </c>
      <c r="BM15" s="2">
        <v>1068</v>
      </c>
      <c r="BN15" s="13">
        <f t="shared" si="3"/>
        <v>2806</v>
      </c>
    </row>
    <row r="16" spans="1:66" ht="12.75">
      <c r="A16" s="1" t="s">
        <v>2085</v>
      </c>
      <c r="B16" s="1" t="s">
        <v>2086</v>
      </c>
      <c r="C16" s="1" t="s">
        <v>2087</v>
      </c>
      <c r="D16" s="1" t="s">
        <v>1840</v>
      </c>
      <c r="E16" s="1" t="s">
        <v>2088</v>
      </c>
      <c r="F16" s="1"/>
      <c r="G16" s="1" t="s">
        <v>1833</v>
      </c>
      <c r="H16" s="1" t="s">
        <v>2089</v>
      </c>
      <c r="I16" s="1">
        <v>32519</v>
      </c>
      <c r="J16" s="1" t="s">
        <v>1835</v>
      </c>
      <c r="K16" s="1">
        <v>2556</v>
      </c>
      <c r="L16" s="1">
        <v>0</v>
      </c>
      <c r="M16" s="1">
        <v>0</v>
      </c>
      <c r="N16" s="1">
        <v>2556</v>
      </c>
      <c r="O16" s="1">
        <v>0</v>
      </c>
      <c r="P16" s="1">
        <v>0</v>
      </c>
      <c r="Q16" s="1">
        <v>2556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43</v>
      </c>
      <c r="Z16" s="1">
        <v>2513</v>
      </c>
      <c r="AA16" s="1">
        <v>43</v>
      </c>
      <c r="AB16" s="1">
        <v>43</v>
      </c>
      <c r="AC16" s="1">
        <v>43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43</v>
      </c>
      <c r="AL16" s="1">
        <v>0</v>
      </c>
      <c r="AM16" s="1">
        <f t="shared" si="0"/>
        <v>43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>
        <f t="shared" si="1"/>
        <v>0</v>
      </c>
      <c r="AU16" s="1">
        <v>0</v>
      </c>
      <c r="AV16" s="1" t="s">
        <v>1844</v>
      </c>
      <c r="BA16" s="2">
        <v>1228</v>
      </c>
      <c r="BE16" s="15">
        <f t="shared" si="2"/>
        <v>1228</v>
      </c>
      <c r="BG16" s="2">
        <v>276</v>
      </c>
      <c r="BJ16" s="2">
        <v>1174</v>
      </c>
      <c r="BK16" s="2">
        <v>276</v>
      </c>
      <c r="BN16" s="13">
        <f t="shared" si="3"/>
        <v>1726</v>
      </c>
    </row>
    <row r="17" spans="1:66" ht="12.75">
      <c r="A17" s="1" t="s">
        <v>2106</v>
      </c>
      <c r="B17" s="1" t="s">
        <v>2107</v>
      </c>
      <c r="C17" s="1" t="s">
        <v>2108</v>
      </c>
      <c r="D17" s="1" t="s">
        <v>1840</v>
      </c>
      <c r="E17" s="1" t="s">
        <v>2109</v>
      </c>
      <c r="F17" s="16" t="s">
        <v>213</v>
      </c>
      <c r="G17" s="1" t="s">
        <v>1833</v>
      </c>
      <c r="H17" s="1" t="s">
        <v>2110</v>
      </c>
      <c r="I17" s="1">
        <v>32519</v>
      </c>
      <c r="J17" s="1" t="s">
        <v>1835</v>
      </c>
      <c r="K17" s="1">
        <v>14225.196399999997</v>
      </c>
      <c r="L17" s="1">
        <v>0</v>
      </c>
      <c r="M17" s="1">
        <v>-1</v>
      </c>
      <c r="N17" s="1">
        <v>14225.196399999999</v>
      </c>
      <c r="O17" s="1">
        <v>0</v>
      </c>
      <c r="P17" s="1">
        <v>-1</v>
      </c>
      <c r="Q17" s="1">
        <v>14185.143999999998</v>
      </c>
      <c r="R17" s="1">
        <v>-1</v>
      </c>
      <c r="S17" s="1">
        <v>31.14</v>
      </c>
      <c r="T17" s="1">
        <v>-1</v>
      </c>
      <c r="U17" s="1">
        <v>8.911200000000001</v>
      </c>
      <c r="V17" s="1">
        <v>-1</v>
      </c>
      <c r="W17" s="1">
        <v>0.0012</v>
      </c>
      <c r="X17" s="1">
        <v>-1</v>
      </c>
      <c r="Y17" s="1">
        <v>12324.800200000001</v>
      </c>
      <c r="Z17" s="1">
        <v>1860.3437999999999</v>
      </c>
      <c r="AA17" s="1">
        <v>8153.1102</v>
      </c>
      <c r="AB17" s="1">
        <v>8153.1102</v>
      </c>
      <c r="AC17" s="1">
        <v>8120.1212000000005</v>
      </c>
      <c r="AD17" s="1">
        <v>-1</v>
      </c>
      <c r="AE17" s="1">
        <v>0</v>
      </c>
      <c r="AF17" s="1">
        <v>0</v>
      </c>
      <c r="AG17" s="1">
        <v>0.21</v>
      </c>
      <c r="AH17" s="1">
        <v>0</v>
      </c>
      <c r="AI17" s="1">
        <v>0</v>
      </c>
      <c r="AJ17" s="1">
        <v>0</v>
      </c>
      <c r="AK17" s="1">
        <v>8111</v>
      </c>
      <c r="AL17" s="1">
        <v>0</v>
      </c>
      <c r="AM17" s="1">
        <f t="shared" si="0"/>
        <v>8111.21</v>
      </c>
      <c r="AN17" s="1">
        <v>0</v>
      </c>
      <c r="AO17" s="1">
        <v>0.0012</v>
      </c>
      <c r="AP17" s="1">
        <v>4.95</v>
      </c>
      <c r="AQ17" s="1">
        <v>3.96</v>
      </c>
      <c r="AR17" s="1">
        <v>0</v>
      </c>
      <c r="AS17" s="1">
        <v>0</v>
      </c>
      <c r="AT17">
        <f t="shared" si="1"/>
        <v>8.911200000000001</v>
      </c>
      <c r="AU17" s="1">
        <v>0</v>
      </c>
      <c r="AV17" s="1" t="s">
        <v>1844</v>
      </c>
      <c r="BA17" s="2">
        <v>1228</v>
      </c>
      <c r="BC17" s="2">
        <v>1720</v>
      </c>
      <c r="BD17" s="2">
        <v>7130</v>
      </c>
      <c r="BE17" s="15">
        <f t="shared" si="2"/>
        <v>10078</v>
      </c>
      <c r="BG17" s="2">
        <v>276</v>
      </c>
      <c r="BH17" s="2">
        <v>276</v>
      </c>
      <c r="BJ17" s="2">
        <v>1134</v>
      </c>
      <c r="BK17" s="2">
        <v>276</v>
      </c>
      <c r="BL17" s="2">
        <v>620</v>
      </c>
      <c r="BM17" s="2">
        <v>1823</v>
      </c>
      <c r="BN17" s="13">
        <f t="shared" si="3"/>
        <v>4405</v>
      </c>
    </row>
    <row r="18" spans="1:66" ht="12.75">
      <c r="A18" s="1" t="s">
        <v>2141</v>
      </c>
      <c r="B18" s="1" t="s">
        <v>2112</v>
      </c>
      <c r="C18" s="1" t="s">
        <v>2113</v>
      </c>
      <c r="D18" s="1" t="s">
        <v>1840</v>
      </c>
      <c r="E18" s="1" t="s">
        <v>2114</v>
      </c>
      <c r="F18" s="16" t="s">
        <v>213</v>
      </c>
      <c r="G18" s="1" t="s">
        <v>1833</v>
      </c>
      <c r="H18" s="1" t="s">
        <v>2142</v>
      </c>
      <c r="I18" s="1">
        <v>32519</v>
      </c>
      <c r="J18" s="1" t="s">
        <v>1835</v>
      </c>
      <c r="K18" s="1">
        <v>2089.057</v>
      </c>
      <c r="L18" s="1">
        <v>0</v>
      </c>
      <c r="M18" s="1">
        <v>-1</v>
      </c>
      <c r="N18" s="1">
        <v>2089.057</v>
      </c>
      <c r="O18" s="1">
        <v>0</v>
      </c>
      <c r="P18" s="1">
        <v>-1</v>
      </c>
      <c r="Q18" s="1">
        <v>2089.057</v>
      </c>
      <c r="R18" s="1">
        <v>-1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2089.057</v>
      </c>
      <c r="AA18" s="1">
        <v>1.072</v>
      </c>
      <c r="AB18" s="1">
        <v>0.847</v>
      </c>
      <c r="AC18" s="1">
        <v>0.125</v>
      </c>
      <c r="AD18" s="1">
        <v>-1</v>
      </c>
      <c r="AE18" s="1">
        <v>0</v>
      </c>
      <c r="AF18" s="1">
        <v>0</v>
      </c>
      <c r="AG18" s="1">
        <v>0.125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f t="shared" si="0"/>
        <v>0.125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>
        <f t="shared" si="1"/>
        <v>0</v>
      </c>
      <c r="AU18" s="1">
        <v>0</v>
      </c>
      <c r="AV18" s="1" t="s">
        <v>1844</v>
      </c>
      <c r="BA18" s="2">
        <v>1228</v>
      </c>
      <c r="BD18" s="2">
        <v>1900</v>
      </c>
      <c r="BE18" s="15">
        <f t="shared" si="2"/>
        <v>3128</v>
      </c>
      <c r="BG18" s="2">
        <v>276</v>
      </c>
      <c r="BJ18" s="2">
        <v>1174</v>
      </c>
      <c r="BK18" s="2">
        <v>276</v>
      </c>
      <c r="BM18" s="2">
        <v>1068</v>
      </c>
      <c r="BN18" s="13">
        <f t="shared" si="3"/>
        <v>2794</v>
      </c>
    </row>
    <row r="19" spans="1:66" ht="12.75">
      <c r="A19" s="1" t="s">
        <v>2178</v>
      </c>
      <c r="B19" s="1" t="s">
        <v>2200</v>
      </c>
      <c r="C19" s="1" t="s">
        <v>2201</v>
      </c>
      <c r="D19" s="1" t="s">
        <v>2037</v>
      </c>
      <c r="E19" s="1" t="s">
        <v>2202</v>
      </c>
      <c r="F19" s="16" t="s">
        <v>213</v>
      </c>
      <c r="G19" s="1" t="s">
        <v>1833</v>
      </c>
      <c r="H19" s="1" t="s">
        <v>2203</v>
      </c>
      <c r="I19" s="1">
        <v>32519</v>
      </c>
      <c r="J19" s="1" t="s">
        <v>1835</v>
      </c>
      <c r="K19" s="1">
        <v>760.0636999999996</v>
      </c>
      <c r="L19" s="1">
        <v>0</v>
      </c>
      <c r="M19" s="1">
        <v>-1</v>
      </c>
      <c r="N19" s="1">
        <v>390.06649999999956</v>
      </c>
      <c r="O19" s="1">
        <v>0</v>
      </c>
      <c r="P19" s="1">
        <v>-1</v>
      </c>
      <c r="Q19" s="1">
        <v>389.7219399999996</v>
      </c>
      <c r="R19" s="1">
        <v>-1</v>
      </c>
      <c r="S19" s="1">
        <v>0</v>
      </c>
      <c r="T19" s="1">
        <v>0</v>
      </c>
      <c r="U19" s="1">
        <v>0.34456000000000003</v>
      </c>
      <c r="V19" s="1">
        <v>-1</v>
      </c>
      <c r="W19" s="1">
        <v>0</v>
      </c>
      <c r="X19" s="1">
        <v>0</v>
      </c>
      <c r="Y19" s="1">
        <v>0</v>
      </c>
      <c r="Z19" s="1">
        <v>389.72194000000013</v>
      </c>
      <c r="AA19" s="1">
        <v>206.8911599999999</v>
      </c>
      <c r="AB19" s="1">
        <v>205.82049999999998</v>
      </c>
      <c r="AC19" s="1">
        <v>1.24038</v>
      </c>
      <c r="AD19" s="1">
        <v>-1</v>
      </c>
      <c r="AE19" s="1">
        <v>0</v>
      </c>
      <c r="AF19" s="1">
        <v>0</v>
      </c>
      <c r="AG19" s="1">
        <v>0.90296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f t="shared" si="0"/>
        <v>0.90296</v>
      </c>
      <c r="AN19" s="1">
        <v>0.01188</v>
      </c>
      <c r="AO19" s="1">
        <v>0.06534</v>
      </c>
      <c r="AP19" s="1">
        <v>0.08316</v>
      </c>
      <c r="AQ19" s="1">
        <v>0.0297</v>
      </c>
      <c r="AR19" s="1">
        <v>0.02258</v>
      </c>
      <c r="AS19" s="1">
        <v>0.12476</v>
      </c>
      <c r="AT19">
        <f t="shared" si="1"/>
        <v>0.33742</v>
      </c>
      <c r="AU19" s="1">
        <v>0</v>
      </c>
      <c r="AV19" s="1" t="s">
        <v>1836</v>
      </c>
      <c r="BA19" s="2">
        <v>1228</v>
      </c>
      <c r="BD19" s="2">
        <v>1900</v>
      </c>
      <c r="BE19" s="15">
        <f t="shared" si="2"/>
        <v>3128</v>
      </c>
      <c r="BG19" s="2">
        <v>276</v>
      </c>
      <c r="BH19" s="2">
        <v>276</v>
      </c>
      <c r="BJ19" s="2">
        <v>1186</v>
      </c>
      <c r="BK19" s="2">
        <v>276</v>
      </c>
      <c r="BM19" s="2">
        <v>1068</v>
      </c>
      <c r="BN19" s="13">
        <f t="shared" si="3"/>
        <v>3082</v>
      </c>
    </row>
    <row r="20" spans="1:66" ht="12.75">
      <c r="A20" s="1" t="s">
        <v>2257</v>
      </c>
      <c r="B20" s="1" t="s">
        <v>2258</v>
      </c>
      <c r="C20" s="1" t="s">
        <v>2259</v>
      </c>
      <c r="D20" s="1" t="s">
        <v>1840</v>
      </c>
      <c r="E20" s="1" t="s">
        <v>2260</v>
      </c>
      <c r="F20" s="1"/>
      <c r="G20" s="1" t="s">
        <v>1833</v>
      </c>
      <c r="H20" s="1" t="s">
        <v>2261</v>
      </c>
      <c r="I20" s="1">
        <v>32519</v>
      </c>
      <c r="J20" s="1" t="s">
        <v>1835</v>
      </c>
      <c r="K20" s="1">
        <v>1162.0980000000002</v>
      </c>
      <c r="L20" s="1">
        <v>0</v>
      </c>
      <c r="M20" s="1">
        <v>-1</v>
      </c>
      <c r="N20" s="1">
        <v>1162.0980000000002</v>
      </c>
      <c r="O20" s="1">
        <v>0</v>
      </c>
      <c r="P20" s="1">
        <v>-1</v>
      </c>
      <c r="Q20" s="1">
        <v>1162.0980000000002</v>
      </c>
      <c r="R20" s="1">
        <v>-1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188.417</v>
      </c>
      <c r="Z20" s="1">
        <v>973.6809999999999</v>
      </c>
      <c r="AA20" s="1">
        <v>188.417</v>
      </c>
      <c r="AB20" s="1">
        <v>188.417</v>
      </c>
      <c r="AC20" s="1">
        <v>188.417</v>
      </c>
      <c r="AD20" s="1">
        <v>-1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188.417</v>
      </c>
      <c r="AL20" s="1">
        <v>0</v>
      </c>
      <c r="AM20" s="1">
        <f t="shared" si="0"/>
        <v>188.417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>
        <f t="shared" si="1"/>
        <v>0</v>
      </c>
      <c r="AU20" s="1">
        <v>0</v>
      </c>
      <c r="AV20" s="1" t="s">
        <v>1844</v>
      </c>
      <c r="BA20" s="2">
        <v>1228</v>
      </c>
      <c r="BD20" s="2">
        <v>1900</v>
      </c>
      <c r="BE20" s="15">
        <f t="shared" si="2"/>
        <v>3128</v>
      </c>
      <c r="BG20" s="2">
        <v>276</v>
      </c>
      <c r="BJ20" s="2">
        <v>1174</v>
      </c>
      <c r="BK20" s="2">
        <v>276</v>
      </c>
      <c r="BM20" s="2">
        <v>1068</v>
      </c>
      <c r="BN20" s="13">
        <f t="shared" si="3"/>
        <v>2794</v>
      </c>
    </row>
    <row r="21" spans="1:66" ht="12.75">
      <c r="A21" s="1" t="s">
        <v>7</v>
      </c>
      <c r="B21" s="1" t="s">
        <v>8</v>
      </c>
      <c r="C21" s="1" t="s">
        <v>1957</v>
      </c>
      <c r="D21" s="1" t="s">
        <v>1848</v>
      </c>
      <c r="E21" s="1" t="s">
        <v>1958</v>
      </c>
      <c r="F21" s="16" t="s">
        <v>213</v>
      </c>
      <c r="G21" s="1" t="s">
        <v>1833</v>
      </c>
      <c r="H21" s="1" t="s">
        <v>9</v>
      </c>
      <c r="I21" s="1">
        <v>32519</v>
      </c>
      <c r="J21" s="1" t="s">
        <v>1835</v>
      </c>
      <c r="K21" s="1">
        <v>9456</v>
      </c>
      <c r="L21" s="1">
        <v>0</v>
      </c>
      <c r="M21" s="1">
        <v>0</v>
      </c>
      <c r="N21" s="1">
        <v>9456</v>
      </c>
      <c r="O21" s="1">
        <v>0</v>
      </c>
      <c r="P21" s="1">
        <v>0</v>
      </c>
      <c r="Q21" s="1">
        <v>8470</v>
      </c>
      <c r="R21" s="1">
        <v>0</v>
      </c>
      <c r="S21" s="1">
        <v>936</v>
      </c>
      <c r="T21" s="1">
        <v>0</v>
      </c>
      <c r="U21" s="1">
        <v>50</v>
      </c>
      <c r="V21" s="1">
        <v>0</v>
      </c>
      <c r="W21" s="1">
        <v>0</v>
      </c>
      <c r="X21" s="1">
        <v>0</v>
      </c>
      <c r="Y21" s="1">
        <v>5427</v>
      </c>
      <c r="Z21" s="1">
        <v>3043</v>
      </c>
      <c r="AA21" s="1">
        <v>3230</v>
      </c>
      <c r="AB21" s="1">
        <v>3230</v>
      </c>
      <c r="AC21" s="1">
        <v>3230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3180</v>
      </c>
      <c r="AL21" s="1">
        <v>0</v>
      </c>
      <c r="AM21" s="1">
        <f t="shared" si="0"/>
        <v>3180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50</v>
      </c>
      <c r="AT21">
        <f t="shared" si="1"/>
        <v>50</v>
      </c>
      <c r="AU21" s="1">
        <v>0</v>
      </c>
      <c r="AV21" s="1" t="s">
        <v>1868</v>
      </c>
      <c r="AY21" s="2">
        <v>22714</v>
      </c>
      <c r="BA21" s="2">
        <v>1228</v>
      </c>
      <c r="BC21" s="2">
        <v>1720</v>
      </c>
      <c r="BE21" s="15">
        <f t="shared" si="2"/>
        <v>25662</v>
      </c>
      <c r="BG21" s="2">
        <v>276</v>
      </c>
      <c r="BH21" s="2">
        <f>53177+276</f>
        <v>53453</v>
      </c>
      <c r="BJ21" s="2">
        <v>1174</v>
      </c>
      <c r="BK21" s="2">
        <v>276</v>
      </c>
      <c r="BL21" s="2">
        <v>620</v>
      </c>
      <c r="BN21" s="13">
        <f t="shared" si="3"/>
        <v>55799</v>
      </c>
    </row>
    <row r="22" spans="1:66" ht="12.75">
      <c r="A22" s="1" t="s">
        <v>21</v>
      </c>
      <c r="B22" s="1" t="s">
        <v>22</v>
      </c>
      <c r="C22" s="1" t="s">
        <v>23</v>
      </c>
      <c r="D22" s="1" t="s">
        <v>24</v>
      </c>
      <c r="E22" s="1" t="s">
        <v>25</v>
      </c>
      <c r="F22" s="1"/>
      <c r="G22" s="1" t="s">
        <v>1833</v>
      </c>
      <c r="H22" s="1" t="s">
        <v>26</v>
      </c>
      <c r="I22" s="1">
        <v>32519</v>
      </c>
      <c r="J22" s="1" t="s">
        <v>1835</v>
      </c>
      <c r="K22" s="1">
        <v>20.779595800000006</v>
      </c>
      <c r="L22" s="1">
        <v>0</v>
      </c>
      <c r="M22" s="1">
        <v>0</v>
      </c>
      <c r="N22" s="1">
        <v>20.6</v>
      </c>
      <c r="O22" s="1">
        <v>0</v>
      </c>
      <c r="P22" s="1">
        <v>0</v>
      </c>
      <c r="Q22" s="1">
        <v>18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2.6</v>
      </c>
      <c r="X22" s="1">
        <v>0</v>
      </c>
      <c r="Y22" s="1">
        <v>0.5</v>
      </c>
      <c r="Z22" s="1">
        <v>17.5</v>
      </c>
      <c r="AA22" s="1">
        <v>7.5</v>
      </c>
      <c r="AB22" s="1">
        <v>7.5</v>
      </c>
      <c r="AC22" s="1">
        <v>3.1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0.5</v>
      </c>
      <c r="AL22" s="1">
        <v>0</v>
      </c>
      <c r="AM22" s="1">
        <f t="shared" si="0"/>
        <v>0.5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>
        <f t="shared" si="1"/>
        <v>0</v>
      </c>
      <c r="AU22" s="1">
        <v>2.6</v>
      </c>
      <c r="AV22" s="1" t="s">
        <v>1836</v>
      </c>
      <c r="BA22" s="2">
        <v>1228</v>
      </c>
      <c r="BD22" s="2">
        <v>1900</v>
      </c>
      <c r="BE22" s="15">
        <f t="shared" si="2"/>
        <v>3128</v>
      </c>
      <c r="BG22" s="2">
        <v>276</v>
      </c>
      <c r="BJ22" s="2">
        <v>1186</v>
      </c>
      <c r="BK22" s="2">
        <v>276</v>
      </c>
      <c r="BM22" s="2">
        <v>1068</v>
      </c>
      <c r="BN22" s="13">
        <f t="shared" si="3"/>
        <v>2806</v>
      </c>
    </row>
    <row r="23" spans="1:66" ht="12.75">
      <c r="A23" s="1" t="s">
        <v>44</v>
      </c>
      <c r="B23" s="1" t="s">
        <v>45</v>
      </c>
      <c r="C23" s="1" t="s">
        <v>46</v>
      </c>
      <c r="D23" s="1" t="s">
        <v>1951</v>
      </c>
      <c r="E23" s="1" t="s">
        <v>47</v>
      </c>
      <c r="F23" s="1"/>
      <c r="G23" s="1" t="s">
        <v>1833</v>
      </c>
      <c r="H23" s="1" t="s">
        <v>48</v>
      </c>
      <c r="I23" s="1">
        <v>32519</v>
      </c>
      <c r="J23" s="1" t="s">
        <v>1835</v>
      </c>
      <c r="K23" s="1">
        <v>12197</v>
      </c>
      <c r="L23" s="1">
        <v>0</v>
      </c>
      <c r="M23" s="1">
        <v>0</v>
      </c>
      <c r="N23" s="1">
        <v>12197</v>
      </c>
      <c r="O23" s="1">
        <v>0</v>
      </c>
      <c r="P23" s="1">
        <v>0</v>
      </c>
      <c r="Q23" s="1">
        <v>12197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5999</v>
      </c>
      <c r="Z23" s="1">
        <v>6198</v>
      </c>
      <c r="AA23" s="1">
        <v>5999</v>
      </c>
      <c r="AB23" s="1">
        <v>5965</v>
      </c>
      <c r="AC23" s="1">
        <v>5965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5965</v>
      </c>
      <c r="AL23" s="1">
        <v>0</v>
      </c>
      <c r="AM23" s="1">
        <f t="shared" si="0"/>
        <v>5965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>
        <f t="shared" si="1"/>
        <v>0</v>
      </c>
      <c r="AU23" s="1">
        <v>0</v>
      </c>
      <c r="AV23" s="1" t="s">
        <v>1844</v>
      </c>
      <c r="AZ23" s="2">
        <v>5969</v>
      </c>
      <c r="BA23" s="2">
        <v>1228</v>
      </c>
      <c r="BC23" s="2">
        <v>1720</v>
      </c>
      <c r="BD23" s="2">
        <v>7130</v>
      </c>
      <c r="BE23" s="15">
        <f t="shared" si="2"/>
        <v>16047</v>
      </c>
      <c r="BG23" s="2">
        <v>276</v>
      </c>
      <c r="BI23" s="2">
        <v>655</v>
      </c>
      <c r="BJ23" s="2">
        <v>1134</v>
      </c>
      <c r="BK23" s="2">
        <v>276</v>
      </c>
      <c r="BL23" s="2">
        <v>620</v>
      </c>
      <c r="BM23" s="2">
        <v>1823</v>
      </c>
      <c r="BN23" s="13">
        <f t="shared" si="3"/>
        <v>4784</v>
      </c>
    </row>
    <row r="24" spans="1:66" ht="12.75">
      <c r="A24" s="1" t="s">
        <v>49</v>
      </c>
      <c r="B24" s="1" t="s">
        <v>50</v>
      </c>
      <c r="C24" s="1" t="s">
        <v>51</v>
      </c>
      <c r="D24" s="1" t="s">
        <v>1886</v>
      </c>
      <c r="E24" s="1" t="s">
        <v>52</v>
      </c>
      <c r="F24" s="16" t="s">
        <v>214</v>
      </c>
      <c r="G24" s="1" t="s">
        <v>1833</v>
      </c>
      <c r="H24" s="1" t="s">
        <v>53</v>
      </c>
      <c r="I24" s="1">
        <v>32519</v>
      </c>
      <c r="J24" s="1" t="s">
        <v>1835</v>
      </c>
      <c r="K24" s="1">
        <v>16731</v>
      </c>
      <c r="L24" s="1">
        <v>0</v>
      </c>
      <c r="M24" s="1">
        <v>0</v>
      </c>
      <c r="N24" s="1">
        <v>16731</v>
      </c>
      <c r="O24" s="1">
        <v>0</v>
      </c>
      <c r="P24" s="1">
        <v>0</v>
      </c>
      <c r="Q24" s="1">
        <v>16731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15368</v>
      </c>
      <c r="Z24" s="1">
        <v>1363</v>
      </c>
      <c r="AA24" s="1">
        <v>15368</v>
      </c>
      <c r="AB24" s="1">
        <v>14548</v>
      </c>
      <c r="AC24" s="1">
        <v>14252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14252</v>
      </c>
      <c r="AL24" s="1">
        <v>0</v>
      </c>
      <c r="AM24" s="1">
        <f t="shared" si="0"/>
        <v>14252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>
        <f t="shared" si="1"/>
        <v>0</v>
      </c>
      <c r="AU24" s="1">
        <v>0</v>
      </c>
      <c r="AV24" s="1" t="s">
        <v>1844</v>
      </c>
      <c r="AZ24" s="2">
        <v>17296</v>
      </c>
      <c r="BA24" s="2">
        <v>1228</v>
      </c>
      <c r="BB24" s="2">
        <v>14179</v>
      </c>
      <c r="BC24" s="2">
        <v>1720</v>
      </c>
      <c r="BD24" s="2">
        <v>7130</v>
      </c>
      <c r="BE24" s="15">
        <f t="shared" si="2"/>
        <v>41553</v>
      </c>
      <c r="BG24" s="2">
        <v>276</v>
      </c>
      <c r="BI24" s="2">
        <v>1899</v>
      </c>
      <c r="BJ24" s="2">
        <v>1134</v>
      </c>
      <c r="BK24" s="2">
        <f>2975+276</f>
        <v>3251</v>
      </c>
      <c r="BL24" s="2">
        <v>620</v>
      </c>
      <c r="BM24" s="2">
        <v>1823</v>
      </c>
      <c r="BN24" s="13">
        <f t="shared" si="3"/>
        <v>9003</v>
      </c>
    </row>
    <row r="25" spans="1:66" ht="12.75">
      <c r="A25" s="1" t="s">
        <v>74</v>
      </c>
      <c r="B25" s="1" t="s">
        <v>75</v>
      </c>
      <c r="C25" s="1" t="s">
        <v>76</v>
      </c>
      <c r="D25" s="1" t="s">
        <v>1831</v>
      </c>
      <c r="E25" s="1" t="s">
        <v>77</v>
      </c>
      <c r="F25" s="1"/>
      <c r="G25" s="1" t="s">
        <v>1833</v>
      </c>
      <c r="H25" s="1" t="s">
        <v>78</v>
      </c>
      <c r="I25" s="1">
        <v>32519</v>
      </c>
      <c r="J25" s="1" t="s">
        <v>1835</v>
      </c>
      <c r="K25" s="1">
        <v>3031.9147264000007</v>
      </c>
      <c r="L25" s="1">
        <v>0</v>
      </c>
      <c r="M25" s="1">
        <v>-1</v>
      </c>
      <c r="N25" s="1">
        <v>85.31439999999999</v>
      </c>
      <c r="O25" s="1">
        <v>0</v>
      </c>
      <c r="P25" s="1">
        <v>-1</v>
      </c>
      <c r="Q25" s="1">
        <v>85.31439999999999</v>
      </c>
      <c r="R25" s="1">
        <v>-1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85.31440000000002</v>
      </c>
      <c r="AA25" s="1">
        <v>8.6272</v>
      </c>
      <c r="AB25" s="1">
        <v>8.6272</v>
      </c>
      <c r="AC25" s="1">
        <v>8.6272</v>
      </c>
      <c r="AD25" s="1">
        <v>-1</v>
      </c>
      <c r="AE25" s="1">
        <v>0</v>
      </c>
      <c r="AF25" s="1">
        <v>0</v>
      </c>
      <c r="AG25" s="1">
        <v>8.6272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f t="shared" si="0"/>
        <v>8.6272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>
        <f t="shared" si="1"/>
        <v>0</v>
      </c>
      <c r="AU25" s="1">
        <v>0</v>
      </c>
      <c r="AV25" s="1" t="s">
        <v>1919</v>
      </c>
      <c r="BA25" s="2">
        <v>1228</v>
      </c>
      <c r="BD25" s="2">
        <v>1900</v>
      </c>
      <c r="BE25" s="15">
        <f t="shared" si="2"/>
        <v>3128</v>
      </c>
      <c r="BG25" s="2">
        <v>276</v>
      </c>
      <c r="BJ25" s="2">
        <v>1186</v>
      </c>
      <c r="BK25" s="2">
        <v>276</v>
      </c>
      <c r="BM25" s="2">
        <v>1068</v>
      </c>
      <c r="BN25" s="13">
        <f t="shared" si="3"/>
        <v>2806</v>
      </c>
    </row>
    <row r="26" spans="1:66" ht="12.75">
      <c r="A26" s="1" t="s">
        <v>82</v>
      </c>
      <c r="B26" s="1" t="s">
        <v>83</v>
      </c>
      <c r="C26" s="1" t="s">
        <v>84</v>
      </c>
      <c r="D26" s="1" t="s">
        <v>1899</v>
      </c>
      <c r="E26" s="1" t="s">
        <v>85</v>
      </c>
      <c r="F26" s="1"/>
      <c r="G26" s="1" t="s">
        <v>1833</v>
      </c>
      <c r="H26" s="1" t="s">
        <v>86</v>
      </c>
      <c r="I26" s="1">
        <v>32519</v>
      </c>
      <c r="J26" s="1" t="s">
        <v>1835</v>
      </c>
      <c r="K26" s="1">
        <v>1690</v>
      </c>
      <c r="L26" s="1">
        <v>0</v>
      </c>
      <c r="M26" s="1">
        <v>0</v>
      </c>
      <c r="N26" s="1">
        <v>1690</v>
      </c>
      <c r="O26" s="1">
        <v>0</v>
      </c>
      <c r="P26" s="1">
        <v>0</v>
      </c>
      <c r="Q26" s="1">
        <v>1690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194</v>
      </c>
      <c r="Z26" s="1">
        <v>1496</v>
      </c>
      <c r="AA26" s="1">
        <v>254</v>
      </c>
      <c r="AB26" s="1">
        <v>254</v>
      </c>
      <c r="AC26" s="1">
        <v>154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154</v>
      </c>
      <c r="AL26" s="1">
        <v>0</v>
      </c>
      <c r="AM26" s="1">
        <f t="shared" si="0"/>
        <v>154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>
        <f t="shared" si="1"/>
        <v>0</v>
      </c>
      <c r="AU26" s="1">
        <v>0</v>
      </c>
      <c r="AV26" s="1" t="s">
        <v>1844</v>
      </c>
      <c r="BA26" s="2">
        <v>1228</v>
      </c>
      <c r="BD26" s="2">
        <v>1900</v>
      </c>
      <c r="BE26" s="15">
        <f t="shared" si="2"/>
        <v>3128</v>
      </c>
      <c r="BG26" s="2">
        <v>276</v>
      </c>
      <c r="BJ26" s="2">
        <v>1174</v>
      </c>
      <c r="BK26" s="2">
        <v>276</v>
      </c>
      <c r="BM26" s="2">
        <v>1068</v>
      </c>
      <c r="BN26" s="13">
        <f t="shared" si="3"/>
        <v>2794</v>
      </c>
    </row>
    <row r="27" spans="1:66" ht="12.75">
      <c r="A27" s="1" t="s">
        <v>87</v>
      </c>
      <c r="B27" s="1" t="s">
        <v>88</v>
      </c>
      <c r="C27" s="1" t="s">
        <v>89</v>
      </c>
      <c r="D27" s="1" t="s">
        <v>1892</v>
      </c>
      <c r="E27" s="1" t="s">
        <v>90</v>
      </c>
      <c r="F27" s="16" t="s">
        <v>214</v>
      </c>
      <c r="G27" s="1" t="s">
        <v>1833</v>
      </c>
      <c r="H27" s="1" t="s">
        <v>91</v>
      </c>
      <c r="I27" s="1">
        <v>32519</v>
      </c>
      <c r="J27" s="1" t="s">
        <v>1835</v>
      </c>
      <c r="K27" s="1">
        <v>11386</v>
      </c>
      <c r="L27" s="1">
        <v>0</v>
      </c>
      <c r="M27" s="1">
        <v>0</v>
      </c>
      <c r="N27" s="1">
        <v>11386</v>
      </c>
      <c r="O27" s="1">
        <v>0</v>
      </c>
      <c r="P27" s="1">
        <v>0</v>
      </c>
      <c r="Q27" s="1">
        <v>11365</v>
      </c>
      <c r="R27" s="1">
        <v>0</v>
      </c>
      <c r="S27" s="1">
        <v>5</v>
      </c>
      <c r="T27" s="1">
        <v>0</v>
      </c>
      <c r="U27" s="1">
        <v>0</v>
      </c>
      <c r="V27" s="1">
        <v>0</v>
      </c>
      <c r="W27" s="1">
        <v>16</v>
      </c>
      <c r="X27" s="1">
        <v>0</v>
      </c>
      <c r="Y27" s="1">
        <v>3175</v>
      </c>
      <c r="Z27" s="1">
        <v>8190</v>
      </c>
      <c r="AA27" s="1">
        <v>3191</v>
      </c>
      <c r="AB27" s="1">
        <v>3191</v>
      </c>
      <c r="AC27" s="1">
        <v>3191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3175</v>
      </c>
      <c r="AL27" s="1">
        <v>0</v>
      </c>
      <c r="AM27" s="1">
        <f t="shared" si="0"/>
        <v>3175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>
        <f t="shared" si="1"/>
        <v>0</v>
      </c>
      <c r="AU27" s="1">
        <v>16</v>
      </c>
      <c r="AV27" s="1" t="s">
        <v>1844</v>
      </c>
      <c r="AZ27" s="2">
        <v>5969</v>
      </c>
      <c r="BA27" s="2">
        <v>1228</v>
      </c>
      <c r="BC27" s="2">
        <v>1720</v>
      </c>
      <c r="BE27" s="15">
        <f t="shared" si="2"/>
        <v>8917</v>
      </c>
      <c r="BF27" s="2">
        <v>276</v>
      </c>
      <c r="BI27" s="2">
        <v>655</v>
      </c>
      <c r="BJ27" s="2">
        <v>1134</v>
      </c>
      <c r="BK27" s="2">
        <v>276</v>
      </c>
      <c r="BL27" s="2">
        <v>620</v>
      </c>
      <c r="BN27" s="13">
        <f t="shared" si="3"/>
        <v>2961</v>
      </c>
    </row>
    <row r="28" spans="1:66" ht="12.75">
      <c r="A28" s="1" t="s">
        <v>112</v>
      </c>
      <c r="B28" s="1" t="s">
        <v>113</v>
      </c>
      <c r="C28" s="1" t="s">
        <v>114</v>
      </c>
      <c r="D28" s="1" t="s">
        <v>1840</v>
      </c>
      <c r="E28" s="1" t="s">
        <v>115</v>
      </c>
      <c r="F28" s="1"/>
      <c r="G28" s="1" t="s">
        <v>1833</v>
      </c>
      <c r="H28" s="1" t="s">
        <v>116</v>
      </c>
      <c r="I28" s="1">
        <v>32519</v>
      </c>
      <c r="J28" s="1" t="s">
        <v>1835</v>
      </c>
      <c r="K28" s="1">
        <v>15.696000000000002</v>
      </c>
      <c r="L28" s="1">
        <v>0</v>
      </c>
      <c r="M28" s="1">
        <v>-1</v>
      </c>
      <c r="N28" s="1">
        <v>15.696000000000002</v>
      </c>
      <c r="O28" s="1">
        <v>0</v>
      </c>
      <c r="P28" s="1">
        <v>-1</v>
      </c>
      <c r="Q28" s="1">
        <v>15.696000000000002</v>
      </c>
      <c r="R28" s="1">
        <v>-1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15.696000000000002</v>
      </c>
      <c r="Z28" s="1">
        <v>0</v>
      </c>
      <c r="AA28" s="1">
        <v>15.696000000000002</v>
      </c>
      <c r="AB28" s="1">
        <v>15.696000000000002</v>
      </c>
      <c r="AC28" s="1">
        <v>15.696000000000002</v>
      </c>
      <c r="AD28" s="1">
        <v>-1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15.696000000000002</v>
      </c>
      <c r="AL28" s="1">
        <v>0</v>
      </c>
      <c r="AM28" s="1">
        <f t="shared" si="0"/>
        <v>15.696000000000002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>
        <f t="shared" si="1"/>
        <v>0</v>
      </c>
      <c r="AU28" s="1">
        <v>0</v>
      </c>
      <c r="AV28" s="1" t="s">
        <v>1836</v>
      </c>
      <c r="BA28" s="2">
        <v>1228</v>
      </c>
      <c r="BE28" s="15">
        <f t="shared" si="2"/>
        <v>1228</v>
      </c>
      <c r="BF28" s="2">
        <v>276</v>
      </c>
      <c r="BJ28" s="2">
        <v>1186</v>
      </c>
      <c r="BK28" s="2">
        <v>276</v>
      </c>
      <c r="BN28" s="13">
        <f t="shared" si="3"/>
        <v>1738</v>
      </c>
    </row>
    <row r="29" spans="1:66" ht="12.75">
      <c r="A29" s="1" t="s">
        <v>122</v>
      </c>
      <c r="B29" s="1" t="s">
        <v>123</v>
      </c>
      <c r="C29" s="1" t="s">
        <v>124</v>
      </c>
      <c r="D29" s="1" t="s">
        <v>1939</v>
      </c>
      <c r="E29" s="1" t="s">
        <v>125</v>
      </c>
      <c r="F29" s="1"/>
      <c r="G29" s="1" t="s">
        <v>1833</v>
      </c>
      <c r="H29" s="1" t="s">
        <v>126</v>
      </c>
      <c r="I29" s="1">
        <v>32519</v>
      </c>
      <c r="J29" s="1" t="s">
        <v>1835</v>
      </c>
      <c r="K29" s="1">
        <v>1971</v>
      </c>
      <c r="L29" s="1">
        <v>0</v>
      </c>
      <c r="M29" s="1">
        <v>0</v>
      </c>
      <c r="N29" s="1">
        <v>1971</v>
      </c>
      <c r="O29" s="1">
        <v>0</v>
      </c>
      <c r="P29" s="1">
        <v>0</v>
      </c>
      <c r="Q29" s="1">
        <v>1971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1029</v>
      </c>
      <c r="Z29" s="1">
        <v>942</v>
      </c>
      <c r="AA29" s="1">
        <v>1029</v>
      </c>
      <c r="AB29" s="1">
        <v>1029</v>
      </c>
      <c r="AC29" s="1">
        <v>829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829</v>
      </c>
      <c r="AL29" s="1">
        <v>0</v>
      </c>
      <c r="AM29" s="1">
        <f t="shared" si="0"/>
        <v>829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>
        <f t="shared" si="1"/>
        <v>0</v>
      </c>
      <c r="AU29" s="1">
        <v>0</v>
      </c>
      <c r="AV29" s="1" t="s">
        <v>1844</v>
      </c>
      <c r="BA29" s="2">
        <v>1228</v>
      </c>
      <c r="BD29" s="2">
        <v>1900</v>
      </c>
      <c r="BE29" s="15">
        <f t="shared" si="2"/>
        <v>3128</v>
      </c>
      <c r="BG29" s="2">
        <v>276</v>
      </c>
      <c r="BJ29" s="2">
        <v>1174</v>
      </c>
      <c r="BK29" s="2">
        <v>276</v>
      </c>
      <c r="BM29" s="2">
        <v>1068</v>
      </c>
      <c r="BN29" s="13">
        <f t="shared" si="3"/>
        <v>2794</v>
      </c>
    </row>
    <row r="30" spans="1:66" ht="12.75">
      <c r="A30" s="1" t="s">
        <v>132</v>
      </c>
      <c r="B30" s="1" t="s">
        <v>133</v>
      </c>
      <c r="C30" s="1" t="s">
        <v>134</v>
      </c>
      <c r="D30" s="1" t="s">
        <v>1840</v>
      </c>
      <c r="E30" s="1" t="s">
        <v>135</v>
      </c>
      <c r="F30" s="1"/>
      <c r="G30" s="1" t="s">
        <v>1833</v>
      </c>
      <c r="H30" s="1" t="s">
        <v>136</v>
      </c>
      <c r="I30" s="1">
        <v>32519</v>
      </c>
      <c r="J30" s="1" t="s">
        <v>1835</v>
      </c>
      <c r="K30" s="1">
        <v>31.13</v>
      </c>
      <c r="L30" s="1">
        <v>0</v>
      </c>
      <c r="M30" s="1">
        <v>-1</v>
      </c>
      <c r="N30" s="1">
        <v>31.13</v>
      </c>
      <c r="O30" s="1">
        <v>0</v>
      </c>
      <c r="P30" s="1">
        <v>-1</v>
      </c>
      <c r="Q30" s="1">
        <v>24.95</v>
      </c>
      <c r="R30" s="1">
        <v>-1</v>
      </c>
      <c r="S30" s="1">
        <v>6.18</v>
      </c>
      <c r="T30" s="1">
        <v>-1</v>
      </c>
      <c r="U30" s="1">
        <v>0</v>
      </c>
      <c r="V30" s="1">
        <v>0</v>
      </c>
      <c r="W30" s="1">
        <v>0</v>
      </c>
      <c r="X30" s="1">
        <v>0</v>
      </c>
      <c r="Y30" s="1">
        <v>22.69</v>
      </c>
      <c r="Z30" s="1">
        <v>2.26</v>
      </c>
      <c r="AA30" s="1">
        <v>18.09</v>
      </c>
      <c r="AB30" s="1">
        <v>18.09</v>
      </c>
      <c r="AC30" s="1">
        <v>18.09</v>
      </c>
      <c r="AD30" s="1">
        <v>-1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18.09</v>
      </c>
      <c r="AL30" s="1">
        <v>0</v>
      </c>
      <c r="AM30" s="1">
        <f t="shared" si="0"/>
        <v>18.09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>
        <f t="shared" si="1"/>
        <v>0</v>
      </c>
      <c r="AU30" s="1">
        <v>0</v>
      </c>
      <c r="AV30" s="1" t="s">
        <v>1836</v>
      </c>
      <c r="BA30" s="2">
        <v>1228</v>
      </c>
      <c r="BD30" s="2">
        <v>1900</v>
      </c>
      <c r="BE30" s="15">
        <f t="shared" si="2"/>
        <v>3128</v>
      </c>
      <c r="BG30" s="2">
        <v>276</v>
      </c>
      <c r="BJ30" s="2">
        <v>1186</v>
      </c>
      <c r="BK30" s="2">
        <v>276</v>
      </c>
      <c r="BM30" s="2">
        <v>1068</v>
      </c>
      <c r="BN30" s="13">
        <f t="shared" si="3"/>
        <v>2806</v>
      </c>
    </row>
    <row r="31" spans="1:66" ht="12.75">
      <c r="A31" s="1" t="s">
        <v>142</v>
      </c>
      <c r="B31" s="1" t="s">
        <v>143</v>
      </c>
      <c r="C31" s="1" t="s">
        <v>144</v>
      </c>
      <c r="D31" s="1" t="s">
        <v>145</v>
      </c>
      <c r="E31" s="1" t="s">
        <v>146</v>
      </c>
      <c r="F31" s="1"/>
      <c r="G31" s="1" t="s">
        <v>1833</v>
      </c>
      <c r="H31" s="1" t="s">
        <v>147</v>
      </c>
      <c r="I31" s="1">
        <v>32519</v>
      </c>
      <c r="J31" s="1" t="s">
        <v>1835</v>
      </c>
      <c r="K31" s="1">
        <v>28219.981820600005</v>
      </c>
      <c r="L31" s="1">
        <v>0</v>
      </c>
      <c r="M31" s="1">
        <v>0</v>
      </c>
      <c r="N31" s="1">
        <v>8917.25</v>
      </c>
      <c r="O31" s="1">
        <v>0</v>
      </c>
      <c r="P31" s="1">
        <v>0</v>
      </c>
      <c r="Q31" s="1">
        <v>5041</v>
      </c>
      <c r="R31" s="1">
        <v>0</v>
      </c>
      <c r="S31" s="1">
        <v>3875</v>
      </c>
      <c r="T31" s="1">
        <v>0</v>
      </c>
      <c r="U31" s="1">
        <v>1.25</v>
      </c>
      <c r="V31" s="1">
        <v>0</v>
      </c>
      <c r="W31" s="1">
        <v>0</v>
      </c>
      <c r="X31" s="1">
        <v>0</v>
      </c>
      <c r="Y31" s="1">
        <v>0</v>
      </c>
      <c r="Z31" s="1">
        <v>5041</v>
      </c>
      <c r="AA31" s="1">
        <v>4409.25</v>
      </c>
      <c r="AB31" s="1">
        <v>4409.25</v>
      </c>
      <c r="AC31" s="1">
        <v>4409.25</v>
      </c>
      <c r="AD31" s="1">
        <v>0</v>
      </c>
      <c r="AE31" s="1">
        <v>0</v>
      </c>
      <c r="AF31" s="1">
        <v>0</v>
      </c>
      <c r="AG31" s="1">
        <v>4408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f t="shared" si="0"/>
        <v>4408</v>
      </c>
      <c r="AN31" s="1">
        <v>0</v>
      </c>
      <c r="AO31" s="1">
        <v>0</v>
      </c>
      <c r="AP31" s="1">
        <v>0</v>
      </c>
      <c r="AQ31" s="1">
        <v>1.25</v>
      </c>
      <c r="AR31" s="1">
        <v>0</v>
      </c>
      <c r="AS31" s="1">
        <v>0</v>
      </c>
      <c r="AT31">
        <f t="shared" si="1"/>
        <v>1.25</v>
      </c>
      <c r="AU31" s="1">
        <v>0</v>
      </c>
      <c r="AV31" s="1" t="s">
        <v>1919</v>
      </c>
      <c r="BA31" s="2">
        <v>1228</v>
      </c>
      <c r="BD31" s="2">
        <v>1900</v>
      </c>
      <c r="BE31" s="15">
        <f t="shared" si="2"/>
        <v>3128</v>
      </c>
      <c r="BG31" s="2">
        <v>276</v>
      </c>
      <c r="BH31" s="2">
        <v>276</v>
      </c>
      <c r="BJ31" s="2">
        <v>1174</v>
      </c>
      <c r="BK31" s="2">
        <v>276</v>
      </c>
      <c r="BM31" s="2">
        <v>1068</v>
      </c>
      <c r="BN31" s="13">
        <f t="shared" si="3"/>
        <v>3070</v>
      </c>
    </row>
    <row r="32" spans="1:66" ht="12.75">
      <c r="A32" s="1" t="s">
        <v>148</v>
      </c>
      <c r="B32" s="1" t="s">
        <v>149</v>
      </c>
      <c r="C32" s="1" t="s">
        <v>150</v>
      </c>
      <c r="D32" s="1" t="s">
        <v>1831</v>
      </c>
      <c r="E32" s="1" t="s">
        <v>151</v>
      </c>
      <c r="F32" s="1"/>
      <c r="G32" s="1" t="s">
        <v>1833</v>
      </c>
      <c r="H32" s="1" t="s">
        <v>152</v>
      </c>
      <c r="I32" s="1">
        <v>32519</v>
      </c>
      <c r="J32" s="1" t="s">
        <v>1835</v>
      </c>
      <c r="K32" s="1">
        <v>2793.9460319999985</v>
      </c>
      <c r="L32" s="1">
        <v>0</v>
      </c>
      <c r="M32" s="1">
        <v>-1</v>
      </c>
      <c r="N32" s="1">
        <v>8.614275999999998</v>
      </c>
      <c r="O32" s="1">
        <v>0</v>
      </c>
      <c r="P32" s="1">
        <v>-1</v>
      </c>
      <c r="Q32" s="1">
        <v>8.614275999999998</v>
      </c>
      <c r="R32" s="1">
        <v>-1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8.614276</v>
      </c>
      <c r="AA32" s="1">
        <v>0.871108</v>
      </c>
      <c r="AB32" s="1">
        <v>0.871108</v>
      </c>
      <c r="AC32" s="1">
        <v>0.871108</v>
      </c>
      <c r="AD32" s="1">
        <v>-1</v>
      </c>
      <c r="AE32" s="1">
        <v>0</v>
      </c>
      <c r="AF32" s="1">
        <v>0</v>
      </c>
      <c r="AG32" s="1">
        <v>0.871108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f t="shared" si="0"/>
        <v>0.871108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>
        <f t="shared" si="1"/>
        <v>0</v>
      </c>
      <c r="AU32" s="1">
        <v>0</v>
      </c>
      <c r="AV32" s="1" t="s">
        <v>1919</v>
      </c>
      <c r="BA32" s="2">
        <v>1228</v>
      </c>
      <c r="BD32" s="2">
        <v>1900</v>
      </c>
      <c r="BE32" s="15">
        <f t="shared" si="2"/>
        <v>3128</v>
      </c>
      <c r="BG32" s="2">
        <v>276</v>
      </c>
      <c r="BJ32" s="2">
        <v>1186</v>
      </c>
      <c r="BK32" s="2">
        <v>276</v>
      </c>
      <c r="BM32" s="2">
        <v>1068</v>
      </c>
      <c r="BN32" s="13">
        <f t="shared" si="3"/>
        <v>2806</v>
      </c>
    </row>
    <row r="33" spans="1:66" ht="12.75">
      <c r="A33" s="1" t="s">
        <v>153</v>
      </c>
      <c r="B33" s="1" t="s">
        <v>154</v>
      </c>
      <c r="C33" s="1" t="s">
        <v>155</v>
      </c>
      <c r="D33" s="1" t="s">
        <v>2162</v>
      </c>
      <c r="E33" s="1" t="s">
        <v>156</v>
      </c>
      <c r="F33" s="16" t="s">
        <v>213</v>
      </c>
      <c r="G33" s="1" t="s">
        <v>1833</v>
      </c>
      <c r="H33" s="1" t="s">
        <v>157</v>
      </c>
      <c r="I33" s="1">
        <v>32519</v>
      </c>
      <c r="J33" s="1" t="s">
        <v>1835</v>
      </c>
      <c r="K33" s="1">
        <v>47370.75870180003</v>
      </c>
      <c r="L33" s="1">
        <v>0</v>
      </c>
      <c r="M33" s="1">
        <v>0</v>
      </c>
      <c r="N33" s="1">
        <v>46087.00000180001</v>
      </c>
      <c r="O33" s="1">
        <v>0</v>
      </c>
      <c r="P33" s="1">
        <v>0</v>
      </c>
      <c r="Q33" s="1">
        <v>41474.00000180001</v>
      </c>
      <c r="R33" s="1">
        <v>0</v>
      </c>
      <c r="S33" s="1">
        <v>4603</v>
      </c>
      <c r="T33" s="1">
        <v>0</v>
      </c>
      <c r="U33" s="1">
        <v>0</v>
      </c>
      <c r="V33" s="1">
        <v>0</v>
      </c>
      <c r="W33" s="1">
        <v>10</v>
      </c>
      <c r="X33" s="1">
        <v>0</v>
      </c>
      <c r="Y33" s="1">
        <v>8683</v>
      </c>
      <c r="Z33" s="1">
        <v>32791.0000018</v>
      </c>
      <c r="AA33" s="1">
        <v>9859.0000018</v>
      </c>
      <c r="AB33" s="1">
        <v>9859</v>
      </c>
      <c r="AC33" s="1">
        <v>7502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68</v>
      </c>
      <c r="AJ33" s="1">
        <v>0</v>
      </c>
      <c r="AK33" s="1">
        <v>7434</v>
      </c>
      <c r="AL33" s="1">
        <v>0</v>
      </c>
      <c r="AM33" s="1">
        <f t="shared" si="0"/>
        <v>7502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>
        <f t="shared" si="1"/>
        <v>0</v>
      </c>
      <c r="AU33" s="1">
        <v>0</v>
      </c>
      <c r="AV33" s="1" t="s">
        <v>1844</v>
      </c>
      <c r="AW33" s="2">
        <v>111101</v>
      </c>
      <c r="AZ33" s="2">
        <v>5969</v>
      </c>
      <c r="BA33" s="2">
        <v>1228</v>
      </c>
      <c r="BC33" s="2">
        <v>25000</v>
      </c>
      <c r="BD33" s="2">
        <v>7130</v>
      </c>
      <c r="BE33" s="15">
        <f t="shared" si="2"/>
        <v>150428</v>
      </c>
      <c r="BF33" s="2">
        <f>56562+276</f>
        <v>56838</v>
      </c>
      <c r="BI33" s="2">
        <v>655</v>
      </c>
      <c r="BJ33" s="2">
        <v>1071</v>
      </c>
      <c r="BK33" s="2">
        <v>276</v>
      </c>
      <c r="BL33" s="2">
        <f>3235+620</f>
        <v>3855</v>
      </c>
      <c r="BM33" s="2">
        <v>1823</v>
      </c>
      <c r="BN33" s="13">
        <f t="shared" si="3"/>
        <v>64518</v>
      </c>
    </row>
    <row r="34" spans="1:66" ht="12.75">
      <c r="A34" s="1" t="s">
        <v>168</v>
      </c>
      <c r="B34" s="1" t="s">
        <v>169</v>
      </c>
      <c r="C34" s="1" t="s">
        <v>170</v>
      </c>
      <c r="D34" s="1" t="s">
        <v>1923</v>
      </c>
      <c r="E34" s="1" t="s">
        <v>171</v>
      </c>
      <c r="F34" s="1"/>
      <c r="G34" s="1" t="s">
        <v>1833</v>
      </c>
      <c r="H34" s="1" t="s">
        <v>172</v>
      </c>
      <c r="I34" s="1">
        <v>32519</v>
      </c>
      <c r="J34" s="1" t="s">
        <v>1835</v>
      </c>
      <c r="K34" s="1">
        <v>2305.66</v>
      </c>
      <c r="L34" s="1">
        <v>0</v>
      </c>
      <c r="M34" s="1">
        <v>0</v>
      </c>
      <c r="N34" s="1">
        <v>2305.66</v>
      </c>
      <c r="O34" s="1">
        <v>0</v>
      </c>
      <c r="P34" s="1">
        <v>0</v>
      </c>
      <c r="Q34" s="1">
        <v>2304</v>
      </c>
      <c r="R34" s="1">
        <v>0</v>
      </c>
      <c r="S34" s="1">
        <v>0</v>
      </c>
      <c r="T34" s="1">
        <v>0</v>
      </c>
      <c r="U34" s="1">
        <v>1.66</v>
      </c>
      <c r="V34" s="1">
        <v>0</v>
      </c>
      <c r="W34" s="1">
        <v>0</v>
      </c>
      <c r="X34" s="1">
        <v>0</v>
      </c>
      <c r="Y34" s="1">
        <v>0</v>
      </c>
      <c r="Z34" s="1">
        <v>2304</v>
      </c>
      <c r="AA34" s="1">
        <v>1.66</v>
      </c>
      <c r="AB34" s="1">
        <v>1.66</v>
      </c>
      <c r="AC34" s="1">
        <v>1.66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f t="shared" si="0"/>
        <v>0</v>
      </c>
      <c r="AN34" s="1">
        <v>0</v>
      </c>
      <c r="AO34" s="1">
        <v>0</v>
      </c>
      <c r="AP34" s="1">
        <v>0</v>
      </c>
      <c r="AQ34" s="1">
        <v>1.66</v>
      </c>
      <c r="AR34" s="1">
        <v>0</v>
      </c>
      <c r="AS34" s="1">
        <v>0</v>
      </c>
      <c r="AT34">
        <f t="shared" si="1"/>
        <v>1.66</v>
      </c>
      <c r="AU34" s="1">
        <v>0</v>
      </c>
      <c r="AV34" s="1" t="s">
        <v>1844</v>
      </c>
      <c r="BE34" s="15">
        <f t="shared" si="2"/>
        <v>0</v>
      </c>
      <c r="BH34" s="2">
        <v>276</v>
      </c>
      <c r="BN34" s="13">
        <f t="shared" si="3"/>
        <v>276</v>
      </c>
    </row>
    <row r="35" spans="1:66" ht="12.75">
      <c r="A35" s="1" t="s">
        <v>168</v>
      </c>
      <c r="B35" s="1" t="s">
        <v>173</v>
      </c>
      <c r="C35" s="1" t="s">
        <v>174</v>
      </c>
      <c r="D35" s="1" t="s">
        <v>2037</v>
      </c>
      <c r="E35" s="1" t="s">
        <v>175</v>
      </c>
      <c r="F35" s="1"/>
      <c r="G35" s="1" t="s">
        <v>1833</v>
      </c>
      <c r="H35" s="1" t="s">
        <v>176</v>
      </c>
      <c r="I35" s="1">
        <v>32519</v>
      </c>
      <c r="J35" s="1" t="s">
        <v>1835</v>
      </c>
      <c r="K35" s="1">
        <v>238.3</v>
      </c>
      <c r="L35" s="1">
        <v>0</v>
      </c>
      <c r="M35" s="1">
        <v>-1</v>
      </c>
      <c r="N35" s="1">
        <v>0.3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0.3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0.3</v>
      </c>
      <c r="AB35" s="1">
        <v>0.3</v>
      </c>
      <c r="AC35" s="1">
        <v>0.3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f t="shared" si="0"/>
        <v>0</v>
      </c>
      <c r="AN35" s="1">
        <v>0</v>
      </c>
      <c r="AO35" s="1">
        <v>0</v>
      </c>
      <c r="AP35" s="1">
        <v>0</v>
      </c>
      <c r="AQ35" s="1">
        <v>0.3</v>
      </c>
      <c r="AR35" s="1">
        <v>0</v>
      </c>
      <c r="AS35" s="1">
        <v>0</v>
      </c>
      <c r="AT35">
        <f t="shared" si="1"/>
        <v>0.3</v>
      </c>
      <c r="AU35" s="1">
        <v>0</v>
      </c>
      <c r="AV35" s="1" t="s">
        <v>1836</v>
      </c>
      <c r="BE35" s="15">
        <f t="shared" si="2"/>
        <v>0</v>
      </c>
      <c r="BH35" s="2">
        <v>276</v>
      </c>
      <c r="BN35" s="13">
        <f t="shared" si="3"/>
        <v>276</v>
      </c>
    </row>
    <row r="36" spans="1:66" ht="12.75">
      <c r="A36" s="1" t="s">
        <v>182</v>
      </c>
      <c r="B36" s="1" t="s">
        <v>183</v>
      </c>
      <c r="C36" s="1" t="s">
        <v>179</v>
      </c>
      <c r="D36" s="1" t="s">
        <v>1951</v>
      </c>
      <c r="E36" s="1" t="s">
        <v>180</v>
      </c>
      <c r="F36" s="1"/>
      <c r="G36" s="1" t="s">
        <v>1833</v>
      </c>
      <c r="H36" s="1" t="s">
        <v>184</v>
      </c>
      <c r="I36" s="1">
        <v>32519</v>
      </c>
      <c r="J36" s="1" t="s">
        <v>1835</v>
      </c>
      <c r="K36" s="1">
        <v>4041</v>
      </c>
      <c r="L36" s="1">
        <v>0</v>
      </c>
      <c r="M36" s="1">
        <v>0</v>
      </c>
      <c r="N36" s="1">
        <v>3564</v>
      </c>
      <c r="O36" s="1">
        <v>0</v>
      </c>
      <c r="P36" s="1">
        <v>0</v>
      </c>
      <c r="Q36" s="1">
        <v>3564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3182</v>
      </c>
      <c r="Z36" s="1">
        <v>382</v>
      </c>
      <c r="AA36" s="1">
        <v>1834</v>
      </c>
      <c r="AB36" s="1">
        <v>1795</v>
      </c>
      <c r="AC36" s="1">
        <v>1500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1500</v>
      </c>
      <c r="AL36" s="1">
        <v>0</v>
      </c>
      <c r="AM36" s="1">
        <f t="shared" si="0"/>
        <v>1500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>
        <f t="shared" si="1"/>
        <v>0</v>
      </c>
      <c r="AU36" s="1">
        <v>0</v>
      </c>
      <c r="AV36" s="1" t="s">
        <v>1844</v>
      </c>
      <c r="BA36" s="2">
        <v>1228</v>
      </c>
      <c r="BD36" s="2">
        <v>1900</v>
      </c>
      <c r="BE36" s="15">
        <f t="shared" si="2"/>
        <v>3128</v>
      </c>
      <c r="BG36" s="2">
        <v>276</v>
      </c>
      <c r="BJ36" s="2">
        <v>1174</v>
      </c>
      <c r="BK36" s="2">
        <v>276</v>
      </c>
      <c r="BM36" s="2">
        <v>1068</v>
      </c>
      <c r="BN36" s="13">
        <f t="shared" si="3"/>
        <v>2794</v>
      </c>
    </row>
    <row r="37" spans="1:66" ht="12.75">
      <c r="A37" s="1" t="s">
        <v>185</v>
      </c>
      <c r="B37" s="1" t="s">
        <v>186</v>
      </c>
      <c r="C37" s="1" t="s">
        <v>187</v>
      </c>
      <c r="D37" s="1" t="s">
        <v>1991</v>
      </c>
      <c r="E37" s="1" t="s">
        <v>188</v>
      </c>
      <c r="F37" s="1"/>
      <c r="G37" s="1" t="s">
        <v>1833</v>
      </c>
      <c r="H37" s="1" t="s">
        <v>189</v>
      </c>
      <c r="I37" s="1">
        <v>32519</v>
      </c>
      <c r="J37" s="1" t="s">
        <v>1835</v>
      </c>
      <c r="K37" s="1">
        <v>3255</v>
      </c>
      <c r="L37" s="1">
        <v>0</v>
      </c>
      <c r="M37" s="1">
        <v>0</v>
      </c>
      <c r="N37" s="1">
        <v>3255</v>
      </c>
      <c r="O37" s="1">
        <v>0</v>
      </c>
      <c r="P37" s="1">
        <v>0</v>
      </c>
      <c r="Q37" s="1">
        <v>3255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1000</v>
      </c>
      <c r="Z37" s="1">
        <v>2255</v>
      </c>
      <c r="AA37" s="1">
        <v>1000</v>
      </c>
      <c r="AB37" s="1">
        <v>750</v>
      </c>
      <c r="AC37" s="1">
        <v>250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250</v>
      </c>
      <c r="AL37" s="1">
        <v>0</v>
      </c>
      <c r="AM37" s="1">
        <f t="shared" si="0"/>
        <v>250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>
        <f t="shared" si="1"/>
        <v>0</v>
      </c>
      <c r="AU37" s="1">
        <v>0</v>
      </c>
      <c r="AV37" s="1" t="s">
        <v>1844</v>
      </c>
      <c r="BA37" s="2">
        <v>1228</v>
      </c>
      <c r="BD37" s="2">
        <v>1900</v>
      </c>
      <c r="BE37" s="15">
        <f t="shared" si="2"/>
        <v>3128</v>
      </c>
      <c r="BG37" s="2">
        <v>276</v>
      </c>
      <c r="BJ37" s="2">
        <v>1174</v>
      </c>
      <c r="BK37" s="2">
        <v>276</v>
      </c>
      <c r="BM37" s="2">
        <v>1068</v>
      </c>
      <c r="BN37" s="13">
        <f t="shared" si="3"/>
        <v>2794</v>
      </c>
    </row>
    <row r="38" spans="1:66" ht="12.75">
      <c r="A38" s="1" t="s">
        <v>190</v>
      </c>
      <c r="B38" s="1" t="s">
        <v>191</v>
      </c>
      <c r="C38" s="1" t="s">
        <v>192</v>
      </c>
      <c r="D38" s="1" t="s">
        <v>1831</v>
      </c>
      <c r="E38" s="1" t="s">
        <v>193</v>
      </c>
      <c r="F38" s="1"/>
      <c r="G38" s="1" t="s">
        <v>1833</v>
      </c>
      <c r="H38" s="1" t="s">
        <v>194</v>
      </c>
      <c r="I38" s="1">
        <v>32519</v>
      </c>
      <c r="J38" s="1" t="s">
        <v>1835</v>
      </c>
      <c r="K38" s="1">
        <v>4098.084998799998</v>
      </c>
      <c r="L38" s="1">
        <v>0</v>
      </c>
      <c r="M38" s="1">
        <v>-1</v>
      </c>
      <c r="N38" s="1">
        <v>739.43</v>
      </c>
      <c r="O38" s="1">
        <v>0</v>
      </c>
      <c r="P38" s="1">
        <v>-1</v>
      </c>
      <c r="Q38" s="1">
        <v>739.43</v>
      </c>
      <c r="R38" s="1">
        <v>-1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739.43</v>
      </c>
      <c r="AA38" s="1">
        <v>134.99</v>
      </c>
      <c r="AB38" s="1">
        <v>134.99</v>
      </c>
      <c r="AC38" s="1">
        <v>15.54</v>
      </c>
      <c r="AD38" s="1">
        <v>-1</v>
      </c>
      <c r="AE38" s="1">
        <v>0</v>
      </c>
      <c r="AF38" s="1">
        <v>0</v>
      </c>
      <c r="AG38" s="1">
        <v>15.54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f t="shared" si="0"/>
        <v>15.54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>
        <f t="shared" si="1"/>
        <v>0</v>
      </c>
      <c r="AU38" s="1">
        <v>0</v>
      </c>
      <c r="AV38" s="1" t="s">
        <v>1919</v>
      </c>
      <c r="BA38" s="2">
        <v>1228</v>
      </c>
      <c r="BD38" s="2">
        <v>1900</v>
      </c>
      <c r="BE38" s="15">
        <f t="shared" si="2"/>
        <v>3128</v>
      </c>
      <c r="BG38" s="2">
        <v>276</v>
      </c>
      <c r="BJ38" s="2">
        <v>1174</v>
      </c>
      <c r="BK38" s="2">
        <v>276</v>
      </c>
      <c r="BM38" s="2">
        <v>1068</v>
      </c>
      <c r="BN38" s="13">
        <f t="shared" si="3"/>
        <v>2794</v>
      </c>
    </row>
    <row r="39" spans="1:66" ht="12.75">
      <c r="A39" s="1" t="s">
        <v>199</v>
      </c>
      <c r="B39" s="1" t="s">
        <v>200</v>
      </c>
      <c r="C39" s="1" t="s">
        <v>201</v>
      </c>
      <c r="D39" s="1" t="s">
        <v>1848</v>
      </c>
      <c r="E39" s="1" t="s">
        <v>202</v>
      </c>
      <c r="F39" s="1"/>
      <c r="G39" s="1" t="s">
        <v>1833</v>
      </c>
      <c r="H39" s="1" t="s">
        <v>203</v>
      </c>
      <c r="I39" s="1">
        <v>32519</v>
      </c>
      <c r="J39" s="1" t="s">
        <v>1835</v>
      </c>
      <c r="K39" s="1">
        <v>4618</v>
      </c>
      <c r="L39" s="1">
        <v>0</v>
      </c>
      <c r="M39" s="1">
        <v>0</v>
      </c>
      <c r="N39" s="1">
        <v>4618</v>
      </c>
      <c r="O39" s="1">
        <v>0</v>
      </c>
      <c r="P39" s="1">
        <v>0</v>
      </c>
      <c r="Q39" s="1">
        <v>4613</v>
      </c>
      <c r="R39" s="1">
        <v>0</v>
      </c>
      <c r="S39" s="1">
        <v>0</v>
      </c>
      <c r="T39" s="1">
        <v>0</v>
      </c>
      <c r="U39" s="1">
        <v>5</v>
      </c>
      <c r="V39" s="1">
        <v>0</v>
      </c>
      <c r="W39" s="1">
        <v>0</v>
      </c>
      <c r="X39" s="1">
        <v>0</v>
      </c>
      <c r="Y39" s="1">
        <v>255</v>
      </c>
      <c r="Z39" s="1">
        <v>4358</v>
      </c>
      <c r="AA39" s="1">
        <v>260</v>
      </c>
      <c r="AB39" s="1">
        <v>260</v>
      </c>
      <c r="AC39" s="1">
        <v>5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f t="shared" si="0"/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5</v>
      </c>
      <c r="AT39">
        <f t="shared" si="1"/>
        <v>5</v>
      </c>
      <c r="AU39" s="1">
        <v>0</v>
      </c>
      <c r="AV39" s="1" t="s">
        <v>1844</v>
      </c>
      <c r="BE39" s="15">
        <f t="shared" si="2"/>
        <v>0</v>
      </c>
      <c r="BH39" s="2">
        <v>276</v>
      </c>
      <c r="BN39" s="13">
        <f t="shared" si="3"/>
        <v>276</v>
      </c>
    </row>
    <row r="40" spans="1:66" ht="12.75">
      <c r="A40" s="1" t="s">
        <v>227</v>
      </c>
      <c r="B40" s="1" t="s">
        <v>228</v>
      </c>
      <c r="C40" s="1" t="s">
        <v>229</v>
      </c>
      <c r="D40" s="1" t="s">
        <v>1840</v>
      </c>
      <c r="E40" s="1" t="s">
        <v>230</v>
      </c>
      <c r="F40" s="1"/>
      <c r="G40" s="1" t="s">
        <v>1833</v>
      </c>
      <c r="H40" s="1" t="s">
        <v>231</v>
      </c>
      <c r="I40" s="1">
        <v>32519</v>
      </c>
      <c r="J40" s="1" t="s">
        <v>1835</v>
      </c>
      <c r="K40" s="1">
        <v>103.100054</v>
      </c>
      <c r="L40" s="1">
        <v>0</v>
      </c>
      <c r="M40" s="1">
        <v>-1</v>
      </c>
      <c r="N40" s="1">
        <v>103.100054</v>
      </c>
      <c r="O40" s="1">
        <v>0</v>
      </c>
      <c r="P40" s="1">
        <v>-1</v>
      </c>
      <c r="Q40" s="1">
        <v>103.100054</v>
      </c>
      <c r="R40" s="1">
        <v>-1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11.6</v>
      </c>
      <c r="Z40" s="1">
        <v>91.50005399999999</v>
      </c>
      <c r="AA40" s="1">
        <v>86.10005399999999</v>
      </c>
      <c r="AB40" s="1">
        <v>86.07618999999998</v>
      </c>
      <c r="AC40" s="1">
        <v>11.6</v>
      </c>
      <c r="AD40" s="1">
        <v>-1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11.6</v>
      </c>
      <c r="AL40" s="1">
        <v>0</v>
      </c>
      <c r="AM40" s="1">
        <f t="shared" si="0"/>
        <v>11.6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>
        <f t="shared" si="1"/>
        <v>0</v>
      </c>
      <c r="AU40" s="1">
        <v>0</v>
      </c>
      <c r="AV40" s="1" t="s">
        <v>1836</v>
      </c>
      <c r="BA40" s="2">
        <v>1228</v>
      </c>
      <c r="BD40" s="2">
        <v>1900</v>
      </c>
      <c r="BE40" s="15">
        <f t="shared" si="2"/>
        <v>3128</v>
      </c>
      <c r="BG40" s="2">
        <v>276</v>
      </c>
      <c r="BJ40" s="2">
        <v>1186</v>
      </c>
      <c r="BK40" s="2">
        <v>276</v>
      </c>
      <c r="BM40" s="2">
        <v>1068</v>
      </c>
      <c r="BN40" s="13">
        <f t="shared" si="3"/>
        <v>2806</v>
      </c>
    </row>
    <row r="41" spans="1:66" ht="12.75">
      <c r="A41" s="1" t="s">
        <v>242</v>
      </c>
      <c r="B41" s="1" t="s">
        <v>243</v>
      </c>
      <c r="C41" s="1" t="s">
        <v>244</v>
      </c>
      <c r="D41" s="1" t="s">
        <v>1848</v>
      </c>
      <c r="E41" s="1" t="s">
        <v>245</v>
      </c>
      <c r="F41" s="1"/>
      <c r="G41" s="1" t="s">
        <v>1833</v>
      </c>
      <c r="H41" s="1" t="s">
        <v>246</v>
      </c>
      <c r="I41" s="1">
        <v>32519</v>
      </c>
      <c r="J41" s="1" t="s">
        <v>1835</v>
      </c>
      <c r="K41" s="1">
        <v>0.01</v>
      </c>
      <c r="L41" s="1">
        <v>0</v>
      </c>
      <c r="M41" s="1">
        <v>0</v>
      </c>
      <c r="N41" s="1">
        <v>0.01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0.01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0.01</v>
      </c>
      <c r="AB41" s="1">
        <v>0.01</v>
      </c>
      <c r="AC41" s="1">
        <v>0.01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f t="shared" si="0"/>
        <v>0</v>
      </c>
      <c r="AN41" s="1">
        <v>0</v>
      </c>
      <c r="AO41" s="1">
        <v>0</v>
      </c>
      <c r="AP41" s="1">
        <v>0</v>
      </c>
      <c r="AQ41" s="1">
        <v>0.01</v>
      </c>
      <c r="AR41" s="1">
        <v>0</v>
      </c>
      <c r="AS41" s="1">
        <v>0</v>
      </c>
      <c r="AT41">
        <f t="shared" si="1"/>
        <v>0.01</v>
      </c>
      <c r="AU41" s="1">
        <v>0</v>
      </c>
      <c r="AV41" s="1" t="s">
        <v>1836</v>
      </c>
      <c r="BE41" s="15">
        <f t="shared" si="2"/>
        <v>0</v>
      </c>
      <c r="BH41" s="2">
        <v>276</v>
      </c>
      <c r="BN41" s="13">
        <f t="shared" si="3"/>
        <v>276</v>
      </c>
    </row>
    <row r="42" spans="1:66" ht="12.75">
      <c r="A42" s="1" t="s">
        <v>260</v>
      </c>
      <c r="B42" s="1" t="s">
        <v>261</v>
      </c>
      <c r="C42" s="1" t="s">
        <v>262</v>
      </c>
      <c r="D42" s="1" t="s">
        <v>2043</v>
      </c>
      <c r="E42" s="1" t="s">
        <v>263</v>
      </c>
      <c r="F42" s="1"/>
      <c r="G42" s="1" t="s">
        <v>1833</v>
      </c>
      <c r="H42" s="1" t="s">
        <v>264</v>
      </c>
      <c r="I42" s="1">
        <v>32519</v>
      </c>
      <c r="J42" s="1" t="s">
        <v>1835</v>
      </c>
      <c r="K42" s="1">
        <v>7788.5049166</v>
      </c>
      <c r="L42" s="1">
        <v>0</v>
      </c>
      <c r="M42" s="1">
        <v>0</v>
      </c>
      <c r="N42" s="1">
        <v>7750</v>
      </c>
      <c r="O42" s="1">
        <v>0</v>
      </c>
      <c r="P42" s="1">
        <v>0</v>
      </c>
      <c r="Q42" s="1">
        <v>7750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696</v>
      </c>
      <c r="Z42" s="1">
        <v>7054</v>
      </c>
      <c r="AA42" s="1">
        <v>696</v>
      </c>
      <c r="AB42" s="1">
        <v>696</v>
      </c>
      <c r="AC42" s="1">
        <v>696</v>
      </c>
      <c r="AD42" s="1">
        <v>0</v>
      </c>
      <c r="AE42" s="1">
        <v>0</v>
      </c>
      <c r="AF42" s="1">
        <v>0</v>
      </c>
      <c r="AG42" s="1">
        <v>0</v>
      </c>
      <c r="AH42" s="1">
        <v>696</v>
      </c>
      <c r="AI42" s="1">
        <v>0</v>
      </c>
      <c r="AJ42" s="1">
        <v>0</v>
      </c>
      <c r="AK42" s="1">
        <v>0</v>
      </c>
      <c r="AL42" s="1">
        <v>0</v>
      </c>
      <c r="AM42" s="1">
        <f t="shared" si="0"/>
        <v>696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>
        <f t="shared" si="1"/>
        <v>0</v>
      </c>
      <c r="AU42" s="1">
        <v>0</v>
      </c>
      <c r="AV42" s="1" t="s">
        <v>1844</v>
      </c>
      <c r="BA42" s="2">
        <v>1228</v>
      </c>
      <c r="BC42" s="2">
        <v>1720</v>
      </c>
      <c r="BD42" s="2">
        <v>1900</v>
      </c>
      <c r="BE42" s="15">
        <f t="shared" si="2"/>
        <v>4848</v>
      </c>
      <c r="BG42" s="2">
        <v>276</v>
      </c>
      <c r="BJ42" s="2">
        <v>1174</v>
      </c>
      <c r="BK42" s="2">
        <v>276</v>
      </c>
      <c r="BL42" s="2">
        <v>620</v>
      </c>
      <c r="BM42" s="2">
        <v>1068</v>
      </c>
      <c r="BN42" s="13">
        <f t="shared" si="3"/>
        <v>3414</v>
      </c>
    </row>
    <row r="43" spans="1:66" ht="12.75">
      <c r="A43" s="1" t="s">
        <v>265</v>
      </c>
      <c r="B43" s="1" t="s">
        <v>266</v>
      </c>
      <c r="C43" s="1" t="s">
        <v>267</v>
      </c>
      <c r="D43" s="1" t="s">
        <v>1831</v>
      </c>
      <c r="E43" s="1" t="s">
        <v>268</v>
      </c>
      <c r="F43" s="1"/>
      <c r="G43" s="1" t="s">
        <v>1833</v>
      </c>
      <c r="H43" s="1" t="s">
        <v>269</v>
      </c>
      <c r="I43" s="1">
        <v>32519</v>
      </c>
      <c r="J43" s="1" t="s">
        <v>1835</v>
      </c>
      <c r="K43" s="1">
        <v>3202.401803200001</v>
      </c>
      <c r="L43" s="1">
        <v>0</v>
      </c>
      <c r="M43" s="1">
        <v>-1</v>
      </c>
      <c r="N43" s="1">
        <v>284.40368000000007</v>
      </c>
      <c r="O43" s="1">
        <v>0</v>
      </c>
      <c r="P43" s="1">
        <v>0</v>
      </c>
      <c r="Q43" s="1">
        <v>284.40368000000007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284.40367999999995</v>
      </c>
      <c r="AA43" s="1">
        <v>28.75968</v>
      </c>
      <c r="AB43" s="1">
        <v>28.75968</v>
      </c>
      <c r="AC43" s="1">
        <v>28.75968</v>
      </c>
      <c r="AD43" s="1">
        <v>0</v>
      </c>
      <c r="AE43" s="1">
        <v>0</v>
      </c>
      <c r="AF43" s="1">
        <v>0</v>
      </c>
      <c r="AG43" s="1">
        <v>28.75968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f t="shared" si="0"/>
        <v>28.75968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>
        <f t="shared" si="1"/>
        <v>0</v>
      </c>
      <c r="AU43" s="1">
        <v>0</v>
      </c>
      <c r="AV43" s="1" t="s">
        <v>1919</v>
      </c>
      <c r="BA43" s="2">
        <v>1228</v>
      </c>
      <c r="BD43" s="2">
        <v>1900</v>
      </c>
      <c r="BE43" s="15">
        <f t="shared" si="2"/>
        <v>3128</v>
      </c>
      <c r="BG43" s="2">
        <v>276</v>
      </c>
      <c r="BJ43" s="2">
        <v>1186</v>
      </c>
      <c r="BK43" s="2">
        <v>276</v>
      </c>
      <c r="BM43" s="2">
        <v>1068</v>
      </c>
      <c r="BN43" s="13">
        <f t="shared" si="3"/>
        <v>2806</v>
      </c>
    </row>
    <row r="44" spans="1:66" ht="12.75">
      <c r="A44" s="1" t="s">
        <v>314</v>
      </c>
      <c r="B44" s="1" t="s">
        <v>1966</v>
      </c>
      <c r="C44" s="1" t="s">
        <v>1967</v>
      </c>
      <c r="D44" s="1" t="s">
        <v>1939</v>
      </c>
      <c r="E44" s="1" t="s">
        <v>315</v>
      </c>
      <c r="F44" s="16" t="s">
        <v>213</v>
      </c>
      <c r="G44" s="1" t="s">
        <v>1833</v>
      </c>
      <c r="H44" s="1" t="s">
        <v>316</v>
      </c>
      <c r="I44" s="1">
        <v>32519</v>
      </c>
      <c r="J44" s="1" t="s">
        <v>1835</v>
      </c>
      <c r="K44" s="1">
        <v>1648</v>
      </c>
      <c r="L44" s="1">
        <v>0</v>
      </c>
      <c r="M44" s="1">
        <v>0</v>
      </c>
      <c r="N44" s="1">
        <v>1648</v>
      </c>
      <c r="O44" s="1">
        <v>0</v>
      </c>
      <c r="P44" s="1">
        <v>0</v>
      </c>
      <c r="Q44" s="1">
        <v>1648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219</v>
      </c>
      <c r="Z44" s="1">
        <v>1429</v>
      </c>
      <c r="AA44" s="1">
        <v>219</v>
      </c>
      <c r="AB44" s="1">
        <v>219</v>
      </c>
      <c r="AC44" s="1">
        <v>219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219</v>
      </c>
      <c r="AL44" s="1">
        <v>0</v>
      </c>
      <c r="AM44" s="1">
        <f t="shared" si="0"/>
        <v>219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>
        <f t="shared" si="1"/>
        <v>0</v>
      </c>
      <c r="AU44" s="1">
        <v>0</v>
      </c>
      <c r="AV44" s="1" t="s">
        <v>1844</v>
      </c>
      <c r="BA44" s="2">
        <v>1228</v>
      </c>
      <c r="BD44" s="2">
        <v>1900</v>
      </c>
      <c r="BE44" s="15">
        <f t="shared" si="2"/>
        <v>3128</v>
      </c>
      <c r="BG44" s="2">
        <v>276</v>
      </c>
      <c r="BJ44" s="2">
        <v>1174</v>
      </c>
      <c r="BK44" s="2">
        <v>276</v>
      </c>
      <c r="BM44" s="2">
        <v>1068</v>
      </c>
      <c r="BN44" s="13">
        <f t="shared" si="3"/>
        <v>2794</v>
      </c>
    </row>
    <row r="45" spans="1:66" ht="12.75">
      <c r="A45" s="1" t="s">
        <v>321</v>
      </c>
      <c r="B45" s="1" t="s">
        <v>322</v>
      </c>
      <c r="C45" s="1" t="s">
        <v>323</v>
      </c>
      <c r="D45" s="1" t="s">
        <v>2181</v>
      </c>
      <c r="E45" s="1" t="s">
        <v>324</v>
      </c>
      <c r="F45" s="1"/>
      <c r="G45" s="1" t="s">
        <v>1833</v>
      </c>
      <c r="H45" s="1" t="s">
        <v>325</v>
      </c>
      <c r="I45" s="1">
        <v>32519</v>
      </c>
      <c r="J45" s="1" t="s">
        <v>1835</v>
      </c>
      <c r="K45" s="1">
        <v>7.2</v>
      </c>
      <c r="L45" s="1">
        <v>0</v>
      </c>
      <c r="M45" s="1">
        <v>0</v>
      </c>
      <c r="N45" s="1">
        <v>7.2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7.2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7.2</v>
      </c>
      <c r="AB45" s="1">
        <v>7.2</v>
      </c>
      <c r="AC45" s="1">
        <v>7.2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f t="shared" si="0"/>
        <v>0</v>
      </c>
      <c r="AN45" s="1">
        <v>0</v>
      </c>
      <c r="AO45" s="1">
        <v>0</v>
      </c>
      <c r="AP45" s="1">
        <v>0</v>
      </c>
      <c r="AQ45" s="1">
        <v>7.2</v>
      </c>
      <c r="AR45" s="1">
        <v>0</v>
      </c>
      <c r="AS45" s="1">
        <v>0</v>
      </c>
      <c r="AT45">
        <f t="shared" si="1"/>
        <v>7.2</v>
      </c>
      <c r="AU45" s="1">
        <v>0</v>
      </c>
      <c r="AV45" s="1" t="s">
        <v>1836</v>
      </c>
      <c r="BE45" s="15">
        <f t="shared" si="2"/>
        <v>0</v>
      </c>
      <c r="BH45" s="2">
        <v>276</v>
      </c>
      <c r="BN45" s="13">
        <f t="shared" si="3"/>
        <v>276</v>
      </c>
    </row>
    <row r="46" spans="1:66" ht="12.75">
      <c r="A46" s="1" t="s">
        <v>345</v>
      </c>
      <c r="B46" s="1" t="s">
        <v>346</v>
      </c>
      <c r="C46" s="1" t="s">
        <v>347</v>
      </c>
      <c r="D46" s="1" t="s">
        <v>1831</v>
      </c>
      <c r="E46" s="1" t="s">
        <v>348</v>
      </c>
      <c r="F46" s="1"/>
      <c r="G46" s="1" t="s">
        <v>1833</v>
      </c>
      <c r="H46" s="1" t="s">
        <v>349</v>
      </c>
      <c r="I46" s="1">
        <v>32519</v>
      </c>
      <c r="J46" s="1" t="s">
        <v>1835</v>
      </c>
      <c r="K46" s="1">
        <v>523.7627068000003</v>
      </c>
      <c r="L46" s="1">
        <v>0</v>
      </c>
      <c r="M46" s="1">
        <v>0</v>
      </c>
      <c r="N46" s="1">
        <v>472.6</v>
      </c>
      <c r="O46" s="1">
        <v>0</v>
      </c>
      <c r="P46" s="1">
        <v>0</v>
      </c>
      <c r="Q46" s="1">
        <v>462</v>
      </c>
      <c r="R46" s="1">
        <v>0</v>
      </c>
      <c r="S46" s="1">
        <v>10.6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462</v>
      </c>
      <c r="AA46" s="1">
        <v>18</v>
      </c>
      <c r="AB46" s="1">
        <v>18</v>
      </c>
      <c r="AC46" s="1">
        <v>14.6</v>
      </c>
      <c r="AD46" s="1">
        <v>0</v>
      </c>
      <c r="AE46" s="1">
        <v>0</v>
      </c>
      <c r="AF46" s="1">
        <v>0</v>
      </c>
      <c r="AG46" s="1">
        <v>14.6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f t="shared" si="0"/>
        <v>14.6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>
        <f t="shared" si="1"/>
        <v>0</v>
      </c>
      <c r="AU46" s="1">
        <v>0</v>
      </c>
      <c r="AV46" s="1" t="s">
        <v>1836</v>
      </c>
      <c r="BA46" s="2">
        <v>1228</v>
      </c>
      <c r="BE46" s="15">
        <f t="shared" si="2"/>
        <v>1228</v>
      </c>
      <c r="BG46" s="2">
        <v>276</v>
      </c>
      <c r="BJ46" s="2">
        <v>1186</v>
      </c>
      <c r="BK46" s="2">
        <v>276</v>
      </c>
      <c r="BN46" s="13">
        <f t="shared" si="3"/>
        <v>1738</v>
      </c>
    </row>
    <row r="47" spans="1:66" ht="12.75">
      <c r="A47" s="1" t="s">
        <v>365</v>
      </c>
      <c r="B47" s="1" t="s">
        <v>366</v>
      </c>
      <c r="C47" s="1" t="s">
        <v>367</v>
      </c>
      <c r="D47" s="1" t="s">
        <v>2037</v>
      </c>
      <c r="E47" s="1" t="s">
        <v>368</v>
      </c>
      <c r="F47" s="1"/>
      <c r="G47" s="1" t="s">
        <v>1833</v>
      </c>
      <c r="H47" s="1" t="s">
        <v>369</v>
      </c>
      <c r="I47" s="1">
        <v>32519</v>
      </c>
      <c r="J47" s="1" t="s">
        <v>1835</v>
      </c>
      <c r="K47" s="1">
        <v>8184.659100000003</v>
      </c>
      <c r="L47" s="1">
        <v>0</v>
      </c>
      <c r="M47" s="1">
        <v>-1</v>
      </c>
      <c r="N47" s="1">
        <v>8104</v>
      </c>
      <c r="O47" s="1">
        <v>0</v>
      </c>
      <c r="P47" s="1">
        <v>-1</v>
      </c>
      <c r="Q47" s="1">
        <v>8104</v>
      </c>
      <c r="R47" s="1">
        <v>-1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2516</v>
      </c>
      <c r="Z47" s="1">
        <v>5588</v>
      </c>
      <c r="AA47" s="1">
        <v>2516</v>
      </c>
      <c r="AB47" s="1">
        <v>2007</v>
      </c>
      <c r="AC47" s="1">
        <v>1498</v>
      </c>
      <c r="AD47" s="1">
        <v>-1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1498</v>
      </c>
      <c r="AL47" s="1">
        <v>0</v>
      </c>
      <c r="AM47" s="1">
        <f t="shared" si="0"/>
        <v>1498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>
        <f t="shared" si="1"/>
        <v>0</v>
      </c>
      <c r="AU47" s="1">
        <v>0</v>
      </c>
      <c r="AV47" s="1" t="s">
        <v>1844</v>
      </c>
      <c r="BA47" s="2">
        <v>1228</v>
      </c>
      <c r="BC47" s="2">
        <v>1720</v>
      </c>
      <c r="BD47" s="2">
        <v>1900</v>
      </c>
      <c r="BE47" s="15">
        <f t="shared" si="2"/>
        <v>4848</v>
      </c>
      <c r="BG47" s="2">
        <v>276</v>
      </c>
      <c r="BJ47" s="2">
        <v>1134</v>
      </c>
      <c r="BK47" s="2">
        <v>276</v>
      </c>
      <c r="BL47" s="2">
        <v>620</v>
      </c>
      <c r="BM47" s="2">
        <v>1068</v>
      </c>
      <c r="BN47" s="13">
        <f t="shared" si="3"/>
        <v>3374</v>
      </c>
    </row>
    <row r="48" spans="1:66" ht="12.75">
      <c r="A48" s="1" t="s">
        <v>385</v>
      </c>
      <c r="B48" s="1" t="s">
        <v>386</v>
      </c>
      <c r="C48" s="1" t="s">
        <v>387</v>
      </c>
      <c r="D48" s="1" t="s">
        <v>388</v>
      </c>
      <c r="E48" s="1" t="s">
        <v>389</v>
      </c>
      <c r="F48" s="1"/>
      <c r="G48" s="1" t="s">
        <v>1833</v>
      </c>
      <c r="H48" s="1" t="s">
        <v>390</v>
      </c>
      <c r="I48" s="1">
        <v>32519</v>
      </c>
      <c r="J48" s="1" t="s">
        <v>1835</v>
      </c>
      <c r="K48" s="1">
        <v>30</v>
      </c>
      <c r="L48" s="1">
        <v>0</v>
      </c>
      <c r="M48" s="1">
        <v>0</v>
      </c>
      <c r="N48" s="1">
        <v>30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30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30</v>
      </c>
      <c r="AB48" s="1">
        <v>30</v>
      </c>
      <c r="AC48" s="1">
        <v>30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f t="shared" si="0"/>
        <v>0</v>
      </c>
      <c r="AN48" s="1">
        <v>0</v>
      </c>
      <c r="AO48" s="1">
        <v>0</v>
      </c>
      <c r="AP48" s="1">
        <v>0</v>
      </c>
      <c r="AQ48" s="1">
        <v>30</v>
      </c>
      <c r="AR48" s="1">
        <v>0</v>
      </c>
      <c r="AS48" s="1">
        <v>0</v>
      </c>
      <c r="AT48">
        <f t="shared" si="1"/>
        <v>30</v>
      </c>
      <c r="AU48" s="1">
        <v>0</v>
      </c>
      <c r="AV48" s="1" t="s">
        <v>1836</v>
      </c>
      <c r="AY48" s="2">
        <v>22714</v>
      </c>
      <c r="BE48" s="15">
        <f t="shared" si="2"/>
        <v>22714</v>
      </c>
      <c r="BH48" s="2">
        <f>53177+276</f>
        <v>53453</v>
      </c>
      <c r="BN48" s="13">
        <f t="shared" si="3"/>
        <v>53453</v>
      </c>
    </row>
    <row r="49" spans="1:66" ht="12.75">
      <c r="A49" s="1" t="s">
        <v>401</v>
      </c>
      <c r="B49" s="1" t="s">
        <v>402</v>
      </c>
      <c r="C49" s="1" t="s">
        <v>403</v>
      </c>
      <c r="D49" s="1" t="s">
        <v>2097</v>
      </c>
      <c r="E49" s="1" t="s">
        <v>404</v>
      </c>
      <c r="F49" s="1"/>
      <c r="G49" s="1" t="s">
        <v>1833</v>
      </c>
      <c r="H49" s="1" t="s">
        <v>405</v>
      </c>
      <c r="I49" s="1">
        <v>32519</v>
      </c>
      <c r="J49" s="1" t="s">
        <v>1835</v>
      </c>
      <c r="K49" s="1">
        <v>3757</v>
      </c>
      <c r="L49" s="1">
        <v>0</v>
      </c>
      <c r="M49" s="1">
        <v>-1</v>
      </c>
      <c r="N49" s="1">
        <v>1925</v>
      </c>
      <c r="O49" s="1">
        <v>0</v>
      </c>
      <c r="P49" s="1">
        <v>-1</v>
      </c>
      <c r="Q49" s="1">
        <v>1913</v>
      </c>
      <c r="R49" s="1">
        <v>-1</v>
      </c>
      <c r="S49" s="1">
        <v>12</v>
      </c>
      <c r="T49" s="1">
        <v>-1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1913</v>
      </c>
      <c r="AA49" s="1">
        <v>1348</v>
      </c>
      <c r="AB49" s="1">
        <v>1348</v>
      </c>
      <c r="AC49" s="1">
        <v>69</v>
      </c>
      <c r="AD49" s="1">
        <v>-1</v>
      </c>
      <c r="AE49" s="1">
        <v>69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f t="shared" si="0"/>
        <v>69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>
        <f t="shared" si="1"/>
        <v>0</v>
      </c>
      <c r="AU49" s="1">
        <v>0</v>
      </c>
      <c r="AV49" s="1" t="s">
        <v>1844</v>
      </c>
      <c r="BA49" s="2">
        <v>1228</v>
      </c>
      <c r="BD49" s="2">
        <v>1900</v>
      </c>
      <c r="BE49" s="15">
        <f t="shared" si="2"/>
        <v>3128</v>
      </c>
      <c r="BG49" s="2">
        <v>276</v>
      </c>
      <c r="BJ49" s="2">
        <v>1174</v>
      </c>
      <c r="BK49" s="2">
        <v>276</v>
      </c>
      <c r="BM49" s="2">
        <v>1068</v>
      </c>
      <c r="BN49" s="13">
        <f t="shared" si="3"/>
        <v>2794</v>
      </c>
    </row>
    <row r="50" spans="1:66" ht="12.75">
      <c r="A50" s="1" t="s">
        <v>410</v>
      </c>
      <c r="B50" s="1" t="s">
        <v>411</v>
      </c>
      <c r="C50" s="1" t="s">
        <v>165</v>
      </c>
      <c r="D50" s="1" t="s">
        <v>2162</v>
      </c>
      <c r="E50" s="1" t="s">
        <v>412</v>
      </c>
      <c r="F50" s="16" t="s">
        <v>214</v>
      </c>
      <c r="G50" s="1" t="s">
        <v>1833</v>
      </c>
      <c r="H50" s="1" t="s">
        <v>413</v>
      </c>
      <c r="I50" s="1">
        <v>32519</v>
      </c>
      <c r="J50" s="1" t="s">
        <v>1835</v>
      </c>
      <c r="K50" s="1">
        <v>41191.147239999984</v>
      </c>
      <c r="L50" s="1">
        <v>0</v>
      </c>
      <c r="M50" s="1">
        <v>-1</v>
      </c>
      <c r="N50" s="1">
        <v>40952.41019999999</v>
      </c>
      <c r="O50" s="1">
        <v>0</v>
      </c>
      <c r="P50" s="1">
        <v>-1</v>
      </c>
      <c r="Q50" s="1">
        <v>40952.41019999999</v>
      </c>
      <c r="R50" s="1">
        <v>-1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40952.410200000006</v>
      </c>
      <c r="AA50" s="1">
        <v>1344.7314000000003</v>
      </c>
      <c r="AB50" s="1">
        <v>1344.7314000000003</v>
      </c>
      <c r="AC50" s="1">
        <v>1.0526</v>
      </c>
      <c r="AD50" s="1">
        <v>0</v>
      </c>
      <c r="AE50" s="1">
        <v>0</v>
      </c>
      <c r="AF50" s="1">
        <v>0</v>
      </c>
      <c r="AG50" s="1">
        <v>1.0526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f t="shared" si="0"/>
        <v>1.0526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>
        <f t="shared" si="1"/>
        <v>0</v>
      </c>
      <c r="AU50" s="1">
        <v>0</v>
      </c>
      <c r="AV50" s="1" t="s">
        <v>1844</v>
      </c>
      <c r="BA50" s="2">
        <v>1228</v>
      </c>
      <c r="BC50" s="2">
        <v>1720</v>
      </c>
      <c r="BD50" s="2">
        <v>7130</v>
      </c>
      <c r="BE50" s="15">
        <f t="shared" si="2"/>
        <v>10078</v>
      </c>
      <c r="BF50" s="2">
        <v>276</v>
      </c>
      <c r="BJ50" s="2">
        <v>986</v>
      </c>
      <c r="BK50" s="2">
        <v>276</v>
      </c>
      <c r="BL50" s="2">
        <v>620</v>
      </c>
      <c r="BM50" s="2">
        <v>1823</v>
      </c>
      <c r="BN50" s="13">
        <f t="shared" si="3"/>
        <v>3981</v>
      </c>
    </row>
    <row r="51" spans="1:66" ht="12.75">
      <c r="A51" s="1" t="s">
        <v>414</v>
      </c>
      <c r="B51" s="1" t="s">
        <v>415</v>
      </c>
      <c r="C51" s="1" t="s">
        <v>1957</v>
      </c>
      <c r="D51" s="1" t="s">
        <v>1848</v>
      </c>
      <c r="E51" s="1" t="s">
        <v>1958</v>
      </c>
      <c r="F51" s="16" t="s">
        <v>213</v>
      </c>
      <c r="G51" s="1" t="s">
        <v>1833</v>
      </c>
      <c r="H51" s="1" t="s">
        <v>416</v>
      </c>
      <c r="I51" s="1">
        <v>32519</v>
      </c>
      <c r="J51" s="1" t="s">
        <v>1835</v>
      </c>
      <c r="K51" s="1">
        <v>5703</v>
      </c>
      <c r="L51" s="1">
        <v>0</v>
      </c>
      <c r="M51" s="1">
        <v>0</v>
      </c>
      <c r="N51" s="1">
        <v>5703</v>
      </c>
      <c r="O51" s="1">
        <v>0</v>
      </c>
      <c r="P51" s="1">
        <v>0</v>
      </c>
      <c r="Q51" s="1">
        <v>2869</v>
      </c>
      <c r="R51" s="1">
        <v>0</v>
      </c>
      <c r="S51" s="1">
        <v>2264</v>
      </c>
      <c r="T51" s="1">
        <v>0</v>
      </c>
      <c r="U51" s="1">
        <v>570</v>
      </c>
      <c r="V51" s="1">
        <v>0</v>
      </c>
      <c r="W51" s="1">
        <v>0</v>
      </c>
      <c r="X51" s="1">
        <v>0</v>
      </c>
      <c r="Y51" s="1">
        <v>1096</v>
      </c>
      <c r="Z51" s="1">
        <v>1773</v>
      </c>
      <c r="AA51" s="1">
        <v>1736</v>
      </c>
      <c r="AB51" s="1">
        <v>1736</v>
      </c>
      <c r="AC51" s="1">
        <v>1666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1096</v>
      </c>
      <c r="AJ51" s="1">
        <v>0</v>
      </c>
      <c r="AK51" s="1">
        <v>0</v>
      </c>
      <c r="AL51" s="1">
        <v>0</v>
      </c>
      <c r="AM51" s="1">
        <f t="shared" si="0"/>
        <v>1096</v>
      </c>
      <c r="AN51" s="1">
        <v>0</v>
      </c>
      <c r="AO51" s="1">
        <v>0</v>
      </c>
      <c r="AP51" s="1">
        <v>0</v>
      </c>
      <c r="AQ51" s="1">
        <v>277</v>
      </c>
      <c r="AR51" s="1">
        <v>293</v>
      </c>
      <c r="AS51" s="1">
        <v>0</v>
      </c>
      <c r="AT51">
        <f t="shared" si="1"/>
        <v>570</v>
      </c>
      <c r="AU51" s="1">
        <v>0</v>
      </c>
      <c r="AV51" s="1" t="s">
        <v>1868</v>
      </c>
      <c r="AY51" s="2">
        <v>22714</v>
      </c>
      <c r="BA51" s="2">
        <v>1228</v>
      </c>
      <c r="BD51" s="2">
        <v>1900</v>
      </c>
      <c r="BE51" s="15">
        <f t="shared" si="2"/>
        <v>25842</v>
      </c>
      <c r="BG51" s="2">
        <v>276</v>
      </c>
      <c r="BH51" s="2">
        <f>53218+276</f>
        <v>53494</v>
      </c>
      <c r="BJ51" s="2">
        <v>1174</v>
      </c>
      <c r="BK51" s="2">
        <v>276</v>
      </c>
      <c r="BM51" s="2">
        <v>1068</v>
      </c>
      <c r="BN51" s="13">
        <f t="shared" si="3"/>
        <v>56288</v>
      </c>
    </row>
    <row r="52" spans="1:66" ht="12.75">
      <c r="A52" s="1" t="s">
        <v>417</v>
      </c>
      <c r="B52" s="1" t="s">
        <v>418</v>
      </c>
      <c r="C52" s="1" t="s">
        <v>1957</v>
      </c>
      <c r="D52" s="1" t="s">
        <v>1848</v>
      </c>
      <c r="E52" s="1" t="s">
        <v>2240</v>
      </c>
      <c r="F52" s="16" t="s">
        <v>213</v>
      </c>
      <c r="G52" s="1" t="s">
        <v>1833</v>
      </c>
      <c r="H52" s="1" t="s">
        <v>419</v>
      </c>
      <c r="I52" s="1">
        <v>32519</v>
      </c>
      <c r="J52" s="1" t="s">
        <v>1835</v>
      </c>
      <c r="K52" s="1">
        <v>5443.311189800008</v>
      </c>
      <c r="L52" s="1">
        <v>-1</v>
      </c>
      <c r="M52" s="1">
        <v>-1</v>
      </c>
      <c r="N52" s="1">
        <v>5443.2</v>
      </c>
      <c r="O52" s="1">
        <v>-1</v>
      </c>
      <c r="P52" s="1">
        <v>-1</v>
      </c>
      <c r="Q52" s="1">
        <v>3246.6</v>
      </c>
      <c r="R52" s="1">
        <v>-1</v>
      </c>
      <c r="S52" s="1">
        <v>2196.4</v>
      </c>
      <c r="T52" s="1">
        <v>-1</v>
      </c>
      <c r="U52" s="1">
        <v>0.2</v>
      </c>
      <c r="V52" s="1">
        <v>-1</v>
      </c>
      <c r="W52" s="1">
        <v>0</v>
      </c>
      <c r="X52" s="1">
        <v>0</v>
      </c>
      <c r="Y52" s="1">
        <v>3180.2</v>
      </c>
      <c r="Z52" s="1">
        <v>66.4</v>
      </c>
      <c r="AA52" s="1">
        <v>3180.2</v>
      </c>
      <c r="AB52" s="1">
        <v>3180.2</v>
      </c>
      <c r="AC52" s="1">
        <v>3180.2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3180</v>
      </c>
      <c r="AL52" s="1">
        <v>0</v>
      </c>
      <c r="AM52" s="1">
        <f t="shared" si="0"/>
        <v>3180</v>
      </c>
      <c r="AN52" s="1">
        <v>0</v>
      </c>
      <c r="AO52" s="1">
        <v>0</v>
      </c>
      <c r="AP52" s="1">
        <v>0</v>
      </c>
      <c r="AQ52" s="1">
        <v>0.2</v>
      </c>
      <c r="AR52" s="1">
        <v>0</v>
      </c>
      <c r="AS52" s="1">
        <v>0</v>
      </c>
      <c r="AT52">
        <f t="shared" si="1"/>
        <v>0.2</v>
      </c>
      <c r="AU52" s="1">
        <v>0</v>
      </c>
      <c r="AV52" s="1" t="s">
        <v>1868</v>
      </c>
      <c r="BA52" s="2">
        <v>1228</v>
      </c>
      <c r="BD52" s="2">
        <v>1900</v>
      </c>
      <c r="BE52" s="15">
        <f t="shared" si="2"/>
        <v>3128</v>
      </c>
      <c r="BG52" s="2">
        <v>276</v>
      </c>
      <c r="BH52" s="2">
        <v>276</v>
      </c>
      <c r="BJ52" s="2">
        <v>1174</v>
      </c>
      <c r="BK52" s="2">
        <v>276</v>
      </c>
      <c r="BM52" s="2">
        <v>1068</v>
      </c>
      <c r="BN52" s="13">
        <f t="shared" si="3"/>
        <v>3070</v>
      </c>
    </row>
    <row r="53" spans="1:66" ht="12.75">
      <c r="A53" s="1" t="s">
        <v>430</v>
      </c>
      <c r="B53" s="1" t="s">
        <v>431</v>
      </c>
      <c r="C53" s="1" t="s">
        <v>432</v>
      </c>
      <c r="D53" s="1" t="s">
        <v>1923</v>
      </c>
      <c r="E53" s="1" t="s">
        <v>433</v>
      </c>
      <c r="F53" s="1"/>
      <c r="G53" s="1" t="s">
        <v>1833</v>
      </c>
      <c r="H53" s="1" t="s">
        <v>434</v>
      </c>
      <c r="I53" s="1">
        <v>32519</v>
      </c>
      <c r="J53" s="1" t="s">
        <v>1835</v>
      </c>
      <c r="K53" s="1">
        <v>4</v>
      </c>
      <c r="L53" s="1">
        <v>0</v>
      </c>
      <c r="M53" s="1">
        <v>-1</v>
      </c>
      <c r="N53" s="1">
        <v>4</v>
      </c>
      <c r="O53" s="1">
        <v>0</v>
      </c>
      <c r="P53" s="1">
        <v>-1</v>
      </c>
      <c r="Q53" s="1">
        <v>0</v>
      </c>
      <c r="R53" s="1">
        <v>0</v>
      </c>
      <c r="S53" s="1">
        <v>0</v>
      </c>
      <c r="T53" s="1">
        <v>0</v>
      </c>
      <c r="U53" s="1">
        <v>4</v>
      </c>
      <c r="V53" s="1">
        <v>-1</v>
      </c>
      <c r="W53" s="1">
        <v>0</v>
      </c>
      <c r="X53" s="1">
        <v>0</v>
      </c>
      <c r="Y53" s="1">
        <v>0</v>
      </c>
      <c r="Z53" s="1">
        <v>0</v>
      </c>
      <c r="AA53" s="1">
        <v>2</v>
      </c>
      <c r="AB53" s="1">
        <v>2</v>
      </c>
      <c r="AC53" s="1">
        <v>2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f t="shared" si="0"/>
        <v>0</v>
      </c>
      <c r="AN53" s="1">
        <v>0</v>
      </c>
      <c r="AO53" s="1">
        <v>0</v>
      </c>
      <c r="AP53" s="1">
        <v>2</v>
      </c>
      <c r="AQ53" s="1">
        <v>0</v>
      </c>
      <c r="AR53" s="1">
        <v>0</v>
      </c>
      <c r="AS53" s="1">
        <v>0</v>
      </c>
      <c r="AT53">
        <f t="shared" si="1"/>
        <v>2</v>
      </c>
      <c r="AU53" s="1">
        <v>0</v>
      </c>
      <c r="AV53" s="1" t="s">
        <v>1836</v>
      </c>
      <c r="BE53" s="15">
        <f t="shared" si="2"/>
        <v>0</v>
      </c>
      <c r="BH53" s="2">
        <v>276</v>
      </c>
      <c r="BN53" s="13">
        <f t="shared" si="3"/>
        <v>276</v>
      </c>
    </row>
    <row r="54" spans="1:66" ht="12.75">
      <c r="A54" s="1" t="s">
        <v>460</v>
      </c>
      <c r="B54" s="1" t="s">
        <v>461</v>
      </c>
      <c r="C54" s="1" t="s">
        <v>124</v>
      </c>
      <c r="D54" s="1" t="s">
        <v>1939</v>
      </c>
      <c r="E54" s="1" t="s">
        <v>462</v>
      </c>
      <c r="F54" s="16" t="s">
        <v>213</v>
      </c>
      <c r="G54" s="1" t="s">
        <v>1833</v>
      </c>
      <c r="H54" s="1" t="s">
        <v>463</v>
      </c>
      <c r="I54" s="1">
        <v>32519</v>
      </c>
      <c r="J54" s="1" t="s">
        <v>1835</v>
      </c>
      <c r="K54" s="1">
        <v>6</v>
      </c>
      <c r="L54" s="1">
        <v>0</v>
      </c>
      <c r="M54" s="1">
        <v>0</v>
      </c>
      <c r="N54" s="1">
        <v>6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6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6</v>
      </c>
      <c r="AB54" s="1">
        <v>6</v>
      </c>
      <c r="AC54" s="1">
        <v>6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f t="shared" si="0"/>
        <v>0</v>
      </c>
      <c r="AN54" s="1">
        <v>0</v>
      </c>
      <c r="AO54" s="1">
        <v>6</v>
      </c>
      <c r="AP54" s="1">
        <v>0</v>
      </c>
      <c r="AQ54" s="1">
        <v>0</v>
      </c>
      <c r="AR54" s="1">
        <v>0</v>
      </c>
      <c r="AS54" s="1">
        <v>0</v>
      </c>
      <c r="AT54">
        <f t="shared" si="1"/>
        <v>6</v>
      </c>
      <c r="AU54" s="1">
        <v>0</v>
      </c>
      <c r="AV54" s="1" t="s">
        <v>1836</v>
      </c>
      <c r="BE54" s="15">
        <f t="shared" si="2"/>
        <v>0</v>
      </c>
      <c r="BH54" s="2">
        <v>276</v>
      </c>
      <c r="BN54" s="13">
        <f t="shared" si="3"/>
        <v>276</v>
      </c>
    </row>
    <row r="55" spans="1:66" ht="12.75">
      <c r="A55" s="1" t="s">
        <v>464</v>
      </c>
      <c r="B55" s="1" t="s">
        <v>465</v>
      </c>
      <c r="C55" s="1" t="s">
        <v>466</v>
      </c>
      <c r="D55" s="1" t="s">
        <v>1939</v>
      </c>
      <c r="E55" s="1" t="s">
        <v>467</v>
      </c>
      <c r="F55" s="16" t="s">
        <v>213</v>
      </c>
      <c r="G55" s="1" t="s">
        <v>1833</v>
      </c>
      <c r="H55" s="1" t="s">
        <v>468</v>
      </c>
      <c r="I55" s="1">
        <v>32519</v>
      </c>
      <c r="J55" s="1" t="s">
        <v>1835</v>
      </c>
      <c r="K55" s="1">
        <v>5341</v>
      </c>
      <c r="L55" s="1">
        <v>0</v>
      </c>
      <c r="M55" s="1">
        <v>0</v>
      </c>
      <c r="N55" s="1">
        <v>5341</v>
      </c>
      <c r="O55" s="1">
        <v>0</v>
      </c>
      <c r="P55" s="1">
        <v>0</v>
      </c>
      <c r="Q55" s="1">
        <v>4614</v>
      </c>
      <c r="R55" s="1">
        <v>0</v>
      </c>
      <c r="S55" s="1">
        <v>681</v>
      </c>
      <c r="T55" s="1">
        <v>0</v>
      </c>
      <c r="U55" s="1">
        <v>46</v>
      </c>
      <c r="V55" s="1">
        <v>0</v>
      </c>
      <c r="W55" s="1">
        <v>0</v>
      </c>
      <c r="X55" s="1">
        <v>0</v>
      </c>
      <c r="Y55" s="1">
        <v>0</v>
      </c>
      <c r="Z55" s="1">
        <v>4614</v>
      </c>
      <c r="AA55" s="1">
        <v>46</v>
      </c>
      <c r="AB55" s="1">
        <v>46</v>
      </c>
      <c r="AC55" s="1">
        <v>46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f t="shared" si="0"/>
        <v>0</v>
      </c>
      <c r="AN55" s="1">
        <v>0</v>
      </c>
      <c r="AO55" s="1">
        <v>26</v>
      </c>
      <c r="AP55" s="1">
        <v>0</v>
      </c>
      <c r="AQ55" s="1">
        <v>0</v>
      </c>
      <c r="AR55" s="1">
        <v>0</v>
      </c>
      <c r="AS55" s="1">
        <v>20</v>
      </c>
      <c r="AT55">
        <f t="shared" si="1"/>
        <v>46</v>
      </c>
      <c r="AU55" s="1">
        <v>0</v>
      </c>
      <c r="AV55" s="1" t="s">
        <v>1844</v>
      </c>
      <c r="AY55" s="2">
        <v>22714</v>
      </c>
      <c r="BE55" s="15">
        <f t="shared" si="2"/>
        <v>22714</v>
      </c>
      <c r="BH55" s="2">
        <f>53177+276</f>
        <v>53453</v>
      </c>
      <c r="BN55" s="13">
        <f t="shared" si="3"/>
        <v>53453</v>
      </c>
    </row>
    <row r="56" spans="1:66" ht="12.75">
      <c r="A56" s="1" t="s">
        <v>488</v>
      </c>
      <c r="B56" s="1" t="s">
        <v>489</v>
      </c>
      <c r="C56" s="1" t="s">
        <v>490</v>
      </c>
      <c r="D56" s="1" t="s">
        <v>1923</v>
      </c>
      <c r="E56" s="1" t="s">
        <v>491</v>
      </c>
      <c r="F56" s="1"/>
      <c r="G56" s="1" t="s">
        <v>1833</v>
      </c>
      <c r="H56" s="1" t="s">
        <v>492</v>
      </c>
      <c r="I56" s="1">
        <v>32519</v>
      </c>
      <c r="J56" s="1" t="s">
        <v>1835</v>
      </c>
      <c r="K56" s="1">
        <v>13</v>
      </c>
      <c r="L56" s="1">
        <v>0</v>
      </c>
      <c r="M56" s="1">
        <v>0</v>
      </c>
      <c r="N56" s="1">
        <v>13</v>
      </c>
      <c r="O56" s="1">
        <v>0</v>
      </c>
      <c r="P56" s="1">
        <v>0</v>
      </c>
      <c r="Q56" s="1">
        <v>13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13</v>
      </c>
      <c r="AA56" s="1">
        <v>13</v>
      </c>
      <c r="AB56" s="1">
        <v>13</v>
      </c>
      <c r="AC56" s="1">
        <v>13</v>
      </c>
      <c r="AD56" s="1">
        <v>0</v>
      </c>
      <c r="AE56" s="1">
        <v>0</v>
      </c>
      <c r="AF56" s="1">
        <v>0</v>
      </c>
      <c r="AG56" s="1">
        <v>13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f t="shared" si="0"/>
        <v>13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>
        <f t="shared" si="1"/>
        <v>0</v>
      </c>
      <c r="AU56" s="1">
        <v>0</v>
      </c>
      <c r="AV56" s="1" t="s">
        <v>1836</v>
      </c>
      <c r="BA56" s="2">
        <v>1228</v>
      </c>
      <c r="BD56" s="2">
        <v>1900</v>
      </c>
      <c r="BE56" s="15">
        <f t="shared" si="2"/>
        <v>3128</v>
      </c>
      <c r="BG56" s="2">
        <v>276</v>
      </c>
      <c r="BJ56" s="2">
        <v>1186</v>
      </c>
      <c r="BK56" s="2">
        <v>276</v>
      </c>
      <c r="BM56" s="2">
        <v>1068</v>
      </c>
      <c r="BN56" s="13">
        <f t="shared" si="3"/>
        <v>2806</v>
      </c>
    </row>
    <row r="57" spans="1:66" ht="12.75">
      <c r="A57" s="1" t="s">
        <v>507</v>
      </c>
      <c r="B57" s="1" t="s">
        <v>508</v>
      </c>
      <c r="C57" s="1" t="s">
        <v>509</v>
      </c>
      <c r="D57" s="1" t="s">
        <v>388</v>
      </c>
      <c r="E57" s="1" t="s">
        <v>510</v>
      </c>
      <c r="F57" s="1"/>
      <c r="G57" s="1" t="s">
        <v>1833</v>
      </c>
      <c r="H57" s="1" t="s">
        <v>511</v>
      </c>
      <c r="I57" s="1">
        <v>32519</v>
      </c>
      <c r="J57" s="1" t="s">
        <v>1835</v>
      </c>
      <c r="K57" s="1">
        <v>99</v>
      </c>
      <c r="L57" s="1">
        <v>0</v>
      </c>
      <c r="M57" s="1">
        <v>0</v>
      </c>
      <c r="N57" s="1">
        <v>99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99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89</v>
      </c>
      <c r="AB57" s="1">
        <v>89</v>
      </c>
      <c r="AC57" s="1">
        <v>89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f t="shared" si="0"/>
        <v>0</v>
      </c>
      <c r="AN57" s="1">
        <v>0</v>
      </c>
      <c r="AO57" s="1">
        <v>20</v>
      </c>
      <c r="AP57" s="1">
        <v>0</v>
      </c>
      <c r="AQ57" s="1">
        <v>69</v>
      </c>
      <c r="AR57" s="1">
        <v>0</v>
      </c>
      <c r="AS57" s="1">
        <v>0</v>
      </c>
      <c r="AT57">
        <f t="shared" si="1"/>
        <v>89</v>
      </c>
      <c r="AU57" s="1">
        <v>0</v>
      </c>
      <c r="AV57" s="1" t="s">
        <v>1836</v>
      </c>
      <c r="AY57" s="2">
        <v>22714</v>
      </c>
      <c r="BE57" s="15">
        <f t="shared" si="2"/>
        <v>22714</v>
      </c>
      <c r="BH57" s="2">
        <f>53177+276</f>
        <v>53453</v>
      </c>
      <c r="BN57" s="13">
        <f t="shared" si="3"/>
        <v>53453</v>
      </c>
    </row>
    <row r="58" spans="1:66" ht="12.75">
      <c r="A58" s="1" t="s">
        <v>524</v>
      </c>
      <c r="B58" s="1" t="s">
        <v>525</v>
      </c>
      <c r="C58" s="1" t="s">
        <v>526</v>
      </c>
      <c r="D58" s="1" t="s">
        <v>1991</v>
      </c>
      <c r="E58" s="1" t="s">
        <v>527</v>
      </c>
      <c r="F58" s="1"/>
      <c r="G58" s="1" t="s">
        <v>1833</v>
      </c>
      <c r="H58" s="1" t="s">
        <v>528</v>
      </c>
      <c r="I58" s="1">
        <v>32519</v>
      </c>
      <c r="J58" s="1" t="s">
        <v>1835</v>
      </c>
      <c r="K58" s="1">
        <v>3555.1</v>
      </c>
      <c r="L58" s="1">
        <v>0</v>
      </c>
      <c r="M58" s="1">
        <v>-1</v>
      </c>
      <c r="N58" s="1">
        <v>3555.1</v>
      </c>
      <c r="O58" s="1">
        <v>0</v>
      </c>
      <c r="P58" s="1">
        <v>-1</v>
      </c>
      <c r="Q58" s="1">
        <v>3555.1</v>
      </c>
      <c r="R58" s="1">
        <v>-1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250</v>
      </c>
      <c r="Z58" s="1">
        <v>3305.1</v>
      </c>
      <c r="AA58" s="1">
        <v>250</v>
      </c>
      <c r="AB58" s="1">
        <v>250</v>
      </c>
      <c r="AC58" s="1">
        <v>250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250</v>
      </c>
      <c r="AL58" s="1">
        <v>0</v>
      </c>
      <c r="AM58" s="1">
        <f t="shared" si="0"/>
        <v>250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>
        <f t="shared" si="1"/>
        <v>0</v>
      </c>
      <c r="AU58" s="1">
        <v>0</v>
      </c>
      <c r="AV58" s="1" t="s">
        <v>1844</v>
      </c>
      <c r="BA58" s="2">
        <v>1228</v>
      </c>
      <c r="BE58" s="15">
        <f t="shared" si="2"/>
        <v>1228</v>
      </c>
      <c r="BG58" s="2">
        <v>276</v>
      </c>
      <c r="BJ58" s="2">
        <v>1174</v>
      </c>
      <c r="BK58" s="2">
        <v>276</v>
      </c>
      <c r="BN58" s="13">
        <f t="shared" si="3"/>
        <v>1726</v>
      </c>
    </row>
    <row r="59" spans="1:66" ht="12.75">
      <c r="A59" s="1" t="s">
        <v>529</v>
      </c>
      <c r="B59" s="1" t="s">
        <v>530</v>
      </c>
      <c r="C59" s="1" t="s">
        <v>531</v>
      </c>
      <c r="D59" s="1" t="s">
        <v>1939</v>
      </c>
      <c r="E59" s="1" t="s">
        <v>532</v>
      </c>
      <c r="F59" s="16" t="s">
        <v>213</v>
      </c>
      <c r="G59" s="1" t="s">
        <v>1833</v>
      </c>
      <c r="H59" s="1" t="s">
        <v>533</v>
      </c>
      <c r="I59" s="1">
        <v>32519</v>
      </c>
      <c r="J59" s="1" t="s">
        <v>1835</v>
      </c>
      <c r="K59" s="1">
        <v>13700</v>
      </c>
      <c r="L59" s="1">
        <v>0</v>
      </c>
      <c r="M59" s="1">
        <v>0</v>
      </c>
      <c r="N59" s="1">
        <v>13700</v>
      </c>
      <c r="O59" s="1">
        <v>0</v>
      </c>
      <c r="P59" s="1">
        <v>0</v>
      </c>
      <c r="Q59" s="1">
        <v>13700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13700</v>
      </c>
      <c r="Z59" s="1">
        <v>0</v>
      </c>
      <c r="AA59" s="1">
        <v>13700</v>
      </c>
      <c r="AB59" s="1">
        <v>13700</v>
      </c>
      <c r="AC59" s="1">
        <v>13700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13700</v>
      </c>
      <c r="AL59" s="1">
        <v>0</v>
      </c>
      <c r="AM59" s="1">
        <f t="shared" si="0"/>
        <v>13700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>
        <f t="shared" si="1"/>
        <v>0</v>
      </c>
      <c r="AU59" s="1">
        <v>0</v>
      </c>
      <c r="AV59" s="1" t="s">
        <v>1919</v>
      </c>
      <c r="AZ59" s="2">
        <v>17296</v>
      </c>
      <c r="BA59" s="2">
        <v>1228</v>
      </c>
      <c r="BC59" s="2">
        <v>1720</v>
      </c>
      <c r="BE59" s="15">
        <f t="shared" si="2"/>
        <v>20244</v>
      </c>
      <c r="BF59" s="2">
        <v>276</v>
      </c>
      <c r="BI59" s="2">
        <v>1899</v>
      </c>
      <c r="BJ59" s="2">
        <v>1134</v>
      </c>
      <c r="BK59" s="2">
        <v>276</v>
      </c>
      <c r="BL59" s="2">
        <v>620</v>
      </c>
      <c r="BN59" s="13">
        <f t="shared" si="3"/>
        <v>4205</v>
      </c>
    </row>
    <row r="60" spans="1:66" ht="12.75">
      <c r="A60" s="1" t="s">
        <v>534</v>
      </c>
      <c r="B60" s="1" t="s">
        <v>535</v>
      </c>
      <c r="C60" s="1" t="s">
        <v>536</v>
      </c>
      <c r="D60" s="1" t="s">
        <v>1848</v>
      </c>
      <c r="E60" s="1" t="s">
        <v>537</v>
      </c>
      <c r="F60" s="1"/>
      <c r="G60" s="1" t="s">
        <v>1833</v>
      </c>
      <c r="H60" s="1" t="s">
        <v>538</v>
      </c>
      <c r="I60" s="1">
        <v>32519</v>
      </c>
      <c r="J60" s="1" t="s">
        <v>1835</v>
      </c>
      <c r="K60" s="1">
        <v>1600.8000409999997</v>
      </c>
      <c r="L60" s="1">
        <v>-1</v>
      </c>
      <c r="M60" s="1">
        <v>-1</v>
      </c>
      <c r="N60" s="1">
        <v>1600.8</v>
      </c>
      <c r="O60" s="1">
        <v>-1</v>
      </c>
      <c r="P60" s="1">
        <v>-1</v>
      </c>
      <c r="Q60" s="1">
        <v>1600.8</v>
      </c>
      <c r="R60" s="1">
        <v>-1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1.4</v>
      </c>
      <c r="Z60" s="1">
        <v>1599.4</v>
      </c>
      <c r="AA60" s="1">
        <v>106.8</v>
      </c>
      <c r="AB60" s="1">
        <v>106.8</v>
      </c>
      <c r="AC60" s="1">
        <v>1</v>
      </c>
      <c r="AD60" s="1">
        <v>0</v>
      </c>
      <c r="AE60" s="1">
        <v>0.4</v>
      </c>
      <c r="AF60" s="1">
        <v>0</v>
      </c>
      <c r="AG60" s="1">
        <v>0.6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f t="shared" si="0"/>
        <v>1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>
        <f t="shared" si="1"/>
        <v>0</v>
      </c>
      <c r="AU60" s="1">
        <v>0</v>
      </c>
      <c r="AV60" s="1" t="s">
        <v>1836</v>
      </c>
      <c r="BA60" s="2">
        <v>1228</v>
      </c>
      <c r="BD60" s="2">
        <v>1900</v>
      </c>
      <c r="BE60" s="15">
        <f t="shared" si="2"/>
        <v>3128</v>
      </c>
      <c r="BG60" s="2">
        <v>276</v>
      </c>
      <c r="BJ60" s="2">
        <v>1174</v>
      </c>
      <c r="BK60" s="2">
        <v>276</v>
      </c>
      <c r="BM60" s="2">
        <v>1068</v>
      </c>
      <c r="BN60" s="13">
        <f t="shared" si="3"/>
        <v>2794</v>
      </c>
    </row>
    <row r="61" spans="1:66" ht="12.75">
      <c r="A61" s="1" t="s">
        <v>539</v>
      </c>
      <c r="B61" s="1" t="s">
        <v>540</v>
      </c>
      <c r="C61" s="1" t="s">
        <v>516</v>
      </c>
      <c r="D61" s="1" t="s">
        <v>2156</v>
      </c>
      <c r="E61" s="1" t="s">
        <v>541</v>
      </c>
      <c r="F61" s="1"/>
      <c r="G61" s="1" t="s">
        <v>1833</v>
      </c>
      <c r="H61" s="1" t="s">
        <v>542</v>
      </c>
      <c r="I61" s="1">
        <v>32519</v>
      </c>
      <c r="J61" s="1" t="s">
        <v>1835</v>
      </c>
      <c r="K61" s="1">
        <v>2342</v>
      </c>
      <c r="L61" s="1">
        <v>0</v>
      </c>
      <c r="M61" s="1">
        <v>0</v>
      </c>
      <c r="N61" s="1">
        <v>2342</v>
      </c>
      <c r="O61" s="1">
        <v>0</v>
      </c>
      <c r="P61" s="1">
        <v>0</v>
      </c>
      <c r="Q61" s="1">
        <v>2342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1723</v>
      </c>
      <c r="Z61" s="1">
        <v>619</v>
      </c>
      <c r="AA61" s="1">
        <v>1723</v>
      </c>
      <c r="AB61" s="1">
        <v>1723</v>
      </c>
      <c r="AC61" s="1">
        <v>1723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1723</v>
      </c>
      <c r="AL61" s="1">
        <v>0</v>
      </c>
      <c r="AM61" s="1">
        <f t="shared" si="0"/>
        <v>1723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>
        <f t="shared" si="1"/>
        <v>0</v>
      </c>
      <c r="AU61" s="1">
        <v>0</v>
      </c>
      <c r="AV61" s="1" t="s">
        <v>1844</v>
      </c>
      <c r="BA61" s="2">
        <v>1228</v>
      </c>
      <c r="BE61" s="15">
        <f t="shared" si="2"/>
        <v>1228</v>
      </c>
      <c r="BG61" s="2">
        <v>276</v>
      </c>
      <c r="BJ61" s="2">
        <v>1174</v>
      </c>
      <c r="BK61" s="2">
        <v>276</v>
      </c>
      <c r="BN61" s="13">
        <f t="shared" si="3"/>
        <v>1726</v>
      </c>
    </row>
    <row r="62" spans="1:66" ht="12.75">
      <c r="A62" s="1" t="s">
        <v>559</v>
      </c>
      <c r="B62" s="1" t="s">
        <v>560</v>
      </c>
      <c r="C62" s="1" t="s">
        <v>561</v>
      </c>
      <c r="D62" s="1" t="s">
        <v>562</v>
      </c>
      <c r="E62" s="1" t="s">
        <v>563</v>
      </c>
      <c r="F62" s="1"/>
      <c r="G62" s="1" t="s">
        <v>1833</v>
      </c>
      <c r="H62" s="1" t="s">
        <v>564</v>
      </c>
      <c r="I62" s="1">
        <v>32519</v>
      </c>
      <c r="J62" s="1" t="s">
        <v>1835</v>
      </c>
      <c r="K62" s="1">
        <v>32</v>
      </c>
      <c r="L62" s="1">
        <v>0</v>
      </c>
      <c r="M62" s="1">
        <v>0</v>
      </c>
      <c r="N62" s="1">
        <v>32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32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32</v>
      </c>
      <c r="AB62" s="1">
        <v>32</v>
      </c>
      <c r="AC62" s="1">
        <v>32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f t="shared" si="0"/>
        <v>0</v>
      </c>
      <c r="AN62" s="1">
        <v>0</v>
      </c>
      <c r="AO62" s="1">
        <v>0</v>
      </c>
      <c r="AP62" s="1">
        <v>0</v>
      </c>
      <c r="AQ62" s="1">
        <v>32</v>
      </c>
      <c r="AR62" s="1">
        <v>0</v>
      </c>
      <c r="AS62" s="1">
        <v>0</v>
      </c>
      <c r="AT62">
        <f t="shared" si="1"/>
        <v>32</v>
      </c>
      <c r="AU62" s="1">
        <v>0</v>
      </c>
      <c r="AV62" s="1" t="s">
        <v>1836</v>
      </c>
      <c r="AY62" s="2">
        <v>22714</v>
      </c>
      <c r="BE62" s="15">
        <f t="shared" si="2"/>
        <v>22714</v>
      </c>
      <c r="BH62" s="2">
        <f>53177+276</f>
        <v>53453</v>
      </c>
      <c r="BN62" s="13">
        <f t="shared" si="3"/>
        <v>53453</v>
      </c>
    </row>
    <row r="63" spans="1:66" ht="12.75">
      <c r="A63" s="1" t="s">
        <v>574</v>
      </c>
      <c r="B63" s="1" t="s">
        <v>575</v>
      </c>
      <c r="C63" s="1" t="s">
        <v>576</v>
      </c>
      <c r="D63" s="1" t="s">
        <v>2097</v>
      </c>
      <c r="E63" s="1" t="s">
        <v>2098</v>
      </c>
      <c r="F63" s="1"/>
      <c r="G63" s="1" t="s">
        <v>1833</v>
      </c>
      <c r="H63" s="1" t="s">
        <v>577</v>
      </c>
      <c r="I63" s="1">
        <v>32519</v>
      </c>
      <c r="J63" s="1" t="s">
        <v>1835</v>
      </c>
      <c r="K63" s="1">
        <v>8676.0012022</v>
      </c>
      <c r="L63" s="1">
        <v>0</v>
      </c>
      <c r="M63" s="1">
        <v>-1</v>
      </c>
      <c r="N63" s="1">
        <v>8649.001202199997</v>
      </c>
      <c r="O63" s="1">
        <v>0</v>
      </c>
      <c r="P63" s="1">
        <v>-1</v>
      </c>
      <c r="Q63" s="1">
        <v>4842.001202199999</v>
      </c>
      <c r="R63" s="1">
        <v>-1</v>
      </c>
      <c r="S63" s="1">
        <v>3807</v>
      </c>
      <c r="T63" s="1">
        <v>-1</v>
      </c>
      <c r="U63" s="1">
        <v>0</v>
      </c>
      <c r="V63" s="1">
        <v>0</v>
      </c>
      <c r="W63" s="1">
        <v>0</v>
      </c>
      <c r="X63" s="1">
        <v>0</v>
      </c>
      <c r="Y63" s="1">
        <v>4824</v>
      </c>
      <c r="Z63" s="1">
        <v>18.001202199999998</v>
      </c>
      <c r="AA63" s="1">
        <v>4170.001202199999</v>
      </c>
      <c r="AB63" s="1">
        <v>4159</v>
      </c>
      <c r="AC63" s="1">
        <v>2253</v>
      </c>
      <c r="AD63" s="1">
        <v>-1</v>
      </c>
      <c r="AE63" s="1">
        <v>0</v>
      </c>
      <c r="AF63" s="1">
        <v>2</v>
      </c>
      <c r="AG63" s="1">
        <v>0</v>
      </c>
      <c r="AH63" s="1">
        <v>58</v>
      </c>
      <c r="AI63" s="1">
        <v>2193</v>
      </c>
      <c r="AJ63" s="1">
        <v>0</v>
      </c>
      <c r="AK63" s="1">
        <v>0</v>
      </c>
      <c r="AL63" s="1">
        <v>0</v>
      </c>
      <c r="AM63" s="1">
        <f t="shared" si="0"/>
        <v>2253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>
        <f t="shared" si="1"/>
        <v>0</v>
      </c>
      <c r="AU63" s="1">
        <v>0</v>
      </c>
      <c r="AV63" s="1" t="s">
        <v>1844</v>
      </c>
      <c r="BA63" s="2">
        <v>1228</v>
      </c>
      <c r="BD63" s="2">
        <v>1900</v>
      </c>
      <c r="BE63" s="15">
        <f t="shared" si="2"/>
        <v>3128</v>
      </c>
      <c r="BG63" s="2">
        <v>276</v>
      </c>
      <c r="BJ63" s="2">
        <v>1134</v>
      </c>
      <c r="BK63" s="2">
        <v>276</v>
      </c>
      <c r="BM63" s="2">
        <v>1068</v>
      </c>
      <c r="BN63" s="13">
        <f t="shared" si="3"/>
        <v>2754</v>
      </c>
    </row>
    <row r="64" spans="1:66" ht="12.75">
      <c r="A64" s="1" t="s">
        <v>609</v>
      </c>
      <c r="B64" s="1" t="s">
        <v>610</v>
      </c>
      <c r="C64" s="1" t="s">
        <v>611</v>
      </c>
      <c r="D64" s="1" t="s">
        <v>2181</v>
      </c>
      <c r="E64" s="1" t="s">
        <v>612</v>
      </c>
      <c r="F64" s="16" t="s">
        <v>213</v>
      </c>
      <c r="G64" s="1" t="s">
        <v>1833</v>
      </c>
      <c r="H64" s="1" t="s">
        <v>613</v>
      </c>
      <c r="I64" s="1">
        <v>32519</v>
      </c>
      <c r="J64" s="1" t="s">
        <v>1835</v>
      </c>
      <c r="K64" s="1">
        <v>223.95</v>
      </c>
      <c r="L64" s="1">
        <v>0</v>
      </c>
      <c r="M64" s="1">
        <v>0</v>
      </c>
      <c r="N64" s="1">
        <v>223.95</v>
      </c>
      <c r="O64" s="1">
        <v>0</v>
      </c>
      <c r="P64" s="1">
        <v>0</v>
      </c>
      <c r="Q64" s="1">
        <v>223.93</v>
      </c>
      <c r="R64" s="1">
        <v>0</v>
      </c>
      <c r="S64" s="1">
        <v>0</v>
      </c>
      <c r="T64" s="1">
        <v>0</v>
      </c>
      <c r="U64" s="1">
        <v>0.02</v>
      </c>
      <c r="V64" s="1">
        <v>0</v>
      </c>
      <c r="W64" s="1">
        <v>0</v>
      </c>
      <c r="X64" s="1">
        <v>0</v>
      </c>
      <c r="Y64" s="1">
        <v>0</v>
      </c>
      <c r="Z64" s="1">
        <v>223.93</v>
      </c>
      <c r="AA64" s="1">
        <v>0.02</v>
      </c>
      <c r="AB64" s="1">
        <v>0.02</v>
      </c>
      <c r="AC64" s="1">
        <v>0.02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f t="shared" si="0"/>
        <v>0</v>
      </c>
      <c r="AN64" s="1">
        <v>0</v>
      </c>
      <c r="AO64" s="1">
        <v>0</v>
      </c>
      <c r="AP64" s="1">
        <v>0</v>
      </c>
      <c r="AQ64" s="1">
        <v>0.02</v>
      </c>
      <c r="AR64" s="1">
        <v>0</v>
      </c>
      <c r="AS64" s="1">
        <v>0</v>
      </c>
      <c r="AT64">
        <f t="shared" si="1"/>
        <v>0.02</v>
      </c>
      <c r="AU64" s="1">
        <v>0</v>
      </c>
      <c r="AV64" s="1" t="s">
        <v>1836</v>
      </c>
      <c r="BE64" s="15">
        <f t="shared" si="2"/>
        <v>0</v>
      </c>
      <c r="BH64" s="2">
        <v>276</v>
      </c>
      <c r="BN64" s="13">
        <f t="shared" si="3"/>
        <v>276</v>
      </c>
    </row>
    <row r="65" spans="1:66" ht="12.75">
      <c r="A65" s="1" t="s">
        <v>623</v>
      </c>
      <c r="B65" s="1" t="s">
        <v>624</v>
      </c>
      <c r="C65" s="1" t="s">
        <v>625</v>
      </c>
      <c r="D65" s="1" t="s">
        <v>1840</v>
      </c>
      <c r="E65" s="1" t="s">
        <v>2146</v>
      </c>
      <c r="F65" s="1"/>
      <c r="G65" s="1" t="s">
        <v>1833</v>
      </c>
      <c r="H65" s="1" t="s">
        <v>626</v>
      </c>
      <c r="I65" s="1">
        <v>32519</v>
      </c>
      <c r="J65" s="1" t="s">
        <v>1835</v>
      </c>
      <c r="K65" s="1">
        <v>407.65004999999996</v>
      </c>
      <c r="L65" s="1">
        <v>0</v>
      </c>
      <c r="M65" s="1">
        <v>-1</v>
      </c>
      <c r="N65" s="1">
        <v>407.65004999999996</v>
      </c>
      <c r="O65" s="1">
        <v>0</v>
      </c>
      <c r="P65" s="1">
        <v>-1</v>
      </c>
      <c r="Q65" s="1">
        <v>386.6</v>
      </c>
      <c r="R65" s="1">
        <v>-1</v>
      </c>
      <c r="S65" s="1">
        <v>20.75</v>
      </c>
      <c r="T65" s="1">
        <v>-1</v>
      </c>
      <c r="U65" s="1">
        <v>0.30005</v>
      </c>
      <c r="V65" s="1">
        <v>-1</v>
      </c>
      <c r="W65" s="1">
        <v>0</v>
      </c>
      <c r="X65" s="1">
        <v>0</v>
      </c>
      <c r="Y65" s="1">
        <v>0</v>
      </c>
      <c r="Z65" s="1">
        <v>386.6</v>
      </c>
      <c r="AA65" s="1">
        <v>0.8900500000000001</v>
      </c>
      <c r="AB65" s="1">
        <v>0.8900500000000001</v>
      </c>
      <c r="AC65" s="1">
        <v>0.32005</v>
      </c>
      <c r="AD65" s="1">
        <v>-1</v>
      </c>
      <c r="AE65" s="1">
        <v>0</v>
      </c>
      <c r="AF65" s="1">
        <v>0</v>
      </c>
      <c r="AG65" s="1">
        <v>0.04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f t="shared" si="0"/>
        <v>0.04</v>
      </c>
      <c r="AN65" s="1">
        <v>0</v>
      </c>
      <c r="AO65" s="1">
        <v>0.2</v>
      </c>
      <c r="AP65" s="1">
        <v>4.9999999999999996E-05</v>
      </c>
      <c r="AQ65" s="1">
        <v>0.08</v>
      </c>
      <c r="AR65" s="1">
        <v>0</v>
      </c>
      <c r="AS65" s="1">
        <v>0</v>
      </c>
      <c r="AT65">
        <f t="shared" si="1"/>
        <v>0.28005</v>
      </c>
      <c r="AU65" s="1">
        <v>0</v>
      </c>
      <c r="AV65" s="1" t="s">
        <v>1836</v>
      </c>
      <c r="BA65" s="2">
        <v>1228</v>
      </c>
      <c r="BD65" s="2">
        <v>1900</v>
      </c>
      <c r="BE65" s="15">
        <f t="shared" si="2"/>
        <v>3128</v>
      </c>
      <c r="BG65" s="2">
        <v>276</v>
      </c>
      <c r="BH65" s="2">
        <v>276</v>
      </c>
      <c r="BJ65" s="2">
        <v>1186</v>
      </c>
      <c r="BK65" s="2">
        <v>276</v>
      </c>
      <c r="BM65" s="2">
        <v>1068</v>
      </c>
      <c r="BN65" s="13">
        <f t="shared" si="3"/>
        <v>3082</v>
      </c>
    </row>
    <row r="66" spans="1:66" ht="12.75">
      <c r="A66" s="1" t="s">
        <v>627</v>
      </c>
      <c r="B66" s="1" t="s">
        <v>628</v>
      </c>
      <c r="C66" s="1" t="s">
        <v>629</v>
      </c>
      <c r="D66" s="1" t="s">
        <v>1840</v>
      </c>
      <c r="E66" s="1" t="s">
        <v>630</v>
      </c>
      <c r="F66" s="16" t="s">
        <v>213</v>
      </c>
      <c r="G66" s="1" t="s">
        <v>1833</v>
      </c>
      <c r="H66" s="1" t="s">
        <v>631</v>
      </c>
      <c r="I66" s="1">
        <v>32519</v>
      </c>
      <c r="J66" s="1" t="s">
        <v>1835</v>
      </c>
      <c r="K66" s="1">
        <v>877.8961236000001</v>
      </c>
      <c r="L66" s="1">
        <v>0</v>
      </c>
      <c r="M66" s="1">
        <v>-1</v>
      </c>
      <c r="N66" s="1">
        <v>875.8861236000001</v>
      </c>
      <c r="O66" s="1">
        <v>0</v>
      </c>
      <c r="P66" s="1">
        <v>-1</v>
      </c>
      <c r="Q66" s="1">
        <v>775.611316</v>
      </c>
      <c r="R66" s="1">
        <v>-1</v>
      </c>
      <c r="S66" s="1">
        <v>98.82</v>
      </c>
      <c r="T66" s="1">
        <v>-1</v>
      </c>
      <c r="U66" s="1">
        <v>1.4548076</v>
      </c>
      <c r="V66" s="1">
        <v>-1</v>
      </c>
      <c r="W66" s="1">
        <v>0</v>
      </c>
      <c r="X66" s="1">
        <v>0</v>
      </c>
      <c r="Y66" s="1">
        <v>4.63</v>
      </c>
      <c r="Z66" s="1">
        <v>770.9813159999999</v>
      </c>
      <c r="AA66" s="1">
        <v>5.6861076</v>
      </c>
      <c r="AB66" s="1">
        <v>5.6861076</v>
      </c>
      <c r="AC66" s="1">
        <v>5.4228076</v>
      </c>
      <c r="AD66" s="1">
        <v>-1</v>
      </c>
      <c r="AE66" s="1">
        <v>0</v>
      </c>
      <c r="AF66" s="1">
        <v>0</v>
      </c>
      <c r="AG66" s="1">
        <v>0.808</v>
      </c>
      <c r="AH66" s="1">
        <v>3.16</v>
      </c>
      <c r="AI66" s="1">
        <v>0</v>
      </c>
      <c r="AJ66" s="1">
        <v>0</v>
      </c>
      <c r="AK66" s="1">
        <v>0</v>
      </c>
      <c r="AL66" s="1">
        <v>0</v>
      </c>
      <c r="AM66" s="1">
        <f t="shared" si="0"/>
        <v>3.968</v>
      </c>
      <c r="AN66" s="1">
        <v>3.6000000000000003E-06</v>
      </c>
      <c r="AO66" s="1">
        <v>8.999999999999999E-05</v>
      </c>
      <c r="AP66" s="1">
        <v>0</v>
      </c>
      <c r="AQ66" s="1">
        <v>1.454714</v>
      </c>
      <c r="AR66" s="1">
        <v>0</v>
      </c>
      <c r="AS66" s="1">
        <v>0</v>
      </c>
      <c r="AT66">
        <f t="shared" si="1"/>
        <v>1.4548076</v>
      </c>
      <c r="AU66" s="1">
        <v>0</v>
      </c>
      <c r="AV66" s="1" t="s">
        <v>1836</v>
      </c>
      <c r="BA66" s="2">
        <v>1228</v>
      </c>
      <c r="BD66" s="2">
        <v>1900</v>
      </c>
      <c r="BE66" s="15">
        <f t="shared" si="2"/>
        <v>3128</v>
      </c>
      <c r="BG66" s="2">
        <v>276</v>
      </c>
      <c r="BH66" s="2">
        <v>276</v>
      </c>
      <c r="BJ66" s="2">
        <v>1174</v>
      </c>
      <c r="BK66" s="2">
        <v>276</v>
      </c>
      <c r="BM66" s="2">
        <v>1068</v>
      </c>
      <c r="BN66" s="13">
        <f t="shared" si="3"/>
        <v>3070</v>
      </c>
    </row>
    <row r="67" spans="1:66" ht="12.75">
      <c r="A67" s="1" t="s">
        <v>659</v>
      </c>
      <c r="B67" s="1" t="s">
        <v>660</v>
      </c>
      <c r="C67" s="1" t="s">
        <v>661</v>
      </c>
      <c r="D67" s="1" t="s">
        <v>1831</v>
      </c>
      <c r="E67" s="1" t="s">
        <v>662</v>
      </c>
      <c r="F67" s="1"/>
      <c r="G67" s="1" t="s">
        <v>1833</v>
      </c>
      <c r="H67" s="1" t="s">
        <v>663</v>
      </c>
      <c r="I67" s="1">
        <v>32519</v>
      </c>
      <c r="J67" s="1" t="s">
        <v>1835</v>
      </c>
      <c r="K67" s="1">
        <v>4823.454617200003</v>
      </c>
      <c r="L67" s="1">
        <v>0</v>
      </c>
      <c r="M67" s="1">
        <v>-1</v>
      </c>
      <c r="N67" s="1">
        <v>55.17731199999999</v>
      </c>
      <c r="O67" s="1">
        <v>0</v>
      </c>
      <c r="P67" s="1">
        <v>-1</v>
      </c>
      <c r="Q67" s="1">
        <v>55.17731199999999</v>
      </c>
      <c r="R67" s="1">
        <v>-1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55.177312</v>
      </c>
      <c r="AA67" s="1">
        <v>5.579712</v>
      </c>
      <c r="AB67" s="1">
        <v>5.579712</v>
      </c>
      <c r="AC67" s="1">
        <v>5.579712</v>
      </c>
      <c r="AD67" s="1">
        <v>-1</v>
      </c>
      <c r="AE67" s="1">
        <v>0</v>
      </c>
      <c r="AF67" s="1">
        <v>0</v>
      </c>
      <c r="AG67" s="1">
        <v>5.579712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f aca="true" t="shared" si="4" ref="AM67:AM130">SUM(AE67:AL67)</f>
        <v>5.579712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>
        <f aca="true" t="shared" si="5" ref="AT67:AT130">SUM(AN67:AS67)</f>
        <v>0</v>
      </c>
      <c r="AU67" s="1">
        <v>0</v>
      </c>
      <c r="AV67" s="1" t="s">
        <v>1919</v>
      </c>
      <c r="BA67" s="2">
        <v>1228</v>
      </c>
      <c r="BD67" s="2">
        <v>1900</v>
      </c>
      <c r="BE67" s="15">
        <f aca="true" t="shared" si="6" ref="BE67:BE130">SUM(AW67:BD67)</f>
        <v>3128</v>
      </c>
      <c r="BG67" s="2">
        <v>276</v>
      </c>
      <c r="BJ67" s="2">
        <v>1186</v>
      </c>
      <c r="BK67" s="2">
        <v>276</v>
      </c>
      <c r="BM67" s="2">
        <v>1068</v>
      </c>
      <c r="BN67" s="13">
        <f aca="true" t="shared" si="7" ref="BN67:BN130">SUM(BF67:BM67)</f>
        <v>2806</v>
      </c>
    </row>
    <row r="68" spans="1:66" ht="12.75">
      <c r="A68" s="1" t="s">
        <v>683</v>
      </c>
      <c r="B68" s="1" t="s">
        <v>684</v>
      </c>
      <c r="C68" s="1" t="s">
        <v>685</v>
      </c>
      <c r="D68" s="1" t="s">
        <v>1899</v>
      </c>
      <c r="E68" s="1" t="s">
        <v>686</v>
      </c>
      <c r="F68" s="1"/>
      <c r="G68" s="1" t="s">
        <v>1833</v>
      </c>
      <c r="H68" s="1" t="s">
        <v>687</v>
      </c>
      <c r="I68" s="1">
        <v>32519</v>
      </c>
      <c r="J68" s="1" t="s">
        <v>1835</v>
      </c>
      <c r="K68" s="1">
        <v>18</v>
      </c>
      <c r="L68" s="1">
        <v>0</v>
      </c>
      <c r="M68" s="1">
        <v>0</v>
      </c>
      <c r="N68" s="1">
        <v>18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18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10</v>
      </c>
      <c r="AB68" s="1">
        <v>10</v>
      </c>
      <c r="AC68" s="1">
        <v>10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f t="shared" si="4"/>
        <v>0</v>
      </c>
      <c r="AN68" s="1">
        <v>0</v>
      </c>
      <c r="AO68" s="1">
        <v>0</v>
      </c>
      <c r="AP68" s="1">
        <v>7</v>
      </c>
      <c r="AQ68" s="1">
        <v>3</v>
      </c>
      <c r="AR68" s="1">
        <v>0</v>
      </c>
      <c r="AS68" s="1">
        <v>0</v>
      </c>
      <c r="AT68">
        <f t="shared" si="5"/>
        <v>10</v>
      </c>
      <c r="AU68" s="1">
        <v>0</v>
      </c>
      <c r="AV68" s="1" t="s">
        <v>1836</v>
      </c>
      <c r="BE68" s="15">
        <f t="shared" si="6"/>
        <v>0</v>
      </c>
      <c r="BH68" s="2">
        <v>276</v>
      </c>
      <c r="BN68" s="13">
        <f t="shared" si="7"/>
        <v>276</v>
      </c>
    </row>
    <row r="69" spans="1:66" ht="12.75">
      <c r="A69" s="1" t="s">
        <v>693</v>
      </c>
      <c r="B69" s="1" t="s">
        <v>694</v>
      </c>
      <c r="C69" s="1" t="s">
        <v>695</v>
      </c>
      <c r="D69" s="1" t="s">
        <v>2060</v>
      </c>
      <c r="E69" s="1" t="s">
        <v>696</v>
      </c>
      <c r="F69" s="16" t="s">
        <v>213</v>
      </c>
      <c r="G69" s="1" t="s">
        <v>1833</v>
      </c>
      <c r="H69" s="1" t="s">
        <v>697</v>
      </c>
      <c r="I69" s="1">
        <v>32519</v>
      </c>
      <c r="J69" s="1" t="s">
        <v>1835</v>
      </c>
      <c r="K69" s="1">
        <v>22811.834756399996</v>
      </c>
      <c r="L69" s="1">
        <v>0</v>
      </c>
      <c r="M69" s="1">
        <v>-1</v>
      </c>
      <c r="N69" s="1">
        <v>4515</v>
      </c>
      <c r="O69" s="1">
        <v>0</v>
      </c>
      <c r="P69" s="1">
        <v>0</v>
      </c>
      <c r="Q69" s="1">
        <v>4515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4515</v>
      </c>
      <c r="AA69" s="1">
        <v>1486</v>
      </c>
      <c r="AB69" s="1">
        <v>1093</v>
      </c>
      <c r="AC69" s="1">
        <v>50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50</v>
      </c>
      <c r="AM69" s="1">
        <f t="shared" si="4"/>
        <v>50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>
        <f t="shared" si="5"/>
        <v>0</v>
      </c>
      <c r="AU69" s="1">
        <v>0</v>
      </c>
      <c r="AV69" s="1" t="s">
        <v>1844</v>
      </c>
      <c r="BA69" s="2">
        <v>1228</v>
      </c>
      <c r="BD69" s="2">
        <v>1900</v>
      </c>
      <c r="BE69" s="15">
        <f t="shared" si="6"/>
        <v>3128</v>
      </c>
      <c r="BF69" s="2">
        <v>276</v>
      </c>
      <c r="BJ69" s="2">
        <v>1174</v>
      </c>
      <c r="BK69" s="2">
        <v>276</v>
      </c>
      <c r="BM69" s="2">
        <v>1068</v>
      </c>
      <c r="BN69" s="13">
        <f t="shared" si="7"/>
        <v>2794</v>
      </c>
    </row>
    <row r="70" spans="1:66" ht="12.75">
      <c r="A70" s="1" t="s">
        <v>702</v>
      </c>
      <c r="B70" s="1" t="s">
        <v>703</v>
      </c>
      <c r="C70" s="1" t="s">
        <v>704</v>
      </c>
      <c r="D70" s="1" t="s">
        <v>2125</v>
      </c>
      <c r="E70" s="1" t="s">
        <v>705</v>
      </c>
      <c r="F70" s="16" t="s">
        <v>213</v>
      </c>
      <c r="G70" s="1" t="s">
        <v>1833</v>
      </c>
      <c r="H70" s="1" t="s">
        <v>706</v>
      </c>
      <c r="I70" s="1">
        <v>32519</v>
      </c>
      <c r="J70" s="1" t="s">
        <v>1835</v>
      </c>
      <c r="K70" s="1">
        <v>10446.992</v>
      </c>
      <c r="L70" s="1">
        <v>-1</v>
      </c>
      <c r="M70" s="1">
        <v>-1</v>
      </c>
      <c r="N70" s="1">
        <v>10446.992</v>
      </c>
      <c r="O70" s="1">
        <v>-1</v>
      </c>
      <c r="P70" s="1">
        <v>-1</v>
      </c>
      <c r="Q70" s="1">
        <v>10446.992</v>
      </c>
      <c r="R70" s="1">
        <v>-1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6200.992</v>
      </c>
      <c r="Z70" s="1">
        <v>4246</v>
      </c>
      <c r="AA70" s="1">
        <v>6200.992</v>
      </c>
      <c r="AB70" s="1">
        <v>6195</v>
      </c>
      <c r="AC70" s="1">
        <v>6195</v>
      </c>
      <c r="AD70" s="1">
        <v>0</v>
      </c>
      <c r="AE70" s="1">
        <v>0</v>
      </c>
      <c r="AF70" s="1">
        <v>0</v>
      </c>
      <c r="AG70" s="1">
        <v>0</v>
      </c>
      <c r="AH70" s="1">
        <v>374</v>
      </c>
      <c r="AI70" s="1">
        <v>0</v>
      </c>
      <c r="AJ70" s="1">
        <v>0</v>
      </c>
      <c r="AK70" s="1">
        <v>5821</v>
      </c>
      <c r="AL70" s="1">
        <v>0</v>
      </c>
      <c r="AM70" s="1">
        <f t="shared" si="4"/>
        <v>6195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>
        <f t="shared" si="5"/>
        <v>0</v>
      </c>
      <c r="AU70" s="1">
        <v>0</v>
      </c>
      <c r="AV70" s="1" t="s">
        <v>1844</v>
      </c>
      <c r="BA70" s="2">
        <v>1228</v>
      </c>
      <c r="BC70" s="2">
        <v>1720</v>
      </c>
      <c r="BD70" s="2">
        <v>7130</v>
      </c>
      <c r="BE70" s="15">
        <f t="shared" si="6"/>
        <v>10078</v>
      </c>
      <c r="BG70" s="2">
        <v>276</v>
      </c>
      <c r="BJ70" s="2">
        <v>1134</v>
      </c>
      <c r="BK70" s="2">
        <v>276</v>
      </c>
      <c r="BL70" s="2">
        <v>620</v>
      </c>
      <c r="BM70" s="2">
        <v>1823</v>
      </c>
      <c r="BN70" s="13">
        <f t="shared" si="7"/>
        <v>4129</v>
      </c>
    </row>
    <row r="71" spans="1:66" ht="12.75">
      <c r="A71" s="1" t="s">
        <v>712</v>
      </c>
      <c r="B71" s="1" t="s">
        <v>713</v>
      </c>
      <c r="C71" s="1" t="s">
        <v>714</v>
      </c>
      <c r="D71" s="1" t="s">
        <v>1939</v>
      </c>
      <c r="E71" s="1" t="s">
        <v>715</v>
      </c>
      <c r="F71" s="16" t="s">
        <v>213</v>
      </c>
      <c r="G71" s="1" t="s">
        <v>1833</v>
      </c>
      <c r="H71" s="1" t="s">
        <v>716</v>
      </c>
      <c r="I71" s="1">
        <v>32519</v>
      </c>
      <c r="J71" s="1" t="s">
        <v>1835</v>
      </c>
      <c r="K71" s="1">
        <v>3679.0339999999997</v>
      </c>
      <c r="L71" s="1">
        <v>0</v>
      </c>
      <c r="M71" s="1">
        <v>0</v>
      </c>
      <c r="N71" s="1">
        <v>3679.034</v>
      </c>
      <c r="O71" s="1">
        <v>0</v>
      </c>
      <c r="P71" s="1">
        <v>0</v>
      </c>
      <c r="Q71" s="1">
        <v>3679.034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3679.0339999999997</v>
      </c>
      <c r="AA71" s="1">
        <v>1605.03</v>
      </c>
      <c r="AB71" s="1">
        <v>1355</v>
      </c>
      <c r="AC71" s="1">
        <v>75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75</v>
      </c>
      <c r="AM71" s="1">
        <f t="shared" si="4"/>
        <v>75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>
        <f t="shared" si="5"/>
        <v>0</v>
      </c>
      <c r="AU71" s="1">
        <v>0</v>
      </c>
      <c r="AV71" s="1" t="s">
        <v>1844</v>
      </c>
      <c r="BA71" s="2">
        <v>1228</v>
      </c>
      <c r="BD71" s="2">
        <v>1900</v>
      </c>
      <c r="BE71" s="15">
        <f t="shared" si="6"/>
        <v>3128</v>
      </c>
      <c r="BF71" s="2">
        <v>276</v>
      </c>
      <c r="BJ71" s="2">
        <v>1174</v>
      </c>
      <c r="BK71" s="2">
        <v>276</v>
      </c>
      <c r="BM71" s="2">
        <v>1068</v>
      </c>
      <c r="BN71" s="13">
        <f t="shared" si="7"/>
        <v>2794</v>
      </c>
    </row>
    <row r="72" spans="1:66" ht="12.75">
      <c r="A72" s="1" t="s">
        <v>722</v>
      </c>
      <c r="B72" s="1" t="s">
        <v>723</v>
      </c>
      <c r="C72" s="1" t="s">
        <v>536</v>
      </c>
      <c r="D72" s="1" t="s">
        <v>1848</v>
      </c>
      <c r="E72" s="1" t="s">
        <v>724</v>
      </c>
      <c r="F72" s="1"/>
      <c r="G72" s="1" t="s">
        <v>1833</v>
      </c>
      <c r="H72" s="1" t="s">
        <v>725</v>
      </c>
      <c r="I72" s="1">
        <v>32519</v>
      </c>
      <c r="J72" s="1" t="s">
        <v>1835</v>
      </c>
      <c r="K72" s="1">
        <v>15280.6</v>
      </c>
      <c r="L72" s="1">
        <v>-1</v>
      </c>
      <c r="M72" s="1">
        <v>-1</v>
      </c>
      <c r="N72" s="1">
        <v>11560</v>
      </c>
      <c r="O72" s="1">
        <v>-1</v>
      </c>
      <c r="P72" s="1">
        <v>-1</v>
      </c>
      <c r="Q72" s="1">
        <v>11460</v>
      </c>
      <c r="R72" s="1">
        <v>-1</v>
      </c>
      <c r="S72" s="1">
        <v>0</v>
      </c>
      <c r="T72" s="1">
        <v>0</v>
      </c>
      <c r="U72" s="1">
        <v>100</v>
      </c>
      <c r="V72" s="1">
        <v>0</v>
      </c>
      <c r="W72" s="1">
        <v>0</v>
      </c>
      <c r="X72" s="1">
        <v>0</v>
      </c>
      <c r="Y72" s="1">
        <v>44.2</v>
      </c>
      <c r="Z72" s="1">
        <v>11415.8</v>
      </c>
      <c r="AA72" s="1">
        <v>6414</v>
      </c>
      <c r="AB72" s="1">
        <v>6325.6</v>
      </c>
      <c r="AC72" s="1">
        <v>914</v>
      </c>
      <c r="AD72" s="1">
        <v>-1</v>
      </c>
      <c r="AE72" s="1">
        <v>757.6</v>
      </c>
      <c r="AF72" s="1">
        <v>0</v>
      </c>
      <c r="AG72" s="1">
        <v>24.6</v>
      </c>
      <c r="AH72" s="1">
        <v>0</v>
      </c>
      <c r="AI72" s="1">
        <v>0</v>
      </c>
      <c r="AJ72" s="1">
        <v>0</v>
      </c>
      <c r="AK72" s="1">
        <v>44.2</v>
      </c>
      <c r="AL72" s="1">
        <v>0</v>
      </c>
      <c r="AM72" s="1">
        <f t="shared" si="4"/>
        <v>826.4000000000001</v>
      </c>
      <c r="AN72" s="1">
        <v>4.2</v>
      </c>
      <c r="AO72" s="1">
        <v>10.6</v>
      </c>
      <c r="AP72" s="1">
        <v>15.4</v>
      </c>
      <c r="AQ72" s="1">
        <v>17</v>
      </c>
      <c r="AR72" s="1">
        <v>14.2</v>
      </c>
      <c r="AS72" s="1">
        <v>26.2</v>
      </c>
      <c r="AT72">
        <f t="shared" si="5"/>
        <v>87.60000000000001</v>
      </c>
      <c r="AU72" s="1">
        <v>0</v>
      </c>
      <c r="AV72" s="1" t="s">
        <v>1844</v>
      </c>
      <c r="AY72" s="2">
        <v>22714</v>
      </c>
      <c r="BA72" s="2">
        <v>1228</v>
      </c>
      <c r="BC72" s="2">
        <v>1720</v>
      </c>
      <c r="BD72" s="2">
        <v>7130</v>
      </c>
      <c r="BE72" s="15">
        <f t="shared" si="6"/>
        <v>32792</v>
      </c>
      <c r="BG72" s="2">
        <v>276</v>
      </c>
      <c r="BH72" s="2">
        <f>53196+276</f>
        <v>53472</v>
      </c>
      <c r="BJ72" s="2">
        <v>1134</v>
      </c>
      <c r="BK72" s="2">
        <v>276</v>
      </c>
      <c r="BL72" s="2">
        <v>620</v>
      </c>
      <c r="BM72" s="2">
        <v>1823</v>
      </c>
      <c r="BN72" s="13">
        <f t="shared" si="7"/>
        <v>57601</v>
      </c>
    </row>
    <row r="73" spans="1:66" ht="12.75">
      <c r="A73" s="1" t="s">
        <v>737</v>
      </c>
      <c r="B73" s="1" t="s">
        <v>738</v>
      </c>
      <c r="C73" s="1" t="s">
        <v>1830</v>
      </c>
      <c r="D73" s="1" t="s">
        <v>1991</v>
      </c>
      <c r="E73" s="1" t="s">
        <v>739</v>
      </c>
      <c r="F73" s="1"/>
      <c r="G73" s="1" t="s">
        <v>1833</v>
      </c>
      <c r="H73" s="1" t="s">
        <v>740</v>
      </c>
      <c r="I73" s="1">
        <v>32519</v>
      </c>
      <c r="J73" s="1" t="s">
        <v>1835</v>
      </c>
      <c r="K73" s="1">
        <v>6658.570608000001</v>
      </c>
      <c r="L73" s="1">
        <v>0</v>
      </c>
      <c r="M73" s="1">
        <v>-1</v>
      </c>
      <c r="N73" s="1">
        <v>6658.567000000001</v>
      </c>
      <c r="O73" s="1">
        <v>0</v>
      </c>
      <c r="P73" s="1">
        <v>-1</v>
      </c>
      <c r="Q73" s="1">
        <v>6658.567000000001</v>
      </c>
      <c r="R73" s="1">
        <v>-1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866</v>
      </c>
      <c r="Z73" s="1">
        <v>5792.567</v>
      </c>
      <c r="AA73" s="1">
        <v>1050.567</v>
      </c>
      <c r="AB73" s="1">
        <v>1050.567</v>
      </c>
      <c r="AC73" s="1">
        <v>674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674</v>
      </c>
      <c r="AL73" s="1">
        <v>0</v>
      </c>
      <c r="AM73" s="1">
        <f t="shared" si="4"/>
        <v>674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>
        <f t="shared" si="5"/>
        <v>0</v>
      </c>
      <c r="AU73" s="1">
        <v>0</v>
      </c>
      <c r="AV73" s="1" t="s">
        <v>1844</v>
      </c>
      <c r="BA73" s="2">
        <v>1228</v>
      </c>
      <c r="BC73" s="2">
        <v>1720</v>
      </c>
      <c r="BE73" s="15">
        <f t="shared" si="6"/>
        <v>2948</v>
      </c>
      <c r="BF73" s="2">
        <v>276</v>
      </c>
      <c r="BJ73" s="2">
        <v>1134</v>
      </c>
      <c r="BK73" s="2">
        <v>276</v>
      </c>
      <c r="BL73" s="2">
        <v>620</v>
      </c>
      <c r="BN73" s="13">
        <f t="shared" si="7"/>
        <v>2306</v>
      </c>
    </row>
    <row r="74" spans="1:66" ht="12.75">
      <c r="A74" s="1" t="s">
        <v>761</v>
      </c>
      <c r="B74" s="1" t="s">
        <v>762</v>
      </c>
      <c r="C74" s="1" t="s">
        <v>763</v>
      </c>
      <c r="D74" s="1" t="s">
        <v>1840</v>
      </c>
      <c r="E74" s="1" t="s">
        <v>764</v>
      </c>
      <c r="F74" s="1"/>
      <c r="G74" s="1" t="s">
        <v>1833</v>
      </c>
      <c r="H74" s="1" t="s">
        <v>765</v>
      </c>
      <c r="I74" s="1">
        <v>32519</v>
      </c>
      <c r="J74" s="1" t="s">
        <v>1835</v>
      </c>
      <c r="K74" s="1">
        <v>2741</v>
      </c>
      <c r="L74" s="1">
        <v>0</v>
      </c>
      <c r="M74" s="1">
        <v>-1</v>
      </c>
      <c r="N74" s="1">
        <v>2741</v>
      </c>
      <c r="O74" s="1">
        <v>0</v>
      </c>
      <c r="P74" s="1">
        <v>-1</v>
      </c>
      <c r="Q74" s="1">
        <v>2741</v>
      </c>
      <c r="R74" s="1">
        <v>-1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748</v>
      </c>
      <c r="Z74" s="1">
        <v>1993</v>
      </c>
      <c r="AA74" s="1">
        <v>748</v>
      </c>
      <c r="AB74" s="1">
        <v>748</v>
      </c>
      <c r="AC74" s="1">
        <v>748</v>
      </c>
      <c r="AD74" s="1">
        <v>-1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748</v>
      </c>
      <c r="AL74" s="1">
        <v>0</v>
      </c>
      <c r="AM74" s="1">
        <f t="shared" si="4"/>
        <v>748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>
        <f t="shared" si="5"/>
        <v>0</v>
      </c>
      <c r="AU74" s="1">
        <v>0</v>
      </c>
      <c r="AV74" s="1" t="s">
        <v>1844</v>
      </c>
      <c r="BA74" s="2">
        <v>1228</v>
      </c>
      <c r="BD74" s="2">
        <v>1900</v>
      </c>
      <c r="BE74" s="15">
        <f t="shared" si="6"/>
        <v>3128</v>
      </c>
      <c r="BF74" s="2">
        <v>276</v>
      </c>
      <c r="BJ74" s="2">
        <v>1174</v>
      </c>
      <c r="BK74" s="2">
        <v>276</v>
      </c>
      <c r="BM74" s="2">
        <v>1068</v>
      </c>
      <c r="BN74" s="13">
        <f t="shared" si="7"/>
        <v>2794</v>
      </c>
    </row>
    <row r="75" spans="1:66" ht="12.75">
      <c r="A75" s="1" t="s">
        <v>780</v>
      </c>
      <c r="B75" s="1" t="s">
        <v>781</v>
      </c>
      <c r="C75" s="1" t="s">
        <v>782</v>
      </c>
      <c r="D75" s="1" t="s">
        <v>1886</v>
      </c>
      <c r="E75" s="1" t="s">
        <v>783</v>
      </c>
      <c r="F75" s="1"/>
      <c r="G75" s="1" t="s">
        <v>1833</v>
      </c>
      <c r="H75" s="1" t="s">
        <v>784</v>
      </c>
      <c r="I75" s="1">
        <v>32519</v>
      </c>
      <c r="J75" s="1" t="s">
        <v>1835</v>
      </c>
      <c r="K75" s="1">
        <v>1804</v>
      </c>
      <c r="L75" s="1">
        <v>0</v>
      </c>
      <c r="M75" s="1">
        <v>0</v>
      </c>
      <c r="N75" s="1">
        <v>1804</v>
      </c>
      <c r="O75" s="1">
        <v>0</v>
      </c>
      <c r="P75" s="1">
        <v>0</v>
      </c>
      <c r="Q75" s="1">
        <v>1804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1804</v>
      </c>
      <c r="AA75" s="1">
        <v>151</v>
      </c>
      <c r="AB75" s="1">
        <v>151</v>
      </c>
      <c r="AC75" s="1">
        <v>151</v>
      </c>
      <c r="AD75" s="1">
        <v>0</v>
      </c>
      <c r="AE75" s="1">
        <v>0</v>
      </c>
      <c r="AF75" s="1">
        <v>0</v>
      </c>
      <c r="AG75" s="1">
        <v>151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f t="shared" si="4"/>
        <v>151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>
        <f t="shared" si="5"/>
        <v>0</v>
      </c>
      <c r="AU75" s="1">
        <v>0</v>
      </c>
      <c r="AV75" s="1" t="s">
        <v>1844</v>
      </c>
      <c r="BA75" s="2">
        <v>1228</v>
      </c>
      <c r="BE75" s="15">
        <f t="shared" si="6"/>
        <v>1228</v>
      </c>
      <c r="BG75" s="2">
        <v>276</v>
      </c>
      <c r="BJ75" s="2">
        <v>1174</v>
      </c>
      <c r="BK75" s="2">
        <v>276</v>
      </c>
      <c r="BN75" s="13">
        <f t="shared" si="7"/>
        <v>1726</v>
      </c>
    </row>
    <row r="76" spans="1:66" ht="12.75">
      <c r="A76" s="1" t="s">
        <v>800</v>
      </c>
      <c r="B76" s="1" t="s">
        <v>801</v>
      </c>
      <c r="C76" s="1" t="s">
        <v>802</v>
      </c>
      <c r="D76" s="1" t="s">
        <v>1892</v>
      </c>
      <c r="E76" s="1" t="s">
        <v>803</v>
      </c>
      <c r="F76" s="16" t="s">
        <v>213</v>
      </c>
      <c r="G76" s="1" t="s">
        <v>1833</v>
      </c>
      <c r="H76" s="1" t="s">
        <v>804</v>
      </c>
      <c r="I76" s="1">
        <v>32519</v>
      </c>
      <c r="J76" s="1" t="s">
        <v>1835</v>
      </c>
      <c r="K76" s="1">
        <v>6624</v>
      </c>
      <c r="L76" s="1">
        <v>0</v>
      </c>
      <c r="M76" s="1">
        <v>0</v>
      </c>
      <c r="N76" s="1">
        <v>6624</v>
      </c>
      <c r="O76" s="1">
        <v>0</v>
      </c>
      <c r="P76" s="1">
        <v>0</v>
      </c>
      <c r="Q76" s="1">
        <v>6624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2774</v>
      </c>
      <c r="Z76" s="1">
        <v>3850</v>
      </c>
      <c r="AA76" s="1">
        <v>2774</v>
      </c>
      <c r="AB76" s="1">
        <v>2774</v>
      </c>
      <c r="AC76" s="1">
        <v>2774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2774</v>
      </c>
      <c r="AL76" s="1">
        <v>0</v>
      </c>
      <c r="AM76" s="1">
        <f t="shared" si="4"/>
        <v>2774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>
        <f t="shared" si="5"/>
        <v>0</v>
      </c>
      <c r="AU76" s="1">
        <v>0</v>
      </c>
      <c r="AV76" s="1" t="s">
        <v>1844</v>
      </c>
      <c r="BA76" s="2">
        <v>1228</v>
      </c>
      <c r="BC76" s="2">
        <v>1720</v>
      </c>
      <c r="BD76" s="2">
        <v>1900</v>
      </c>
      <c r="BE76" s="15">
        <f t="shared" si="6"/>
        <v>4848</v>
      </c>
      <c r="BF76" s="2">
        <v>276</v>
      </c>
      <c r="BJ76" s="2">
        <v>1174</v>
      </c>
      <c r="BK76" s="2">
        <v>276</v>
      </c>
      <c r="BL76" s="2">
        <v>620</v>
      </c>
      <c r="BM76" s="2">
        <v>1068</v>
      </c>
      <c r="BN76" s="13">
        <f t="shared" si="7"/>
        <v>3414</v>
      </c>
    </row>
    <row r="77" spans="1:66" ht="12.75">
      <c r="A77" s="1" t="s">
        <v>805</v>
      </c>
      <c r="B77" s="1" t="s">
        <v>806</v>
      </c>
      <c r="C77" s="1" t="s">
        <v>807</v>
      </c>
      <c r="D77" s="1" t="s">
        <v>1886</v>
      </c>
      <c r="E77" s="1" t="s">
        <v>808</v>
      </c>
      <c r="F77" s="16" t="s">
        <v>213</v>
      </c>
      <c r="G77" s="1" t="s">
        <v>1833</v>
      </c>
      <c r="H77" s="1" t="s">
        <v>809</v>
      </c>
      <c r="I77" s="1">
        <v>32519</v>
      </c>
      <c r="J77" s="1" t="s">
        <v>1835</v>
      </c>
      <c r="K77" s="1">
        <v>4564</v>
      </c>
      <c r="L77" s="1">
        <v>0</v>
      </c>
      <c r="M77" s="1">
        <v>0</v>
      </c>
      <c r="N77" s="1">
        <v>4564</v>
      </c>
      <c r="O77" s="1">
        <v>0</v>
      </c>
      <c r="P77" s="1">
        <v>0</v>
      </c>
      <c r="Q77" s="1">
        <v>4564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4286</v>
      </c>
      <c r="Z77" s="1">
        <v>278</v>
      </c>
      <c r="AA77" s="1">
        <v>4286</v>
      </c>
      <c r="AB77" s="1">
        <v>4286</v>
      </c>
      <c r="AC77" s="1">
        <v>4286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4286</v>
      </c>
      <c r="AL77" s="1">
        <v>0</v>
      </c>
      <c r="AM77" s="1">
        <f t="shared" si="4"/>
        <v>4286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>
        <f t="shared" si="5"/>
        <v>0</v>
      </c>
      <c r="AU77" s="1">
        <v>0</v>
      </c>
      <c r="AV77" s="1" t="s">
        <v>1844</v>
      </c>
      <c r="BA77" s="2">
        <v>1228</v>
      </c>
      <c r="BD77" s="2">
        <v>1900</v>
      </c>
      <c r="BE77" s="15">
        <f t="shared" si="6"/>
        <v>3128</v>
      </c>
      <c r="BG77" s="2">
        <v>276</v>
      </c>
      <c r="BJ77" s="2">
        <v>1174</v>
      </c>
      <c r="BK77" s="2">
        <v>276</v>
      </c>
      <c r="BM77" s="2">
        <v>1068</v>
      </c>
      <c r="BN77" s="13">
        <f t="shared" si="7"/>
        <v>2794</v>
      </c>
    </row>
    <row r="78" spans="1:66" ht="12.75">
      <c r="A78" s="1" t="s">
        <v>810</v>
      </c>
      <c r="B78" s="1" t="s">
        <v>811</v>
      </c>
      <c r="C78" s="1" t="s">
        <v>306</v>
      </c>
      <c r="D78" s="1" t="s">
        <v>2181</v>
      </c>
      <c r="E78" s="1" t="s">
        <v>812</v>
      </c>
      <c r="F78" s="16" t="s">
        <v>213</v>
      </c>
      <c r="G78" s="1" t="s">
        <v>1833</v>
      </c>
      <c r="H78" s="1" t="s">
        <v>813</v>
      </c>
      <c r="I78" s="1">
        <v>32519</v>
      </c>
      <c r="J78" s="1" t="s">
        <v>1835</v>
      </c>
      <c r="K78" s="1">
        <v>36215</v>
      </c>
      <c r="L78" s="1">
        <v>0</v>
      </c>
      <c r="M78" s="1">
        <v>0</v>
      </c>
      <c r="N78" s="1">
        <v>36215</v>
      </c>
      <c r="O78" s="1">
        <v>0</v>
      </c>
      <c r="P78" s="1">
        <v>0</v>
      </c>
      <c r="Q78" s="1">
        <v>36215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9762</v>
      </c>
      <c r="Z78" s="1">
        <v>26453</v>
      </c>
      <c r="AA78" s="1">
        <v>9762</v>
      </c>
      <c r="AB78" s="1">
        <v>9762</v>
      </c>
      <c r="AC78" s="1">
        <v>9396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9396</v>
      </c>
      <c r="AL78" s="1">
        <v>0</v>
      </c>
      <c r="AM78" s="1">
        <f t="shared" si="4"/>
        <v>9396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>
        <f t="shared" si="5"/>
        <v>0</v>
      </c>
      <c r="AU78" s="1">
        <v>0</v>
      </c>
      <c r="AV78" s="1" t="s">
        <v>1844</v>
      </c>
      <c r="AX78" s="2">
        <v>51847</v>
      </c>
      <c r="AZ78" s="2">
        <v>110644</v>
      </c>
      <c r="BA78" s="2">
        <v>1228</v>
      </c>
      <c r="BC78" s="2">
        <v>25000</v>
      </c>
      <c r="BD78" s="2">
        <v>7130</v>
      </c>
      <c r="BE78" s="15">
        <f t="shared" si="6"/>
        <v>195849</v>
      </c>
      <c r="BG78" s="2">
        <f>26917+276</f>
        <v>27193</v>
      </c>
      <c r="BI78" s="2">
        <v>12149</v>
      </c>
      <c r="BJ78" s="2">
        <v>1071</v>
      </c>
      <c r="BK78" s="2">
        <v>276</v>
      </c>
      <c r="BL78" s="2">
        <f>3235+620</f>
        <v>3855</v>
      </c>
      <c r="BM78" s="2">
        <v>1823</v>
      </c>
      <c r="BN78" s="13">
        <f t="shared" si="7"/>
        <v>46367</v>
      </c>
    </row>
    <row r="79" spans="1:66" ht="12.75">
      <c r="A79" s="1" t="s">
        <v>819</v>
      </c>
      <c r="B79" s="1" t="s">
        <v>820</v>
      </c>
      <c r="C79" s="1" t="s">
        <v>821</v>
      </c>
      <c r="D79" s="1" t="s">
        <v>1854</v>
      </c>
      <c r="E79" s="1" t="s">
        <v>338</v>
      </c>
      <c r="F79" s="16" t="s">
        <v>213</v>
      </c>
      <c r="G79" s="1" t="s">
        <v>1833</v>
      </c>
      <c r="H79" s="1" t="s">
        <v>822</v>
      </c>
      <c r="I79" s="1">
        <v>32519</v>
      </c>
      <c r="J79" s="1" t="s">
        <v>1835</v>
      </c>
      <c r="K79" s="1">
        <v>10534.949740600003</v>
      </c>
      <c r="L79" s="1">
        <v>0</v>
      </c>
      <c r="M79" s="1">
        <v>-1</v>
      </c>
      <c r="N79" s="1">
        <v>10534.934000000001</v>
      </c>
      <c r="O79" s="1">
        <v>0</v>
      </c>
      <c r="P79" s="1">
        <v>-1</v>
      </c>
      <c r="Q79" s="1">
        <v>10442.328</v>
      </c>
      <c r="R79" s="1">
        <v>-1</v>
      </c>
      <c r="S79" s="1">
        <v>89.606</v>
      </c>
      <c r="T79" s="1">
        <v>-1</v>
      </c>
      <c r="U79" s="1">
        <v>3</v>
      </c>
      <c r="V79" s="1">
        <v>0</v>
      </c>
      <c r="W79" s="1">
        <v>0</v>
      </c>
      <c r="X79" s="1">
        <v>0</v>
      </c>
      <c r="Y79" s="1">
        <v>5918.692</v>
      </c>
      <c r="Z79" s="1">
        <v>4523.636</v>
      </c>
      <c r="AA79" s="1">
        <v>8817.423999999999</v>
      </c>
      <c r="AB79" s="1">
        <v>8229.574</v>
      </c>
      <c r="AC79" s="1">
        <v>8226.574</v>
      </c>
      <c r="AD79" s="1">
        <v>-1</v>
      </c>
      <c r="AE79" s="1">
        <v>0</v>
      </c>
      <c r="AF79" s="1">
        <v>0</v>
      </c>
      <c r="AG79" s="1">
        <v>2307.882</v>
      </c>
      <c r="AH79" s="1">
        <v>0</v>
      </c>
      <c r="AI79" s="1">
        <v>0</v>
      </c>
      <c r="AJ79" s="1">
        <v>0</v>
      </c>
      <c r="AK79" s="1">
        <v>5918.692</v>
      </c>
      <c r="AL79" s="1">
        <v>0</v>
      </c>
      <c r="AM79" s="1">
        <f t="shared" si="4"/>
        <v>8226.574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>
        <f t="shared" si="5"/>
        <v>0</v>
      </c>
      <c r="AU79" s="1">
        <v>0</v>
      </c>
      <c r="AV79" s="1" t="s">
        <v>1919</v>
      </c>
      <c r="BA79" s="2">
        <v>1228</v>
      </c>
      <c r="BC79" s="2">
        <v>1720</v>
      </c>
      <c r="BE79" s="15">
        <f t="shared" si="6"/>
        <v>2948</v>
      </c>
      <c r="BG79" s="2">
        <v>276</v>
      </c>
      <c r="BJ79" s="2">
        <v>1134</v>
      </c>
      <c r="BK79" s="2">
        <v>276</v>
      </c>
      <c r="BL79" s="2">
        <v>620</v>
      </c>
      <c r="BN79" s="13">
        <f t="shared" si="7"/>
        <v>2306</v>
      </c>
    </row>
    <row r="80" spans="1:66" ht="12.75">
      <c r="A80" s="1" t="s">
        <v>842</v>
      </c>
      <c r="B80" s="1" t="s">
        <v>843</v>
      </c>
      <c r="C80" s="1" t="s">
        <v>844</v>
      </c>
      <c r="D80" s="1" t="s">
        <v>2225</v>
      </c>
      <c r="E80" s="1" t="s">
        <v>845</v>
      </c>
      <c r="F80" s="1"/>
      <c r="G80" s="1" t="s">
        <v>1833</v>
      </c>
      <c r="H80" s="1" t="s">
        <v>846</v>
      </c>
      <c r="I80" s="1">
        <v>32519</v>
      </c>
      <c r="J80" s="1" t="s">
        <v>1835</v>
      </c>
      <c r="K80" s="1">
        <v>2261.0000095999994</v>
      </c>
      <c r="L80" s="1">
        <v>0</v>
      </c>
      <c r="M80" s="1">
        <v>-1</v>
      </c>
      <c r="N80" s="1">
        <v>2261</v>
      </c>
      <c r="O80" s="1">
        <v>0</v>
      </c>
      <c r="P80" s="1">
        <v>-1</v>
      </c>
      <c r="Q80" s="1">
        <v>2261</v>
      </c>
      <c r="R80" s="1">
        <v>-1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2261</v>
      </c>
      <c r="AA80" s="1">
        <v>847</v>
      </c>
      <c r="AB80" s="1">
        <v>847</v>
      </c>
      <c r="AC80" s="1">
        <v>847</v>
      </c>
      <c r="AD80" s="1">
        <v>-1</v>
      </c>
      <c r="AE80" s="1">
        <v>0</v>
      </c>
      <c r="AF80" s="1">
        <v>0</v>
      </c>
      <c r="AG80" s="1">
        <v>847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f t="shared" si="4"/>
        <v>847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>
        <f t="shared" si="5"/>
        <v>0</v>
      </c>
      <c r="AU80" s="1">
        <v>0</v>
      </c>
      <c r="AV80" s="1" t="s">
        <v>1844</v>
      </c>
      <c r="BA80" s="2">
        <v>1228</v>
      </c>
      <c r="BD80" s="2">
        <v>1900</v>
      </c>
      <c r="BE80" s="15">
        <f t="shared" si="6"/>
        <v>3128</v>
      </c>
      <c r="BG80" s="2">
        <v>276</v>
      </c>
      <c r="BJ80" s="2">
        <v>1174</v>
      </c>
      <c r="BK80" s="2">
        <v>276</v>
      </c>
      <c r="BM80" s="2">
        <v>1068</v>
      </c>
      <c r="BN80" s="13">
        <f t="shared" si="7"/>
        <v>2794</v>
      </c>
    </row>
    <row r="81" spans="1:66" ht="12.75">
      <c r="A81" s="1" t="s">
        <v>847</v>
      </c>
      <c r="B81" s="1" t="s">
        <v>848</v>
      </c>
      <c r="C81" s="1" t="s">
        <v>849</v>
      </c>
      <c r="D81" s="1" t="s">
        <v>1923</v>
      </c>
      <c r="E81" s="1" t="s">
        <v>850</v>
      </c>
      <c r="F81" s="1"/>
      <c r="G81" s="1" t="s">
        <v>1833</v>
      </c>
      <c r="H81" s="1" t="s">
        <v>851</v>
      </c>
      <c r="I81" s="1">
        <v>32519</v>
      </c>
      <c r="J81" s="1" t="s">
        <v>1835</v>
      </c>
      <c r="K81" s="1">
        <v>0.2</v>
      </c>
      <c r="L81" s="1">
        <v>0</v>
      </c>
      <c r="M81" s="1">
        <v>0</v>
      </c>
      <c r="N81" s="1">
        <v>0.2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0.2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0.2</v>
      </c>
      <c r="AB81" s="1">
        <v>0.2</v>
      </c>
      <c r="AC81" s="1">
        <v>0.2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f t="shared" si="4"/>
        <v>0</v>
      </c>
      <c r="AN81" s="1">
        <v>0</v>
      </c>
      <c r="AO81" s="1">
        <v>0</v>
      </c>
      <c r="AP81" s="1">
        <v>0</v>
      </c>
      <c r="AQ81" s="1">
        <v>0.2</v>
      </c>
      <c r="AR81" s="1">
        <v>0</v>
      </c>
      <c r="AS81" s="1">
        <v>0</v>
      </c>
      <c r="AT81">
        <f t="shared" si="5"/>
        <v>0.2</v>
      </c>
      <c r="AU81" s="1">
        <v>0</v>
      </c>
      <c r="AV81" s="1" t="s">
        <v>1836</v>
      </c>
      <c r="BE81" s="15">
        <f t="shared" si="6"/>
        <v>0</v>
      </c>
      <c r="BH81" s="2">
        <v>276</v>
      </c>
      <c r="BN81" s="13">
        <f t="shared" si="7"/>
        <v>276</v>
      </c>
    </row>
    <row r="82" spans="1:66" ht="12.75">
      <c r="A82" s="1" t="s">
        <v>863</v>
      </c>
      <c r="B82" s="1" t="s">
        <v>864</v>
      </c>
      <c r="C82" s="1" t="s">
        <v>865</v>
      </c>
      <c r="D82" s="1" t="s">
        <v>1951</v>
      </c>
      <c r="E82" s="1" t="s">
        <v>866</v>
      </c>
      <c r="F82" s="1"/>
      <c r="G82" s="1" t="s">
        <v>1833</v>
      </c>
      <c r="H82" s="1" t="s">
        <v>867</v>
      </c>
      <c r="I82" s="1">
        <v>32519</v>
      </c>
      <c r="J82" s="1" t="s">
        <v>1835</v>
      </c>
      <c r="K82" s="1">
        <v>1081.7710174</v>
      </c>
      <c r="L82" s="1">
        <v>0</v>
      </c>
      <c r="M82" s="1">
        <v>-1</v>
      </c>
      <c r="N82" s="1">
        <v>1080.406</v>
      </c>
      <c r="O82" s="1">
        <v>0</v>
      </c>
      <c r="P82" s="1">
        <v>-1</v>
      </c>
      <c r="Q82" s="1">
        <v>935.7</v>
      </c>
      <c r="R82" s="1">
        <v>-1</v>
      </c>
      <c r="S82" s="1">
        <v>0</v>
      </c>
      <c r="T82" s="1">
        <v>0</v>
      </c>
      <c r="U82" s="1">
        <v>144.706</v>
      </c>
      <c r="V82" s="1">
        <v>0</v>
      </c>
      <c r="W82" s="1">
        <v>0</v>
      </c>
      <c r="X82" s="1">
        <v>0</v>
      </c>
      <c r="Y82" s="1">
        <v>0</v>
      </c>
      <c r="Z82" s="1">
        <v>935.7</v>
      </c>
      <c r="AA82" s="1">
        <v>144.706</v>
      </c>
      <c r="AB82" s="1">
        <v>144.706</v>
      </c>
      <c r="AC82" s="1">
        <v>144.706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f t="shared" si="4"/>
        <v>0</v>
      </c>
      <c r="AN82" s="1">
        <v>0</v>
      </c>
      <c r="AO82" s="1">
        <v>0</v>
      </c>
      <c r="AP82" s="1">
        <v>0</v>
      </c>
      <c r="AQ82" s="1">
        <v>144.706</v>
      </c>
      <c r="AR82" s="1">
        <v>0</v>
      </c>
      <c r="AS82" s="1">
        <v>0</v>
      </c>
      <c r="AT82">
        <f t="shared" si="5"/>
        <v>144.706</v>
      </c>
      <c r="AU82" s="1">
        <v>0</v>
      </c>
      <c r="AV82" s="1" t="s">
        <v>1919</v>
      </c>
      <c r="AY82" s="2">
        <v>22714</v>
      </c>
      <c r="BE82" s="15">
        <f t="shared" si="6"/>
        <v>22714</v>
      </c>
      <c r="BH82" s="2">
        <f>53196+276</f>
        <v>53472</v>
      </c>
      <c r="BN82" s="13">
        <f t="shared" si="7"/>
        <v>53472</v>
      </c>
    </row>
    <row r="83" spans="1:66" ht="12.75">
      <c r="A83" s="1" t="s">
        <v>868</v>
      </c>
      <c r="B83" s="1" t="s">
        <v>873</v>
      </c>
      <c r="C83" s="1" t="s">
        <v>874</v>
      </c>
      <c r="D83" s="1" t="s">
        <v>875</v>
      </c>
      <c r="E83" s="1" t="s">
        <v>876</v>
      </c>
      <c r="F83" s="1"/>
      <c r="G83" s="1" t="s">
        <v>1833</v>
      </c>
      <c r="H83" s="1" t="s">
        <v>877</v>
      </c>
      <c r="I83" s="1">
        <v>32519</v>
      </c>
      <c r="J83" s="1" t="s">
        <v>1835</v>
      </c>
      <c r="K83" s="1">
        <v>1777.8</v>
      </c>
      <c r="L83" s="1">
        <v>-1</v>
      </c>
      <c r="M83" s="1">
        <v>0</v>
      </c>
      <c r="N83" s="1">
        <v>1777.66</v>
      </c>
      <c r="O83" s="1">
        <v>-1</v>
      </c>
      <c r="P83" s="1">
        <v>0</v>
      </c>
      <c r="Q83" s="1">
        <v>1510.28</v>
      </c>
      <c r="R83" s="1">
        <v>0</v>
      </c>
      <c r="S83" s="1">
        <v>0</v>
      </c>
      <c r="T83" s="1">
        <v>0</v>
      </c>
      <c r="U83" s="1">
        <v>267.38</v>
      </c>
      <c r="V83" s="1">
        <v>0</v>
      </c>
      <c r="W83" s="1">
        <v>0</v>
      </c>
      <c r="X83" s="1">
        <v>0</v>
      </c>
      <c r="Y83" s="1">
        <v>0</v>
      </c>
      <c r="Z83" s="1">
        <v>1510.28</v>
      </c>
      <c r="AA83" s="1">
        <v>267.38</v>
      </c>
      <c r="AB83" s="1">
        <v>267.38</v>
      </c>
      <c r="AC83" s="1">
        <v>267.38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f t="shared" si="4"/>
        <v>0</v>
      </c>
      <c r="AN83" s="1">
        <v>0</v>
      </c>
      <c r="AO83" s="1">
        <v>0</v>
      </c>
      <c r="AP83" s="1">
        <v>0</v>
      </c>
      <c r="AQ83" s="1">
        <v>267.38</v>
      </c>
      <c r="AR83" s="1">
        <v>0</v>
      </c>
      <c r="AS83" s="1">
        <v>0</v>
      </c>
      <c r="AT83">
        <f t="shared" si="5"/>
        <v>267.38</v>
      </c>
      <c r="AU83" s="1">
        <v>0</v>
      </c>
      <c r="AV83" s="1" t="s">
        <v>1919</v>
      </c>
      <c r="AY83" s="2">
        <v>22714</v>
      </c>
      <c r="BE83" s="15">
        <f t="shared" si="6"/>
        <v>22714</v>
      </c>
      <c r="BH83" s="2">
        <f>53196+276</f>
        <v>53472</v>
      </c>
      <c r="BN83" s="13">
        <f t="shared" si="7"/>
        <v>53472</v>
      </c>
    </row>
    <row r="84" spans="1:66" ht="12.75">
      <c r="A84" s="1" t="s">
        <v>868</v>
      </c>
      <c r="B84" s="1" t="s">
        <v>869</v>
      </c>
      <c r="C84" s="1" t="s">
        <v>870</v>
      </c>
      <c r="D84" s="1" t="s">
        <v>30</v>
      </c>
      <c r="E84" s="1" t="s">
        <v>871</v>
      </c>
      <c r="F84" s="1"/>
      <c r="G84" s="1" t="s">
        <v>1833</v>
      </c>
      <c r="H84" s="1" t="s">
        <v>872</v>
      </c>
      <c r="I84" s="1">
        <v>32519</v>
      </c>
      <c r="J84" s="1" t="s">
        <v>1835</v>
      </c>
      <c r="K84" s="1">
        <v>411.4</v>
      </c>
      <c r="L84" s="1">
        <v>0</v>
      </c>
      <c r="M84" s="1">
        <v>0</v>
      </c>
      <c r="N84" s="1">
        <v>411.4</v>
      </c>
      <c r="O84" s="1">
        <v>0</v>
      </c>
      <c r="P84" s="1">
        <v>0</v>
      </c>
      <c r="Q84" s="1">
        <v>318</v>
      </c>
      <c r="R84" s="1">
        <v>0</v>
      </c>
      <c r="S84" s="1">
        <v>0</v>
      </c>
      <c r="T84" s="1">
        <v>0</v>
      </c>
      <c r="U84" s="1">
        <v>93.4</v>
      </c>
      <c r="V84" s="1">
        <v>0</v>
      </c>
      <c r="W84" s="1">
        <v>0</v>
      </c>
      <c r="X84" s="1">
        <v>0</v>
      </c>
      <c r="Y84" s="1">
        <v>0</v>
      </c>
      <c r="Z84" s="1">
        <v>318</v>
      </c>
      <c r="AA84" s="1">
        <v>93.4</v>
      </c>
      <c r="AB84" s="1">
        <v>93.4</v>
      </c>
      <c r="AC84" s="1">
        <v>93.4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f t="shared" si="4"/>
        <v>0</v>
      </c>
      <c r="AN84" s="1">
        <v>0</v>
      </c>
      <c r="AO84" s="1">
        <v>0</v>
      </c>
      <c r="AP84" s="1">
        <v>0</v>
      </c>
      <c r="AQ84" s="1">
        <v>93.4</v>
      </c>
      <c r="AR84" s="1">
        <v>0</v>
      </c>
      <c r="AS84" s="1">
        <v>0</v>
      </c>
      <c r="AT84">
        <f t="shared" si="5"/>
        <v>93.4</v>
      </c>
      <c r="AU84" s="1">
        <v>0</v>
      </c>
      <c r="AV84" s="1" t="s">
        <v>1836</v>
      </c>
      <c r="AY84" s="2">
        <v>22714</v>
      </c>
      <c r="BE84" s="15">
        <f t="shared" si="6"/>
        <v>22714</v>
      </c>
      <c r="BH84" s="2">
        <f>53177+276</f>
        <v>53453</v>
      </c>
      <c r="BN84" s="13">
        <f t="shared" si="7"/>
        <v>53453</v>
      </c>
    </row>
    <row r="85" spans="1:66" ht="12.75">
      <c r="A85" s="1" t="s">
        <v>868</v>
      </c>
      <c r="B85" s="1" t="s">
        <v>878</v>
      </c>
      <c r="C85" s="1" t="s">
        <v>879</v>
      </c>
      <c r="D85" s="1" t="s">
        <v>875</v>
      </c>
      <c r="E85" s="1" t="s">
        <v>880</v>
      </c>
      <c r="F85" s="1"/>
      <c r="G85" s="1" t="s">
        <v>1833</v>
      </c>
      <c r="H85" s="1" t="s">
        <v>881</v>
      </c>
      <c r="I85" s="1">
        <v>32519</v>
      </c>
      <c r="J85" s="1" t="s">
        <v>1835</v>
      </c>
      <c r="K85" s="1">
        <v>757.98</v>
      </c>
      <c r="L85" s="1">
        <v>-1</v>
      </c>
      <c r="M85" s="1">
        <v>0</v>
      </c>
      <c r="N85" s="1">
        <v>757.98</v>
      </c>
      <c r="O85" s="1">
        <v>-1</v>
      </c>
      <c r="P85" s="1">
        <v>0</v>
      </c>
      <c r="Q85" s="1">
        <v>742.22</v>
      </c>
      <c r="R85" s="1">
        <v>0</v>
      </c>
      <c r="S85" s="1">
        <v>0</v>
      </c>
      <c r="T85" s="1">
        <v>0</v>
      </c>
      <c r="U85" s="1">
        <v>15.76</v>
      </c>
      <c r="V85" s="1">
        <v>0</v>
      </c>
      <c r="W85" s="1">
        <v>0</v>
      </c>
      <c r="X85" s="1">
        <v>0</v>
      </c>
      <c r="Y85" s="1">
        <v>0</v>
      </c>
      <c r="Z85" s="1">
        <v>742.22</v>
      </c>
      <c r="AA85" s="1">
        <v>15.76</v>
      </c>
      <c r="AB85" s="1">
        <v>15.76</v>
      </c>
      <c r="AC85" s="1">
        <v>15.76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f t="shared" si="4"/>
        <v>0</v>
      </c>
      <c r="AN85" s="1">
        <v>0</v>
      </c>
      <c r="AO85" s="1">
        <v>0</v>
      </c>
      <c r="AP85" s="1">
        <v>0</v>
      </c>
      <c r="AQ85" s="1">
        <v>15.76</v>
      </c>
      <c r="AR85" s="1">
        <v>0</v>
      </c>
      <c r="AS85" s="1">
        <v>0</v>
      </c>
      <c r="AT85">
        <f t="shared" si="5"/>
        <v>15.76</v>
      </c>
      <c r="AU85" s="1">
        <v>0</v>
      </c>
      <c r="AV85" s="1" t="s">
        <v>1836</v>
      </c>
      <c r="BE85" s="15">
        <f t="shared" si="6"/>
        <v>0</v>
      </c>
      <c r="BH85" s="2">
        <v>276</v>
      </c>
      <c r="BN85" s="13">
        <f t="shared" si="7"/>
        <v>276</v>
      </c>
    </row>
    <row r="86" spans="1:66" ht="12.75">
      <c r="A86" s="1" t="s">
        <v>882</v>
      </c>
      <c r="B86" s="1" t="s">
        <v>883</v>
      </c>
      <c r="C86" s="1" t="s">
        <v>884</v>
      </c>
      <c r="D86" s="1" t="s">
        <v>30</v>
      </c>
      <c r="E86" s="1" t="s">
        <v>885</v>
      </c>
      <c r="F86" s="1"/>
      <c r="G86" s="1" t="s">
        <v>1833</v>
      </c>
      <c r="H86" s="1" t="s">
        <v>886</v>
      </c>
      <c r="I86" s="1">
        <v>32519</v>
      </c>
      <c r="J86" s="1" t="s">
        <v>1835</v>
      </c>
      <c r="K86" s="1">
        <v>1121</v>
      </c>
      <c r="L86" s="1">
        <v>0</v>
      </c>
      <c r="M86" s="1">
        <v>0</v>
      </c>
      <c r="N86" s="1">
        <v>1121</v>
      </c>
      <c r="O86" s="1">
        <v>0</v>
      </c>
      <c r="P86" s="1">
        <v>0</v>
      </c>
      <c r="Q86" s="1">
        <v>730.9</v>
      </c>
      <c r="R86" s="1">
        <v>0</v>
      </c>
      <c r="S86" s="1">
        <v>0</v>
      </c>
      <c r="T86" s="1">
        <v>0</v>
      </c>
      <c r="U86" s="1">
        <v>390.1</v>
      </c>
      <c r="V86" s="1">
        <v>0</v>
      </c>
      <c r="W86" s="1">
        <v>0</v>
      </c>
      <c r="X86" s="1">
        <v>0</v>
      </c>
      <c r="Y86" s="1">
        <v>0</v>
      </c>
      <c r="Z86" s="1">
        <v>730.9</v>
      </c>
      <c r="AA86" s="1">
        <v>390.1</v>
      </c>
      <c r="AB86" s="1">
        <v>390.1</v>
      </c>
      <c r="AC86" s="1">
        <v>390.1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f t="shared" si="4"/>
        <v>0</v>
      </c>
      <c r="AN86" s="1">
        <v>0</v>
      </c>
      <c r="AO86" s="1">
        <v>0</v>
      </c>
      <c r="AP86" s="1">
        <v>0</v>
      </c>
      <c r="AQ86" s="1">
        <v>390.1</v>
      </c>
      <c r="AR86" s="1">
        <v>0</v>
      </c>
      <c r="AS86" s="1">
        <v>0</v>
      </c>
      <c r="AT86">
        <f t="shared" si="5"/>
        <v>390.1</v>
      </c>
      <c r="AU86" s="1">
        <v>0</v>
      </c>
      <c r="AV86" s="1" t="s">
        <v>1919</v>
      </c>
      <c r="AY86" s="2">
        <v>22714</v>
      </c>
      <c r="BE86" s="15">
        <f t="shared" si="6"/>
        <v>22714</v>
      </c>
      <c r="BH86" s="2">
        <f>53196+276</f>
        <v>53472</v>
      </c>
      <c r="BN86" s="13">
        <f t="shared" si="7"/>
        <v>53472</v>
      </c>
    </row>
    <row r="87" spans="1:66" ht="12.75">
      <c r="A87" s="1" t="s">
        <v>887</v>
      </c>
      <c r="B87" s="1" t="s">
        <v>888</v>
      </c>
      <c r="C87" s="1" t="s">
        <v>889</v>
      </c>
      <c r="D87" s="1" t="s">
        <v>586</v>
      </c>
      <c r="E87" s="1" t="s">
        <v>890</v>
      </c>
      <c r="F87" s="1"/>
      <c r="G87" s="1" t="s">
        <v>1833</v>
      </c>
      <c r="H87" s="1" t="s">
        <v>891</v>
      </c>
      <c r="I87" s="1">
        <v>32519</v>
      </c>
      <c r="J87" s="1" t="s">
        <v>1835</v>
      </c>
      <c r="K87" s="1">
        <v>1528.4</v>
      </c>
      <c r="L87" s="1">
        <v>0</v>
      </c>
      <c r="M87" s="1">
        <v>0</v>
      </c>
      <c r="N87" s="1">
        <v>1528.4</v>
      </c>
      <c r="O87" s="1">
        <v>0</v>
      </c>
      <c r="P87" s="1">
        <v>0</v>
      </c>
      <c r="Q87" s="1">
        <v>1174</v>
      </c>
      <c r="R87" s="1">
        <v>0</v>
      </c>
      <c r="S87" s="1">
        <v>0</v>
      </c>
      <c r="T87" s="1">
        <v>0</v>
      </c>
      <c r="U87" s="1">
        <v>354.4</v>
      </c>
      <c r="V87" s="1">
        <v>0</v>
      </c>
      <c r="W87" s="1">
        <v>0</v>
      </c>
      <c r="X87" s="1">
        <v>0</v>
      </c>
      <c r="Y87" s="1">
        <v>0</v>
      </c>
      <c r="Z87" s="1">
        <v>1174</v>
      </c>
      <c r="AA87" s="1">
        <v>354.4</v>
      </c>
      <c r="AB87" s="1">
        <v>354.4</v>
      </c>
      <c r="AC87" s="1">
        <v>354.4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f t="shared" si="4"/>
        <v>0</v>
      </c>
      <c r="AN87" s="1">
        <v>0</v>
      </c>
      <c r="AO87" s="1">
        <v>0</v>
      </c>
      <c r="AP87" s="1">
        <v>0</v>
      </c>
      <c r="AQ87" s="1">
        <v>354.4</v>
      </c>
      <c r="AR87" s="1">
        <v>0</v>
      </c>
      <c r="AS87" s="1">
        <v>0</v>
      </c>
      <c r="AT87">
        <f t="shared" si="5"/>
        <v>354.4</v>
      </c>
      <c r="AU87" s="1">
        <v>0</v>
      </c>
      <c r="AV87" s="1" t="s">
        <v>1844</v>
      </c>
      <c r="AY87" s="2">
        <v>22714</v>
      </c>
      <c r="BE87" s="15">
        <f t="shared" si="6"/>
        <v>22714</v>
      </c>
      <c r="BH87" s="2">
        <f>53196+276</f>
        <v>53472</v>
      </c>
      <c r="BN87" s="13">
        <f t="shared" si="7"/>
        <v>53472</v>
      </c>
    </row>
    <row r="88" spans="1:66" ht="12.75">
      <c r="A88" s="1" t="s">
        <v>911</v>
      </c>
      <c r="B88" s="1" t="s">
        <v>912</v>
      </c>
      <c r="C88" s="1" t="s">
        <v>2065</v>
      </c>
      <c r="D88" s="1" t="s">
        <v>1840</v>
      </c>
      <c r="E88" s="1" t="s">
        <v>913</v>
      </c>
      <c r="F88" s="1"/>
      <c r="G88" s="1" t="s">
        <v>1833</v>
      </c>
      <c r="H88" s="1" t="s">
        <v>914</v>
      </c>
      <c r="I88" s="1">
        <v>32519</v>
      </c>
      <c r="J88" s="1" t="s">
        <v>1835</v>
      </c>
      <c r="K88" s="1">
        <v>1545.6047609999998</v>
      </c>
      <c r="L88" s="1">
        <v>0</v>
      </c>
      <c r="M88" s="1">
        <v>-1</v>
      </c>
      <c r="N88" s="1">
        <v>1545.6047609999998</v>
      </c>
      <c r="O88" s="1">
        <v>0</v>
      </c>
      <c r="P88" s="1">
        <v>-1</v>
      </c>
      <c r="Q88" s="1">
        <v>1542.348</v>
      </c>
      <c r="R88" s="1">
        <v>-1</v>
      </c>
      <c r="S88" s="1">
        <v>0.2</v>
      </c>
      <c r="T88" s="1">
        <v>-1</v>
      </c>
      <c r="U88" s="1">
        <v>3.056761</v>
      </c>
      <c r="V88" s="1">
        <v>-1</v>
      </c>
      <c r="W88" s="1">
        <v>0</v>
      </c>
      <c r="X88" s="1">
        <v>0</v>
      </c>
      <c r="Y88" s="1">
        <v>1005.1</v>
      </c>
      <c r="Z88" s="1">
        <v>537.248</v>
      </c>
      <c r="AA88" s="1">
        <v>53.40476100000001</v>
      </c>
      <c r="AB88" s="1">
        <v>53.35726100000001</v>
      </c>
      <c r="AC88" s="1">
        <v>8.140141</v>
      </c>
      <c r="AD88" s="1">
        <v>-1</v>
      </c>
      <c r="AE88" s="1">
        <v>0</v>
      </c>
      <c r="AF88" s="1">
        <v>0</v>
      </c>
      <c r="AG88" s="1">
        <v>0</v>
      </c>
      <c r="AH88" s="1">
        <v>5.1</v>
      </c>
      <c r="AI88" s="1">
        <v>0</v>
      </c>
      <c r="AJ88" s="1">
        <v>0</v>
      </c>
      <c r="AK88" s="1">
        <v>0</v>
      </c>
      <c r="AL88" s="1">
        <v>0</v>
      </c>
      <c r="AM88" s="1">
        <f t="shared" si="4"/>
        <v>5.1</v>
      </c>
      <c r="AN88" s="1">
        <v>0.0427</v>
      </c>
      <c r="AO88" s="1">
        <v>0.0353</v>
      </c>
      <c r="AP88" s="1">
        <v>0.000341</v>
      </c>
      <c r="AQ88" s="1">
        <v>0.0632</v>
      </c>
      <c r="AR88" s="1">
        <v>0.0586</v>
      </c>
      <c r="AS88" s="1">
        <v>2.84</v>
      </c>
      <c r="AT88">
        <f t="shared" si="5"/>
        <v>3.0401409999999998</v>
      </c>
      <c r="AU88" s="1">
        <v>0</v>
      </c>
      <c r="AV88" s="1" t="s">
        <v>1836</v>
      </c>
      <c r="BA88" s="2">
        <v>1228</v>
      </c>
      <c r="BE88" s="15">
        <f t="shared" si="6"/>
        <v>1228</v>
      </c>
      <c r="BF88" s="2">
        <v>276</v>
      </c>
      <c r="BH88" s="2">
        <v>276</v>
      </c>
      <c r="BJ88" s="2">
        <v>1174</v>
      </c>
      <c r="BK88" s="2">
        <v>276</v>
      </c>
      <c r="BN88" s="13">
        <f t="shared" si="7"/>
        <v>2002</v>
      </c>
    </row>
    <row r="89" spans="1:66" ht="12.75">
      <c r="A89" s="1" t="s">
        <v>915</v>
      </c>
      <c r="B89" s="1" t="s">
        <v>916</v>
      </c>
      <c r="C89" s="1" t="s">
        <v>690</v>
      </c>
      <c r="D89" s="1" t="s">
        <v>2162</v>
      </c>
      <c r="E89" s="1" t="s">
        <v>917</v>
      </c>
      <c r="F89" s="16" t="s">
        <v>214</v>
      </c>
      <c r="G89" s="1" t="s">
        <v>1833</v>
      </c>
      <c r="H89" s="1" t="s">
        <v>918</v>
      </c>
      <c r="I89" s="1">
        <v>32519</v>
      </c>
      <c r="J89" s="1" t="s">
        <v>1835</v>
      </c>
      <c r="K89" s="1">
        <v>7809</v>
      </c>
      <c r="L89" s="1">
        <v>0</v>
      </c>
      <c r="M89" s="1">
        <v>0</v>
      </c>
      <c r="N89" s="1">
        <v>7809</v>
      </c>
      <c r="O89" s="1">
        <v>0</v>
      </c>
      <c r="P89" s="1">
        <v>0</v>
      </c>
      <c r="Q89" s="1">
        <v>7809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3</v>
      </c>
      <c r="Z89" s="1">
        <v>7806</v>
      </c>
      <c r="AA89" s="1">
        <v>7600</v>
      </c>
      <c r="AB89" s="1">
        <v>7600</v>
      </c>
      <c r="AC89" s="1">
        <v>7600</v>
      </c>
      <c r="AD89" s="1">
        <v>0</v>
      </c>
      <c r="AE89" s="1">
        <v>7600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f t="shared" si="4"/>
        <v>7600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>
        <f t="shared" si="5"/>
        <v>0</v>
      </c>
      <c r="AU89" s="1">
        <v>0</v>
      </c>
      <c r="AV89" s="1" t="s">
        <v>1844</v>
      </c>
      <c r="BA89" s="2">
        <v>1228</v>
      </c>
      <c r="BC89" s="2">
        <v>1720</v>
      </c>
      <c r="BD89" s="2">
        <v>1900</v>
      </c>
      <c r="BE89" s="15">
        <f t="shared" si="6"/>
        <v>4848</v>
      </c>
      <c r="BG89" s="2">
        <v>276</v>
      </c>
      <c r="BJ89" s="2">
        <v>1174</v>
      </c>
      <c r="BK89" s="2">
        <v>276</v>
      </c>
      <c r="BL89" s="2">
        <v>620</v>
      </c>
      <c r="BM89" s="2">
        <v>1068</v>
      </c>
      <c r="BN89" s="13">
        <f t="shared" si="7"/>
        <v>3414</v>
      </c>
    </row>
    <row r="90" spans="1:66" ht="12.75">
      <c r="A90" s="1" t="s">
        <v>924</v>
      </c>
      <c r="B90" s="1" t="s">
        <v>925</v>
      </c>
      <c r="C90" s="1" t="s">
        <v>926</v>
      </c>
      <c r="D90" s="1" t="s">
        <v>2162</v>
      </c>
      <c r="E90" s="1" t="s">
        <v>927</v>
      </c>
      <c r="F90" s="16" t="s">
        <v>213</v>
      </c>
      <c r="G90" s="1" t="s">
        <v>1833</v>
      </c>
      <c r="H90" s="1" t="s">
        <v>928</v>
      </c>
      <c r="I90" s="1">
        <v>32519</v>
      </c>
      <c r="J90" s="1" t="s">
        <v>1835</v>
      </c>
      <c r="K90" s="1">
        <v>79.97125999999999</v>
      </c>
      <c r="L90" s="1">
        <v>0</v>
      </c>
      <c r="M90" s="1">
        <v>0</v>
      </c>
      <c r="N90" s="1">
        <v>14.198599999999995</v>
      </c>
      <c r="O90" s="1">
        <v>0</v>
      </c>
      <c r="P90" s="1">
        <v>0</v>
      </c>
      <c r="Q90" s="1">
        <v>14.166359999999997</v>
      </c>
      <c r="R90" s="1">
        <v>0</v>
      </c>
      <c r="S90" s="1">
        <v>0</v>
      </c>
      <c r="T90" s="1">
        <v>0</v>
      </c>
      <c r="U90" s="1">
        <v>0.03224</v>
      </c>
      <c r="V90" s="1">
        <v>0</v>
      </c>
      <c r="W90" s="1">
        <v>0</v>
      </c>
      <c r="X90" s="1">
        <v>0</v>
      </c>
      <c r="Y90" s="1">
        <v>0.00904</v>
      </c>
      <c r="Z90" s="1">
        <v>14.157320000000002</v>
      </c>
      <c r="AA90" s="1">
        <v>0.61328</v>
      </c>
      <c r="AB90" s="1">
        <v>0.61328</v>
      </c>
      <c r="AC90" s="1">
        <v>0.03224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f t="shared" si="4"/>
        <v>0</v>
      </c>
      <c r="AN90" s="1">
        <v>0.0015</v>
      </c>
      <c r="AO90" s="1">
        <v>0.008280000000000001</v>
      </c>
      <c r="AP90" s="1">
        <v>0</v>
      </c>
      <c r="AQ90" s="1">
        <v>0.00376</v>
      </c>
      <c r="AR90" s="1">
        <v>0.0028599999999999997</v>
      </c>
      <c r="AS90" s="1">
        <v>0.01584</v>
      </c>
      <c r="AT90">
        <f t="shared" si="5"/>
        <v>0.03224</v>
      </c>
      <c r="AU90" s="1">
        <v>0</v>
      </c>
      <c r="AV90" s="1" t="s">
        <v>1836</v>
      </c>
      <c r="BE90" s="15">
        <f t="shared" si="6"/>
        <v>0</v>
      </c>
      <c r="BH90" s="2">
        <v>276</v>
      </c>
      <c r="BN90" s="13">
        <f t="shared" si="7"/>
        <v>276</v>
      </c>
    </row>
    <row r="91" spans="1:66" ht="12.75">
      <c r="A91" s="1" t="s">
        <v>948</v>
      </c>
      <c r="B91" s="1" t="s">
        <v>949</v>
      </c>
      <c r="C91" s="1" t="s">
        <v>950</v>
      </c>
      <c r="D91" s="1" t="s">
        <v>2037</v>
      </c>
      <c r="E91" s="1" t="s">
        <v>951</v>
      </c>
      <c r="F91" s="1"/>
      <c r="G91" s="1" t="s">
        <v>1833</v>
      </c>
      <c r="H91" s="1" t="s">
        <v>952</v>
      </c>
      <c r="I91" s="1">
        <v>32519</v>
      </c>
      <c r="J91" s="1" t="s">
        <v>1835</v>
      </c>
      <c r="K91" s="1">
        <v>313.01703</v>
      </c>
      <c r="L91" s="1">
        <v>0</v>
      </c>
      <c r="M91" s="1">
        <v>-1</v>
      </c>
      <c r="N91" s="1">
        <v>179.72664</v>
      </c>
      <c r="O91" s="1">
        <v>0</v>
      </c>
      <c r="P91" s="1">
        <v>-1</v>
      </c>
      <c r="Q91" s="1">
        <v>179.18375999999995</v>
      </c>
      <c r="R91" s="1">
        <v>-1</v>
      </c>
      <c r="S91" s="1">
        <v>0</v>
      </c>
      <c r="T91" s="1">
        <v>0</v>
      </c>
      <c r="U91" s="1">
        <v>0.54288</v>
      </c>
      <c r="V91" s="1">
        <v>-1</v>
      </c>
      <c r="W91" s="1">
        <v>0</v>
      </c>
      <c r="X91" s="1">
        <v>0</v>
      </c>
      <c r="Y91" s="1">
        <v>0</v>
      </c>
      <c r="Z91" s="1">
        <v>179.18376</v>
      </c>
      <c r="AA91" s="1">
        <v>10.85792</v>
      </c>
      <c r="AB91" s="1">
        <v>9.17093</v>
      </c>
      <c r="AC91" s="1">
        <v>1.95437</v>
      </c>
      <c r="AD91" s="1">
        <v>-1</v>
      </c>
      <c r="AE91" s="1">
        <v>0</v>
      </c>
      <c r="AF91" s="1">
        <v>0</v>
      </c>
      <c r="AG91" s="1">
        <v>1.42272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f t="shared" si="4"/>
        <v>1.42272</v>
      </c>
      <c r="AN91" s="1">
        <v>0.01872</v>
      </c>
      <c r="AO91" s="1">
        <v>0.10296000000000001</v>
      </c>
      <c r="AP91" s="1">
        <v>0.13104</v>
      </c>
      <c r="AQ91" s="1">
        <v>0.0468</v>
      </c>
      <c r="AR91" s="1">
        <v>0.03557</v>
      </c>
      <c r="AS91" s="1">
        <v>0.19656</v>
      </c>
      <c r="AT91">
        <f t="shared" si="5"/>
        <v>0.53165</v>
      </c>
      <c r="AU91" s="1">
        <v>0</v>
      </c>
      <c r="AV91" s="1" t="s">
        <v>1836</v>
      </c>
      <c r="BA91" s="2">
        <v>1228</v>
      </c>
      <c r="BD91" s="2">
        <v>1900</v>
      </c>
      <c r="BE91" s="15">
        <f t="shared" si="6"/>
        <v>3128</v>
      </c>
      <c r="BG91" s="2">
        <v>276</v>
      </c>
      <c r="BH91" s="2">
        <v>276</v>
      </c>
      <c r="BJ91" s="2">
        <v>1186</v>
      </c>
      <c r="BK91" s="2">
        <v>276</v>
      </c>
      <c r="BM91" s="2">
        <v>1068</v>
      </c>
      <c r="BN91" s="13">
        <f t="shared" si="7"/>
        <v>3082</v>
      </c>
    </row>
    <row r="92" spans="1:66" ht="12.75">
      <c r="A92" s="1" t="s">
        <v>953</v>
      </c>
      <c r="B92" s="1" t="s">
        <v>954</v>
      </c>
      <c r="C92" s="1" t="s">
        <v>955</v>
      </c>
      <c r="D92" s="1" t="s">
        <v>1848</v>
      </c>
      <c r="E92" s="1" t="s">
        <v>956</v>
      </c>
      <c r="F92" s="1"/>
      <c r="G92" s="1" t="s">
        <v>1833</v>
      </c>
      <c r="H92" s="1" t="s">
        <v>957</v>
      </c>
      <c r="I92" s="1">
        <v>32519</v>
      </c>
      <c r="J92" s="1" t="s">
        <v>1835</v>
      </c>
      <c r="K92" s="1">
        <v>34198.00000399999</v>
      </c>
      <c r="L92" s="1">
        <v>-1</v>
      </c>
      <c r="M92" s="1">
        <v>-1</v>
      </c>
      <c r="N92" s="1">
        <v>34198.00000399999</v>
      </c>
      <c r="O92" s="1">
        <v>-1</v>
      </c>
      <c r="P92" s="1">
        <v>-1</v>
      </c>
      <c r="Q92" s="1">
        <v>34198.00000399999</v>
      </c>
      <c r="R92" s="1">
        <v>-1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34198.00000400001</v>
      </c>
      <c r="AA92" s="1">
        <v>856.8</v>
      </c>
      <c r="AB92" s="1">
        <v>856.2</v>
      </c>
      <c r="AC92" s="1">
        <v>200.6</v>
      </c>
      <c r="AD92" s="1">
        <v>-1</v>
      </c>
      <c r="AE92" s="1">
        <v>104.2</v>
      </c>
      <c r="AF92" s="1">
        <v>0</v>
      </c>
      <c r="AG92" s="1">
        <v>96.4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f t="shared" si="4"/>
        <v>200.60000000000002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>
        <f t="shared" si="5"/>
        <v>0</v>
      </c>
      <c r="AU92" s="1">
        <v>0</v>
      </c>
      <c r="AV92" s="1" t="s">
        <v>1844</v>
      </c>
      <c r="BA92" s="2">
        <v>1228</v>
      </c>
      <c r="BC92" s="2">
        <v>1720</v>
      </c>
      <c r="BE92" s="15">
        <f t="shared" si="6"/>
        <v>2948</v>
      </c>
      <c r="BG92" s="2">
        <v>276</v>
      </c>
      <c r="BJ92" s="2">
        <v>986</v>
      </c>
      <c r="BK92" s="2">
        <v>276</v>
      </c>
      <c r="BL92" s="2">
        <v>620</v>
      </c>
      <c r="BN92" s="13">
        <f t="shared" si="7"/>
        <v>2158</v>
      </c>
    </row>
    <row r="93" spans="1:66" ht="12.75">
      <c r="A93" s="1" t="s">
        <v>962</v>
      </c>
      <c r="B93" s="1" t="s">
        <v>963</v>
      </c>
      <c r="C93" s="1" t="s">
        <v>964</v>
      </c>
      <c r="D93" s="1" t="s">
        <v>1840</v>
      </c>
      <c r="E93" s="1" t="s">
        <v>965</v>
      </c>
      <c r="F93" s="1"/>
      <c r="G93" s="1" t="s">
        <v>1833</v>
      </c>
      <c r="H93" s="1" t="s">
        <v>966</v>
      </c>
      <c r="I93" s="1">
        <v>32519</v>
      </c>
      <c r="J93" s="1" t="s">
        <v>1835</v>
      </c>
      <c r="K93" s="1">
        <v>1083.0930136000004</v>
      </c>
      <c r="L93" s="1">
        <v>0</v>
      </c>
      <c r="M93" s="1">
        <v>-1</v>
      </c>
      <c r="N93" s="1">
        <v>538.9740135999999</v>
      </c>
      <c r="O93" s="1">
        <v>0</v>
      </c>
      <c r="P93" s="1">
        <v>-1</v>
      </c>
      <c r="Q93" s="1">
        <v>479.65</v>
      </c>
      <c r="R93" s="1">
        <v>-1</v>
      </c>
      <c r="S93" s="1">
        <v>0</v>
      </c>
      <c r="T93" s="1">
        <v>0</v>
      </c>
      <c r="U93" s="1">
        <v>58.951</v>
      </c>
      <c r="V93" s="1">
        <v>-1</v>
      </c>
      <c r="W93" s="1">
        <v>0.37301360000000006</v>
      </c>
      <c r="X93" s="1">
        <v>-1</v>
      </c>
      <c r="Y93" s="1">
        <v>0</v>
      </c>
      <c r="Z93" s="1">
        <v>479.65</v>
      </c>
      <c r="AA93" s="1">
        <v>488.65100000000007</v>
      </c>
      <c r="AB93" s="1">
        <v>488.65100000000007</v>
      </c>
      <c r="AC93" s="1">
        <v>58.951</v>
      </c>
      <c r="AD93" s="1">
        <v>-1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f t="shared" si="4"/>
        <v>0</v>
      </c>
      <c r="AN93" s="1">
        <v>0</v>
      </c>
      <c r="AO93" s="1">
        <v>0</v>
      </c>
      <c r="AP93" s="1">
        <v>0.15100000000000002</v>
      </c>
      <c r="AQ93" s="1">
        <v>58.8</v>
      </c>
      <c r="AR93" s="1">
        <v>0</v>
      </c>
      <c r="AS93" s="1">
        <v>0</v>
      </c>
      <c r="AT93">
        <f t="shared" si="5"/>
        <v>58.951</v>
      </c>
      <c r="AU93" s="1">
        <v>0</v>
      </c>
      <c r="AV93" s="1" t="s">
        <v>1836</v>
      </c>
      <c r="BE93" s="15">
        <f t="shared" si="6"/>
        <v>0</v>
      </c>
      <c r="BH93" s="2">
        <v>276</v>
      </c>
      <c r="BN93" s="13">
        <f t="shared" si="7"/>
        <v>276</v>
      </c>
    </row>
    <row r="94" spans="1:66" ht="12.75">
      <c r="A94" s="1" t="s">
        <v>1018</v>
      </c>
      <c r="B94" s="1" t="s">
        <v>1019</v>
      </c>
      <c r="C94" s="1" t="s">
        <v>1020</v>
      </c>
      <c r="D94" s="1" t="s">
        <v>1886</v>
      </c>
      <c r="E94" s="1" t="s">
        <v>1021</v>
      </c>
      <c r="F94" s="1"/>
      <c r="G94" s="1" t="s">
        <v>1833</v>
      </c>
      <c r="H94" s="1" t="s">
        <v>1022</v>
      </c>
      <c r="I94" s="1">
        <v>32519</v>
      </c>
      <c r="J94" s="1" t="s">
        <v>1835</v>
      </c>
      <c r="K94" s="1">
        <v>163.18932179999993</v>
      </c>
      <c r="L94" s="1">
        <v>0</v>
      </c>
      <c r="M94" s="1">
        <v>0</v>
      </c>
      <c r="N94" s="1">
        <v>5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5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5</v>
      </c>
      <c r="AB94" s="1">
        <v>5</v>
      </c>
      <c r="AC94" s="1">
        <v>5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f t="shared" si="4"/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5</v>
      </c>
      <c r="AT94">
        <f t="shared" si="5"/>
        <v>5</v>
      </c>
      <c r="AU94" s="1">
        <v>0</v>
      </c>
      <c r="AV94" s="1" t="s">
        <v>1836</v>
      </c>
      <c r="BE94" s="15">
        <f t="shared" si="6"/>
        <v>0</v>
      </c>
      <c r="BH94" s="2">
        <v>276</v>
      </c>
      <c r="BN94" s="13">
        <f t="shared" si="7"/>
        <v>276</v>
      </c>
    </row>
    <row r="95" spans="1:66" ht="12.75">
      <c r="A95" s="1" t="s">
        <v>1026</v>
      </c>
      <c r="B95" s="1" t="s">
        <v>1027</v>
      </c>
      <c r="C95" s="1" t="s">
        <v>1028</v>
      </c>
      <c r="D95" s="1" t="s">
        <v>2162</v>
      </c>
      <c r="E95" s="1" t="s">
        <v>1029</v>
      </c>
      <c r="F95" s="1"/>
      <c r="G95" s="1" t="s">
        <v>1833</v>
      </c>
      <c r="H95" s="1" t="s">
        <v>1030</v>
      </c>
      <c r="I95" s="1">
        <v>32519</v>
      </c>
      <c r="J95" s="1" t="s">
        <v>1835</v>
      </c>
      <c r="K95" s="1">
        <v>3008.1538799999994</v>
      </c>
      <c r="L95" s="1">
        <v>0</v>
      </c>
      <c r="M95" s="1">
        <v>0</v>
      </c>
      <c r="N95" s="1">
        <v>2518.4581599999997</v>
      </c>
      <c r="O95" s="1">
        <v>0</v>
      </c>
      <c r="P95" s="1">
        <v>0</v>
      </c>
      <c r="Q95" s="1">
        <v>2477.54896</v>
      </c>
      <c r="R95" s="1">
        <v>0</v>
      </c>
      <c r="S95" s="1">
        <v>40</v>
      </c>
      <c r="T95" s="1">
        <v>0</v>
      </c>
      <c r="U95" s="1">
        <v>0.9092</v>
      </c>
      <c r="V95" s="1">
        <v>0</v>
      </c>
      <c r="W95" s="1">
        <v>0</v>
      </c>
      <c r="X95" s="1">
        <v>0</v>
      </c>
      <c r="Y95" s="1">
        <v>0.254</v>
      </c>
      <c r="Z95" s="1">
        <v>2477.29496</v>
      </c>
      <c r="AA95" s="1">
        <v>517.2692</v>
      </c>
      <c r="AB95" s="1">
        <v>517.2692</v>
      </c>
      <c r="AC95" s="1">
        <v>0.9091999999999999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f t="shared" si="4"/>
        <v>0</v>
      </c>
      <c r="AN95" s="1">
        <v>0.0424</v>
      </c>
      <c r="AO95" s="1">
        <v>0.23399999999999999</v>
      </c>
      <c r="AP95" s="1">
        <v>0</v>
      </c>
      <c r="AQ95" s="1">
        <v>0.1062</v>
      </c>
      <c r="AR95" s="1">
        <v>0.08059999999999999</v>
      </c>
      <c r="AS95" s="1">
        <v>0.446</v>
      </c>
      <c r="AT95">
        <f t="shared" si="5"/>
        <v>0.9092</v>
      </c>
      <c r="AU95" s="1">
        <v>0</v>
      </c>
      <c r="AV95" s="1" t="s">
        <v>1844</v>
      </c>
      <c r="BE95" s="15">
        <f t="shared" si="6"/>
        <v>0</v>
      </c>
      <c r="BH95" s="2">
        <v>276</v>
      </c>
      <c r="BN95" s="13">
        <f t="shared" si="7"/>
        <v>276</v>
      </c>
    </row>
    <row r="96" spans="1:66" ht="12.75">
      <c r="A96" s="1" t="s">
        <v>1031</v>
      </c>
      <c r="B96" s="1" t="s">
        <v>1032</v>
      </c>
      <c r="C96" s="1" t="s">
        <v>1033</v>
      </c>
      <c r="D96" s="1" t="s">
        <v>1831</v>
      </c>
      <c r="E96" s="1" t="s">
        <v>1034</v>
      </c>
      <c r="F96" s="1"/>
      <c r="G96" s="1" t="s">
        <v>1833</v>
      </c>
      <c r="H96" s="1" t="s">
        <v>1035</v>
      </c>
      <c r="I96" s="1">
        <v>32519</v>
      </c>
      <c r="J96" s="1" t="s">
        <v>1835</v>
      </c>
      <c r="K96" s="1">
        <v>1457.1830566000003</v>
      </c>
      <c r="L96" s="1">
        <v>0</v>
      </c>
      <c r="M96" s="1">
        <v>-1</v>
      </c>
      <c r="N96" s="1">
        <v>2.1676159999999998</v>
      </c>
      <c r="O96" s="1">
        <v>0</v>
      </c>
      <c r="P96" s="1">
        <v>-1</v>
      </c>
      <c r="Q96" s="1">
        <v>2.1676159999999998</v>
      </c>
      <c r="R96" s="1">
        <v>-1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2.1676159999999998</v>
      </c>
      <c r="AA96" s="1">
        <v>0.21919999999999998</v>
      </c>
      <c r="AB96" s="1">
        <v>0.21919999999999998</v>
      </c>
      <c r="AC96" s="1">
        <v>0.21919999999999998</v>
      </c>
      <c r="AD96" s="1">
        <v>-1</v>
      </c>
      <c r="AE96" s="1">
        <v>0</v>
      </c>
      <c r="AF96" s="1">
        <v>0</v>
      </c>
      <c r="AG96" s="1">
        <v>0.21919999999999998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f t="shared" si="4"/>
        <v>0.21919999999999998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>
        <f t="shared" si="5"/>
        <v>0</v>
      </c>
      <c r="AU96" s="1">
        <v>0</v>
      </c>
      <c r="AV96" s="1" t="s">
        <v>1836</v>
      </c>
      <c r="BA96" s="2">
        <v>1228</v>
      </c>
      <c r="BD96" s="2">
        <v>1900</v>
      </c>
      <c r="BE96" s="15">
        <f t="shared" si="6"/>
        <v>3128</v>
      </c>
      <c r="BG96" s="2">
        <v>276</v>
      </c>
      <c r="BJ96" s="2">
        <v>1186</v>
      </c>
      <c r="BK96" s="2">
        <v>276</v>
      </c>
      <c r="BM96" s="2">
        <v>1068</v>
      </c>
      <c r="BN96" s="13">
        <f t="shared" si="7"/>
        <v>2806</v>
      </c>
    </row>
    <row r="97" spans="1:66" ht="12.75">
      <c r="A97" s="1" t="s">
        <v>1036</v>
      </c>
      <c r="B97" s="1" t="s">
        <v>1037</v>
      </c>
      <c r="C97" s="1" t="s">
        <v>1038</v>
      </c>
      <c r="D97" s="1" t="s">
        <v>1831</v>
      </c>
      <c r="E97" s="1" t="s">
        <v>1039</v>
      </c>
      <c r="F97" s="1"/>
      <c r="G97" s="1" t="s">
        <v>1833</v>
      </c>
      <c r="H97" s="1" t="s">
        <v>1040</v>
      </c>
      <c r="I97" s="1">
        <v>32519</v>
      </c>
      <c r="J97" s="1" t="s">
        <v>1835</v>
      </c>
      <c r="K97" s="1">
        <v>1996.4636427999997</v>
      </c>
      <c r="L97" s="1">
        <v>0</v>
      </c>
      <c r="M97" s="1">
        <v>-1</v>
      </c>
      <c r="N97" s="1">
        <v>8.548272</v>
      </c>
      <c r="O97" s="1">
        <v>0</v>
      </c>
      <c r="P97" s="1">
        <v>0</v>
      </c>
      <c r="Q97" s="1">
        <v>8.548272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8.548272</v>
      </c>
      <c r="AA97" s="1">
        <v>0.864432</v>
      </c>
      <c r="AB97" s="1">
        <v>0.864432</v>
      </c>
      <c r="AC97" s="1">
        <v>0.864432</v>
      </c>
      <c r="AD97" s="1">
        <v>0</v>
      </c>
      <c r="AE97" s="1">
        <v>0</v>
      </c>
      <c r="AF97" s="1">
        <v>0</v>
      </c>
      <c r="AG97" s="1">
        <v>0.864432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f t="shared" si="4"/>
        <v>0.864432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>
        <f t="shared" si="5"/>
        <v>0</v>
      </c>
      <c r="AU97" s="1">
        <v>0</v>
      </c>
      <c r="AV97" s="1" t="s">
        <v>1836</v>
      </c>
      <c r="BA97" s="2">
        <v>1228</v>
      </c>
      <c r="BE97" s="15">
        <f t="shared" si="6"/>
        <v>1228</v>
      </c>
      <c r="BG97" s="2">
        <v>276</v>
      </c>
      <c r="BJ97" s="2">
        <v>1186</v>
      </c>
      <c r="BK97" s="2">
        <v>276</v>
      </c>
      <c r="BN97" s="13">
        <f t="shared" si="7"/>
        <v>1738</v>
      </c>
    </row>
    <row r="98" spans="1:66" ht="12.75">
      <c r="A98" s="1" t="s">
        <v>1056</v>
      </c>
      <c r="B98" s="1" t="s">
        <v>1057</v>
      </c>
      <c r="C98" s="1" t="s">
        <v>1058</v>
      </c>
      <c r="D98" s="1" t="s">
        <v>2037</v>
      </c>
      <c r="E98" s="1" t="s">
        <v>1059</v>
      </c>
      <c r="F98" s="16" t="s">
        <v>213</v>
      </c>
      <c r="G98" s="1" t="s">
        <v>1833</v>
      </c>
      <c r="H98" s="1" t="s">
        <v>1060</v>
      </c>
      <c r="I98" s="1">
        <v>32519</v>
      </c>
      <c r="J98" s="1" t="s">
        <v>1835</v>
      </c>
      <c r="K98" s="1">
        <v>8042</v>
      </c>
      <c r="L98" s="1">
        <v>0</v>
      </c>
      <c r="M98" s="1">
        <v>0</v>
      </c>
      <c r="N98" s="1">
        <v>8042</v>
      </c>
      <c r="O98" s="1">
        <v>0</v>
      </c>
      <c r="P98" s="1">
        <v>0</v>
      </c>
      <c r="Q98" s="1">
        <v>8042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945</v>
      </c>
      <c r="Z98" s="1">
        <v>7097</v>
      </c>
      <c r="AA98" s="1">
        <v>945</v>
      </c>
      <c r="AB98" s="1">
        <v>945</v>
      </c>
      <c r="AC98" s="1">
        <v>945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945</v>
      </c>
      <c r="AL98" s="1">
        <v>0</v>
      </c>
      <c r="AM98" s="1">
        <f t="shared" si="4"/>
        <v>945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>
        <f t="shared" si="5"/>
        <v>0</v>
      </c>
      <c r="AU98" s="1">
        <v>0</v>
      </c>
      <c r="AV98" s="1" t="s">
        <v>1844</v>
      </c>
      <c r="AZ98" s="2">
        <v>5969</v>
      </c>
      <c r="BA98" s="2">
        <v>1228</v>
      </c>
      <c r="BC98" s="2">
        <v>1720</v>
      </c>
      <c r="BD98" s="2">
        <v>1900</v>
      </c>
      <c r="BE98" s="15">
        <f t="shared" si="6"/>
        <v>10817</v>
      </c>
      <c r="BF98" s="2">
        <v>276</v>
      </c>
      <c r="BI98" s="2">
        <v>655</v>
      </c>
      <c r="BJ98" s="2">
        <v>1174</v>
      </c>
      <c r="BK98" s="2">
        <v>276</v>
      </c>
      <c r="BL98" s="2">
        <v>620</v>
      </c>
      <c r="BM98" s="2">
        <v>1068</v>
      </c>
      <c r="BN98" s="13">
        <f t="shared" si="7"/>
        <v>4069</v>
      </c>
    </row>
    <row r="99" spans="1:66" ht="12.75">
      <c r="A99" s="1" t="s">
        <v>1061</v>
      </c>
      <c r="B99" s="1" t="s">
        <v>1062</v>
      </c>
      <c r="C99" s="1" t="s">
        <v>1063</v>
      </c>
      <c r="D99" s="1" t="s">
        <v>1939</v>
      </c>
      <c r="E99" s="1" t="s">
        <v>1064</v>
      </c>
      <c r="F99" s="16" t="s">
        <v>213</v>
      </c>
      <c r="G99" s="1" t="s">
        <v>1833</v>
      </c>
      <c r="H99" s="1" t="s">
        <v>1065</v>
      </c>
      <c r="I99" s="1">
        <v>32519</v>
      </c>
      <c r="J99" s="1" t="s">
        <v>1835</v>
      </c>
      <c r="K99" s="1">
        <v>2872</v>
      </c>
      <c r="L99" s="1">
        <v>0</v>
      </c>
      <c r="M99" s="1">
        <v>0</v>
      </c>
      <c r="N99" s="1">
        <v>2872</v>
      </c>
      <c r="O99" s="1">
        <v>0</v>
      </c>
      <c r="P99" s="1">
        <v>0</v>
      </c>
      <c r="Q99" s="1">
        <v>2843</v>
      </c>
      <c r="R99" s="1">
        <v>0</v>
      </c>
      <c r="S99" s="1">
        <v>0</v>
      </c>
      <c r="T99" s="1">
        <v>0</v>
      </c>
      <c r="U99" s="1">
        <v>29</v>
      </c>
      <c r="V99" s="1">
        <v>0</v>
      </c>
      <c r="W99" s="1">
        <v>0</v>
      </c>
      <c r="X99" s="1">
        <v>0</v>
      </c>
      <c r="Y99" s="1">
        <v>23</v>
      </c>
      <c r="Z99" s="1">
        <v>2820</v>
      </c>
      <c r="AA99" s="1">
        <v>49</v>
      </c>
      <c r="AB99" s="1">
        <v>29</v>
      </c>
      <c r="AC99" s="1">
        <v>29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f t="shared" si="4"/>
        <v>0</v>
      </c>
      <c r="AN99" s="1">
        <v>0</v>
      </c>
      <c r="AO99" s="1">
        <v>0</v>
      </c>
      <c r="AP99" s="1">
        <v>0</v>
      </c>
      <c r="AQ99" s="1">
        <v>29</v>
      </c>
      <c r="AR99" s="1">
        <v>0</v>
      </c>
      <c r="AS99" s="1">
        <v>0</v>
      </c>
      <c r="AT99">
        <f t="shared" si="5"/>
        <v>29</v>
      </c>
      <c r="AU99" s="1">
        <v>0</v>
      </c>
      <c r="AV99" s="1" t="s">
        <v>1919</v>
      </c>
      <c r="AY99" s="2">
        <v>22714</v>
      </c>
      <c r="BE99" s="15">
        <f t="shared" si="6"/>
        <v>22714</v>
      </c>
      <c r="BH99" s="2">
        <f>53177+276</f>
        <v>53453</v>
      </c>
      <c r="BN99" s="13">
        <f t="shared" si="7"/>
        <v>53453</v>
      </c>
    </row>
    <row r="100" spans="1:66" ht="12.75">
      <c r="A100" s="1" t="s">
        <v>1066</v>
      </c>
      <c r="B100" s="1" t="s">
        <v>1067</v>
      </c>
      <c r="C100" s="1" t="s">
        <v>1068</v>
      </c>
      <c r="D100" s="1" t="s">
        <v>2225</v>
      </c>
      <c r="E100" s="1" t="s">
        <v>1069</v>
      </c>
      <c r="F100" s="16" t="s">
        <v>213</v>
      </c>
      <c r="G100" s="1" t="s">
        <v>1833</v>
      </c>
      <c r="H100" s="1" t="s">
        <v>1070</v>
      </c>
      <c r="I100" s="1">
        <v>32519</v>
      </c>
      <c r="J100" s="1" t="s">
        <v>1835</v>
      </c>
      <c r="K100" s="1">
        <v>30446.623000000003</v>
      </c>
      <c r="L100" s="1">
        <v>0</v>
      </c>
      <c r="M100" s="1">
        <v>-1</v>
      </c>
      <c r="N100" s="1">
        <v>30163.31900000003</v>
      </c>
      <c r="O100" s="1">
        <v>0</v>
      </c>
      <c r="P100" s="1">
        <v>-1</v>
      </c>
      <c r="Q100" s="1">
        <v>30081.91900000003</v>
      </c>
      <c r="R100" s="1">
        <v>-1</v>
      </c>
      <c r="S100" s="1">
        <v>81.4</v>
      </c>
      <c r="T100" s="1">
        <v>-1</v>
      </c>
      <c r="U100" s="1">
        <v>0</v>
      </c>
      <c r="V100" s="1">
        <v>0</v>
      </c>
      <c r="W100" s="1">
        <v>0</v>
      </c>
      <c r="X100" s="1">
        <v>0</v>
      </c>
      <c r="Y100" s="1">
        <v>13552.4</v>
      </c>
      <c r="Z100" s="1">
        <v>16529.519</v>
      </c>
      <c r="AA100" s="1">
        <v>11760.06</v>
      </c>
      <c r="AB100" s="1">
        <v>11760.06</v>
      </c>
      <c r="AC100" s="1">
        <v>8890</v>
      </c>
      <c r="AD100" s="1">
        <v>-1</v>
      </c>
      <c r="AE100" s="1">
        <v>0</v>
      </c>
      <c r="AF100" s="1">
        <v>0</v>
      </c>
      <c r="AG100" s="1">
        <v>0</v>
      </c>
      <c r="AH100" s="1">
        <v>0</v>
      </c>
      <c r="AI100" s="1">
        <v>4354</v>
      </c>
      <c r="AJ100" s="1">
        <v>0</v>
      </c>
      <c r="AK100" s="1">
        <v>4536</v>
      </c>
      <c r="AL100" s="1">
        <v>0</v>
      </c>
      <c r="AM100" s="1">
        <f t="shared" si="4"/>
        <v>8890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>
        <f t="shared" si="5"/>
        <v>0</v>
      </c>
      <c r="AU100" s="1">
        <v>0</v>
      </c>
      <c r="AV100" s="1" t="s">
        <v>1844</v>
      </c>
      <c r="BA100" s="2">
        <v>1228</v>
      </c>
      <c r="BB100" s="2">
        <v>17729</v>
      </c>
      <c r="BC100" s="2">
        <v>1720</v>
      </c>
      <c r="BE100" s="15">
        <f t="shared" si="6"/>
        <v>20677</v>
      </c>
      <c r="BG100" s="2">
        <v>276</v>
      </c>
      <c r="BJ100" s="2">
        <v>986</v>
      </c>
      <c r="BK100" s="2">
        <f>3720+276</f>
        <v>3996</v>
      </c>
      <c r="BL100" s="2">
        <v>620</v>
      </c>
      <c r="BN100" s="13">
        <f t="shared" si="7"/>
        <v>5878</v>
      </c>
    </row>
    <row r="101" spans="1:66" ht="12.75">
      <c r="A101" s="1" t="s">
        <v>1071</v>
      </c>
      <c r="B101" s="1" t="s">
        <v>1072</v>
      </c>
      <c r="C101" s="1" t="s">
        <v>1073</v>
      </c>
      <c r="D101" s="1" t="s">
        <v>1854</v>
      </c>
      <c r="E101" s="1" t="s">
        <v>1074</v>
      </c>
      <c r="F101" s="16" t="s">
        <v>214</v>
      </c>
      <c r="G101" s="1" t="s">
        <v>1833</v>
      </c>
      <c r="H101" s="1" t="s">
        <v>1075</v>
      </c>
      <c r="I101" s="1">
        <v>32519</v>
      </c>
      <c r="J101" s="1" t="s">
        <v>1835</v>
      </c>
      <c r="K101" s="1">
        <v>32873</v>
      </c>
      <c r="L101" s="1">
        <v>0</v>
      </c>
      <c r="M101" s="1">
        <v>0</v>
      </c>
      <c r="N101" s="1">
        <v>32873</v>
      </c>
      <c r="O101" s="1">
        <v>0</v>
      </c>
      <c r="P101" s="1">
        <v>0</v>
      </c>
      <c r="Q101" s="1">
        <v>32800</v>
      </c>
      <c r="R101" s="1">
        <v>0</v>
      </c>
      <c r="S101" s="1">
        <v>0</v>
      </c>
      <c r="T101" s="1">
        <v>0</v>
      </c>
      <c r="U101" s="1">
        <v>73</v>
      </c>
      <c r="V101" s="1">
        <v>0</v>
      </c>
      <c r="W101" s="1">
        <v>0</v>
      </c>
      <c r="X101" s="1">
        <v>0</v>
      </c>
      <c r="Y101" s="1">
        <v>0</v>
      </c>
      <c r="Z101" s="1">
        <v>32800</v>
      </c>
      <c r="AA101" s="1">
        <v>73</v>
      </c>
      <c r="AB101" s="1">
        <v>73</v>
      </c>
      <c r="AC101" s="1">
        <v>73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f t="shared" si="4"/>
        <v>0</v>
      </c>
      <c r="AN101" s="1">
        <v>0</v>
      </c>
      <c r="AO101" s="1">
        <v>0</v>
      </c>
      <c r="AP101" s="1">
        <v>0</v>
      </c>
      <c r="AQ101" s="1">
        <v>73</v>
      </c>
      <c r="AR101" s="1">
        <v>0</v>
      </c>
      <c r="AS101" s="1">
        <v>0</v>
      </c>
      <c r="AT101">
        <f t="shared" si="5"/>
        <v>73</v>
      </c>
      <c r="AU101" s="1">
        <v>0</v>
      </c>
      <c r="AV101" s="1" t="s">
        <v>1844</v>
      </c>
      <c r="AY101" s="2">
        <v>22714</v>
      </c>
      <c r="BE101" s="15">
        <f t="shared" si="6"/>
        <v>22714</v>
      </c>
      <c r="BH101" s="2">
        <f>53177+276</f>
        <v>53453</v>
      </c>
      <c r="BN101" s="13">
        <f t="shared" si="7"/>
        <v>53453</v>
      </c>
    </row>
    <row r="102" spans="1:66" ht="12.75">
      <c r="A102" s="1" t="s">
        <v>1076</v>
      </c>
      <c r="B102" s="1" t="s">
        <v>1077</v>
      </c>
      <c r="C102" s="1" t="s">
        <v>1078</v>
      </c>
      <c r="D102" s="1" t="s">
        <v>1886</v>
      </c>
      <c r="E102" s="1" t="s">
        <v>1079</v>
      </c>
      <c r="F102" s="16" t="s">
        <v>214</v>
      </c>
      <c r="G102" s="1" t="s">
        <v>1833</v>
      </c>
      <c r="H102" s="1" t="s">
        <v>1080</v>
      </c>
      <c r="I102" s="1">
        <v>32519</v>
      </c>
      <c r="J102" s="1" t="s">
        <v>1835</v>
      </c>
      <c r="K102" s="1">
        <v>34</v>
      </c>
      <c r="L102" s="1">
        <v>0</v>
      </c>
      <c r="M102" s="1">
        <v>0</v>
      </c>
      <c r="N102" s="1">
        <v>34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34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34</v>
      </c>
      <c r="AB102" s="1">
        <v>34</v>
      </c>
      <c r="AC102" s="1">
        <v>34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f t="shared" si="4"/>
        <v>0</v>
      </c>
      <c r="AN102" s="1">
        <v>0</v>
      </c>
      <c r="AO102" s="1">
        <v>0</v>
      </c>
      <c r="AP102" s="1">
        <v>0</v>
      </c>
      <c r="AQ102" s="1">
        <v>34</v>
      </c>
      <c r="AR102" s="1">
        <v>0</v>
      </c>
      <c r="AS102" s="1">
        <v>0</v>
      </c>
      <c r="AT102">
        <f t="shared" si="5"/>
        <v>34</v>
      </c>
      <c r="AU102" s="1">
        <v>0</v>
      </c>
      <c r="AV102" s="1" t="s">
        <v>1836</v>
      </c>
      <c r="AY102" s="2">
        <v>22714</v>
      </c>
      <c r="BE102" s="15">
        <f t="shared" si="6"/>
        <v>22714</v>
      </c>
      <c r="BH102" s="2">
        <f>53177+276</f>
        <v>53453</v>
      </c>
      <c r="BN102" s="13">
        <f t="shared" si="7"/>
        <v>53453</v>
      </c>
    </row>
    <row r="103" spans="1:66" ht="12.75">
      <c r="A103" s="1" t="s">
        <v>1081</v>
      </c>
      <c r="B103" s="1" t="s">
        <v>1082</v>
      </c>
      <c r="C103" s="1" t="s">
        <v>1083</v>
      </c>
      <c r="D103" s="1" t="s">
        <v>2037</v>
      </c>
      <c r="E103" s="1" t="s">
        <v>1084</v>
      </c>
      <c r="F103" s="16" t="s">
        <v>214</v>
      </c>
      <c r="G103" s="1" t="s">
        <v>1833</v>
      </c>
      <c r="H103" s="1" t="s">
        <v>1085</v>
      </c>
      <c r="I103" s="1">
        <v>32519</v>
      </c>
      <c r="J103" s="1" t="s">
        <v>1835</v>
      </c>
      <c r="K103" s="1">
        <v>12153</v>
      </c>
      <c r="L103" s="1">
        <v>0</v>
      </c>
      <c r="M103" s="1">
        <v>0</v>
      </c>
      <c r="N103" s="1">
        <v>12153</v>
      </c>
      <c r="O103" s="1">
        <v>0</v>
      </c>
      <c r="P103" s="1">
        <v>0</v>
      </c>
      <c r="Q103" s="1">
        <v>11884</v>
      </c>
      <c r="R103" s="1">
        <v>0</v>
      </c>
      <c r="S103" s="1">
        <v>0</v>
      </c>
      <c r="T103" s="1">
        <v>0</v>
      </c>
      <c r="U103" s="1">
        <v>269</v>
      </c>
      <c r="V103" s="1">
        <v>0</v>
      </c>
      <c r="W103" s="1">
        <v>0</v>
      </c>
      <c r="X103" s="1">
        <v>0</v>
      </c>
      <c r="Y103" s="1">
        <v>0</v>
      </c>
      <c r="Z103" s="1">
        <v>11884</v>
      </c>
      <c r="AA103" s="1">
        <v>269</v>
      </c>
      <c r="AB103" s="1">
        <v>269</v>
      </c>
      <c r="AC103" s="1">
        <v>269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f t="shared" si="4"/>
        <v>0</v>
      </c>
      <c r="AN103" s="1">
        <v>0</v>
      </c>
      <c r="AO103" s="1">
        <v>0</v>
      </c>
      <c r="AP103" s="1">
        <v>48</v>
      </c>
      <c r="AQ103" s="1">
        <v>221</v>
      </c>
      <c r="AR103" s="1">
        <v>0</v>
      </c>
      <c r="AS103" s="1">
        <v>0</v>
      </c>
      <c r="AT103">
        <f t="shared" si="5"/>
        <v>269</v>
      </c>
      <c r="AU103" s="1">
        <v>0</v>
      </c>
      <c r="AV103" s="1" t="s">
        <v>1844</v>
      </c>
      <c r="AY103" s="2">
        <v>22714</v>
      </c>
      <c r="BE103" s="15">
        <f t="shared" si="6"/>
        <v>22714</v>
      </c>
      <c r="BH103" s="2">
        <f>53196+276</f>
        <v>53472</v>
      </c>
      <c r="BN103" s="13">
        <f t="shared" si="7"/>
        <v>53472</v>
      </c>
    </row>
    <row r="104" spans="1:66" ht="12.75">
      <c r="A104" s="1" t="s">
        <v>1086</v>
      </c>
      <c r="B104" s="1" t="s">
        <v>1087</v>
      </c>
      <c r="C104" s="1" t="s">
        <v>1088</v>
      </c>
      <c r="D104" s="1" t="s">
        <v>1848</v>
      </c>
      <c r="E104" s="1" t="s">
        <v>1089</v>
      </c>
      <c r="F104" s="1"/>
      <c r="G104" s="1" t="s">
        <v>1833</v>
      </c>
      <c r="H104" s="1" t="s">
        <v>1090</v>
      </c>
      <c r="I104" s="1">
        <v>32519</v>
      </c>
      <c r="J104" s="1" t="s">
        <v>1835</v>
      </c>
      <c r="K104" s="1">
        <v>620</v>
      </c>
      <c r="L104" s="1">
        <v>0</v>
      </c>
      <c r="M104" s="1">
        <v>0</v>
      </c>
      <c r="N104" s="1">
        <v>620</v>
      </c>
      <c r="O104" s="1">
        <v>0</v>
      </c>
      <c r="P104" s="1">
        <v>0</v>
      </c>
      <c r="Q104" s="1">
        <v>620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620</v>
      </c>
      <c r="Z104" s="1">
        <v>0</v>
      </c>
      <c r="AA104" s="1">
        <v>620</v>
      </c>
      <c r="AB104" s="1">
        <v>620</v>
      </c>
      <c r="AC104" s="1">
        <v>620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620</v>
      </c>
      <c r="AL104" s="1">
        <v>0</v>
      </c>
      <c r="AM104" s="1">
        <f t="shared" si="4"/>
        <v>620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>
        <f t="shared" si="5"/>
        <v>0</v>
      </c>
      <c r="AU104" s="1">
        <v>0</v>
      </c>
      <c r="AV104" s="1" t="s">
        <v>1844</v>
      </c>
      <c r="BA104" s="2">
        <v>1228</v>
      </c>
      <c r="BE104" s="15">
        <f t="shared" si="6"/>
        <v>1228</v>
      </c>
      <c r="BG104" s="2">
        <v>276</v>
      </c>
      <c r="BJ104" s="2">
        <v>1186</v>
      </c>
      <c r="BK104" s="2">
        <v>276</v>
      </c>
      <c r="BN104" s="13">
        <f t="shared" si="7"/>
        <v>1738</v>
      </c>
    </row>
    <row r="105" spans="1:66" ht="12.75">
      <c r="A105" s="1" t="s">
        <v>1091</v>
      </c>
      <c r="B105" s="1" t="s">
        <v>1092</v>
      </c>
      <c r="C105" s="1" t="s">
        <v>398</v>
      </c>
      <c r="D105" s="1" t="s">
        <v>1899</v>
      </c>
      <c r="E105" s="1" t="s">
        <v>1093</v>
      </c>
      <c r="F105" s="1"/>
      <c r="G105" s="1" t="s">
        <v>1833</v>
      </c>
      <c r="H105" s="1" t="s">
        <v>1094</v>
      </c>
      <c r="I105" s="1">
        <v>32519</v>
      </c>
      <c r="J105" s="1" t="s">
        <v>1835</v>
      </c>
      <c r="K105" s="1">
        <v>1428</v>
      </c>
      <c r="L105" s="1">
        <v>0</v>
      </c>
      <c r="M105" s="1">
        <v>0</v>
      </c>
      <c r="N105" s="1">
        <v>1428</v>
      </c>
      <c r="O105" s="1">
        <v>0</v>
      </c>
      <c r="P105" s="1">
        <v>0</v>
      </c>
      <c r="Q105" s="1">
        <v>1428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1428</v>
      </c>
      <c r="Z105" s="1">
        <v>0</v>
      </c>
      <c r="AA105" s="1">
        <v>1428</v>
      </c>
      <c r="AB105" s="1">
        <v>1428</v>
      </c>
      <c r="AC105" s="1">
        <v>1428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1428</v>
      </c>
      <c r="AL105" s="1">
        <v>0</v>
      </c>
      <c r="AM105" s="1">
        <f t="shared" si="4"/>
        <v>1428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>
        <f t="shared" si="5"/>
        <v>0</v>
      </c>
      <c r="AU105" s="1">
        <v>0</v>
      </c>
      <c r="AV105" s="1" t="s">
        <v>1844</v>
      </c>
      <c r="BA105" s="2">
        <v>1228</v>
      </c>
      <c r="BD105" s="2">
        <v>1900</v>
      </c>
      <c r="BE105" s="15">
        <f t="shared" si="6"/>
        <v>3128</v>
      </c>
      <c r="BF105" s="2">
        <v>276</v>
      </c>
      <c r="BJ105" s="2">
        <v>1174</v>
      </c>
      <c r="BK105" s="2">
        <v>276</v>
      </c>
      <c r="BM105" s="2">
        <v>1068</v>
      </c>
      <c r="BN105" s="13">
        <f t="shared" si="7"/>
        <v>2794</v>
      </c>
    </row>
    <row r="106" spans="1:66" ht="12.75">
      <c r="A106" s="1" t="s">
        <v>1100</v>
      </c>
      <c r="B106" s="1" t="s">
        <v>1101</v>
      </c>
      <c r="C106" s="1" t="s">
        <v>1102</v>
      </c>
      <c r="D106" s="1" t="s">
        <v>1840</v>
      </c>
      <c r="E106" s="1" t="s">
        <v>1103</v>
      </c>
      <c r="F106" s="1"/>
      <c r="G106" s="1" t="s">
        <v>1833</v>
      </c>
      <c r="H106" s="1" t="s">
        <v>1104</v>
      </c>
      <c r="I106" s="1">
        <v>32519</v>
      </c>
      <c r="J106" s="1" t="s">
        <v>1835</v>
      </c>
      <c r="K106" s="1">
        <v>17600</v>
      </c>
      <c r="L106" s="1">
        <v>0</v>
      </c>
      <c r="M106" s="1">
        <v>-1</v>
      </c>
      <c r="N106" s="1">
        <v>756</v>
      </c>
      <c r="O106" s="1">
        <v>0</v>
      </c>
      <c r="P106" s="1">
        <v>-1</v>
      </c>
      <c r="Q106" s="1">
        <v>756</v>
      </c>
      <c r="R106" s="1">
        <v>-1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756</v>
      </c>
      <c r="Z106" s="1">
        <v>0</v>
      </c>
      <c r="AA106" s="1">
        <v>756</v>
      </c>
      <c r="AB106" s="1">
        <v>756</v>
      </c>
      <c r="AC106" s="1">
        <v>756</v>
      </c>
      <c r="AD106" s="1">
        <v>-1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756</v>
      </c>
      <c r="AL106" s="1">
        <v>0</v>
      </c>
      <c r="AM106" s="1">
        <f t="shared" si="4"/>
        <v>756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>
        <f t="shared" si="5"/>
        <v>0</v>
      </c>
      <c r="AU106" s="1">
        <v>0</v>
      </c>
      <c r="AV106" s="1" t="s">
        <v>1844</v>
      </c>
      <c r="BA106" s="2">
        <v>1228</v>
      </c>
      <c r="BD106" s="2">
        <v>1900</v>
      </c>
      <c r="BE106" s="15">
        <f t="shared" si="6"/>
        <v>3128</v>
      </c>
      <c r="BG106" s="2">
        <v>276</v>
      </c>
      <c r="BJ106" s="2">
        <v>1174</v>
      </c>
      <c r="BK106" s="2">
        <v>276</v>
      </c>
      <c r="BM106" s="2">
        <v>1068</v>
      </c>
      <c r="BN106" s="13">
        <f t="shared" si="7"/>
        <v>2794</v>
      </c>
    </row>
    <row r="107" spans="1:66" ht="12.75">
      <c r="A107" s="1" t="s">
        <v>1130</v>
      </c>
      <c r="B107" s="1" t="s">
        <v>1131</v>
      </c>
      <c r="C107" s="1" t="s">
        <v>1132</v>
      </c>
      <c r="D107" s="1" t="s">
        <v>2162</v>
      </c>
      <c r="E107" s="1" t="s">
        <v>1133</v>
      </c>
      <c r="F107" s="1"/>
      <c r="G107" s="1" t="s">
        <v>1833</v>
      </c>
      <c r="H107" s="1" t="s">
        <v>1134</v>
      </c>
      <c r="I107" s="1">
        <v>32519</v>
      </c>
      <c r="J107" s="1" t="s">
        <v>1835</v>
      </c>
      <c r="K107" s="1">
        <v>19030.037700000004</v>
      </c>
      <c r="L107" s="1">
        <v>0</v>
      </c>
      <c r="M107" s="1">
        <v>-1</v>
      </c>
      <c r="N107" s="1">
        <v>18933.159380000005</v>
      </c>
      <c r="O107" s="1">
        <v>0</v>
      </c>
      <c r="P107" s="1">
        <v>-1</v>
      </c>
      <c r="Q107" s="1">
        <v>18158.747700000004</v>
      </c>
      <c r="R107" s="1">
        <v>-1</v>
      </c>
      <c r="S107" s="1">
        <v>774.4</v>
      </c>
      <c r="T107" s="1">
        <v>0</v>
      </c>
      <c r="U107" s="1">
        <v>0.01168</v>
      </c>
      <c r="V107" s="1">
        <v>0</v>
      </c>
      <c r="W107" s="1">
        <v>0</v>
      </c>
      <c r="X107" s="1">
        <v>0</v>
      </c>
      <c r="Y107" s="1">
        <v>5658.82712</v>
      </c>
      <c r="Z107" s="1">
        <v>12499.920580000002</v>
      </c>
      <c r="AA107" s="1">
        <v>3.8121800000000006</v>
      </c>
      <c r="AB107" s="1">
        <v>3.8121800000000006</v>
      </c>
      <c r="AC107" s="1">
        <v>0.01104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f t="shared" si="4"/>
        <v>0</v>
      </c>
      <c r="AN107" s="1">
        <v>0.0005</v>
      </c>
      <c r="AO107" s="1">
        <v>0.00286</v>
      </c>
      <c r="AP107" s="1">
        <v>0</v>
      </c>
      <c r="AQ107" s="1">
        <v>0.0012799999999999999</v>
      </c>
      <c r="AR107" s="1">
        <v>0.00096</v>
      </c>
      <c r="AS107" s="1">
        <v>0.0054399999999999995</v>
      </c>
      <c r="AT107">
        <f t="shared" si="5"/>
        <v>0.01104</v>
      </c>
      <c r="AU107" s="1">
        <v>0</v>
      </c>
      <c r="AV107" s="1" t="s">
        <v>1919</v>
      </c>
      <c r="BE107" s="15">
        <f t="shared" si="6"/>
        <v>0</v>
      </c>
      <c r="BH107" s="2">
        <v>276</v>
      </c>
      <c r="BN107" s="13">
        <f t="shared" si="7"/>
        <v>276</v>
      </c>
    </row>
    <row r="108" spans="1:66" ht="12.75">
      <c r="A108" s="1" t="s">
        <v>1140</v>
      </c>
      <c r="B108" s="1" t="s">
        <v>1141</v>
      </c>
      <c r="C108" s="1" t="s">
        <v>1142</v>
      </c>
      <c r="D108" s="1" t="s">
        <v>2125</v>
      </c>
      <c r="E108" s="1" t="s">
        <v>1143</v>
      </c>
      <c r="F108" s="1"/>
      <c r="G108" s="1" t="s">
        <v>1833</v>
      </c>
      <c r="H108" s="1" t="s">
        <v>1144</v>
      </c>
      <c r="I108" s="1">
        <v>32519</v>
      </c>
      <c r="J108" s="1" t="s">
        <v>1835</v>
      </c>
      <c r="K108" s="1">
        <v>260</v>
      </c>
      <c r="L108" s="1">
        <v>-1</v>
      </c>
      <c r="M108" s="1">
        <v>-1</v>
      </c>
      <c r="N108" s="1">
        <v>260</v>
      </c>
      <c r="O108" s="1">
        <v>-1</v>
      </c>
      <c r="P108" s="1">
        <v>-1</v>
      </c>
      <c r="Q108" s="1">
        <v>250</v>
      </c>
      <c r="R108" s="1">
        <v>0</v>
      </c>
      <c r="S108" s="1">
        <v>0</v>
      </c>
      <c r="T108" s="1">
        <v>0</v>
      </c>
      <c r="U108" s="1">
        <v>10</v>
      </c>
      <c r="V108" s="1">
        <v>-1</v>
      </c>
      <c r="W108" s="1">
        <v>0</v>
      </c>
      <c r="X108" s="1">
        <v>0</v>
      </c>
      <c r="Y108" s="1">
        <v>0</v>
      </c>
      <c r="Z108" s="1">
        <v>250</v>
      </c>
      <c r="AA108" s="1">
        <v>10</v>
      </c>
      <c r="AB108" s="1">
        <v>10</v>
      </c>
      <c r="AC108" s="1">
        <v>10</v>
      </c>
      <c r="AD108" s="1">
        <v>-1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f t="shared" si="4"/>
        <v>0</v>
      </c>
      <c r="AN108" s="1">
        <v>0</v>
      </c>
      <c r="AO108" s="1">
        <v>0</v>
      </c>
      <c r="AP108" s="1">
        <v>2</v>
      </c>
      <c r="AQ108" s="1">
        <v>0</v>
      </c>
      <c r="AR108" s="1">
        <v>5</v>
      </c>
      <c r="AS108" s="1">
        <v>3</v>
      </c>
      <c r="AT108">
        <f t="shared" si="5"/>
        <v>10</v>
      </c>
      <c r="AU108" s="1">
        <v>0</v>
      </c>
      <c r="AV108" s="1" t="s">
        <v>1836</v>
      </c>
      <c r="BE108" s="15">
        <f t="shared" si="6"/>
        <v>0</v>
      </c>
      <c r="BH108" s="2">
        <v>276</v>
      </c>
      <c r="BN108" s="13">
        <f t="shared" si="7"/>
        <v>276</v>
      </c>
    </row>
    <row r="109" spans="1:66" ht="12.75">
      <c r="A109" s="1" t="s">
        <v>1145</v>
      </c>
      <c r="B109" s="1" t="s">
        <v>1146</v>
      </c>
      <c r="C109" s="1" t="s">
        <v>2108</v>
      </c>
      <c r="D109" s="1" t="s">
        <v>1840</v>
      </c>
      <c r="E109" s="1" t="s">
        <v>2109</v>
      </c>
      <c r="F109" s="1"/>
      <c r="G109" s="1" t="s">
        <v>1833</v>
      </c>
      <c r="H109" s="1" t="s">
        <v>1147</v>
      </c>
      <c r="I109" s="1">
        <v>32519</v>
      </c>
      <c r="J109" s="1" t="s">
        <v>1835</v>
      </c>
      <c r="K109" s="1">
        <v>279.69202</v>
      </c>
      <c r="L109" s="1">
        <v>0</v>
      </c>
      <c r="M109" s="1">
        <v>-1</v>
      </c>
      <c r="N109" s="1">
        <v>278.28132</v>
      </c>
      <c r="O109" s="1">
        <v>0</v>
      </c>
      <c r="P109" s="1">
        <v>-1</v>
      </c>
      <c r="Q109" s="1">
        <v>277.395</v>
      </c>
      <c r="R109" s="1">
        <v>-1</v>
      </c>
      <c r="S109" s="1">
        <v>0</v>
      </c>
      <c r="T109" s="1">
        <v>0</v>
      </c>
      <c r="U109" s="1">
        <v>0.88632</v>
      </c>
      <c r="V109" s="1">
        <v>-1</v>
      </c>
      <c r="W109" s="1">
        <v>0</v>
      </c>
      <c r="X109" s="1">
        <v>0</v>
      </c>
      <c r="Y109" s="1">
        <v>127.395</v>
      </c>
      <c r="Z109" s="1">
        <v>150</v>
      </c>
      <c r="AA109" s="1">
        <v>56.50632</v>
      </c>
      <c r="AB109" s="1">
        <v>56.50632</v>
      </c>
      <c r="AC109" s="1">
        <v>56.50632</v>
      </c>
      <c r="AD109" s="1">
        <v>-1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55.62</v>
      </c>
      <c r="AL109" s="1">
        <v>0</v>
      </c>
      <c r="AM109" s="1">
        <f t="shared" si="4"/>
        <v>55.62</v>
      </c>
      <c r="AN109" s="1">
        <v>0</v>
      </c>
      <c r="AO109" s="1">
        <v>0</v>
      </c>
      <c r="AP109" s="1">
        <v>0.88632</v>
      </c>
      <c r="AQ109" s="1">
        <v>0</v>
      </c>
      <c r="AR109" s="1">
        <v>0</v>
      </c>
      <c r="AS109" s="1">
        <v>0</v>
      </c>
      <c r="AT109">
        <f t="shared" si="5"/>
        <v>0.88632</v>
      </c>
      <c r="AU109" s="1">
        <v>0</v>
      </c>
      <c r="AV109" s="1" t="s">
        <v>1836</v>
      </c>
      <c r="BA109" s="2">
        <v>1228</v>
      </c>
      <c r="BE109" s="15">
        <f t="shared" si="6"/>
        <v>1228</v>
      </c>
      <c r="BG109" s="2">
        <v>276</v>
      </c>
      <c r="BH109" s="2">
        <v>276</v>
      </c>
      <c r="BJ109" s="2">
        <v>1186</v>
      </c>
      <c r="BK109" s="2">
        <v>276</v>
      </c>
      <c r="BN109" s="13">
        <f t="shared" si="7"/>
        <v>2014</v>
      </c>
    </row>
    <row r="110" spans="1:66" ht="12.75">
      <c r="A110" s="1" t="s">
        <v>1148</v>
      </c>
      <c r="B110" s="1" t="s">
        <v>1149</v>
      </c>
      <c r="C110" s="1" t="s">
        <v>124</v>
      </c>
      <c r="D110" s="1" t="s">
        <v>1939</v>
      </c>
      <c r="E110" s="1" t="s">
        <v>1150</v>
      </c>
      <c r="F110" s="1"/>
      <c r="G110" s="1" t="s">
        <v>1833</v>
      </c>
      <c r="H110" s="1" t="s">
        <v>1151</v>
      </c>
      <c r="I110" s="1">
        <v>32519</v>
      </c>
      <c r="J110" s="1" t="s">
        <v>1835</v>
      </c>
      <c r="K110" s="1">
        <v>2.9</v>
      </c>
      <c r="L110" s="1">
        <v>0</v>
      </c>
      <c r="M110" s="1">
        <v>0</v>
      </c>
      <c r="N110" s="1">
        <v>2.9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2.9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2.9</v>
      </c>
      <c r="AB110" s="1">
        <v>2.9</v>
      </c>
      <c r="AC110" s="1">
        <v>2.9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f t="shared" si="4"/>
        <v>0</v>
      </c>
      <c r="AN110" s="1">
        <v>0</v>
      </c>
      <c r="AO110" s="1">
        <v>0</v>
      </c>
      <c r="AP110" s="1">
        <v>0</v>
      </c>
      <c r="AQ110" s="1">
        <v>2.9</v>
      </c>
      <c r="AR110" s="1">
        <v>0</v>
      </c>
      <c r="AS110" s="1">
        <v>0</v>
      </c>
      <c r="AT110">
        <f t="shared" si="5"/>
        <v>2.9</v>
      </c>
      <c r="AU110" s="1">
        <v>0</v>
      </c>
      <c r="AV110" s="1" t="s">
        <v>1836</v>
      </c>
      <c r="BE110" s="15">
        <f t="shared" si="6"/>
        <v>0</v>
      </c>
      <c r="BH110" s="2">
        <v>276</v>
      </c>
      <c r="BN110" s="13">
        <f t="shared" si="7"/>
        <v>276</v>
      </c>
    </row>
    <row r="111" spans="1:66" ht="12.75">
      <c r="A111" s="1" t="s">
        <v>1167</v>
      </c>
      <c r="B111" s="1" t="s">
        <v>1168</v>
      </c>
      <c r="C111" s="1" t="s">
        <v>1169</v>
      </c>
      <c r="D111" s="1" t="s">
        <v>1840</v>
      </c>
      <c r="E111" s="1" t="s">
        <v>1170</v>
      </c>
      <c r="F111" s="1"/>
      <c r="G111" s="1" t="s">
        <v>1833</v>
      </c>
      <c r="H111" s="1" t="s">
        <v>1171</v>
      </c>
      <c r="I111" s="1">
        <v>32519</v>
      </c>
      <c r="J111" s="1" t="s">
        <v>1835</v>
      </c>
      <c r="K111" s="1">
        <v>7518</v>
      </c>
      <c r="L111" s="1">
        <v>0</v>
      </c>
      <c r="M111" s="1">
        <v>-1</v>
      </c>
      <c r="N111" s="1">
        <v>7518</v>
      </c>
      <c r="O111" s="1">
        <v>0</v>
      </c>
      <c r="P111" s="1">
        <v>-1</v>
      </c>
      <c r="Q111" s="1">
        <v>7518</v>
      </c>
      <c r="R111" s="1">
        <v>-1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7078</v>
      </c>
      <c r="Z111" s="1">
        <v>440</v>
      </c>
      <c r="AA111" s="1">
        <v>3433</v>
      </c>
      <c r="AB111" s="1">
        <v>1433</v>
      </c>
      <c r="AC111" s="1">
        <v>1433</v>
      </c>
      <c r="AD111" s="1">
        <v>-1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1433</v>
      </c>
      <c r="AL111" s="1">
        <v>0</v>
      </c>
      <c r="AM111" s="1">
        <f t="shared" si="4"/>
        <v>1433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>
        <f t="shared" si="5"/>
        <v>0</v>
      </c>
      <c r="AU111" s="1">
        <v>0</v>
      </c>
      <c r="AV111" s="1" t="s">
        <v>1844</v>
      </c>
      <c r="BA111" s="2">
        <v>1228</v>
      </c>
      <c r="BC111" s="2">
        <v>1720</v>
      </c>
      <c r="BE111" s="15">
        <f t="shared" si="6"/>
        <v>2948</v>
      </c>
      <c r="BG111" s="2">
        <v>276</v>
      </c>
      <c r="BJ111" s="2">
        <v>1134</v>
      </c>
      <c r="BK111" s="2">
        <v>276</v>
      </c>
      <c r="BL111" s="2">
        <v>620</v>
      </c>
      <c r="BN111" s="13">
        <f t="shared" si="7"/>
        <v>2306</v>
      </c>
    </row>
    <row r="112" spans="1:66" ht="12.75">
      <c r="A112" s="1" t="s">
        <v>1208</v>
      </c>
      <c r="B112" s="1" t="s">
        <v>1209</v>
      </c>
      <c r="C112" s="1" t="s">
        <v>1210</v>
      </c>
      <c r="D112" s="1" t="s">
        <v>24</v>
      </c>
      <c r="E112" s="1" t="s">
        <v>1211</v>
      </c>
      <c r="F112" s="1"/>
      <c r="G112" s="1" t="s">
        <v>1833</v>
      </c>
      <c r="H112" s="1" t="s">
        <v>1212</v>
      </c>
      <c r="I112" s="1">
        <v>32519</v>
      </c>
      <c r="J112" s="1" t="s">
        <v>1835</v>
      </c>
      <c r="K112" s="1">
        <v>316.70908160000005</v>
      </c>
      <c r="L112" s="1">
        <v>0</v>
      </c>
      <c r="M112" s="1">
        <v>0</v>
      </c>
      <c r="N112" s="1">
        <v>276.005402</v>
      </c>
      <c r="O112" s="1">
        <v>0</v>
      </c>
      <c r="P112" s="1">
        <v>0</v>
      </c>
      <c r="Q112" s="1">
        <v>257.005402</v>
      </c>
      <c r="R112" s="1">
        <v>0</v>
      </c>
      <c r="S112" s="1">
        <v>19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3</v>
      </c>
      <c r="Z112" s="1">
        <v>254.005402</v>
      </c>
      <c r="AA112" s="1">
        <v>3.004752</v>
      </c>
      <c r="AB112" s="1">
        <v>3</v>
      </c>
      <c r="AC112" s="1">
        <v>3</v>
      </c>
      <c r="AD112" s="1">
        <v>0</v>
      </c>
      <c r="AE112" s="1">
        <v>0</v>
      </c>
      <c r="AF112" s="1">
        <v>0</v>
      </c>
      <c r="AG112" s="1">
        <v>0</v>
      </c>
      <c r="AH112" s="1">
        <v>3</v>
      </c>
      <c r="AI112" s="1">
        <v>0</v>
      </c>
      <c r="AJ112" s="1">
        <v>0</v>
      </c>
      <c r="AK112" s="1">
        <v>0</v>
      </c>
      <c r="AL112" s="1">
        <v>0</v>
      </c>
      <c r="AM112" s="1">
        <f t="shared" si="4"/>
        <v>3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>
        <f t="shared" si="5"/>
        <v>0</v>
      </c>
      <c r="AU112" s="1">
        <v>0</v>
      </c>
      <c r="AV112" s="1" t="s">
        <v>1836</v>
      </c>
      <c r="BA112" s="2">
        <v>1228</v>
      </c>
      <c r="BD112" s="2">
        <v>1900</v>
      </c>
      <c r="BE112" s="15">
        <f t="shared" si="6"/>
        <v>3128</v>
      </c>
      <c r="BF112" s="2">
        <v>276</v>
      </c>
      <c r="BJ112" s="2">
        <v>1186</v>
      </c>
      <c r="BK112" s="2">
        <v>276</v>
      </c>
      <c r="BM112" s="2">
        <v>1068</v>
      </c>
      <c r="BN112" s="13">
        <f t="shared" si="7"/>
        <v>2806</v>
      </c>
    </row>
    <row r="113" spans="1:66" ht="12.75">
      <c r="A113" s="1" t="s">
        <v>1226</v>
      </c>
      <c r="B113" s="1" t="s">
        <v>1227</v>
      </c>
      <c r="C113" s="1" t="s">
        <v>1228</v>
      </c>
      <c r="D113" s="1" t="s">
        <v>1840</v>
      </c>
      <c r="E113" s="1" t="s">
        <v>1229</v>
      </c>
      <c r="F113" s="1"/>
      <c r="G113" s="1" t="s">
        <v>1833</v>
      </c>
      <c r="H113" s="1" t="s">
        <v>1230</v>
      </c>
      <c r="I113" s="1">
        <v>32519</v>
      </c>
      <c r="J113" s="1" t="s">
        <v>1835</v>
      </c>
      <c r="K113" s="1">
        <v>51.927</v>
      </c>
      <c r="L113" s="1">
        <v>0</v>
      </c>
      <c r="M113" s="1">
        <v>-1</v>
      </c>
      <c r="N113" s="1">
        <v>51.927</v>
      </c>
      <c r="O113" s="1">
        <v>0</v>
      </c>
      <c r="P113" s="1">
        <v>-1</v>
      </c>
      <c r="Q113" s="1">
        <v>51.927</v>
      </c>
      <c r="R113" s="1">
        <v>-1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51.92700000000001</v>
      </c>
      <c r="AA113" s="1">
        <v>2.0759999999999996</v>
      </c>
      <c r="AB113" s="1">
        <v>1.833</v>
      </c>
      <c r="AC113" s="1">
        <v>0.268</v>
      </c>
      <c r="AD113" s="1">
        <v>-1</v>
      </c>
      <c r="AE113" s="1">
        <v>0</v>
      </c>
      <c r="AF113" s="1">
        <v>0</v>
      </c>
      <c r="AG113" s="1">
        <v>0.268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f t="shared" si="4"/>
        <v>0.268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>
        <f t="shared" si="5"/>
        <v>0</v>
      </c>
      <c r="AU113" s="1">
        <v>0</v>
      </c>
      <c r="AV113" s="1" t="s">
        <v>1836</v>
      </c>
      <c r="BA113" s="2">
        <v>1228</v>
      </c>
      <c r="BD113" s="2">
        <v>1900</v>
      </c>
      <c r="BE113" s="15">
        <f t="shared" si="6"/>
        <v>3128</v>
      </c>
      <c r="BG113" s="2">
        <v>276</v>
      </c>
      <c r="BJ113" s="2">
        <v>1186</v>
      </c>
      <c r="BK113" s="2">
        <v>276</v>
      </c>
      <c r="BM113" s="2">
        <v>1068</v>
      </c>
      <c r="BN113" s="13">
        <f t="shared" si="7"/>
        <v>2806</v>
      </c>
    </row>
    <row r="114" spans="1:66" ht="12.75">
      <c r="A114" s="1" t="s">
        <v>1231</v>
      </c>
      <c r="B114" s="1" t="s">
        <v>1232</v>
      </c>
      <c r="C114" s="1" t="s">
        <v>1233</v>
      </c>
      <c r="D114" s="1" t="s">
        <v>1848</v>
      </c>
      <c r="E114" s="1" t="s">
        <v>1234</v>
      </c>
      <c r="F114" s="16" t="s">
        <v>213</v>
      </c>
      <c r="G114" s="1" t="s">
        <v>1833</v>
      </c>
      <c r="H114" s="1" t="s">
        <v>1235</v>
      </c>
      <c r="I114" s="1">
        <v>32519</v>
      </c>
      <c r="J114" s="1" t="s">
        <v>1835</v>
      </c>
      <c r="K114" s="1">
        <v>8824.9036654</v>
      </c>
      <c r="L114" s="1">
        <v>-1</v>
      </c>
      <c r="M114" s="1">
        <v>0</v>
      </c>
      <c r="N114" s="1">
        <v>8824.600008</v>
      </c>
      <c r="O114" s="1">
        <v>-1</v>
      </c>
      <c r="P114" s="1">
        <v>0</v>
      </c>
      <c r="Q114" s="1">
        <v>8124.600007999999</v>
      </c>
      <c r="R114" s="1">
        <v>0</v>
      </c>
      <c r="S114" s="1">
        <v>700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260</v>
      </c>
      <c r="Z114" s="1">
        <v>7864.600008000001</v>
      </c>
      <c r="AA114" s="1">
        <v>1420.000006</v>
      </c>
      <c r="AB114" s="1">
        <v>1420.000006</v>
      </c>
      <c r="AC114" s="1">
        <v>360</v>
      </c>
      <c r="AD114" s="1">
        <v>0</v>
      </c>
      <c r="AE114" s="1">
        <v>0</v>
      </c>
      <c r="AF114" s="1">
        <v>0</v>
      </c>
      <c r="AG114" s="1">
        <v>360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f t="shared" si="4"/>
        <v>360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>
        <f t="shared" si="5"/>
        <v>0</v>
      </c>
      <c r="AU114" s="1">
        <v>0</v>
      </c>
      <c r="AV114" s="1" t="s">
        <v>1868</v>
      </c>
      <c r="BA114" s="2">
        <v>1228</v>
      </c>
      <c r="BC114" s="2">
        <v>1720</v>
      </c>
      <c r="BD114" s="2">
        <v>1900</v>
      </c>
      <c r="BE114" s="15">
        <f t="shared" si="6"/>
        <v>4848</v>
      </c>
      <c r="BG114" s="2">
        <v>276</v>
      </c>
      <c r="BJ114" s="2">
        <v>1174</v>
      </c>
      <c r="BK114" s="2">
        <v>276</v>
      </c>
      <c r="BL114" s="2">
        <v>620</v>
      </c>
      <c r="BM114" s="2">
        <v>1068</v>
      </c>
      <c r="BN114" s="13">
        <f t="shared" si="7"/>
        <v>3414</v>
      </c>
    </row>
    <row r="115" spans="1:66" ht="12.75">
      <c r="A115" s="1" t="s">
        <v>1253</v>
      </c>
      <c r="B115" s="1" t="s">
        <v>1254</v>
      </c>
      <c r="C115" s="1" t="s">
        <v>179</v>
      </c>
      <c r="D115" s="1" t="s">
        <v>1951</v>
      </c>
      <c r="E115" s="1" t="s">
        <v>1255</v>
      </c>
      <c r="F115" s="16" t="s">
        <v>213</v>
      </c>
      <c r="G115" s="1" t="s">
        <v>1833</v>
      </c>
      <c r="H115" s="1" t="s">
        <v>1256</v>
      </c>
      <c r="I115" s="1">
        <v>32519</v>
      </c>
      <c r="J115" s="1" t="s">
        <v>1835</v>
      </c>
      <c r="K115" s="1">
        <v>362.71938059999997</v>
      </c>
      <c r="L115" s="1">
        <v>0</v>
      </c>
      <c r="M115" s="1">
        <v>0</v>
      </c>
      <c r="N115" s="1">
        <v>362.7</v>
      </c>
      <c r="O115" s="1">
        <v>0</v>
      </c>
      <c r="P115" s="1">
        <v>0</v>
      </c>
      <c r="Q115" s="1">
        <v>359.6</v>
      </c>
      <c r="R115" s="1">
        <v>0</v>
      </c>
      <c r="S115" s="1">
        <v>3.1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63.1</v>
      </c>
      <c r="Z115" s="1">
        <v>296.5</v>
      </c>
      <c r="AA115" s="1">
        <v>63.9</v>
      </c>
      <c r="AB115" s="1">
        <v>63.9</v>
      </c>
      <c r="AC115" s="1">
        <v>63.1</v>
      </c>
      <c r="AD115" s="1">
        <v>0</v>
      </c>
      <c r="AE115" s="1">
        <v>0</v>
      </c>
      <c r="AF115" s="1">
        <v>0</v>
      </c>
      <c r="AG115" s="1">
        <v>0</v>
      </c>
      <c r="AH115" s="1">
        <v>2.5</v>
      </c>
      <c r="AI115" s="1">
        <v>0.8</v>
      </c>
      <c r="AJ115" s="1">
        <v>0</v>
      </c>
      <c r="AK115" s="1">
        <v>59.8</v>
      </c>
      <c r="AL115" s="1">
        <v>0</v>
      </c>
      <c r="AM115" s="1">
        <f t="shared" si="4"/>
        <v>63.099999999999994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>
        <f t="shared" si="5"/>
        <v>0</v>
      </c>
      <c r="AU115" s="1">
        <v>0</v>
      </c>
      <c r="AV115" s="1" t="s">
        <v>1836</v>
      </c>
      <c r="BA115" s="2">
        <v>1228</v>
      </c>
      <c r="BD115" s="2">
        <v>1900</v>
      </c>
      <c r="BE115" s="15">
        <f t="shared" si="6"/>
        <v>3128</v>
      </c>
      <c r="BF115" s="2">
        <v>276</v>
      </c>
      <c r="BJ115" s="2">
        <v>1186</v>
      </c>
      <c r="BK115" s="2">
        <v>276</v>
      </c>
      <c r="BM115" s="2">
        <v>1068</v>
      </c>
      <c r="BN115" s="13">
        <f t="shared" si="7"/>
        <v>2806</v>
      </c>
    </row>
    <row r="116" spans="1:66" ht="12.75">
      <c r="A116" s="1" t="s">
        <v>1287</v>
      </c>
      <c r="B116" s="1" t="s">
        <v>1288</v>
      </c>
      <c r="C116" s="1" t="s">
        <v>1289</v>
      </c>
      <c r="D116" s="1" t="s">
        <v>2097</v>
      </c>
      <c r="E116" s="1" t="s">
        <v>1290</v>
      </c>
      <c r="F116" s="1"/>
      <c r="G116" s="1" t="s">
        <v>1833</v>
      </c>
      <c r="H116" s="1" t="s">
        <v>1291</v>
      </c>
      <c r="I116" s="1">
        <v>32519</v>
      </c>
      <c r="J116" s="1" t="s">
        <v>1835</v>
      </c>
      <c r="K116" s="1">
        <v>1035</v>
      </c>
      <c r="L116" s="1">
        <v>0</v>
      </c>
      <c r="M116" s="1">
        <v>0</v>
      </c>
      <c r="N116" s="1">
        <v>1035</v>
      </c>
      <c r="O116" s="1">
        <v>0</v>
      </c>
      <c r="P116" s="1">
        <v>0</v>
      </c>
      <c r="Q116" s="1">
        <v>1035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328</v>
      </c>
      <c r="Z116" s="1">
        <v>707</v>
      </c>
      <c r="AA116" s="1">
        <v>775</v>
      </c>
      <c r="AB116" s="1">
        <v>775</v>
      </c>
      <c r="AC116" s="1">
        <v>68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68</v>
      </c>
      <c r="AJ116" s="1">
        <v>0</v>
      </c>
      <c r="AK116" s="1">
        <v>0</v>
      </c>
      <c r="AL116" s="1">
        <v>0</v>
      </c>
      <c r="AM116" s="1">
        <f t="shared" si="4"/>
        <v>68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>
        <f t="shared" si="5"/>
        <v>0</v>
      </c>
      <c r="AU116" s="1">
        <v>0</v>
      </c>
      <c r="AV116" s="1" t="s">
        <v>1836</v>
      </c>
      <c r="BA116" s="2">
        <v>1228</v>
      </c>
      <c r="BD116" s="2">
        <v>1900</v>
      </c>
      <c r="BE116" s="15">
        <f t="shared" si="6"/>
        <v>3128</v>
      </c>
      <c r="BG116" s="2">
        <v>276</v>
      </c>
      <c r="BJ116" s="2">
        <v>1186</v>
      </c>
      <c r="BK116" s="2">
        <v>276</v>
      </c>
      <c r="BM116" s="2">
        <v>1068</v>
      </c>
      <c r="BN116" s="13">
        <f t="shared" si="7"/>
        <v>2806</v>
      </c>
    </row>
    <row r="117" spans="1:66" ht="12.75">
      <c r="A117" s="1" t="s">
        <v>1316</v>
      </c>
      <c r="B117" s="1" t="s">
        <v>1317</v>
      </c>
      <c r="C117" s="1" t="s">
        <v>1318</v>
      </c>
      <c r="D117" s="1" t="s">
        <v>1840</v>
      </c>
      <c r="E117" s="1" t="s">
        <v>1319</v>
      </c>
      <c r="F117" s="1"/>
      <c r="G117" s="1" t="s">
        <v>1833</v>
      </c>
      <c r="H117" s="1" t="s">
        <v>1320</v>
      </c>
      <c r="I117" s="1">
        <v>32519</v>
      </c>
      <c r="J117" s="1" t="s">
        <v>1835</v>
      </c>
      <c r="K117" s="1">
        <v>2396.4148869999976</v>
      </c>
      <c r="L117" s="1">
        <v>0</v>
      </c>
      <c r="M117" s="1">
        <v>-1</v>
      </c>
      <c r="N117" s="1">
        <v>2222.3334019999984</v>
      </c>
      <c r="O117" s="1">
        <v>0</v>
      </c>
      <c r="P117" s="1">
        <v>-1</v>
      </c>
      <c r="Q117" s="1">
        <v>2220.39</v>
      </c>
      <c r="R117" s="1">
        <v>-1</v>
      </c>
      <c r="S117" s="1">
        <v>0</v>
      </c>
      <c r="T117" s="1">
        <v>0</v>
      </c>
      <c r="U117" s="1">
        <v>1.9434020000000007</v>
      </c>
      <c r="V117" s="1">
        <v>-1</v>
      </c>
      <c r="W117" s="1">
        <v>0</v>
      </c>
      <c r="X117" s="1">
        <v>0</v>
      </c>
      <c r="Y117" s="1">
        <v>0</v>
      </c>
      <c r="Z117" s="1">
        <v>2220.39</v>
      </c>
      <c r="AA117" s="1">
        <v>146.94340200000002</v>
      </c>
      <c r="AB117" s="1">
        <v>146.94340200000002</v>
      </c>
      <c r="AC117" s="1">
        <v>1.943402</v>
      </c>
      <c r="AD117" s="1">
        <v>-1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f t="shared" si="4"/>
        <v>0</v>
      </c>
      <c r="AN117" s="1">
        <v>0</v>
      </c>
      <c r="AO117" s="1">
        <v>0</v>
      </c>
      <c r="AP117" s="1">
        <v>1.788402</v>
      </c>
      <c r="AQ117" s="1">
        <v>0</v>
      </c>
      <c r="AR117" s="1">
        <v>0.155</v>
      </c>
      <c r="AS117" s="1">
        <v>0</v>
      </c>
      <c r="AT117">
        <f t="shared" si="5"/>
        <v>1.943402</v>
      </c>
      <c r="AU117" s="1">
        <v>0</v>
      </c>
      <c r="AV117" s="1" t="s">
        <v>1919</v>
      </c>
      <c r="BE117" s="15">
        <f t="shared" si="6"/>
        <v>0</v>
      </c>
      <c r="BH117" s="2">
        <v>276</v>
      </c>
      <c r="BN117" s="13">
        <f t="shared" si="7"/>
        <v>276</v>
      </c>
    </row>
    <row r="118" spans="1:66" ht="12.75">
      <c r="A118" s="1" t="s">
        <v>1321</v>
      </c>
      <c r="B118" s="1" t="s">
        <v>1322</v>
      </c>
      <c r="C118" s="1" t="s">
        <v>1323</v>
      </c>
      <c r="D118" s="1" t="s">
        <v>1923</v>
      </c>
      <c r="E118" s="1" t="s">
        <v>1324</v>
      </c>
      <c r="F118" s="1"/>
      <c r="G118" s="1" t="s">
        <v>1833</v>
      </c>
      <c r="H118" s="1" t="s">
        <v>1325</v>
      </c>
      <c r="I118" s="1">
        <v>32519</v>
      </c>
      <c r="J118" s="1" t="s">
        <v>1835</v>
      </c>
      <c r="K118" s="1">
        <v>3115.4</v>
      </c>
      <c r="L118" s="1">
        <v>0</v>
      </c>
      <c r="M118" s="1">
        <v>0</v>
      </c>
      <c r="N118" s="1">
        <v>3115.4</v>
      </c>
      <c r="O118" s="1">
        <v>0</v>
      </c>
      <c r="P118" s="1">
        <v>0</v>
      </c>
      <c r="Q118" s="1">
        <v>3115</v>
      </c>
      <c r="R118" s="1">
        <v>0</v>
      </c>
      <c r="S118" s="1">
        <v>0</v>
      </c>
      <c r="T118" s="1">
        <v>0</v>
      </c>
      <c r="U118" s="1">
        <v>0.4</v>
      </c>
      <c r="V118" s="1">
        <v>0</v>
      </c>
      <c r="W118" s="1">
        <v>0</v>
      </c>
      <c r="X118" s="1">
        <v>0</v>
      </c>
      <c r="Y118" s="1">
        <v>0</v>
      </c>
      <c r="Z118" s="1">
        <v>3115</v>
      </c>
      <c r="AA118" s="1">
        <v>0.4</v>
      </c>
      <c r="AB118" s="1">
        <v>0.4</v>
      </c>
      <c r="AC118" s="1">
        <v>0.4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f t="shared" si="4"/>
        <v>0</v>
      </c>
      <c r="AN118" s="1">
        <v>0</v>
      </c>
      <c r="AO118" s="1">
        <v>0</v>
      </c>
      <c r="AP118" s="1">
        <v>0</v>
      </c>
      <c r="AQ118" s="1">
        <v>0.4</v>
      </c>
      <c r="AR118" s="1">
        <v>0</v>
      </c>
      <c r="AS118" s="1">
        <v>0</v>
      </c>
      <c r="AT118">
        <f t="shared" si="5"/>
        <v>0.4</v>
      </c>
      <c r="AU118" s="1">
        <v>0</v>
      </c>
      <c r="AV118" s="1" t="s">
        <v>1844</v>
      </c>
      <c r="BE118" s="15">
        <f t="shared" si="6"/>
        <v>0</v>
      </c>
      <c r="BH118" s="2">
        <v>276</v>
      </c>
      <c r="BN118" s="13">
        <f t="shared" si="7"/>
        <v>276</v>
      </c>
    </row>
    <row r="119" spans="1:66" ht="12.75">
      <c r="A119" s="1" t="s">
        <v>1331</v>
      </c>
      <c r="B119" s="1" t="s">
        <v>1332</v>
      </c>
      <c r="C119" s="1" t="s">
        <v>1333</v>
      </c>
      <c r="D119" s="1" t="s">
        <v>1886</v>
      </c>
      <c r="E119" s="1" t="s">
        <v>1334</v>
      </c>
      <c r="F119" s="16" t="s">
        <v>213</v>
      </c>
      <c r="G119" s="1" t="s">
        <v>1833</v>
      </c>
      <c r="H119" s="1" t="s">
        <v>1335</v>
      </c>
      <c r="I119" s="1">
        <v>32519</v>
      </c>
      <c r="J119" s="1" t="s">
        <v>1835</v>
      </c>
      <c r="K119" s="1">
        <v>0.28800000000000003</v>
      </c>
      <c r="L119" s="1">
        <v>0</v>
      </c>
      <c r="M119" s="1">
        <v>0</v>
      </c>
      <c r="N119" s="1">
        <v>0.28800000000000003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0.28800000000000003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0.288</v>
      </c>
      <c r="AB119" s="1">
        <v>0.288</v>
      </c>
      <c r="AC119" s="1">
        <v>0.19699999999999998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f t="shared" si="4"/>
        <v>0</v>
      </c>
      <c r="AN119" s="1">
        <v>0</v>
      </c>
      <c r="AO119" s="1">
        <v>0</v>
      </c>
      <c r="AP119" s="1">
        <v>0</v>
      </c>
      <c r="AQ119" s="1">
        <v>0.19699999999999998</v>
      </c>
      <c r="AR119" s="1">
        <v>0</v>
      </c>
      <c r="AS119" s="1">
        <v>0</v>
      </c>
      <c r="AT119">
        <f t="shared" si="5"/>
        <v>0.19699999999999998</v>
      </c>
      <c r="AU119" s="1">
        <v>0</v>
      </c>
      <c r="AV119" s="1" t="s">
        <v>1836</v>
      </c>
      <c r="BE119" s="15">
        <f t="shared" si="6"/>
        <v>0</v>
      </c>
      <c r="BH119" s="2">
        <v>276</v>
      </c>
      <c r="BN119" s="13">
        <f t="shared" si="7"/>
        <v>276</v>
      </c>
    </row>
    <row r="120" spans="1:66" ht="12.75">
      <c r="A120" s="1" t="s">
        <v>1336</v>
      </c>
      <c r="B120" s="1" t="s">
        <v>1337</v>
      </c>
      <c r="C120" s="1" t="s">
        <v>1338</v>
      </c>
      <c r="D120" s="1" t="s">
        <v>2097</v>
      </c>
      <c r="E120" s="1" t="s">
        <v>1339</v>
      </c>
      <c r="F120" s="16" t="s">
        <v>213</v>
      </c>
      <c r="G120" s="1" t="s">
        <v>1833</v>
      </c>
      <c r="H120" s="1" t="s">
        <v>1340</v>
      </c>
      <c r="I120" s="1">
        <v>32519</v>
      </c>
      <c r="J120" s="1" t="s">
        <v>1835</v>
      </c>
      <c r="K120" s="1">
        <v>0.30189400000000005</v>
      </c>
      <c r="L120" s="1">
        <v>0</v>
      </c>
      <c r="M120" s="1">
        <v>0</v>
      </c>
      <c r="N120" s="1">
        <v>0.28440000000000004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0.28440000000000004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0.2844</v>
      </c>
      <c r="AB120" s="1">
        <v>0.2844</v>
      </c>
      <c r="AC120" s="1">
        <v>0.1913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f t="shared" si="4"/>
        <v>0</v>
      </c>
      <c r="AN120" s="1">
        <v>0</v>
      </c>
      <c r="AO120" s="1">
        <v>0</v>
      </c>
      <c r="AP120" s="1">
        <v>0</v>
      </c>
      <c r="AQ120" s="1">
        <v>0.1913</v>
      </c>
      <c r="AR120" s="1">
        <v>0</v>
      </c>
      <c r="AS120" s="1">
        <v>0</v>
      </c>
      <c r="AT120">
        <f t="shared" si="5"/>
        <v>0.1913</v>
      </c>
      <c r="AU120" s="1">
        <v>0</v>
      </c>
      <c r="AV120" s="1" t="s">
        <v>1836</v>
      </c>
      <c r="BE120" s="15">
        <f t="shared" si="6"/>
        <v>0</v>
      </c>
      <c r="BH120" s="2">
        <v>276</v>
      </c>
      <c r="BN120" s="13">
        <f t="shared" si="7"/>
        <v>276</v>
      </c>
    </row>
    <row r="121" spans="1:66" ht="12.75">
      <c r="A121" s="1" t="s">
        <v>1353</v>
      </c>
      <c r="B121" s="1" t="s">
        <v>1354</v>
      </c>
      <c r="C121" s="1" t="s">
        <v>536</v>
      </c>
      <c r="D121" s="1" t="s">
        <v>1848</v>
      </c>
      <c r="E121" s="1" t="s">
        <v>1355</v>
      </c>
      <c r="F121" s="1"/>
      <c r="G121" s="1" t="s">
        <v>1833</v>
      </c>
      <c r="H121" s="1" t="s">
        <v>1356</v>
      </c>
      <c r="I121" s="1">
        <v>32519</v>
      </c>
      <c r="J121" s="1" t="s">
        <v>1835</v>
      </c>
      <c r="K121" s="1">
        <v>14139</v>
      </c>
      <c r="L121" s="1">
        <v>0</v>
      </c>
      <c r="M121" s="1">
        <v>0</v>
      </c>
      <c r="N121" s="1">
        <v>14139</v>
      </c>
      <c r="O121" s="1">
        <v>0</v>
      </c>
      <c r="P121" s="1">
        <v>0</v>
      </c>
      <c r="Q121" s="1">
        <v>14139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12664</v>
      </c>
      <c r="Z121" s="1">
        <v>1475</v>
      </c>
      <c r="AA121" s="1">
        <v>12664</v>
      </c>
      <c r="AB121" s="1">
        <v>7662</v>
      </c>
      <c r="AC121" s="1">
        <v>7427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7427</v>
      </c>
      <c r="AL121" s="1">
        <v>0</v>
      </c>
      <c r="AM121" s="1">
        <f t="shared" si="4"/>
        <v>7427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>
        <f t="shared" si="5"/>
        <v>0</v>
      </c>
      <c r="AU121" s="1">
        <v>0</v>
      </c>
      <c r="AV121" s="1" t="s">
        <v>1844</v>
      </c>
      <c r="AZ121" s="2">
        <v>17296</v>
      </c>
      <c r="BA121" s="2">
        <v>1228</v>
      </c>
      <c r="BC121" s="2">
        <v>1720</v>
      </c>
      <c r="BD121" s="2">
        <v>7130</v>
      </c>
      <c r="BE121" s="15">
        <f t="shared" si="6"/>
        <v>27374</v>
      </c>
      <c r="BG121" s="2">
        <v>276</v>
      </c>
      <c r="BI121" s="2">
        <v>1899</v>
      </c>
      <c r="BJ121" s="2">
        <v>1134</v>
      </c>
      <c r="BK121" s="2">
        <v>276</v>
      </c>
      <c r="BL121" s="2">
        <v>620</v>
      </c>
      <c r="BM121" s="2">
        <v>1823</v>
      </c>
      <c r="BN121" s="13">
        <f t="shared" si="7"/>
        <v>6028</v>
      </c>
    </row>
    <row r="122" spans="1:66" ht="12.75">
      <c r="A122" s="1" t="s">
        <v>1442</v>
      </c>
      <c r="B122" s="1" t="s">
        <v>1443</v>
      </c>
      <c r="C122" s="1" t="s">
        <v>1444</v>
      </c>
      <c r="D122" s="1" t="s">
        <v>2125</v>
      </c>
      <c r="E122" s="1" t="s">
        <v>1445</v>
      </c>
      <c r="F122" s="1"/>
      <c r="G122" s="1" t="s">
        <v>1833</v>
      </c>
      <c r="H122" s="1" t="s">
        <v>1446</v>
      </c>
      <c r="I122" s="1">
        <v>32519</v>
      </c>
      <c r="J122" s="1" t="s">
        <v>1835</v>
      </c>
      <c r="K122" s="1">
        <v>5004.4274596000005</v>
      </c>
      <c r="L122" s="1">
        <v>-1</v>
      </c>
      <c r="M122" s="1">
        <v>-1</v>
      </c>
      <c r="N122" s="1">
        <v>4862</v>
      </c>
      <c r="O122" s="1">
        <v>0</v>
      </c>
      <c r="P122" s="1">
        <v>0</v>
      </c>
      <c r="Q122" s="1">
        <v>4862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27</v>
      </c>
      <c r="Z122" s="1">
        <v>4835</v>
      </c>
      <c r="AA122" s="1">
        <v>27</v>
      </c>
      <c r="AB122" s="1">
        <v>27</v>
      </c>
      <c r="AC122" s="1">
        <v>27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27</v>
      </c>
      <c r="AL122" s="1">
        <v>0</v>
      </c>
      <c r="AM122" s="1">
        <f t="shared" si="4"/>
        <v>27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>
        <f t="shared" si="5"/>
        <v>0</v>
      </c>
      <c r="AU122" s="1">
        <v>0</v>
      </c>
      <c r="AV122" s="1" t="s">
        <v>1844</v>
      </c>
      <c r="BA122" s="2">
        <v>1228</v>
      </c>
      <c r="BD122" s="2">
        <v>1900</v>
      </c>
      <c r="BE122" s="15">
        <f t="shared" si="6"/>
        <v>3128</v>
      </c>
      <c r="BG122" s="2">
        <v>276</v>
      </c>
      <c r="BJ122" s="2">
        <v>1174</v>
      </c>
      <c r="BK122" s="2">
        <v>276</v>
      </c>
      <c r="BM122" s="2">
        <v>1068</v>
      </c>
      <c r="BN122" s="13">
        <f t="shared" si="7"/>
        <v>2794</v>
      </c>
    </row>
    <row r="123" spans="1:66" ht="12.75">
      <c r="A123" s="1" t="s">
        <v>1466</v>
      </c>
      <c r="B123" s="1" t="s">
        <v>1467</v>
      </c>
      <c r="C123" s="1" t="s">
        <v>576</v>
      </c>
      <c r="D123" s="1" t="s">
        <v>2097</v>
      </c>
      <c r="E123" s="1" t="s">
        <v>2098</v>
      </c>
      <c r="F123" s="1"/>
      <c r="G123" s="1" t="s">
        <v>1833</v>
      </c>
      <c r="H123" s="1" t="s">
        <v>1468</v>
      </c>
      <c r="I123" s="1">
        <v>32519</v>
      </c>
      <c r="J123" s="1" t="s">
        <v>1835</v>
      </c>
      <c r="K123" s="1">
        <v>33224.000066199995</v>
      </c>
      <c r="L123" s="1">
        <v>0</v>
      </c>
      <c r="M123" s="1">
        <v>-1</v>
      </c>
      <c r="N123" s="1">
        <v>33224.0000662</v>
      </c>
      <c r="O123" s="1">
        <v>0</v>
      </c>
      <c r="P123" s="1">
        <v>-1</v>
      </c>
      <c r="Q123" s="1">
        <v>32908.000066199995</v>
      </c>
      <c r="R123" s="1">
        <v>-1</v>
      </c>
      <c r="S123" s="1">
        <v>312</v>
      </c>
      <c r="T123" s="1">
        <v>-1</v>
      </c>
      <c r="U123" s="1">
        <v>4</v>
      </c>
      <c r="V123" s="1">
        <v>0</v>
      </c>
      <c r="W123" s="1">
        <v>0</v>
      </c>
      <c r="X123" s="1">
        <v>0</v>
      </c>
      <c r="Y123" s="1">
        <v>0</v>
      </c>
      <c r="Z123" s="1">
        <v>32908.000066199995</v>
      </c>
      <c r="AA123" s="1">
        <v>23902.0000662</v>
      </c>
      <c r="AB123" s="1">
        <v>23902</v>
      </c>
      <c r="AC123" s="1">
        <v>2380</v>
      </c>
      <c r="AD123" s="1">
        <v>0</v>
      </c>
      <c r="AE123" s="1">
        <v>2376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f t="shared" si="4"/>
        <v>2376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4</v>
      </c>
      <c r="AT123">
        <f t="shared" si="5"/>
        <v>4</v>
      </c>
      <c r="AU123" s="1">
        <v>0</v>
      </c>
      <c r="AV123" s="1" t="s">
        <v>1844</v>
      </c>
      <c r="BA123" s="2">
        <v>1228</v>
      </c>
      <c r="BC123" s="2">
        <v>1720</v>
      </c>
      <c r="BD123" s="2">
        <v>7130</v>
      </c>
      <c r="BE123" s="15">
        <f t="shared" si="6"/>
        <v>10078</v>
      </c>
      <c r="BG123" s="2">
        <v>276</v>
      </c>
      <c r="BH123" s="2">
        <v>276</v>
      </c>
      <c r="BJ123" s="2">
        <v>986</v>
      </c>
      <c r="BK123" s="2">
        <v>276</v>
      </c>
      <c r="BL123" s="2">
        <v>620</v>
      </c>
      <c r="BM123" s="2">
        <v>1823</v>
      </c>
      <c r="BN123" s="13">
        <f t="shared" si="7"/>
        <v>4257</v>
      </c>
    </row>
    <row r="124" spans="1:66" ht="12.75">
      <c r="A124" s="1" t="s">
        <v>1479</v>
      </c>
      <c r="B124" s="1" t="s">
        <v>1480</v>
      </c>
      <c r="C124" s="1" t="s">
        <v>1481</v>
      </c>
      <c r="D124" s="1" t="s">
        <v>2119</v>
      </c>
      <c r="E124" s="1" t="s">
        <v>1482</v>
      </c>
      <c r="F124" s="1"/>
      <c r="G124" s="1" t="s">
        <v>1833</v>
      </c>
      <c r="H124" s="1" t="s">
        <v>1483</v>
      </c>
      <c r="I124" s="1">
        <v>32519</v>
      </c>
      <c r="J124" s="1" t="s">
        <v>1835</v>
      </c>
      <c r="K124" s="1">
        <v>97.3</v>
      </c>
      <c r="L124" s="1">
        <v>0</v>
      </c>
      <c r="M124" s="1">
        <v>0</v>
      </c>
      <c r="N124" s="1">
        <v>97.3</v>
      </c>
      <c r="O124" s="1">
        <v>0</v>
      </c>
      <c r="P124" s="1">
        <v>0</v>
      </c>
      <c r="Q124" s="1">
        <v>97.3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97.3</v>
      </c>
      <c r="AA124" s="1">
        <v>6.1</v>
      </c>
      <c r="AB124" s="1">
        <v>6.1</v>
      </c>
      <c r="AC124" s="1">
        <v>1</v>
      </c>
      <c r="AD124" s="1">
        <v>0</v>
      </c>
      <c r="AE124" s="1">
        <v>0</v>
      </c>
      <c r="AF124" s="1">
        <v>0</v>
      </c>
      <c r="AG124" s="1">
        <v>1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f t="shared" si="4"/>
        <v>1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>
        <f t="shared" si="5"/>
        <v>0</v>
      </c>
      <c r="AU124" s="1">
        <v>0</v>
      </c>
      <c r="AV124" s="1" t="s">
        <v>1836</v>
      </c>
      <c r="BA124" s="2">
        <v>1228</v>
      </c>
      <c r="BE124" s="15">
        <f t="shared" si="6"/>
        <v>1228</v>
      </c>
      <c r="BF124" s="2">
        <v>276</v>
      </c>
      <c r="BJ124" s="2">
        <v>1186</v>
      </c>
      <c r="BK124" s="2">
        <v>276</v>
      </c>
      <c r="BN124" s="13">
        <f t="shared" si="7"/>
        <v>1738</v>
      </c>
    </row>
    <row r="125" spans="1:66" ht="12.75">
      <c r="A125" s="1" t="s">
        <v>1484</v>
      </c>
      <c r="B125" s="1" t="s">
        <v>1485</v>
      </c>
      <c r="C125" s="1" t="s">
        <v>955</v>
      </c>
      <c r="D125" s="1" t="s">
        <v>1848</v>
      </c>
      <c r="E125" s="1" t="s">
        <v>956</v>
      </c>
      <c r="F125" s="1"/>
      <c r="G125" s="1" t="s">
        <v>1833</v>
      </c>
      <c r="H125" s="1" t="s">
        <v>1486</v>
      </c>
      <c r="I125" s="1">
        <v>32519</v>
      </c>
      <c r="J125" s="1" t="s">
        <v>1835</v>
      </c>
      <c r="K125" s="1">
        <v>1002.0031554000004</v>
      </c>
      <c r="L125" s="1">
        <v>-1</v>
      </c>
      <c r="M125" s="1">
        <v>-1</v>
      </c>
      <c r="N125" s="1">
        <v>862.2</v>
      </c>
      <c r="O125" s="1">
        <v>-1</v>
      </c>
      <c r="P125" s="1">
        <v>-1</v>
      </c>
      <c r="Q125" s="1">
        <v>862.2</v>
      </c>
      <c r="R125" s="1">
        <v>-1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862.2</v>
      </c>
      <c r="AA125" s="1">
        <v>3.4</v>
      </c>
      <c r="AB125" s="1">
        <v>3.4</v>
      </c>
      <c r="AC125" s="1">
        <v>3.4</v>
      </c>
      <c r="AD125" s="1">
        <v>-1</v>
      </c>
      <c r="AE125" s="1">
        <v>0</v>
      </c>
      <c r="AF125" s="1">
        <v>0</v>
      </c>
      <c r="AG125" s="1">
        <v>3.4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f t="shared" si="4"/>
        <v>3.4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>
        <f t="shared" si="5"/>
        <v>0</v>
      </c>
      <c r="AU125" s="1">
        <v>0</v>
      </c>
      <c r="AV125" s="1" t="s">
        <v>1836</v>
      </c>
      <c r="BA125" s="2">
        <v>1228</v>
      </c>
      <c r="BD125" s="2">
        <v>1900</v>
      </c>
      <c r="BE125" s="15">
        <f t="shared" si="6"/>
        <v>3128</v>
      </c>
      <c r="BG125" s="2">
        <v>276</v>
      </c>
      <c r="BJ125" s="2">
        <v>1174</v>
      </c>
      <c r="BK125" s="2">
        <v>276</v>
      </c>
      <c r="BM125" s="2">
        <v>1068</v>
      </c>
      <c r="BN125" s="13">
        <f t="shared" si="7"/>
        <v>2794</v>
      </c>
    </row>
    <row r="126" spans="1:66" ht="12.75">
      <c r="A126" s="1" t="s">
        <v>1487</v>
      </c>
      <c r="B126" s="1" t="s">
        <v>1488</v>
      </c>
      <c r="C126" s="1" t="s">
        <v>1489</v>
      </c>
      <c r="D126" s="1" t="s">
        <v>1905</v>
      </c>
      <c r="E126" s="1" t="s">
        <v>1490</v>
      </c>
      <c r="F126" s="1"/>
      <c r="G126" s="1" t="s">
        <v>1833</v>
      </c>
      <c r="H126" s="1" t="s">
        <v>1491</v>
      </c>
      <c r="I126" s="1">
        <v>32519</v>
      </c>
      <c r="J126" s="1" t="s">
        <v>1835</v>
      </c>
      <c r="K126" s="1">
        <v>2783.7000661999996</v>
      </c>
      <c r="L126" s="1">
        <v>0</v>
      </c>
      <c r="M126" s="1">
        <v>0</v>
      </c>
      <c r="N126" s="1">
        <v>2343.5</v>
      </c>
      <c r="O126" s="1">
        <v>0</v>
      </c>
      <c r="P126" s="1">
        <v>0</v>
      </c>
      <c r="Q126" s="1">
        <v>69</v>
      </c>
      <c r="R126" s="1">
        <v>0</v>
      </c>
      <c r="S126" s="1">
        <v>2274.2</v>
      </c>
      <c r="T126" s="1">
        <v>0</v>
      </c>
      <c r="U126" s="1">
        <v>0.3</v>
      </c>
      <c r="V126" s="1">
        <v>0</v>
      </c>
      <c r="W126" s="1">
        <v>0</v>
      </c>
      <c r="X126" s="1">
        <v>0</v>
      </c>
      <c r="Y126" s="1">
        <v>0</v>
      </c>
      <c r="Z126" s="1">
        <v>69</v>
      </c>
      <c r="AA126" s="1">
        <v>0.3</v>
      </c>
      <c r="AB126" s="1">
        <v>0.3</v>
      </c>
      <c r="AC126" s="1">
        <v>0.3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f t="shared" si="4"/>
        <v>0</v>
      </c>
      <c r="AN126" s="1">
        <v>0</v>
      </c>
      <c r="AO126" s="1">
        <v>0</v>
      </c>
      <c r="AP126" s="1">
        <v>0</v>
      </c>
      <c r="AQ126" s="1">
        <v>0.3</v>
      </c>
      <c r="AR126" s="1">
        <v>0</v>
      </c>
      <c r="AS126" s="1">
        <v>0</v>
      </c>
      <c r="AT126">
        <f t="shared" si="5"/>
        <v>0.3</v>
      </c>
      <c r="AU126" s="1">
        <v>0</v>
      </c>
      <c r="AV126" s="1" t="s">
        <v>1844</v>
      </c>
      <c r="BE126" s="15">
        <f t="shared" si="6"/>
        <v>0</v>
      </c>
      <c r="BH126" s="2">
        <v>276</v>
      </c>
      <c r="BN126" s="13">
        <f t="shared" si="7"/>
        <v>276</v>
      </c>
    </row>
    <row r="127" spans="1:66" ht="12.75">
      <c r="A127" s="1" t="s">
        <v>1526</v>
      </c>
      <c r="B127" s="1" t="s">
        <v>1527</v>
      </c>
      <c r="C127" s="1" t="s">
        <v>1528</v>
      </c>
      <c r="D127" s="1" t="s">
        <v>1892</v>
      </c>
      <c r="E127" s="1" t="s">
        <v>1529</v>
      </c>
      <c r="F127" s="1"/>
      <c r="G127" s="1" t="s">
        <v>1833</v>
      </c>
      <c r="H127" s="1" t="s">
        <v>1530</v>
      </c>
      <c r="I127" s="1">
        <v>32519</v>
      </c>
      <c r="J127" s="1" t="s">
        <v>1835</v>
      </c>
      <c r="K127" s="1">
        <v>511.48</v>
      </c>
      <c r="L127" s="1">
        <v>0</v>
      </c>
      <c r="M127" s="1">
        <v>0</v>
      </c>
      <c r="N127" s="1">
        <v>511.48</v>
      </c>
      <c r="O127" s="1">
        <v>0</v>
      </c>
      <c r="P127" s="1">
        <v>0</v>
      </c>
      <c r="Q127" s="1">
        <v>511.48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399.9</v>
      </c>
      <c r="Z127" s="1">
        <v>111.58</v>
      </c>
      <c r="AA127" s="1">
        <v>399.91</v>
      </c>
      <c r="AB127" s="1">
        <v>382.85</v>
      </c>
      <c r="AC127" s="1">
        <v>364.4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364.4</v>
      </c>
      <c r="AL127" s="1">
        <v>0</v>
      </c>
      <c r="AM127" s="1">
        <f t="shared" si="4"/>
        <v>364.4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>
        <f t="shared" si="5"/>
        <v>0</v>
      </c>
      <c r="AU127" s="1">
        <v>0</v>
      </c>
      <c r="AV127" s="1" t="s">
        <v>1844</v>
      </c>
      <c r="BA127" s="2">
        <v>1228</v>
      </c>
      <c r="BD127" s="2">
        <v>1900</v>
      </c>
      <c r="BE127" s="15">
        <f t="shared" si="6"/>
        <v>3128</v>
      </c>
      <c r="BG127" s="2">
        <v>276</v>
      </c>
      <c r="BJ127" s="2">
        <v>1186</v>
      </c>
      <c r="BK127" s="2">
        <v>276</v>
      </c>
      <c r="BM127" s="2">
        <v>1068</v>
      </c>
      <c r="BN127" s="13">
        <f t="shared" si="7"/>
        <v>2806</v>
      </c>
    </row>
    <row r="128" spans="1:66" ht="12.75">
      <c r="A128" s="1" t="s">
        <v>1531</v>
      </c>
      <c r="B128" s="1" t="s">
        <v>1532</v>
      </c>
      <c r="C128" s="1" t="s">
        <v>1533</v>
      </c>
      <c r="D128" s="1" t="s">
        <v>2265</v>
      </c>
      <c r="E128" s="1" t="s">
        <v>1534</v>
      </c>
      <c r="F128" s="1"/>
      <c r="G128" s="1" t="s">
        <v>1833</v>
      </c>
      <c r="H128" s="1" t="s">
        <v>1535</v>
      </c>
      <c r="I128" s="1">
        <v>32519</v>
      </c>
      <c r="J128" s="1" t="s">
        <v>1835</v>
      </c>
      <c r="K128" s="1">
        <v>1570</v>
      </c>
      <c r="L128" s="1">
        <v>0</v>
      </c>
      <c r="M128" s="1">
        <v>0</v>
      </c>
      <c r="N128" s="1">
        <v>1570</v>
      </c>
      <c r="O128" s="1">
        <v>0</v>
      </c>
      <c r="P128" s="1">
        <v>0</v>
      </c>
      <c r="Q128" s="1">
        <v>1570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750</v>
      </c>
      <c r="Z128" s="1">
        <v>820</v>
      </c>
      <c r="AA128" s="1">
        <v>750</v>
      </c>
      <c r="AB128" s="1">
        <v>750</v>
      </c>
      <c r="AC128" s="1">
        <v>750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750</v>
      </c>
      <c r="AL128" s="1">
        <v>0</v>
      </c>
      <c r="AM128" s="1">
        <f t="shared" si="4"/>
        <v>750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>
        <f t="shared" si="5"/>
        <v>0</v>
      </c>
      <c r="AU128" s="1">
        <v>0</v>
      </c>
      <c r="AV128" s="1" t="s">
        <v>1844</v>
      </c>
      <c r="BA128" s="2">
        <v>1228</v>
      </c>
      <c r="BD128" s="2">
        <v>1900</v>
      </c>
      <c r="BE128" s="15">
        <f t="shared" si="6"/>
        <v>3128</v>
      </c>
      <c r="BG128" s="2">
        <v>276</v>
      </c>
      <c r="BJ128" s="2">
        <v>1174</v>
      </c>
      <c r="BK128" s="2">
        <v>276</v>
      </c>
      <c r="BM128" s="2">
        <v>1068</v>
      </c>
      <c r="BN128" s="13">
        <f t="shared" si="7"/>
        <v>2794</v>
      </c>
    </row>
    <row r="129" spans="1:66" ht="12.75">
      <c r="A129" s="1" t="s">
        <v>1549</v>
      </c>
      <c r="B129" s="1" t="s">
        <v>1550</v>
      </c>
      <c r="C129" s="1" t="s">
        <v>1551</v>
      </c>
      <c r="D129" s="1" t="s">
        <v>2181</v>
      </c>
      <c r="E129" s="1" t="s">
        <v>1552</v>
      </c>
      <c r="F129" s="16" t="s">
        <v>213</v>
      </c>
      <c r="G129" s="1" t="s">
        <v>1833</v>
      </c>
      <c r="H129" s="1" t="s">
        <v>1553</v>
      </c>
      <c r="I129" s="1">
        <v>32519</v>
      </c>
      <c r="J129" s="1" t="s">
        <v>1835</v>
      </c>
      <c r="K129" s="1">
        <v>14900.008</v>
      </c>
      <c r="L129" s="1">
        <v>0</v>
      </c>
      <c r="M129" s="1">
        <v>0</v>
      </c>
      <c r="N129" s="1">
        <v>14900</v>
      </c>
      <c r="O129" s="1">
        <v>0</v>
      </c>
      <c r="P129" s="1">
        <v>0</v>
      </c>
      <c r="Q129" s="1">
        <v>14900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7562</v>
      </c>
      <c r="Z129" s="1">
        <v>7338</v>
      </c>
      <c r="AA129" s="1">
        <v>7562</v>
      </c>
      <c r="AB129" s="1">
        <v>7562</v>
      </c>
      <c r="AC129" s="1">
        <v>7562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7562</v>
      </c>
      <c r="AL129" s="1">
        <v>0</v>
      </c>
      <c r="AM129" s="1">
        <f t="shared" si="4"/>
        <v>7562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>
        <f t="shared" si="5"/>
        <v>0</v>
      </c>
      <c r="AU129" s="1">
        <v>0</v>
      </c>
      <c r="AV129" s="1" t="s">
        <v>1844</v>
      </c>
      <c r="AZ129" s="2">
        <v>17296</v>
      </c>
      <c r="BA129" s="2">
        <v>1228</v>
      </c>
      <c r="BC129" s="2">
        <v>1720</v>
      </c>
      <c r="BD129" s="2">
        <v>7130</v>
      </c>
      <c r="BE129" s="15">
        <f t="shared" si="6"/>
        <v>27374</v>
      </c>
      <c r="BG129" s="2">
        <v>276</v>
      </c>
      <c r="BI129" s="2">
        <v>1899</v>
      </c>
      <c r="BJ129" s="2">
        <v>1134</v>
      </c>
      <c r="BK129" s="2">
        <v>276</v>
      </c>
      <c r="BL129" s="2">
        <v>620</v>
      </c>
      <c r="BM129" s="2">
        <v>1823</v>
      </c>
      <c r="BN129" s="13">
        <f t="shared" si="7"/>
        <v>6028</v>
      </c>
    </row>
    <row r="130" spans="1:66" ht="12.75">
      <c r="A130" s="1" t="s">
        <v>1554</v>
      </c>
      <c r="B130" s="1" t="s">
        <v>1555</v>
      </c>
      <c r="C130" s="1" t="s">
        <v>1556</v>
      </c>
      <c r="D130" s="1" t="s">
        <v>1991</v>
      </c>
      <c r="E130" s="1" t="s">
        <v>1557</v>
      </c>
      <c r="F130" s="16" t="s">
        <v>214</v>
      </c>
      <c r="G130" s="1" t="s">
        <v>1833</v>
      </c>
      <c r="H130" s="1" t="s">
        <v>1558</v>
      </c>
      <c r="I130" s="1">
        <v>32519</v>
      </c>
      <c r="J130" s="1" t="s">
        <v>1835</v>
      </c>
      <c r="K130" s="1">
        <v>22781.39</v>
      </c>
      <c r="L130" s="1">
        <v>0</v>
      </c>
      <c r="M130" s="1">
        <v>-1</v>
      </c>
      <c r="N130" s="1">
        <v>22781.39</v>
      </c>
      <c r="O130" s="1">
        <v>0</v>
      </c>
      <c r="P130" s="1">
        <v>-1</v>
      </c>
      <c r="Q130" s="1">
        <v>22335.39</v>
      </c>
      <c r="R130" s="1">
        <v>-1</v>
      </c>
      <c r="S130" s="1">
        <v>442</v>
      </c>
      <c r="T130" s="1">
        <v>0</v>
      </c>
      <c r="U130" s="1">
        <v>0</v>
      </c>
      <c r="V130" s="1">
        <v>0</v>
      </c>
      <c r="W130" s="1">
        <v>4</v>
      </c>
      <c r="X130" s="1">
        <v>0</v>
      </c>
      <c r="Y130" s="1">
        <v>3114</v>
      </c>
      <c r="Z130" s="1">
        <v>19221.39</v>
      </c>
      <c r="AA130" s="1">
        <v>1534</v>
      </c>
      <c r="AB130" s="1">
        <v>1534</v>
      </c>
      <c r="AC130" s="1">
        <v>1534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1530</v>
      </c>
      <c r="AL130" s="1">
        <v>0</v>
      </c>
      <c r="AM130" s="1">
        <f t="shared" si="4"/>
        <v>1530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>
        <f t="shared" si="5"/>
        <v>0</v>
      </c>
      <c r="AU130" s="1">
        <v>4</v>
      </c>
      <c r="AV130" s="1" t="s">
        <v>1844</v>
      </c>
      <c r="BA130" s="2">
        <v>1228</v>
      </c>
      <c r="BC130" s="2">
        <v>1720</v>
      </c>
      <c r="BD130" s="2">
        <v>7130</v>
      </c>
      <c r="BE130" s="15">
        <f t="shared" si="6"/>
        <v>10078</v>
      </c>
      <c r="BG130" s="2">
        <v>276</v>
      </c>
      <c r="BJ130" s="2">
        <v>1071</v>
      </c>
      <c r="BK130" s="2">
        <v>276</v>
      </c>
      <c r="BL130" s="2">
        <v>620</v>
      </c>
      <c r="BM130" s="2">
        <v>1823</v>
      </c>
      <c r="BN130" s="13">
        <f t="shared" si="7"/>
        <v>4066</v>
      </c>
    </row>
    <row r="131" spans="1:66" ht="12.75">
      <c r="A131" s="1" t="s">
        <v>1559</v>
      </c>
      <c r="B131" s="1" t="s">
        <v>1560</v>
      </c>
      <c r="C131" s="1" t="s">
        <v>1561</v>
      </c>
      <c r="D131" s="1" t="s">
        <v>1840</v>
      </c>
      <c r="E131" s="1" t="s">
        <v>1562</v>
      </c>
      <c r="F131" s="1"/>
      <c r="G131" s="1" t="s">
        <v>1833</v>
      </c>
      <c r="H131" s="1" t="s">
        <v>1563</v>
      </c>
      <c r="I131" s="1">
        <v>32519</v>
      </c>
      <c r="J131" s="1" t="s">
        <v>1835</v>
      </c>
      <c r="K131" s="1">
        <v>7167</v>
      </c>
      <c r="L131" s="1">
        <v>0</v>
      </c>
      <c r="M131" s="1">
        <v>-1</v>
      </c>
      <c r="N131" s="1">
        <v>7167</v>
      </c>
      <c r="O131" s="1">
        <v>0</v>
      </c>
      <c r="P131" s="1">
        <v>-1</v>
      </c>
      <c r="Q131" s="1">
        <v>7167</v>
      </c>
      <c r="R131" s="1">
        <v>-1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6045</v>
      </c>
      <c r="Z131" s="1">
        <v>1122</v>
      </c>
      <c r="AA131" s="1">
        <v>445</v>
      </c>
      <c r="AB131" s="1">
        <v>445</v>
      </c>
      <c r="AC131" s="1">
        <v>445</v>
      </c>
      <c r="AD131" s="1">
        <v>-1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445</v>
      </c>
      <c r="AL131" s="1">
        <v>0</v>
      </c>
      <c r="AM131" s="1">
        <f aca="true" t="shared" si="8" ref="AM131:AM194">SUM(AE131:AL131)</f>
        <v>445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>
        <f aca="true" t="shared" si="9" ref="AT131:AT194">SUM(AN131:AS131)</f>
        <v>0</v>
      </c>
      <c r="AU131" s="1">
        <v>0</v>
      </c>
      <c r="AV131" s="1" t="s">
        <v>1844</v>
      </c>
      <c r="BA131" s="2">
        <v>1228</v>
      </c>
      <c r="BC131" s="2">
        <v>1720</v>
      </c>
      <c r="BD131" s="2">
        <v>1900</v>
      </c>
      <c r="BE131" s="15">
        <f aca="true" t="shared" si="10" ref="BE131:BE194">SUM(AW131:BD131)</f>
        <v>4848</v>
      </c>
      <c r="BG131" s="2">
        <v>276</v>
      </c>
      <c r="BJ131" s="2">
        <v>1134</v>
      </c>
      <c r="BK131" s="2">
        <v>276</v>
      </c>
      <c r="BL131" s="2">
        <v>620</v>
      </c>
      <c r="BM131" s="2">
        <v>1068</v>
      </c>
      <c r="BN131" s="13">
        <f aca="true" t="shared" si="11" ref="BN131:BN194">SUM(BF131:BM131)</f>
        <v>3374</v>
      </c>
    </row>
    <row r="132" spans="1:66" ht="12.75">
      <c r="A132" s="1" t="s">
        <v>1578</v>
      </c>
      <c r="B132" s="1" t="s">
        <v>1579</v>
      </c>
      <c r="C132" s="1" t="s">
        <v>1580</v>
      </c>
      <c r="D132" s="1" t="s">
        <v>2162</v>
      </c>
      <c r="E132" s="1" t="s">
        <v>1581</v>
      </c>
      <c r="F132" s="1"/>
      <c r="G132" s="1" t="s">
        <v>1833</v>
      </c>
      <c r="H132" s="1" t="s">
        <v>1582</v>
      </c>
      <c r="I132" s="1">
        <v>32519</v>
      </c>
      <c r="J132" s="1" t="s">
        <v>1835</v>
      </c>
      <c r="K132" s="1">
        <v>68.53846000000001</v>
      </c>
      <c r="L132" s="1">
        <v>0</v>
      </c>
      <c r="M132" s="1">
        <v>0</v>
      </c>
      <c r="N132" s="1">
        <v>51.33846000000001</v>
      </c>
      <c r="O132" s="1">
        <v>0</v>
      </c>
      <c r="P132" s="1">
        <v>0</v>
      </c>
      <c r="Q132" s="1">
        <v>43.06746000000002</v>
      </c>
      <c r="R132" s="1">
        <v>0</v>
      </c>
      <c r="S132" s="1">
        <v>8.25</v>
      </c>
      <c r="T132" s="1">
        <v>0</v>
      </c>
      <c r="U132" s="1">
        <v>0.020999999999999998</v>
      </c>
      <c r="V132" s="1">
        <v>0</v>
      </c>
      <c r="W132" s="1">
        <v>0</v>
      </c>
      <c r="X132" s="1">
        <v>0</v>
      </c>
      <c r="Y132" s="1">
        <v>1.17956</v>
      </c>
      <c r="Z132" s="1">
        <v>41.8879</v>
      </c>
      <c r="AA132" s="1">
        <v>8.678720000000002</v>
      </c>
      <c r="AB132" s="1">
        <v>8.678720000000002</v>
      </c>
      <c r="AC132" s="1">
        <v>0.019799999999999998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f t="shared" si="8"/>
        <v>0</v>
      </c>
      <c r="AN132" s="1">
        <v>0.00092</v>
      </c>
      <c r="AO132" s="1">
        <v>0.0051</v>
      </c>
      <c r="AP132" s="1">
        <v>0</v>
      </c>
      <c r="AQ132" s="1">
        <v>0.00232</v>
      </c>
      <c r="AR132" s="1">
        <v>0.00174</v>
      </c>
      <c r="AS132" s="1">
        <v>0.00972</v>
      </c>
      <c r="AT132">
        <f t="shared" si="9"/>
        <v>0.019799999999999998</v>
      </c>
      <c r="AU132" s="1">
        <v>0</v>
      </c>
      <c r="AV132" s="1" t="s">
        <v>1836</v>
      </c>
      <c r="BE132" s="15">
        <f t="shared" si="10"/>
        <v>0</v>
      </c>
      <c r="BH132" s="2">
        <v>276</v>
      </c>
      <c r="BN132" s="13">
        <f t="shared" si="11"/>
        <v>276</v>
      </c>
    </row>
    <row r="133" spans="1:66" ht="12.75">
      <c r="A133" s="1" t="s">
        <v>1588</v>
      </c>
      <c r="B133" s="1" t="s">
        <v>1589</v>
      </c>
      <c r="C133" s="1" t="s">
        <v>1590</v>
      </c>
      <c r="D133" s="1" t="s">
        <v>1905</v>
      </c>
      <c r="E133" s="1" t="s">
        <v>1591</v>
      </c>
      <c r="F133" s="1"/>
      <c r="G133" s="1" t="s">
        <v>1833</v>
      </c>
      <c r="H133" s="1" t="s">
        <v>1592</v>
      </c>
      <c r="I133" s="1">
        <v>32519</v>
      </c>
      <c r="J133" s="1" t="s">
        <v>1835</v>
      </c>
      <c r="K133" s="1">
        <v>1000</v>
      </c>
      <c r="L133" s="1">
        <v>0</v>
      </c>
      <c r="M133" s="1">
        <v>0</v>
      </c>
      <c r="N133" s="1">
        <v>1000</v>
      </c>
      <c r="O133" s="1">
        <v>0</v>
      </c>
      <c r="P133" s="1">
        <v>0</v>
      </c>
      <c r="Q133" s="1">
        <v>1000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250</v>
      </c>
      <c r="Z133" s="1">
        <v>750</v>
      </c>
      <c r="AA133" s="1">
        <v>250</v>
      </c>
      <c r="AB133" s="1">
        <v>250</v>
      </c>
      <c r="AC133" s="1">
        <v>250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250</v>
      </c>
      <c r="AL133" s="1">
        <v>0</v>
      </c>
      <c r="AM133" s="1">
        <f t="shared" si="8"/>
        <v>250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>
        <f t="shared" si="9"/>
        <v>0</v>
      </c>
      <c r="AU133" s="1">
        <v>0</v>
      </c>
      <c r="AV133" s="1" t="s">
        <v>1919</v>
      </c>
      <c r="BA133" s="2">
        <v>1228</v>
      </c>
      <c r="BE133" s="15">
        <f t="shared" si="10"/>
        <v>1228</v>
      </c>
      <c r="BF133" s="2">
        <v>276</v>
      </c>
      <c r="BJ133" s="2">
        <v>1186</v>
      </c>
      <c r="BK133" s="2">
        <v>276</v>
      </c>
      <c r="BN133" s="13">
        <f t="shared" si="11"/>
        <v>1738</v>
      </c>
    </row>
    <row r="134" spans="1:66" ht="12.75">
      <c r="A134" s="1" t="s">
        <v>1593</v>
      </c>
      <c r="B134" s="1" t="s">
        <v>1594</v>
      </c>
      <c r="C134" s="1" t="s">
        <v>1595</v>
      </c>
      <c r="D134" s="1" t="s">
        <v>41</v>
      </c>
      <c r="E134" s="1" t="s">
        <v>1596</v>
      </c>
      <c r="F134" s="16" t="s">
        <v>214</v>
      </c>
      <c r="G134" s="1" t="s">
        <v>1833</v>
      </c>
      <c r="H134" s="1" t="s">
        <v>1597</v>
      </c>
      <c r="I134" s="1">
        <v>32519</v>
      </c>
      <c r="J134" s="1" t="s">
        <v>1835</v>
      </c>
      <c r="K134" s="1">
        <v>10455</v>
      </c>
      <c r="L134" s="1">
        <v>0</v>
      </c>
      <c r="M134" s="1">
        <v>0</v>
      </c>
      <c r="N134" s="1">
        <v>10455</v>
      </c>
      <c r="O134" s="1">
        <v>0</v>
      </c>
      <c r="P134" s="1">
        <v>0</v>
      </c>
      <c r="Q134" s="1">
        <v>10455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10455</v>
      </c>
      <c r="AA134" s="1">
        <v>9450</v>
      </c>
      <c r="AB134" s="1">
        <v>9200</v>
      </c>
      <c r="AC134" s="1">
        <v>8700</v>
      </c>
      <c r="AD134" s="1">
        <v>0</v>
      </c>
      <c r="AE134" s="1">
        <v>0</v>
      </c>
      <c r="AF134" s="1">
        <v>0</v>
      </c>
      <c r="AG134" s="1">
        <v>8700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f t="shared" si="8"/>
        <v>8700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>
        <f t="shared" si="9"/>
        <v>0</v>
      </c>
      <c r="AU134" s="1">
        <v>0</v>
      </c>
      <c r="AV134" s="1" t="s">
        <v>1919</v>
      </c>
      <c r="AZ134" s="2">
        <v>5969</v>
      </c>
      <c r="BA134" s="2">
        <v>1228</v>
      </c>
      <c r="BC134" s="2">
        <v>1720</v>
      </c>
      <c r="BD134" s="2">
        <v>7130</v>
      </c>
      <c r="BE134" s="15">
        <f t="shared" si="10"/>
        <v>16047</v>
      </c>
      <c r="BG134" s="2">
        <v>276</v>
      </c>
      <c r="BI134" s="2">
        <v>655</v>
      </c>
      <c r="BJ134" s="2">
        <v>1174</v>
      </c>
      <c r="BK134" s="2">
        <v>276</v>
      </c>
      <c r="BL134" s="2">
        <v>620</v>
      </c>
      <c r="BM134" s="2">
        <v>1823</v>
      </c>
      <c r="BN134" s="13">
        <f t="shared" si="11"/>
        <v>4824</v>
      </c>
    </row>
    <row r="135" spans="1:66" ht="12.75">
      <c r="A135" s="1" t="s">
        <v>1603</v>
      </c>
      <c r="B135" s="1" t="s">
        <v>1604</v>
      </c>
      <c r="C135" s="1" t="s">
        <v>165</v>
      </c>
      <c r="D135" s="1" t="s">
        <v>2162</v>
      </c>
      <c r="E135" s="1" t="s">
        <v>1605</v>
      </c>
      <c r="F135" s="1"/>
      <c r="G135" s="1" t="s">
        <v>1833</v>
      </c>
      <c r="H135" s="1" t="s">
        <v>1606</v>
      </c>
      <c r="I135" s="1">
        <v>32519</v>
      </c>
      <c r="J135" s="1" t="s">
        <v>1835</v>
      </c>
      <c r="K135" s="1">
        <v>0.318</v>
      </c>
      <c r="L135" s="1">
        <v>0</v>
      </c>
      <c r="M135" s="1">
        <v>0</v>
      </c>
      <c r="N135" s="1">
        <v>0.318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0.318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0.318</v>
      </c>
      <c r="AB135" s="1">
        <v>0.318</v>
      </c>
      <c r="AC135" s="1">
        <v>0.318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f t="shared" si="8"/>
        <v>0</v>
      </c>
      <c r="AN135" s="1">
        <v>0</v>
      </c>
      <c r="AO135" s="1">
        <v>0</v>
      </c>
      <c r="AP135" s="1">
        <v>0</v>
      </c>
      <c r="AQ135" s="1">
        <v>0.318</v>
      </c>
      <c r="AR135" s="1">
        <v>0</v>
      </c>
      <c r="AS135" s="1">
        <v>0</v>
      </c>
      <c r="AT135">
        <f t="shared" si="9"/>
        <v>0.318</v>
      </c>
      <c r="AU135" s="1">
        <v>0</v>
      </c>
      <c r="AV135" s="1" t="s">
        <v>1836</v>
      </c>
      <c r="BE135" s="15">
        <f t="shared" si="10"/>
        <v>0</v>
      </c>
      <c r="BH135" s="2">
        <v>276</v>
      </c>
      <c r="BN135" s="13">
        <f t="shared" si="11"/>
        <v>276</v>
      </c>
    </row>
    <row r="136" spans="1:66" ht="12.75">
      <c r="A136" s="1" t="s">
        <v>1607</v>
      </c>
      <c r="B136" s="1" t="s">
        <v>1608</v>
      </c>
      <c r="C136" s="1" t="s">
        <v>1609</v>
      </c>
      <c r="D136" s="1" t="s">
        <v>1892</v>
      </c>
      <c r="E136" s="1" t="s">
        <v>1610</v>
      </c>
      <c r="F136" s="1"/>
      <c r="G136" s="1" t="s">
        <v>1833</v>
      </c>
      <c r="H136" s="1" t="s">
        <v>1611</v>
      </c>
      <c r="I136" s="1">
        <v>32519</v>
      </c>
      <c r="J136" s="1" t="s">
        <v>1835</v>
      </c>
      <c r="K136" s="1">
        <v>262</v>
      </c>
      <c r="L136" s="1">
        <v>0</v>
      </c>
      <c r="M136" s="1">
        <v>0</v>
      </c>
      <c r="N136" s="1">
        <v>262</v>
      </c>
      <c r="O136" s="1">
        <v>0</v>
      </c>
      <c r="P136" s="1">
        <v>0</v>
      </c>
      <c r="Q136" s="1">
        <v>255</v>
      </c>
      <c r="R136" s="1">
        <v>0</v>
      </c>
      <c r="S136" s="1">
        <v>0</v>
      </c>
      <c r="T136" s="1">
        <v>0</v>
      </c>
      <c r="U136" s="1">
        <v>7</v>
      </c>
      <c r="V136" s="1">
        <v>0</v>
      </c>
      <c r="W136" s="1">
        <v>0</v>
      </c>
      <c r="X136" s="1">
        <v>0</v>
      </c>
      <c r="Y136" s="1">
        <v>0</v>
      </c>
      <c r="Z136" s="1">
        <v>255</v>
      </c>
      <c r="AA136" s="1">
        <v>7</v>
      </c>
      <c r="AB136" s="1">
        <v>7</v>
      </c>
      <c r="AC136" s="1">
        <v>7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f t="shared" si="8"/>
        <v>0</v>
      </c>
      <c r="AN136" s="1">
        <v>0</v>
      </c>
      <c r="AO136" s="1">
        <v>0</v>
      </c>
      <c r="AP136" s="1">
        <v>0</v>
      </c>
      <c r="AQ136" s="1">
        <v>7</v>
      </c>
      <c r="AR136" s="1">
        <v>0</v>
      </c>
      <c r="AS136" s="1">
        <v>0</v>
      </c>
      <c r="AT136">
        <f t="shared" si="9"/>
        <v>7</v>
      </c>
      <c r="AU136" s="1">
        <v>0</v>
      </c>
      <c r="AV136" s="1" t="s">
        <v>1836</v>
      </c>
      <c r="BE136" s="15">
        <f t="shared" si="10"/>
        <v>0</v>
      </c>
      <c r="BH136" s="2">
        <v>276</v>
      </c>
      <c r="BN136" s="13">
        <f t="shared" si="11"/>
        <v>276</v>
      </c>
    </row>
    <row r="137" spans="1:66" ht="12.75">
      <c r="A137" s="1" t="s">
        <v>1619</v>
      </c>
      <c r="B137" s="1" t="s">
        <v>1620</v>
      </c>
      <c r="C137" s="1" t="s">
        <v>1621</v>
      </c>
      <c r="D137" s="1" t="s">
        <v>1939</v>
      </c>
      <c r="E137" s="1" t="s">
        <v>1622</v>
      </c>
      <c r="F137" s="16" t="s">
        <v>213</v>
      </c>
      <c r="G137" s="1" t="s">
        <v>1833</v>
      </c>
      <c r="H137" s="1" t="s">
        <v>1623</v>
      </c>
      <c r="I137" s="1">
        <v>32519</v>
      </c>
      <c r="J137" s="1" t="s">
        <v>1835</v>
      </c>
      <c r="K137" s="1">
        <v>17282.4485244</v>
      </c>
      <c r="L137" s="1">
        <v>0</v>
      </c>
      <c r="M137" s="1">
        <v>-1</v>
      </c>
      <c r="N137" s="1">
        <v>14202</v>
      </c>
      <c r="O137" s="1">
        <v>0</v>
      </c>
      <c r="P137" s="1">
        <v>0</v>
      </c>
      <c r="Q137" s="1">
        <v>14128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74</v>
      </c>
      <c r="X137" s="1">
        <v>0</v>
      </c>
      <c r="Y137" s="1">
        <v>0</v>
      </c>
      <c r="Z137" s="1">
        <v>14128</v>
      </c>
      <c r="AA137" s="1">
        <v>74</v>
      </c>
      <c r="AB137" s="1">
        <v>74</v>
      </c>
      <c r="AC137" s="1">
        <v>74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f t="shared" si="8"/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>
        <f t="shared" si="9"/>
        <v>0</v>
      </c>
      <c r="AU137" s="1">
        <v>74</v>
      </c>
      <c r="AV137" s="1" t="s">
        <v>1844</v>
      </c>
      <c r="BE137" s="15">
        <f t="shared" si="10"/>
        <v>0</v>
      </c>
      <c r="BN137" s="13">
        <f t="shared" si="11"/>
        <v>0</v>
      </c>
    </row>
    <row r="138" spans="1:66" ht="12.75">
      <c r="A138" s="1" t="s">
        <v>1624</v>
      </c>
      <c r="B138" s="1" t="s">
        <v>1625</v>
      </c>
      <c r="C138" s="1" t="s">
        <v>1626</v>
      </c>
      <c r="D138" s="1" t="s">
        <v>1991</v>
      </c>
      <c r="E138" s="1" t="s">
        <v>1627</v>
      </c>
      <c r="F138" s="16" t="s">
        <v>213</v>
      </c>
      <c r="G138" s="1" t="s">
        <v>1833</v>
      </c>
      <c r="H138" s="1" t="s">
        <v>1628</v>
      </c>
      <c r="I138" s="1">
        <v>32519</v>
      </c>
      <c r="J138" s="1" t="s">
        <v>1835</v>
      </c>
      <c r="K138" s="1">
        <v>20785.2023834</v>
      </c>
      <c r="L138" s="1">
        <v>0</v>
      </c>
      <c r="M138" s="1">
        <v>-1</v>
      </c>
      <c r="N138" s="1">
        <v>20785.2</v>
      </c>
      <c r="O138" s="1">
        <v>0</v>
      </c>
      <c r="P138" s="1">
        <v>-1</v>
      </c>
      <c r="Q138" s="1">
        <v>20780.2</v>
      </c>
      <c r="R138" s="1">
        <v>-1</v>
      </c>
      <c r="S138" s="1">
        <v>0</v>
      </c>
      <c r="T138" s="1">
        <v>0</v>
      </c>
      <c r="U138" s="1">
        <v>5</v>
      </c>
      <c r="V138" s="1">
        <v>0</v>
      </c>
      <c r="W138" s="1">
        <v>0</v>
      </c>
      <c r="X138" s="1">
        <v>0</v>
      </c>
      <c r="Y138" s="1">
        <v>20467</v>
      </c>
      <c r="Z138" s="1">
        <v>313.2</v>
      </c>
      <c r="AA138" s="1">
        <v>265</v>
      </c>
      <c r="AB138" s="1">
        <v>265</v>
      </c>
      <c r="AC138" s="1">
        <v>5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f t="shared" si="8"/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5</v>
      </c>
      <c r="AT138">
        <f t="shared" si="9"/>
        <v>5</v>
      </c>
      <c r="AU138" s="1">
        <v>0</v>
      </c>
      <c r="AV138" s="1" t="s">
        <v>1844</v>
      </c>
      <c r="BE138" s="15">
        <f t="shared" si="10"/>
        <v>0</v>
      </c>
      <c r="BH138" s="2">
        <v>276</v>
      </c>
      <c r="BN138" s="13">
        <f t="shared" si="11"/>
        <v>276</v>
      </c>
    </row>
    <row r="139" spans="1:66" ht="12.75">
      <c r="A139" s="1" t="s">
        <v>1633</v>
      </c>
      <c r="B139" s="1" t="s">
        <v>1634</v>
      </c>
      <c r="C139" s="1" t="s">
        <v>1635</v>
      </c>
      <c r="D139" s="1" t="s">
        <v>855</v>
      </c>
      <c r="E139" s="1" t="s">
        <v>1636</v>
      </c>
      <c r="F139" s="16" t="s">
        <v>213</v>
      </c>
      <c r="G139" s="1" t="s">
        <v>1833</v>
      </c>
      <c r="H139" s="1" t="s">
        <v>1637</v>
      </c>
      <c r="I139" s="1">
        <v>32519</v>
      </c>
      <c r="J139" s="1" t="s">
        <v>1835</v>
      </c>
      <c r="K139" s="1">
        <v>11700</v>
      </c>
      <c r="L139" s="1">
        <v>0</v>
      </c>
      <c r="M139" s="1">
        <v>0</v>
      </c>
      <c r="N139" s="1">
        <v>11700</v>
      </c>
      <c r="O139" s="1">
        <v>0</v>
      </c>
      <c r="P139" s="1">
        <v>0</v>
      </c>
      <c r="Q139" s="1">
        <v>11700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11700</v>
      </c>
      <c r="Z139" s="1">
        <v>0</v>
      </c>
      <c r="AA139" s="1">
        <v>11700</v>
      </c>
      <c r="AB139" s="1">
        <v>11700</v>
      </c>
      <c r="AC139" s="1">
        <v>11700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11700</v>
      </c>
      <c r="AL139" s="1">
        <v>0</v>
      </c>
      <c r="AM139" s="1">
        <f t="shared" si="8"/>
        <v>11700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>
        <f t="shared" si="9"/>
        <v>0</v>
      </c>
      <c r="AU139" s="1">
        <v>0</v>
      </c>
      <c r="AV139" s="1" t="s">
        <v>1844</v>
      </c>
      <c r="AZ139" s="2">
        <v>5969</v>
      </c>
      <c r="BA139" s="2">
        <v>1228</v>
      </c>
      <c r="BC139" s="2">
        <v>1720</v>
      </c>
      <c r="BD139" s="2">
        <v>7130</v>
      </c>
      <c r="BE139" s="15">
        <f t="shared" si="10"/>
        <v>16047</v>
      </c>
      <c r="BG139" s="2">
        <v>276</v>
      </c>
      <c r="BI139" s="2">
        <v>655</v>
      </c>
      <c r="BJ139" s="2">
        <v>1134</v>
      </c>
      <c r="BK139" s="2">
        <v>276</v>
      </c>
      <c r="BL139" s="2">
        <v>620</v>
      </c>
      <c r="BM139" s="2">
        <v>1823</v>
      </c>
      <c r="BN139" s="13">
        <f t="shared" si="11"/>
        <v>4784</v>
      </c>
    </row>
    <row r="140" spans="1:66" ht="12.75">
      <c r="A140" s="1" t="s">
        <v>1648</v>
      </c>
      <c r="B140" s="1" t="s">
        <v>1649</v>
      </c>
      <c r="C140" s="1" t="s">
        <v>1650</v>
      </c>
      <c r="D140" s="1" t="s">
        <v>1848</v>
      </c>
      <c r="E140" s="1" t="s">
        <v>1651</v>
      </c>
      <c r="F140" s="1"/>
      <c r="G140" s="1" t="s">
        <v>1833</v>
      </c>
      <c r="H140" s="1" t="s">
        <v>1652</v>
      </c>
      <c r="I140" s="1">
        <v>32519</v>
      </c>
      <c r="J140" s="1" t="s">
        <v>1835</v>
      </c>
      <c r="K140" s="1">
        <v>16</v>
      </c>
      <c r="L140" s="1">
        <v>0</v>
      </c>
      <c r="M140" s="1">
        <v>0</v>
      </c>
      <c r="N140" s="1">
        <v>16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16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16</v>
      </c>
      <c r="AB140" s="1">
        <v>16</v>
      </c>
      <c r="AC140" s="1">
        <v>16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f t="shared" si="8"/>
        <v>0</v>
      </c>
      <c r="AN140" s="1">
        <v>0</v>
      </c>
      <c r="AO140" s="1">
        <v>0</v>
      </c>
      <c r="AP140" s="1">
        <v>0</v>
      </c>
      <c r="AQ140" s="1">
        <v>16</v>
      </c>
      <c r="AR140" s="1">
        <v>0</v>
      </c>
      <c r="AS140" s="1">
        <v>0</v>
      </c>
      <c r="AT140">
        <f t="shared" si="9"/>
        <v>16</v>
      </c>
      <c r="AU140" s="1">
        <v>0</v>
      </c>
      <c r="AV140" s="1" t="s">
        <v>1836</v>
      </c>
      <c r="BE140" s="15">
        <f t="shared" si="10"/>
        <v>0</v>
      </c>
      <c r="BH140" s="2">
        <v>276</v>
      </c>
      <c r="BN140" s="13">
        <f t="shared" si="11"/>
        <v>276</v>
      </c>
    </row>
    <row r="141" spans="1:66" ht="12.75">
      <c r="A141" s="1" t="s">
        <v>1653</v>
      </c>
      <c r="B141" s="1" t="s">
        <v>1654</v>
      </c>
      <c r="C141" s="1" t="s">
        <v>244</v>
      </c>
      <c r="D141" s="1" t="s">
        <v>1848</v>
      </c>
      <c r="E141" s="1" t="s">
        <v>1655</v>
      </c>
      <c r="F141" s="1"/>
      <c r="G141" s="1" t="s">
        <v>1833</v>
      </c>
      <c r="H141" s="1" t="s">
        <v>1656</v>
      </c>
      <c r="I141" s="1">
        <v>32519</v>
      </c>
      <c r="J141" s="1" t="s">
        <v>1835</v>
      </c>
      <c r="K141" s="1">
        <v>0.065</v>
      </c>
      <c r="L141" s="1">
        <v>0</v>
      </c>
      <c r="M141" s="1">
        <v>0</v>
      </c>
      <c r="N141" s="1">
        <v>0.065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0.065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0.065</v>
      </c>
      <c r="AB141" s="1">
        <v>0.065</v>
      </c>
      <c r="AC141" s="1">
        <v>0.065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f t="shared" si="8"/>
        <v>0</v>
      </c>
      <c r="AN141" s="1">
        <v>0</v>
      </c>
      <c r="AO141" s="1">
        <v>0</v>
      </c>
      <c r="AP141" s="1">
        <v>0</v>
      </c>
      <c r="AQ141" s="1">
        <v>0.065</v>
      </c>
      <c r="AR141" s="1">
        <v>0</v>
      </c>
      <c r="AS141" s="1">
        <v>0</v>
      </c>
      <c r="AT141">
        <f t="shared" si="9"/>
        <v>0.065</v>
      </c>
      <c r="AU141" s="1">
        <v>0</v>
      </c>
      <c r="AV141" s="1" t="s">
        <v>1836</v>
      </c>
      <c r="BE141" s="15">
        <f t="shared" si="10"/>
        <v>0</v>
      </c>
      <c r="BH141" s="2">
        <v>276</v>
      </c>
      <c r="BN141" s="13">
        <f t="shared" si="11"/>
        <v>276</v>
      </c>
    </row>
    <row r="142" spans="1:66" ht="12.75">
      <c r="A142" s="1" t="s">
        <v>1675</v>
      </c>
      <c r="B142" s="1" t="s">
        <v>1676</v>
      </c>
      <c r="C142" s="1" t="s">
        <v>1677</v>
      </c>
      <c r="D142" s="1" t="s">
        <v>1899</v>
      </c>
      <c r="E142" s="1" t="s">
        <v>652</v>
      </c>
      <c r="F142" s="1"/>
      <c r="G142" s="1" t="s">
        <v>1833</v>
      </c>
      <c r="H142" s="1" t="s">
        <v>1678</v>
      </c>
      <c r="I142" s="1">
        <v>32519</v>
      </c>
      <c r="J142" s="1" t="s">
        <v>1835</v>
      </c>
      <c r="K142" s="1">
        <v>716.2430798</v>
      </c>
      <c r="L142" s="1">
        <v>0</v>
      </c>
      <c r="M142" s="1">
        <v>0</v>
      </c>
      <c r="N142" s="1">
        <v>0.09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0.09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0.09</v>
      </c>
      <c r="AB142" s="1">
        <v>0.09</v>
      </c>
      <c r="AC142" s="1">
        <v>0.09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f t="shared" si="8"/>
        <v>0</v>
      </c>
      <c r="AN142" s="1">
        <v>0</v>
      </c>
      <c r="AO142" s="1">
        <v>0</v>
      </c>
      <c r="AP142" s="1">
        <v>0</v>
      </c>
      <c r="AQ142" s="1">
        <v>0.09</v>
      </c>
      <c r="AR142" s="1">
        <v>0</v>
      </c>
      <c r="AS142" s="1">
        <v>0</v>
      </c>
      <c r="AT142">
        <f t="shared" si="9"/>
        <v>0.09</v>
      </c>
      <c r="AU142" s="1">
        <v>0</v>
      </c>
      <c r="AV142" s="1" t="s">
        <v>1836</v>
      </c>
      <c r="BE142" s="15">
        <f t="shared" si="10"/>
        <v>0</v>
      </c>
      <c r="BH142" s="2">
        <v>276</v>
      </c>
      <c r="BN142" s="13">
        <f t="shared" si="11"/>
        <v>276</v>
      </c>
    </row>
    <row r="143" spans="1:66" ht="12.75">
      <c r="A143" s="1" t="s">
        <v>1688</v>
      </c>
      <c r="B143" s="1" t="s">
        <v>1689</v>
      </c>
      <c r="C143" s="1" t="s">
        <v>1690</v>
      </c>
      <c r="D143" s="1" t="s">
        <v>2031</v>
      </c>
      <c r="E143" s="1" t="s">
        <v>2032</v>
      </c>
      <c r="F143" s="1"/>
      <c r="G143" s="1" t="s">
        <v>1833</v>
      </c>
      <c r="H143" s="1" t="s">
        <v>1691</v>
      </c>
      <c r="I143" s="1">
        <v>32519</v>
      </c>
      <c r="J143" s="1" t="s">
        <v>1835</v>
      </c>
      <c r="K143" s="1">
        <v>10380.617982799988</v>
      </c>
      <c r="L143" s="1">
        <v>-1</v>
      </c>
      <c r="M143" s="1">
        <v>-1</v>
      </c>
      <c r="N143" s="1">
        <v>10366.691237999987</v>
      </c>
      <c r="O143" s="1">
        <v>-1</v>
      </c>
      <c r="P143" s="1">
        <v>-1</v>
      </c>
      <c r="Q143" s="1">
        <v>10366.691237999987</v>
      </c>
      <c r="R143" s="1">
        <v>-1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20.97</v>
      </c>
      <c r="Z143" s="1">
        <v>10345.721237999998</v>
      </c>
      <c r="AA143" s="1">
        <v>3494.2720000000004</v>
      </c>
      <c r="AB143" s="1">
        <v>3490.184</v>
      </c>
      <c r="AC143" s="1">
        <v>10.6</v>
      </c>
      <c r="AD143" s="1">
        <v>0</v>
      </c>
      <c r="AE143" s="1">
        <v>0</v>
      </c>
      <c r="AF143" s="1">
        <v>0</v>
      </c>
      <c r="AG143" s="1">
        <v>0</v>
      </c>
      <c r="AH143" s="1">
        <v>7.8</v>
      </c>
      <c r="AI143" s="1">
        <v>0</v>
      </c>
      <c r="AJ143" s="1">
        <v>0</v>
      </c>
      <c r="AK143" s="1">
        <v>2.8</v>
      </c>
      <c r="AL143" s="1">
        <v>0</v>
      </c>
      <c r="AM143" s="1">
        <f t="shared" si="8"/>
        <v>10.6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>
        <f t="shared" si="9"/>
        <v>0</v>
      </c>
      <c r="AU143" s="1">
        <v>0</v>
      </c>
      <c r="AV143" s="1" t="s">
        <v>1844</v>
      </c>
      <c r="BA143" s="2">
        <v>1228</v>
      </c>
      <c r="BC143" s="2">
        <v>1720</v>
      </c>
      <c r="BD143" s="2">
        <v>7130</v>
      </c>
      <c r="BE143" s="15">
        <f t="shared" si="10"/>
        <v>10078</v>
      </c>
      <c r="BF143" s="2">
        <v>276</v>
      </c>
      <c r="BJ143" s="2">
        <v>1134</v>
      </c>
      <c r="BK143" s="2">
        <v>276</v>
      </c>
      <c r="BL143" s="2">
        <v>620</v>
      </c>
      <c r="BM143" s="2">
        <v>1823</v>
      </c>
      <c r="BN143" s="13">
        <f t="shared" si="11"/>
        <v>4129</v>
      </c>
    </row>
    <row r="144" spans="1:66" ht="12.75">
      <c r="A144" s="1" t="s">
        <v>1692</v>
      </c>
      <c r="B144" s="1" t="s">
        <v>1693</v>
      </c>
      <c r="C144" s="1" t="s">
        <v>1694</v>
      </c>
      <c r="D144" s="1" t="s">
        <v>2225</v>
      </c>
      <c r="E144" s="1" t="s">
        <v>1695</v>
      </c>
      <c r="F144" s="1"/>
      <c r="G144" s="1" t="s">
        <v>1833</v>
      </c>
      <c r="H144" s="1" t="s">
        <v>1696</v>
      </c>
      <c r="I144" s="1">
        <v>32519</v>
      </c>
      <c r="J144" s="1" t="s">
        <v>1835</v>
      </c>
      <c r="K144" s="1">
        <v>2000.9502999999986</v>
      </c>
      <c r="L144" s="1">
        <v>0</v>
      </c>
      <c r="M144" s="1">
        <v>-1</v>
      </c>
      <c r="N144" s="1">
        <v>1745.6332999999993</v>
      </c>
      <c r="O144" s="1">
        <v>0</v>
      </c>
      <c r="P144" s="1">
        <v>-1</v>
      </c>
      <c r="Q144" s="1">
        <v>1735.6332999999995</v>
      </c>
      <c r="R144" s="1">
        <v>-1</v>
      </c>
      <c r="S144" s="1">
        <v>0</v>
      </c>
      <c r="T144" s="1">
        <v>0</v>
      </c>
      <c r="U144" s="1">
        <v>0</v>
      </c>
      <c r="V144" s="1">
        <v>0</v>
      </c>
      <c r="W144" s="1">
        <v>10</v>
      </c>
      <c r="X144" s="1">
        <v>0</v>
      </c>
      <c r="Y144" s="1">
        <v>0</v>
      </c>
      <c r="Z144" s="1">
        <v>1735.6333</v>
      </c>
      <c r="AA144" s="1">
        <v>10</v>
      </c>
      <c r="AB144" s="1">
        <v>10</v>
      </c>
      <c r="AC144" s="1">
        <v>10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f t="shared" si="8"/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>
        <f t="shared" si="9"/>
        <v>0</v>
      </c>
      <c r="AU144" s="1">
        <v>10</v>
      </c>
      <c r="AV144" s="1" t="s">
        <v>1844</v>
      </c>
      <c r="BE144" s="15">
        <f t="shared" si="10"/>
        <v>0</v>
      </c>
      <c r="BN144" s="13">
        <f t="shared" si="11"/>
        <v>0</v>
      </c>
    </row>
    <row r="145" spans="1:66" ht="12.75">
      <c r="A145" s="1" t="s">
        <v>1710</v>
      </c>
      <c r="B145" s="1" t="s">
        <v>1711</v>
      </c>
      <c r="C145" s="1" t="s">
        <v>1712</v>
      </c>
      <c r="D145" s="1" t="s">
        <v>1713</v>
      </c>
      <c r="E145" s="1" t="s">
        <v>1714</v>
      </c>
      <c r="F145" s="1"/>
      <c r="G145" s="1" t="s">
        <v>1833</v>
      </c>
      <c r="H145" s="1" t="s">
        <v>1715</v>
      </c>
      <c r="I145" s="1">
        <v>32519</v>
      </c>
      <c r="J145" s="1" t="s">
        <v>1835</v>
      </c>
      <c r="K145" s="1">
        <v>1647.36</v>
      </c>
      <c r="L145" s="1">
        <v>0</v>
      </c>
      <c r="M145" s="1">
        <v>0</v>
      </c>
      <c r="N145" s="1">
        <v>1647.36</v>
      </c>
      <c r="O145" s="1">
        <v>0</v>
      </c>
      <c r="P145" s="1">
        <v>0</v>
      </c>
      <c r="Q145" s="1">
        <v>1647.36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260.36</v>
      </c>
      <c r="Z145" s="1">
        <v>1387</v>
      </c>
      <c r="AA145" s="1">
        <v>260.36</v>
      </c>
      <c r="AB145" s="1">
        <v>260.36</v>
      </c>
      <c r="AC145" s="1">
        <v>260.36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260.36</v>
      </c>
      <c r="AL145" s="1">
        <v>0</v>
      </c>
      <c r="AM145" s="1">
        <f t="shared" si="8"/>
        <v>260.36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>
        <f t="shared" si="9"/>
        <v>0</v>
      </c>
      <c r="AU145" s="1">
        <v>0</v>
      </c>
      <c r="AV145" s="1" t="s">
        <v>1844</v>
      </c>
      <c r="BA145" s="2">
        <v>1228</v>
      </c>
      <c r="BE145" s="15">
        <f t="shared" si="10"/>
        <v>1228</v>
      </c>
      <c r="BF145" s="2">
        <v>276</v>
      </c>
      <c r="BJ145" s="2">
        <v>1174</v>
      </c>
      <c r="BK145" s="2">
        <v>276</v>
      </c>
      <c r="BN145" s="13">
        <f t="shared" si="11"/>
        <v>1726</v>
      </c>
    </row>
    <row r="146" spans="1:66" ht="12.75">
      <c r="A146" s="1" t="s">
        <v>1719</v>
      </c>
      <c r="B146" s="1" t="s">
        <v>1720</v>
      </c>
      <c r="C146" s="1" t="s">
        <v>1721</v>
      </c>
      <c r="D146" s="1" t="s">
        <v>388</v>
      </c>
      <c r="E146" s="1" t="s">
        <v>1722</v>
      </c>
      <c r="F146" s="1"/>
      <c r="G146" s="1" t="s">
        <v>1833</v>
      </c>
      <c r="H146" s="1" t="s">
        <v>1723</v>
      </c>
      <c r="I146" s="1">
        <v>32519</v>
      </c>
      <c r="J146" s="1" t="s">
        <v>1835</v>
      </c>
      <c r="K146" s="1">
        <v>3351</v>
      </c>
      <c r="L146" s="1">
        <v>0</v>
      </c>
      <c r="M146" s="1">
        <v>0</v>
      </c>
      <c r="N146" s="1">
        <v>3351</v>
      </c>
      <c r="O146" s="1">
        <v>0</v>
      </c>
      <c r="P146" s="1">
        <v>0</v>
      </c>
      <c r="Q146" s="1">
        <v>3342</v>
      </c>
      <c r="R146" s="1">
        <v>0</v>
      </c>
      <c r="S146" s="1">
        <v>0</v>
      </c>
      <c r="T146" s="1">
        <v>0</v>
      </c>
      <c r="U146" s="1">
        <v>9</v>
      </c>
      <c r="V146" s="1">
        <v>0</v>
      </c>
      <c r="W146" s="1">
        <v>0</v>
      </c>
      <c r="X146" s="1">
        <v>0</v>
      </c>
      <c r="Y146" s="1">
        <v>3038</v>
      </c>
      <c r="Z146" s="1">
        <v>304</v>
      </c>
      <c r="AA146" s="1">
        <v>3047</v>
      </c>
      <c r="AB146" s="1">
        <v>3047</v>
      </c>
      <c r="AC146" s="1">
        <v>3047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3038</v>
      </c>
      <c r="AL146" s="1">
        <v>0</v>
      </c>
      <c r="AM146" s="1">
        <f t="shared" si="8"/>
        <v>3038</v>
      </c>
      <c r="AN146" s="1">
        <v>0</v>
      </c>
      <c r="AO146" s="1">
        <v>0</v>
      </c>
      <c r="AP146" s="1">
        <v>0</v>
      </c>
      <c r="AQ146" s="1">
        <v>9</v>
      </c>
      <c r="AR146" s="1">
        <v>0</v>
      </c>
      <c r="AS146" s="1">
        <v>0</v>
      </c>
      <c r="AT146">
        <f t="shared" si="9"/>
        <v>9</v>
      </c>
      <c r="AU146" s="1">
        <v>0</v>
      </c>
      <c r="AV146" s="1" t="s">
        <v>1844</v>
      </c>
      <c r="BA146" s="2">
        <v>1228</v>
      </c>
      <c r="BD146" s="2">
        <v>1900</v>
      </c>
      <c r="BE146" s="15">
        <f t="shared" si="10"/>
        <v>3128</v>
      </c>
      <c r="BG146" s="2">
        <v>276</v>
      </c>
      <c r="BH146" s="2">
        <v>276</v>
      </c>
      <c r="BJ146" s="2">
        <v>1174</v>
      </c>
      <c r="BK146" s="2">
        <v>276</v>
      </c>
      <c r="BM146" s="2">
        <v>1068</v>
      </c>
      <c r="BN146" s="13">
        <f t="shared" si="11"/>
        <v>3070</v>
      </c>
    </row>
    <row r="147" spans="1:66" ht="12.75">
      <c r="A147" s="1" t="s">
        <v>1757</v>
      </c>
      <c r="B147" s="1" t="s">
        <v>1758</v>
      </c>
      <c r="C147" s="1" t="s">
        <v>229</v>
      </c>
      <c r="D147" s="1" t="s">
        <v>1840</v>
      </c>
      <c r="E147" s="1" t="s">
        <v>1759</v>
      </c>
      <c r="F147" s="1"/>
      <c r="G147" s="1" t="s">
        <v>1833</v>
      </c>
      <c r="H147" s="1" t="s">
        <v>1760</v>
      </c>
      <c r="I147" s="1">
        <v>32519</v>
      </c>
      <c r="J147" s="1" t="s">
        <v>1835</v>
      </c>
      <c r="K147" s="1">
        <v>4130</v>
      </c>
      <c r="L147" s="1">
        <v>0</v>
      </c>
      <c r="M147" s="1">
        <v>-1</v>
      </c>
      <c r="N147" s="1">
        <v>4130</v>
      </c>
      <c r="O147" s="1">
        <v>0</v>
      </c>
      <c r="P147" s="1">
        <v>-1</v>
      </c>
      <c r="Q147" s="1">
        <v>4130</v>
      </c>
      <c r="R147" s="1">
        <v>-1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4019</v>
      </c>
      <c r="Z147" s="1">
        <v>111</v>
      </c>
      <c r="AA147" s="1">
        <v>257</v>
      </c>
      <c r="AB147" s="1">
        <v>257</v>
      </c>
      <c r="AC147" s="1">
        <v>257</v>
      </c>
      <c r="AD147" s="1">
        <v>-1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257</v>
      </c>
      <c r="AL147" s="1">
        <v>0</v>
      </c>
      <c r="AM147" s="1">
        <f t="shared" si="8"/>
        <v>257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>
        <f t="shared" si="9"/>
        <v>0</v>
      </c>
      <c r="AU147" s="1">
        <v>0</v>
      </c>
      <c r="AV147" s="1" t="s">
        <v>1844</v>
      </c>
      <c r="BA147" s="2">
        <v>1228</v>
      </c>
      <c r="BE147" s="15">
        <f t="shared" si="10"/>
        <v>1228</v>
      </c>
      <c r="BG147" s="2">
        <v>276</v>
      </c>
      <c r="BJ147" s="2">
        <v>1174</v>
      </c>
      <c r="BK147" s="2">
        <v>276</v>
      </c>
      <c r="BN147" s="13">
        <f t="shared" si="11"/>
        <v>1726</v>
      </c>
    </row>
    <row r="148" spans="1:66" ht="12.75">
      <c r="A148" s="1" t="s">
        <v>1761</v>
      </c>
      <c r="B148" s="1" t="s">
        <v>1762</v>
      </c>
      <c r="C148" s="1" t="s">
        <v>536</v>
      </c>
      <c r="D148" s="1" t="s">
        <v>1848</v>
      </c>
      <c r="E148" s="1" t="s">
        <v>1763</v>
      </c>
      <c r="F148" s="1"/>
      <c r="G148" s="1" t="s">
        <v>1833</v>
      </c>
      <c r="H148" s="1" t="s">
        <v>1764</v>
      </c>
      <c r="I148" s="1">
        <v>32519</v>
      </c>
      <c r="J148" s="1" t="s">
        <v>1835</v>
      </c>
      <c r="K148" s="1">
        <v>4878.817164799999</v>
      </c>
      <c r="L148" s="1">
        <v>-1</v>
      </c>
      <c r="M148" s="1">
        <v>-1</v>
      </c>
      <c r="N148" s="1">
        <v>4878.8</v>
      </c>
      <c r="O148" s="1">
        <v>-1</v>
      </c>
      <c r="P148" s="1">
        <v>-1</v>
      </c>
      <c r="Q148" s="1">
        <v>4878.8</v>
      </c>
      <c r="R148" s="1">
        <v>-1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55</v>
      </c>
      <c r="Z148" s="1">
        <v>4823.8</v>
      </c>
      <c r="AA148" s="1">
        <v>2997.2</v>
      </c>
      <c r="AB148" s="1">
        <v>2997.2</v>
      </c>
      <c r="AC148" s="1">
        <v>102.8</v>
      </c>
      <c r="AD148" s="1">
        <v>-1</v>
      </c>
      <c r="AE148" s="1">
        <v>47.8</v>
      </c>
      <c r="AF148" s="1">
        <v>0</v>
      </c>
      <c r="AG148" s="1">
        <v>0</v>
      </c>
      <c r="AH148" s="1">
        <v>20</v>
      </c>
      <c r="AI148" s="1">
        <v>0</v>
      </c>
      <c r="AJ148" s="1">
        <v>0</v>
      </c>
      <c r="AK148" s="1">
        <v>35</v>
      </c>
      <c r="AL148" s="1">
        <v>0</v>
      </c>
      <c r="AM148" s="1">
        <f t="shared" si="8"/>
        <v>102.8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>
        <f t="shared" si="9"/>
        <v>0</v>
      </c>
      <c r="AU148" s="1">
        <v>0</v>
      </c>
      <c r="AV148" s="1" t="s">
        <v>1844</v>
      </c>
      <c r="BA148" s="2">
        <v>1228</v>
      </c>
      <c r="BE148" s="15">
        <f t="shared" si="10"/>
        <v>1228</v>
      </c>
      <c r="BF148" s="2">
        <v>276</v>
      </c>
      <c r="BJ148" s="2">
        <v>1134</v>
      </c>
      <c r="BK148" s="2">
        <v>276</v>
      </c>
      <c r="BN148" s="13">
        <f t="shared" si="11"/>
        <v>1686</v>
      </c>
    </row>
    <row r="149" spans="1:66" ht="12.75">
      <c r="A149" s="1" t="s">
        <v>1765</v>
      </c>
      <c r="B149" s="1" t="s">
        <v>1766</v>
      </c>
      <c r="C149" s="1" t="s">
        <v>1767</v>
      </c>
      <c r="D149" s="1" t="s">
        <v>2097</v>
      </c>
      <c r="E149" s="1" t="s">
        <v>1768</v>
      </c>
      <c r="F149" s="16" t="s">
        <v>213</v>
      </c>
      <c r="G149" s="1" t="s">
        <v>1833</v>
      </c>
      <c r="H149" s="1" t="s">
        <v>1769</v>
      </c>
      <c r="I149" s="1">
        <v>32519</v>
      </c>
      <c r="J149" s="1" t="s">
        <v>1835</v>
      </c>
      <c r="K149" s="1">
        <v>27886.01571359999</v>
      </c>
      <c r="L149" s="1">
        <v>0</v>
      </c>
      <c r="M149" s="1">
        <v>-1</v>
      </c>
      <c r="N149" s="1">
        <v>25764</v>
      </c>
      <c r="O149" s="1">
        <v>0</v>
      </c>
      <c r="P149" s="1">
        <v>-1</v>
      </c>
      <c r="Q149" s="1">
        <v>25764</v>
      </c>
      <c r="R149" s="1">
        <v>-1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25764</v>
      </c>
      <c r="AA149" s="1">
        <v>19061</v>
      </c>
      <c r="AB149" s="1">
        <v>19061</v>
      </c>
      <c r="AC149" s="1">
        <v>7871</v>
      </c>
      <c r="AD149" s="1">
        <v>-1</v>
      </c>
      <c r="AE149" s="1">
        <v>7871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f t="shared" si="8"/>
        <v>7871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>
        <f t="shared" si="9"/>
        <v>0</v>
      </c>
      <c r="AU149" s="1">
        <v>0</v>
      </c>
      <c r="AV149" s="1" t="s">
        <v>1844</v>
      </c>
      <c r="BA149" s="2">
        <v>1228</v>
      </c>
      <c r="BC149" s="2">
        <v>1720</v>
      </c>
      <c r="BD149" s="2">
        <v>7130</v>
      </c>
      <c r="BE149" s="15">
        <f t="shared" si="10"/>
        <v>10078</v>
      </c>
      <c r="BG149" s="2">
        <v>276</v>
      </c>
      <c r="BJ149" s="2">
        <v>986</v>
      </c>
      <c r="BK149" s="2">
        <v>276</v>
      </c>
      <c r="BL149" s="2">
        <v>620</v>
      </c>
      <c r="BM149" s="2">
        <v>1823</v>
      </c>
      <c r="BN149" s="13">
        <f t="shared" si="11"/>
        <v>3981</v>
      </c>
    </row>
    <row r="150" spans="1:66" ht="12.75">
      <c r="A150" s="1" t="s">
        <v>1988</v>
      </c>
      <c r="B150" s="1" t="s">
        <v>1989</v>
      </c>
      <c r="C150" s="1" t="s">
        <v>1990</v>
      </c>
      <c r="D150" s="1" t="s">
        <v>1991</v>
      </c>
      <c r="E150" s="1" t="s">
        <v>1992</v>
      </c>
      <c r="F150" s="16" t="s">
        <v>213</v>
      </c>
      <c r="G150" s="1" t="s">
        <v>1833</v>
      </c>
      <c r="H150" s="1" t="s">
        <v>1993</v>
      </c>
      <c r="I150" s="16" t="s">
        <v>1979</v>
      </c>
      <c r="J150" s="1" t="s">
        <v>1994</v>
      </c>
      <c r="K150" s="1">
        <v>5656</v>
      </c>
      <c r="L150" s="1">
        <v>0</v>
      </c>
      <c r="M150" s="1">
        <v>0</v>
      </c>
      <c r="N150" s="1">
        <v>5656</v>
      </c>
      <c r="O150" s="1">
        <v>0</v>
      </c>
      <c r="P150" s="1">
        <v>0</v>
      </c>
      <c r="Q150" s="1">
        <v>5656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1777</v>
      </c>
      <c r="Z150" s="1">
        <v>3879</v>
      </c>
      <c r="AA150" s="1">
        <v>1777</v>
      </c>
      <c r="AB150" s="1">
        <v>1777</v>
      </c>
      <c r="AC150" s="1">
        <v>1777</v>
      </c>
      <c r="AD150" s="1">
        <v>0</v>
      </c>
      <c r="AE150" s="1">
        <v>0</v>
      </c>
      <c r="AF150" s="1">
        <v>0</v>
      </c>
      <c r="AG150" s="1">
        <v>0</v>
      </c>
      <c r="AH150" s="1">
        <v>255</v>
      </c>
      <c r="AI150" s="1">
        <v>0</v>
      </c>
      <c r="AJ150" s="1">
        <v>0</v>
      </c>
      <c r="AK150" s="1">
        <v>1522</v>
      </c>
      <c r="AL150" s="1">
        <v>0</v>
      </c>
      <c r="AM150" s="1">
        <f t="shared" si="8"/>
        <v>1777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>
        <f t="shared" si="9"/>
        <v>0</v>
      </c>
      <c r="AU150" s="1">
        <v>0</v>
      </c>
      <c r="AV150" s="1" t="s">
        <v>1844</v>
      </c>
      <c r="BA150" s="2">
        <v>1228</v>
      </c>
      <c r="BD150" s="2">
        <v>1900</v>
      </c>
      <c r="BE150" s="15">
        <f t="shared" si="10"/>
        <v>3128</v>
      </c>
      <c r="BG150" s="2">
        <v>276</v>
      </c>
      <c r="BJ150" s="2">
        <v>1174</v>
      </c>
      <c r="BK150" s="2">
        <v>276</v>
      </c>
      <c r="BM150" s="2">
        <v>1068</v>
      </c>
      <c r="BN150" s="13">
        <f t="shared" si="11"/>
        <v>2794</v>
      </c>
    </row>
    <row r="151" spans="1:66" ht="12.75">
      <c r="A151" s="1" t="s">
        <v>2094</v>
      </c>
      <c r="B151" s="1" t="s">
        <v>2095</v>
      </c>
      <c r="C151" s="1" t="s">
        <v>2096</v>
      </c>
      <c r="D151" s="1" t="s">
        <v>2097</v>
      </c>
      <c r="E151" s="1" t="s">
        <v>2098</v>
      </c>
      <c r="F151" s="1"/>
      <c r="G151" s="1" t="s">
        <v>1833</v>
      </c>
      <c r="H151" s="1" t="s">
        <v>2099</v>
      </c>
      <c r="I151" s="16" t="s">
        <v>1979</v>
      </c>
      <c r="J151" s="1" t="s">
        <v>1994</v>
      </c>
      <c r="K151" s="1">
        <v>927</v>
      </c>
      <c r="L151" s="1">
        <v>0</v>
      </c>
      <c r="M151" s="1">
        <v>-1</v>
      </c>
      <c r="N151" s="1">
        <v>927</v>
      </c>
      <c r="O151" s="1">
        <v>0</v>
      </c>
      <c r="P151" s="1">
        <v>-1</v>
      </c>
      <c r="Q151" s="1">
        <v>275</v>
      </c>
      <c r="R151" s="1">
        <v>-1</v>
      </c>
      <c r="S151" s="1">
        <v>285</v>
      </c>
      <c r="T151" s="1">
        <v>-1</v>
      </c>
      <c r="U151" s="1">
        <v>0</v>
      </c>
      <c r="V151" s="1">
        <v>0</v>
      </c>
      <c r="W151" s="1">
        <v>367</v>
      </c>
      <c r="X151" s="1">
        <v>-1</v>
      </c>
      <c r="Y151" s="1">
        <v>0</v>
      </c>
      <c r="Z151" s="1">
        <v>275</v>
      </c>
      <c r="AA151" s="1">
        <v>367</v>
      </c>
      <c r="AB151" s="1">
        <v>367</v>
      </c>
      <c r="AC151" s="1">
        <v>367</v>
      </c>
      <c r="AD151" s="1">
        <v>-1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f t="shared" si="8"/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>
        <f t="shared" si="9"/>
        <v>0</v>
      </c>
      <c r="AU151" s="1">
        <v>367</v>
      </c>
      <c r="AV151" s="1" t="s">
        <v>1868</v>
      </c>
      <c r="BE151" s="15">
        <f t="shared" si="10"/>
        <v>0</v>
      </c>
      <c r="BN151" s="13">
        <f t="shared" si="11"/>
        <v>0</v>
      </c>
    </row>
    <row r="152" spans="1:66" ht="12.75">
      <c r="A152" s="1" t="s">
        <v>2148</v>
      </c>
      <c r="B152" s="1" t="s">
        <v>2149</v>
      </c>
      <c r="C152" s="1" t="s">
        <v>2150</v>
      </c>
      <c r="D152" s="1" t="s">
        <v>1854</v>
      </c>
      <c r="E152" s="1" t="s">
        <v>2151</v>
      </c>
      <c r="F152" s="1"/>
      <c r="G152" s="1" t="s">
        <v>1833</v>
      </c>
      <c r="H152" s="1" t="s">
        <v>2152</v>
      </c>
      <c r="I152" s="16" t="s">
        <v>1979</v>
      </c>
      <c r="J152" s="1" t="s">
        <v>1994</v>
      </c>
      <c r="K152" s="1">
        <v>6001</v>
      </c>
      <c r="L152" s="1">
        <v>0</v>
      </c>
      <c r="M152" s="1">
        <v>0</v>
      </c>
      <c r="N152" s="1">
        <v>6001</v>
      </c>
      <c r="O152" s="1">
        <v>0</v>
      </c>
      <c r="P152" s="1">
        <v>0</v>
      </c>
      <c r="Q152" s="1">
        <v>762</v>
      </c>
      <c r="R152" s="1">
        <v>0</v>
      </c>
      <c r="S152" s="1">
        <v>5118</v>
      </c>
      <c r="T152" s="1">
        <v>0</v>
      </c>
      <c r="U152" s="1">
        <v>121</v>
      </c>
      <c r="V152" s="1">
        <v>0</v>
      </c>
      <c r="W152" s="1">
        <v>0</v>
      </c>
      <c r="X152" s="1">
        <v>0</v>
      </c>
      <c r="Y152" s="1">
        <v>762</v>
      </c>
      <c r="Z152" s="1">
        <v>0</v>
      </c>
      <c r="AA152" s="1">
        <v>762</v>
      </c>
      <c r="AB152" s="1">
        <v>762</v>
      </c>
      <c r="AC152" s="1">
        <v>762</v>
      </c>
      <c r="AD152" s="1">
        <v>0</v>
      </c>
      <c r="AE152" s="1">
        <v>0</v>
      </c>
      <c r="AF152" s="1">
        <v>0</v>
      </c>
      <c r="AG152" s="1">
        <v>0</v>
      </c>
      <c r="AH152" s="1">
        <v>762</v>
      </c>
      <c r="AI152" s="1">
        <v>0</v>
      </c>
      <c r="AJ152" s="1">
        <v>0</v>
      </c>
      <c r="AK152" s="1">
        <v>0</v>
      </c>
      <c r="AL152" s="1">
        <v>0</v>
      </c>
      <c r="AM152" s="1">
        <f t="shared" si="8"/>
        <v>762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>
        <f t="shared" si="9"/>
        <v>0</v>
      </c>
      <c r="AU152" s="1">
        <v>0</v>
      </c>
      <c r="AV152" s="1" t="s">
        <v>1844</v>
      </c>
      <c r="AY152" s="2">
        <v>22714</v>
      </c>
      <c r="BA152" s="2">
        <v>1228</v>
      </c>
      <c r="BD152" s="2">
        <v>1900</v>
      </c>
      <c r="BE152" s="15">
        <f t="shared" si="10"/>
        <v>25842</v>
      </c>
      <c r="BF152" s="2">
        <v>276</v>
      </c>
      <c r="BH152" s="2">
        <f>53196+276</f>
        <v>53472</v>
      </c>
      <c r="BJ152" s="2">
        <v>1186</v>
      </c>
      <c r="BK152" s="2">
        <v>276</v>
      </c>
      <c r="BM152" s="2">
        <v>1068</v>
      </c>
      <c r="BN152" s="13">
        <f t="shared" si="11"/>
        <v>56278</v>
      </c>
    </row>
    <row r="153" spans="1:66" ht="12.75">
      <c r="A153" s="1" t="s">
        <v>270</v>
      </c>
      <c r="B153" s="1" t="s">
        <v>271</v>
      </c>
      <c r="C153" s="1" t="s">
        <v>272</v>
      </c>
      <c r="D153" s="1" t="s">
        <v>1939</v>
      </c>
      <c r="E153" s="1" t="s">
        <v>273</v>
      </c>
      <c r="F153" s="1"/>
      <c r="G153" s="1" t="s">
        <v>1833</v>
      </c>
      <c r="H153" s="1" t="s">
        <v>274</v>
      </c>
      <c r="I153" s="16" t="s">
        <v>1979</v>
      </c>
      <c r="J153" s="1" t="s">
        <v>1994</v>
      </c>
      <c r="K153" s="1">
        <v>2738</v>
      </c>
      <c r="L153" s="1">
        <v>0</v>
      </c>
      <c r="M153" s="1">
        <v>0</v>
      </c>
      <c r="N153" s="1">
        <v>2738</v>
      </c>
      <c r="O153" s="1">
        <v>0</v>
      </c>
      <c r="P153" s="1">
        <v>0</v>
      </c>
      <c r="Q153" s="1">
        <v>2109</v>
      </c>
      <c r="R153" s="1">
        <v>0</v>
      </c>
      <c r="S153" s="1">
        <v>629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798</v>
      </c>
      <c r="Z153" s="1">
        <v>1311</v>
      </c>
      <c r="AA153" s="1">
        <v>408</v>
      </c>
      <c r="AB153" s="1">
        <v>408</v>
      </c>
      <c r="AC153" s="1">
        <v>408</v>
      </c>
      <c r="AD153" s="1">
        <v>0</v>
      </c>
      <c r="AE153" s="1">
        <v>0</v>
      </c>
      <c r="AF153" s="1">
        <v>0</v>
      </c>
      <c r="AG153" s="1">
        <v>0</v>
      </c>
      <c r="AH153" s="1">
        <v>408</v>
      </c>
      <c r="AI153" s="1">
        <v>0</v>
      </c>
      <c r="AJ153" s="1">
        <v>0</v>
      </c>
      <c r="AK153" s="1">
        <v>0</v>
      </c>
      <c r="AL153" s="1">
        <v>0</v>
      </c>
      <c r="AM153" s="1">
        <f t="shared" si="8"/>
        <v>408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>
        <f t="shared" si="9"/>
        <v>0</v>
      </c>
      <c r="AU153" s="1">
        <v>0</v>
      </c>
      <c r="AV153" s="1" t="s">
        <v>1919</v>
      </c>
      <c r="BA153" s="2">
        <v>1228</v>
      </c>
      <c r="BD153" s="2">
        <v>1900</v>
      </c>
      <c r="BE153" s="15">
        <f t="shared" si="10"/>
        <v>3128</v>
      </c>
      <c r="BG153" s="2">
        <v>276</v>
      </c>
      <c r="BJ153" s="2">
        <v>1174</v>
      </c>
      <c r="BK153" s="2">
        <v>276</v>
      </c>
      <c r="BM153" s="2">
        <v>1068</v>
      </c>
      <c r="BN153" s="13">
        <f t="shared" si="11"/>
        <v>2794</v>
      </c>
    </row>
    <row r="154" spans="1:66" ht="12.75">
      <c r="A154" s="1" t="s">
        <v>284</v>
      </c>
      <c r="B154" s="1" t="s">
        <v>285</v>
      </c>
      <c r="C154" s="1" t="s">
        <v>286</v>
      </c>
      <c r="D154" s="1" t="s">
        <v>2097</v>
      </c>
      <c r="E154" s="1" t="s">
        <v>287</v>
      </c>
      <c r="F154" s="16" t="s">
        <v>213</v>
      </c>
      <c r="G154" s="1" t="s">
        <v>1833</v>
      </c>
      <c r="H154" s="1" t="s">
        <v>288</v>
      </c>
      <c r="I154" s="16" t="s">
        <v>1979</v>
      </c>
      <c r="J154" s="1" t="s">
        <v>1994</v>
      </c>
      <c r="K154" s="1">
        <v>1490</v>
      </c>
      <c r="L154" s="1">
        <v>0</v>
      </c>
      <c r="M154" s="1">
        <v>0</v>
      </c>
      <c r="N154" s="1">
        <v>1490</v>
      </c>
      <c r="O154" s="1">
        <v>0</v>
      </c>
      <c r="P154" s="1">
        <v>0</v>
      </c>
      <c r="Q154" s="1">
        <v>1418</v>
      </c>
      <c r="R154" s="1">
        <v>0</v>
      </c>
      <c r="S154" s="1">
        <v>72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775</v>
      </c>
      <c r="Z154" s="1">
        <v>643</v>
      </c>
      <c r="AA154" s="1">
        <v>1148</v>
      </c>
      <c r="AB154" s="1">
        <v>1148</v>
      </c>
      <c r="AC154" s="1">
        <v>762</v>
      </c>
      <c r="AD154" s="1">
        <v>0</v>
      </c>
      <c r="AE154" s="1">
        <v>0</v>
      </c>
      <c r="AF154" s="1">
        <v>0</v>
      </c>
      <c r="AG154" s="1">
        <v>0</v>
      </c>
      <c r="AH154" s="1">
        <v>82</v>
      </c>
      <c r="AI154" s="1">
        <v>132</v>
      </c>
      <c r="AJ154" s="1">
        <v>0</v>
      </c>
      <c r="AK154" s="1">
        <v>548</v>
      </c>
      <c r="AL154" s="1">
        <v>0</v>
      </c>
      <c r="AM154" s="1">
        <f t="shared" si="8"/>
        <v>762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>
        <f t="shared" si="9"/>
        <v>0</v>
      </c>
      <c r="AU154" s="1">
        <v>0</v>
      </c>
      <c r="AV154" s="1" t="s">
        <v>1844</v>
      </c>
      <c r="BA154" s="2">
        <v>1228</v>
      </c>
      <c r="BD154" s="2">
        <v>1900</v>
      </c>
      <c r="BE154" s="15">
        <f t="shared" si="10"/>
        <v>3128</v>
      </c>
      <c r="BG154" s="2">
        <v>276</v>
      </c>
      <c r="BJ154" s="2">
        <v>1174</v>
      </c>
      <c r="BK154" s="2">
        <v>276</v>
      </c>
      <c r="BM154" s="2">
        <v>1068</v>
      </c>
      <c r="BN154" s="13">
        <f t="shared" si="11"/>
        <v>2794</v>
      </c>
    </row>
    <row r="155" spans="1:66" ht="12.75">
      <c r="A155" s="1" t="s">
        <v>391</v>
      </c>
      <c r="B155" s="1" t="s">
        <v>392</v>
      </c>
      <c r="C155" s="1" t="s">
        <v>393</v>
      </c>
      <c r="D155" s="1" t="s">
        <v>30</v>
      </c>
      <c r="E155" s="1" t="s">
        <v>394</v>
      </c>
      <c r="F155" s="1"/>
      <c r="G155" s="1" t="s">
        <v>1833</v>
      </c>
      <c r="H155" s="1" t="s">
        <v>395</v>
      </c>
      <c r="I155" s="16" t="s">
        <v>1979</v>
      </c>
      <c r="J155" s="1" t="s">
        <v>1994</v>
      </c>
      <c r="K155" s="1">
        <v>4.0061534000000005</v>
      </c>
      <c r="L155" s="1">
        <v>0</v>
      </c>
      <c r="M155" s="1">
        <v>-1</v>
      </c>
      <c r="N155" s="1">
        <v>4.00558</v>
      </c>
      <c r="O155" s="1">
        <v>0</v>
      </c>
      <c r="P155" s="1">
        <v>-1</v>
      </c>
      <c r="Q155" s="1">
        <v>0.00558</v>
      </c>
      <c r="R155" s="1">
        <v>-1</v>
      </c>
      <c r="S155" s="1">
        <v>0</v>
      </c>
      <c r="T155" s="1">
        <v>0</v>
      </c>
      <c r="U155" s="1">
        <v>4</v>
      </c>
      <c r="V155" s="1">
        <v>0</v>
      </c>
      <c r="W155" s="1">
        <v>0</v>
      </c>
      <c r="X155" s="1">
        <v>0</v>
      </c>
      <c r="Y155" s="1">
        <v>0.00558</v>
      </c>
      <c r="Z155" s="1">
        <v>0</v>
      </c>
      <c r="AA155" s="1">
        <v>4.00558</v>
      </c>
      <c r="AB155" s="1">
        <v>4.00558</v>
      </c>
      <c r="AC155" s="1">
        <v>4.00558</v>
      </c>
      <c r="AD155" s="1">
        <v>-1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0.00558</v>
      </c>
      <c r="AL155" s="1">
        <v>0</v>
      </c>
      <c r="AM155" s="1">
        <f t="shared" si="8"/>
        <v>0.00558</v>
      </c>
      <c r="AN155" s="1">
        <v>0</v>
      </c>
      <c r="AO155" s="1">
        <v>0</v>
      </c>
      <c r="AP155" s="1">
        <v>0</v>
      </c>
      <c r="AQ155" s="1">
        <v>4</v>
      </c>
      <c r="AR155" s="1">
        <v>0</v>
      </c>
      <c r="AS155" s="1">
        <v>0</v>
      </c>
      <c r="AT155">
        <f t="shared" si="9"/>
        <v>4</v>
      </c>
      <c r="AU155" s="1">
        <v>0</v>
      </c>
      <c r="AV155" s="1" t="s">
        <v>1836</v>
      </c>
      <c r="BA155" s="2">
        <v>1228</v>
      </c>
      <c r="BE155" s="15">
        <f t="shared" si="10"/>
        <v>1228</v>
      </c>
      <c r="BF155" s="2">
        <v>276</v>
      </c>
      <c r="BH155" s="2">
        <v>276</v>
      </c>
      <c r="BJ155" s="2">
        <v>1186</v>
      </c>
      <c r="BK155" s="2">
        <v>276</v>
      </c>
      <c r="BN155" s="13">
        <f t="shared" si="11"/>
        <v>2014</v>
      </c>
    </row>
    <row r="156" spans="1:66" ht="12.75">
      <c r="A156" s="1" t="s">
        <v>445</v>
      </c>
      <c r="B156" s="1" t="s">
        <v>446</v>
      </c>
      <c r="C156" s="1" t="s">
        <v>447</v>
      </c>
      <c r="D156" s="1" t="s">
        <v>2097</v>
      </c>
      <c r="E156" s="1" t="s">
        <v>448</v>
      </c>
      <c r="F156" s="16" t="s">
        <v>213</v>
      </c>
      <c r="G156" s="1" t="s">
        <v>1833</v>
      </c>
      <c r="H156" s="1" t="s">
        <v>449</v>
      </c>
      <c r="I156" s="16" t="s">
        <v>1979</v>
      </c>
      <c r="J156" s="1" t="s">
        <v>1994</v>
      </c>
      <c r="K156" s="1">
        <v>18019.007774800004</v>
      </c>
      <c r="L156" s="1">
        <v>0</v>
      </c>
      <c r="M156" s="1">
        <v>-1</v>
      </c>
      <c r="N156" s="1">
        <v>18019</v>
      </c>
      <c r="O156" s="1">
        <v>0</v>
      </c>
      <c r="P156" s="1">
        <v>-1</v>
      </c>
      <c r="Q156" s="1">
        <v>9421</v>
      </c>
      <c r="R156" s="1">
        <v>-1</v>
      </c>
      <c r="S156" s="1">
        <v>8598</v>
      </c>
      <c r="T156" s="1">
        <v>-1</v>
      </c>
      <c r="U156" s="1">
        <v>0</v>
      </c>
      <c r="V156" s="1">
        <v>0</v>
      </c>
      <c r="W156" s="1">
        <v>0</v>
      </c>
      <c r="X156" s="1">
        <v>0</v>
      </c>
      <c r="Y156" s="1">
        <v>385</v>
      </c>
      <c r="Z156" s="1">
        <v>9036</v>
      </c>
      <c r="AA156" s="1">
        <v>1093</v>
      </c>
      <c r="AB156" s="1">
        <v>1093</v>
      </c>
      <c r="AC156" s="1">
        <v>54</v>
      </c>
      <c r="AD156" s="1">
        <v>-1</v>
      </c>
      <c r="AE156" s="1">
        <v>0</v>
      </c>
      <c r="AF156" s="1">
        <v>0</v>
      </c>
      <c r="AG156" s="1">
        <v>54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f t="shared" si="8"/>
        <v>54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>
        <f t="shared" si="9"/>
        <v>0</v>
      </c>
      <c r="AU156" s="1">
        <v>0</v>
      </c>
      <c r="AV156" s="1" t="s">
        <v>1844</v>
      </c>
      <c r="BA156" s="2">
        <v>1228</v>
      </c>
      <c r="BC156" s="2">
        <v>1720</v>
      </c>
      <c r="BD156" s="2">
        <v>7130</v>
      </c>
      <c r="BE156" s="15">
        <f t="shared" si="10"/>
        <v>10078</v>
      </c>
      <c r="BG156" s="2">
        <v>276</v>
      </c>
      <c r="BJ156" s="2">
        <v>1134</v>
      </c>
      <c r="BK156" s="2">
        <v>276</v>
      </c>
      <c r="BL156" s="2">
        <v>620</v>
      </c>
      <c r="BM156" s="2">
        <v>1823</v>
      </c>
      <c r="BN156" s="13">
        <f t="shared" si="11"/>
        <v>4129</v>
      </c>
    </row>
    <row r="157" spans="1:66" ht="12.75">
      <c r="A157" s="1" t="s">
        <v>493</v>
      </c>
      <c r="B157" s="1" t="s">
        <v>494</v>
      </c>
      <c r="C157" s="1" t="s">
        <v>495</v>
      </c>
      <c r="D157" s="1" t="s">
        <v>1923</v>
      </c>
      <c r="E157" s="1" t="s">
        <v>496</v>
      </c>
      <c r="F157" s="1"/>
      <c r="G157" s="1" t="s">
        <v>1833</v>
      </c>
      <c r="H157" s="1" t="s">
        <v>497</v>
      </c>
      <c r="I157" s="16" t="s">
        <v>1979</v>
      </c>
      <c r="J157" s="1" t="s">
        <v>1994</v>
      </c>
      <c r="K157" s="1">
        <v>7546</v>
      </c>
      <c r="L157" s="1">
        <v>0</v>
      </c>
      <c r="M157" s="1">
        <v>0</v>
      </c>
      <c r="N157" s="1">
        <v>7546</v>
      </c>
      <c r="O157" s="1">
        <v>0</v>
      </c>
      <c r="P157" s="1">
        <v>0</v>
      </c>
      <c r="Q157" s="1">
        <v>7546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3537</v>
      </c>
      <c r="Z157" s="1">
        <v>4009</v>
      </c>
      <c r="AA157" s="1">
        <v>3537</v>
      </c>
      <c r="AB157" s="1">
        <v>3537</v>
      </c>
      <c r="AC157" s="1">
        <v>3537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3537</v>
      </c>
      <c r="AL157" s="1">
        <v>0</v>
      </c>
      <c r="AM157" s="1">
        <f t="shared" si="8"/>
        <v>3537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>
        <f t="shared" si="9"/>
        <v>0</v>
      </c>
      <c r="AU157" s="1">
        <v>0</v>
      </c>
      <c r="AV157" s="1" t="s">
        <v>1844</v>
      </c>
      <c r="BA157" s="2">
        <v>1228</v>
      </c>
      <c r="BC157" s="2">
        <v>1720</v>
      </c>
      <c r="BD157" s="2">
        <v>1900</v>
      </c>
      <c r="BE157" s="15">
        <f t="shared" si="10"/>
        <v>4848</v>
      </c>
      <c r="BF157" s="2">
        <v>276</v>
      </c>
      <c r="BJ157" s="2">
        <v>1174</v>
      </c>
      <c r="BK157" s="2">
        <v>276</v>
      </c>
      <c r="BL157" s="2">
        <v>620</v>
      </c>
      <c r="BM157" s="2">
        <v>1068</v>
      </c>
      <c r="BN157" s="13">
        <f t="shared" si="11"/>
        <v>3414</v>
      </c>
    </row>
    <row r="158" spans="1:66" ht="12.75">
      <c r="A158" s="1" t="s">
        <v>717</v>
      </c>
      <c r="B158" s="1" t="s">
        <v>718</v>
      </c>
      <c r="C158" s="1" t="s">
        <v>719</v>
      </c>
      <c r="D158" s="1" t="s">
        <v>1840</v>
      </c>
      <c r="E158" s="1" t="s">
        <v>720</v>
      </c>
      <c r="F158" s="16" t="s">
        <v>213</v>
      </c>
      <c r="G158" s="1" t="s">
        <v>1833</v>
      </c>
      <c r="H158" s="1" t="s">
        <v>721</v>
      </c>
      <c r="I158" s="16" t="s">
        <v>1979</v>
      </c>
      <c r="J158" s="1" t="s">
        <v>1994</v>
      </c>
      <c r="K158" s="1">
        <v>2114.0173620000005</v>
      </c>
      <c r="L158" s="1">
        <v>0</v>
      </c>
      <c r="M158" s="1">
        <v>-1</v>
      </c>
      <c r="N158" s="1">
        <v>965.097362</v>
      </c>
      <c r="O158" s="1">
        <v>0</v>
      </c>
      <c r="P158" s="1">
        <v>-1</v>
      </c>
      <c r="Q158" s="1">
        <v>962.043462</v>
      </c>
      <c r="R158" s="1">
        <v>-1</v>
      </c>
      <c r="S158" s="1">
        <v>3</v>
      </c>
      <c r="T158" s="1">
        <v>0</v>
      </c>
      <c r="U158" s="1">
        <v>0.0539</v>
      </c>
      <c r="V158" s="1">
        <v>-1</v>
      </c>
      <c r="W158" s="1">
        <v>0</v>
      </c>
      <c r="X158" s="1">
        <v>0</v>
      </c>
      <c r="Y158" s="1">
        <v>951.0844</v>
      </c>
      <c r="Z158" s="1">
        <v>10.959062000000001</v>
      </c>
      <c r="AA158" s="1">
        <v>11.012962000000002</v>
      </c>
      <c r="AB158" s="1">
        <v>10.765200000000002</v>
      </c>
      <c r="AC158" s="1">
        <v>0.8148000000000001</v>
      </c>
      <c r="AD158" s="1">
        <v>-1</v>
      </c>
      <c r="AE158" s="1">
        <v>0.7609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f t="shared" si="8"/>
        <v>0.7609</v>
      </c>
      <c r="AN158" s="1">
        <v>0.0056</v>
      </c>
      <c r="AO158" s="1">
        <v>0.0052499999999999995</v>
      </c>
      <c r="AP158" s="1">
        <v>0.00035</v>
      </c>
      <c r="AQ158" s="1">
        <v>0.029050000000000003</v>
      </c>
      <c r="AR158" s="1">
        <v>0</v>
      </c>
      <c r="AS158" s="1">
        <v>0.013649999999999999</v>
      </c>
      <c r="AT158">
        <f t="shared" si="9"/>
        <v>0.0539</v>
      </c>
      <c r="AU158" s="1">
        <v>0</v>
      </c>
      <c r="AV158" s="1" t="s">
        <v>1844</v>
      </c>
      <c r="BA158" s="2">
        <v>1228</v>
      </c>
      <c r="BD158" s="2">
        <v>1900</v>
      </c>
      <c r="BE158" s="15">
        <f t="shared" si="10"/>
        <v>3128</v>
      </c>
      <c r="BF158" s="2">
        <v>276</v>
      </c>
      <c r="BH158" s="2">
        <v>276</v>
      </c>
      <c r="BJ158" s="2">
        <v>1174</v>
      </c>
      <c r="BK158" s="2">
        <v>276</v>
      </c>
      <c r="BM158" s="2">
        <v>1068</v>
      </c>
      <c r="BN158" s="13">
        <f t="shared" si="11"/>
        <v>3070</v>
      </c>
    </row>
    <row r="159" spans="1:66" ht="12.75">
      <c r="A159" s="1" t="s">
        <v>734</v>
      </c>
      <c r="B159" s="1" t="s">
        <v>735</v>
      </c>
      <c r="C159" s="1" t="s">
        <v>306</v>
      </c>
      <c r="D159" s="1" t="s">
        <v>1848</v>
      </c>
      <c r="E159" s="1" t="s">
        <v>307</v>
      </c>
      <c r="F159" s="16" t="s">
        <v>213</v>
      </c>
      <c r="G159" s="1" t="s">
        <v>1833</v>
      </c>
      <c r="H159" s="1" t="s">
        <v>736</v>
      </c>
      <c r="I159" s="16" t="s">
        <v>1979</v>
      </c>
      <c r="J159" s="1" t="s">
        <v>1994</v>
      </c>
      <c r="K159" s="1">
        <v>2143.4000260000003</v>
      </c>
      <c r="L159" s="1">
        <v>-1</v>
      </c>
      <c r="M159" s="1">
        <v>-1</v>
      </c>
      <c r="N159" s="1">
        <v>2143.4000260000003</v>
      </c>
      <c r="O159" s="1">
        <v>-1</v>
      </c>
      <c r="P159" s="1">
        <v>-1</v>
      </c>
      <c r="Q159" s="1">
        <v>2143.4000260000003</v>
      </c>
      <c r="R159" s="1">
        <v>-1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2143.400026</v>
      </c>
      <c r="Z159" s="1">
        <v>0</v>
      </c>
      <c r="AA159" s="1">
        <v>2143.400026</v>
      </c>
      <c r="AB159" s="1">
        <v>2143.400026</v>
      </c>
      <c r="AC159" s="1">
        <v>2045.4000259999998</v>
      </c>
      <c r="AD159" s="1">
        <v>-1</v>
      </c>
      <c r="AE159" s="1">
        <v>0</v>
      </c>
      <c r="AF159" s="1">
        <v>0</v>
      </c>
      <c r="AG159" s="1">
        <v>0</v>
      </c>
      <c r="AH159" s="1">
        <v>0</v>
      </c>
      <c r="AI159" s="1">
        <v>2045.4000259999998</v>
      </c>
      <c r="AJ159" s="1">
        <v>0</v>
      </c>
      <c r="AK159" s="1">
        <v>0</v>
      </c>
      <c r="AL159" s="1">
        <v>0</v>
      </c>
      <c r="AM159" s="1">
        <f t="shared" si="8"/>
        <v>2045.4000259999998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>
        <f t="shared" si="9"/>
        <v>0</v>
      </c>
      <c r="AU159" s="1">
        <v>0</v>
      </c>
      <c r="AV159" s="1" t="s">
        <v>1868</v>
      </c>
      <c r="BA159" s="2">
        <v>1228</v>
      </c>
      <c r="BE159" s="15">
        <f t="shared" si="10"/>
        <v>1228</v>
      </c>
      <c r="BF159" s="2">
        <v>276</v>
      </c>
      <c r="BJ159" s="2">
        <v>1174</v>
      </c>
      <c r="BK159" s="2">
        <v>276</v>
      </c>
      <c r="BN159" s="13">
        <f t="shared" si="11"/>
        <v>1726</v>
      </c>
    </row>
    <row r="160" spans="1:66" ht="12.75">
      <c r="A160" s="1" t="s">
        <v>785</v>
      </c>
      <c r="B160" s="1" t="s">
        <v>786</v>
      </c>
      <c r="C160" s="1" t="s">
        <v>787</v>
      </c>
      <c r="D160" s="1" t="s">
        <v>1877</v>
      </c>
      <c r="E160" s="1" t="s">
        <v>788</v>
      </c>
      <c r="F160" s="1"/>
      <c r="G160" s="1" t="s">
        <v>1833</v>
      </c>
      <c r="H160" s="1" t="s">
        <v>789</v>
      </c>
      <c r="I160" s="16" t="s">
        <v>1979</v>
      </c>
      <c r="J160" s="1" t="s">
        <v>1994</v>
      </c>
      <c r="K160" s="1">
        <v>4203.1</v>
      </c>
      <c r="L160" s="1">
        <v>0</v>
      </c>
      <c r="M160" s="1">
        <v>0</v>
      </c>
      <c r="N160" s="1">
        <v>4203.1</v>
      </c>
      <c r="O160" s="1">
        <v>0</v>
      </c>
      <c r="P160" s="1">
        <v>0</v>
      </c>
      <c r="Q160" s="1">
        <v>1563.1</v>
      </c>
      <c r="R160" s="1">
        <v>0</v>
      </c>
      <c r="S160" s="1">
        <v>0</v>
      </c>
      <c r="T160" s="1">
        <v>0</v>
      </c>
      <c r="U160" s="1">
        <v>2640</v>
      </c>
      <c r="V160" s="1">
        <v>0</v>
      </c>
      <c r="W160" s="1">
        <v>0</v>
      </c>
      <c r="X160" s="1">
        <v>0</v>
      </c>
      <c r="Y160" s="1">
        <v>0</v>
      </c>
      <c r="Z160" s="1">
        <v>1563.1</v>
      </c>
      <c r="AA160" s="1">
        <v>2640</v>
      </c>
      <c r="AB160" s="1">
        <v>2640</v>
      </c>
      <c r="AC160" s="1">
        <v>2640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f t="shared" si="8"/>
        <v>0</v>
      </c>
      <c r="AN160" s="1">
        <v>0</v>
      </c>
      <c r="AO160" s="1">
        <v>0</v>
      </c>
      <c r="AP160" s="1">
        <v>0</v>
      </c>
      <c r="AQ160" s="1">
        <v>2640</v>
      </c>
      <c r="AR160" s="1">
        <v>0</v>
      </c>
      <c r="AS160" s="1">
        <v>0</v>
      </c>
      <c r="AT160">
        <f t="shared" si="9"/>
        <v>2640</v>
      </c>
      <c r="AU160" s="1">
        <v>0</v>
      </c>
      <c r="AV160" s="1" t="s">
        <v>1919</v>
      </c>
      <c r="AY160" s="2">
        <v>22714</v>
      </c>
      <c r="BE160" s="15">
        <f t="shared" si="10"/>
        <v>22714</v>
      </c>
      <c r="BH160" s="2">
        <f>53383+276</f>
        <v>53659</v>
      </c>
      <c r="BN160" s="13">
        <f t="shared" si="11"/>
        <v>53659</v>
      </c>
    </row>
    <row r="161" spans="1:66" ht="12.75">
      <c r="A161" s="1" t="s">
        <v>972</v>
      </c>
      <c r="B161" s="1" t="s">
        <v>973</v>
      </c>
      <c r="C161" s="1" t="s">
        <v>974</v>
      </c>
      <c r="D161" s="1" t="s">
        <v>2060</v>
      </c>
      <c r="E161" s="1" t="s">
        <v>975</v>
      </c>
      <c r="F161" s="1"/>
      <c r="G161" s="1" t="s">
        <v>1833</v>
      </c>
      <c r="H161" s="1" t="s">
        <v>976</v>
      </c>
      <c r="I161" s="16" t="s">
        <v>1979</v>
      </c>
      <c r="J161" s="1" t="s">
        <v>1994</v>
      </c>
      <c r="K161" s="1">
        <v>2000</v>
      </c>
      <c r="L161" s="1">
        <v>0</v>
      </c>
      <c r="M161" s="1">
        <v>-1</v>
      </c>
      <c r="N161" s="1">
        <v>2000</v>
      </c>
      <c r="O161" s="1">
        <v>0</v>
      </c>
      <c r="P161" s="1">
        <v>-1</v>
      </c>
      <c r="Q161" s="1">
        <v>1300</v>
      </c>
      <c r="R161" s="1">
        <v>-1</v>
      </c>
      <c r="S161" s="1">
        <v>700</v>
      </c>
      <c r="T161" s="1">
        <v>-1</v>
      </c>
      <c r="U161" s="1">
        <v>0</v>
      </c>
      <c r="V161" s="1">
        <v>0</v>
      </c>
      <c r="W161" s="1">
        <v>0</v>
      </c>
      <c r="X161" s="1">
        <v>0</v>
      </c>
      <c r="Y161" s="1">
        <v>800</v>
      </c>
      <c r="Z161" s="1">
        <v>500</v>
      </c>
      <c r="AA161" s="1">
        <v>800</v>
      </c>
      <c r="AB161" s="1">
        <v>800</v>
      </c>
      <c r="AC161" s="1">
        <v>800</v>
      </c>
      <c r="AD161" s="1">
        <v>-1</v>
      </c>
      <c r="AE161" s="1">
        <v>0</v>
      </c>
      <c r="AF161" s="1">
        <v>0</v>
      </c>
      <c r="AG161" s="1">
        <v>0</v>
      </c>
      <c r="AH161" s="1">
        <v>200</v>
      </c>
      <c r="AI161" s="1">
        <v>0</v>
      </c>
      <c r="AJ161" s="1">
        <v>0</v>
      </c>
      <c r="AK161" s="1">
        <v>600</v>
      </c>
      <c r="AL161" s="1">
        <v>0</v>
      </c>
      <c r="AM161" s="1">
        <f t="shared" si="8"/>
        <v>800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>
        <f t="shared" si="9"/>
        <v>0</v>
      </c>
      <c r="AU161" s="1">
        <v>0</v>
      </c>
      <c r="AV161" s="1" t="s">
        <v>1844</v>
      </c>
      <c r="BA161" s="2">
        <v>1228</v>
      </c>
      <c r="BD161" s="2">
        <v>1900</v>
      </c>
      <c r="BE161" s="15">
        <f t="shared" si="10"/>
        <v>3128</v>
      </c>
      <c r="BG161" s="2">
        <v>276</v>
      </c>
      <c r="BJ161" s="2">
        <v>1174</v>
      </c>
      <c r="BK161" s="2">
        <v>276</v>
      </c>
      <c r="BM161" s="2">
        <v>1068</v>
      </c>
      <c r="BN161" s="13">
        <f t="shared" si="11"/>
        <v>2794</v>
      </c>
    </row>
    <row r="162" spans="1:66" ht="12.75">
      <c r="A162" s="1" t="s">
        <v>1172</v>
      </c>
      <c r="B162" s="1" t="s">
        <v>1173</v>
      </c>
      <c r="C162" s="1" t="s">
        <v>1174</v>
      </c>
      <c r="D162" s="1" t="s">
        <v>1905</v>
      </c>
      <c r="E162" s="1" t="s">
        <v>1175</v>
      </c>
      <c r="F162" s="1"/>
      <c r="G162" s="1" t="s">
        <v>1833</v>
      </c>
      <c r="H162" s="1" t="s">
        <v>1176</v>
      </c>
      <c r="I162" s="16" t="s">
        <v>1979</v>
      </c>
      <c r="J162" s="1" t="s">
        <v>1994</v>
      </c>
      <c r="K162" s="1">
        <v>2007.4089414</v>
      </c>
      <c r="L162" s="1">
        <v>0</v>
      </c>
      <c r="M162" s="1">
        <v>-1</v>
      </c>
      <c r="N162" s="1">
        <v>2007.4</v>
      </c>
      <c r="O162" s="1">
        <v>0</v>
      </c>
      <c r="P162" s="1">
        <v>-1</v>
      </c>
      <c r="Q162" s="1">
        <v>1930</v>
      </c>
      <c r="R162" s="1">
        <v>-1</v>
      </c>
      <c r="S162" s="1">
        <v>0</v>
      </c>
      <c r="T162" s="1">
        <v>0</v>
      </c>
      <c r="U162" s="1">
        <v>77.4</v>
      </c>
      <c r="V162" s="1">
        <v>0</v>
      </c>
      <c r="W162" s="1">
        <v>0</v>
      </c>
      <c r="X162" s="1">
        <v>0</v>
      </c>
      <c r="Y162" s="1">
        <v>0</v>
      </c>
      <c r="Z162" s="1">
        <v>1930</v>
      </c>
      <c r="AA162" s="1">
        <v>5.4</v>
      </c>
      <c r="AB162" s="1">
        <v>5.4</v>
      </c>
      <c r="AC162" s="1">
        <v>5.4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f t="shared" si="8"/>
        <v>0</v>
      </c>
      <c r="AN162" s="1">
        <v>0</v>
      </c>
      <c r="AO162" s="1">
        <v>0</v>
      </c>
      <c r="AP162" s="1">
        <v>0</v>
      </c>
      <c r="AQ162" s="1">
        <v>1.4</v>
      </c>
      <c r="AR162" s="1">
        <v>0</v>
      </c>
      <c r="AS162" s="1">
        <v>4</v>
      </c>
      <c r="AT162">
        <f t="shared" si="9"/>
        <v>5.4</v>
      </c>
      <c r="AU162" s="1">
        <v>0</v>
      </c>
      <c r="AV162" s="1" t="s">
        <v>1919</v>
      </c>
      <c r="AY162" s="2">
        <v>22714</v>
      </c>
      <c r="BE162" s="15">
        <f t="shared" si="10"/>
        <v>22714</v>
      </c>
      <c r="BH162" s="2">
        <f>53177+276</f>
        <v>53453</v>
      </c>
      <c r="BN162" s="13">
        <f t="shared" si="11"/>
        <v>53453</v>
      </c>
    </row>
    <row r="163" spans="1:66" ht="12.75">
      <c r="A163" s="1" t="s">
        <v>1383</v>
      </c>
      <c r="B163" s="1" t="s">
        <v>1388</v>
      </c>
      <c r="C163" s="1" t="s">
        <v>1389</v>
      </c>
      <c r="D163" s="1" t="s">
        <v>2097</v>
      </c>
      <c r="E163" s="1" t="s">
        <v>1390</v>
      </c>
      <c r="F163" s="16" t="s">
        <v>213</v>
      </c>
      <c r="G163" s="1" t="s">
        <v>1833</v>
      </c>
      <c r="H163" s="1" t="s">
        <v>1391</v>
      </c>
      <c r="I163" s="16" t="s">
        <v>1979</v>
      </c>
      <c r="J163" s="1" t="s">
        <v>1994</v>
      </c>
      <c r="K163" s="1">
        <v>29097.02932960001</v>
      </c>
      <c r="L163" s="1">
        <v>0</v>
      </c>
      <c r="M163" s="1">
        <v>-1</v>
      </c>
      <c r="N163" s="1">
        <v>29097.000172200012</v>
      </c>
      <c r="O163" s="1">
        <v>0</v>
      </c>
      <c r="P163" s="1">
        <v>-1</v>
      </c>
      <c r="Q163" s="1">
        <v>28629.000172200016</v>
      </c>
      <c r="R163" s="1">
        <v>-1</v>
      </c>
      <c r="S163" s="1">
        <v>449</v>
      </c>
      <c r="T163" s="1">
        <v>-1</v>
      </c>
      <c r="U163" s="1">
        <v>19</v>
      </c>
      <c r="V163" s="1">
        <v>-1</v>
      </c>
      <c r="W163" s="1">
        <v>0</v>
      </c>
      <c r="X163" s="1">
        <v>0</v>
      </c>
      <c r="Y163" s="1">
        <v>691</v>
      </c>
      <c r="Z163" s="1">
        <v>27938.0001722</v>
      </c>
      <c r="AA163" s="1">
        <v>635.0001722</v>
      </c>
      <c r="AB163" s="1">
        <v>635</v>
      </c>
      <c r="AC163" s="1">
        <v>618</v>
      </c>
      <c r="AD163" s="1">
        <v>-1</v>
      </c>
      <c r="AE163" s="1">
        <v>17</v>
      </c>
      <c r="AF163" s="1">
        <v>0</v>
      </c>
      <c r="AG163" s="1">
        <v>28</v>
      </c>
      <c r="AH163" s="1">
        <v>1</v>
      </c>
      <c r="AI163" s="1">
        <v>2</v>
      </c>
      <c r="AJ163" s="1">
        <v>0</v>
      </c>
      <c r="AK163" s="1">
        <v>560</v>
      </c>
      <c r="AL163" s="1">
        <v>0</v>
      </c>
      <c r="AM163" s="1">
        <f t="shared" si="8"/>
        <v>608</v>
      </c>
      <c r="AN163" s="1">
        <v>5</v>
      </c>
      <c r="AO163" s="1">
        <v>0</v>
      </c>
      <c r="AP163" s="1">
        <v>5</v>
      </c>
      <c r="AQ163" s="1">
        <v>0</v>
      </c>
      <c r="AR163" s="1">
        <v>0</v>
      </c>
      <c r="AS163" s="1">
        <v>0</v>
      </c>
      <c r="AT163">
        <f t="shared" si="9"/>
        <v>10</v>
      </c>
      <c r="AU163" s="1">
        <v>0</v>
      </c>
      <c r="AV163" s="1" t="s">
        <v>1844</v>
      </c>
      <c r="BA163" s="2">
        <v>1228</v>
      </c>
      <c r="BC163" s="2">
        <v>1720</v>
      </c>
      <c r="BD163" s="2">
        <v>7130</v>
      </c>
      <c r="BE163" s="15">
        <f t="shared" si="10"/>
        <v>10078</v>
      </c>
      <c r="BG163" s="2">
        <v>276</v>
      </c>
      <c r="BH163" s="2">
        <v>276</v>
      </c>
      <c r="BJ163" s="2">
        <v>986</v>
      </c>
      <c r="BK163" s="2">
        <v>276</v>
      </c>
      <c r="BL163" s="2">
        <v>620</v>
      </c>
      <c r="BM163" s="2">
        <v>1823</v>
      </c>
      <c r="BN163" s="13">
        <f t="shared" si="11"/>
        <v>4257</v>
      </c>
    </row>
    <row r="164" spans="1:66" ht="12.75">
      <c r="A164" s="1" t="s">
        <v>1437</v>
      </c>
      <c r="B164" s="1" t="s">
        <v>1438</v>
      </c>
      <c r="C164" s="1" t="s">
        <v>1439</v>
      </c>
      <c r="D164" s="1" t="s">
        <v>388</v>
      </c>
      <c r="E164" s="1" t="s">
        <v>1440</v>
      </c>
      <c r="F164" s="1"/>
      <c r="G164" s="1" t="s">
        <v>1833</v>
      </c>
      <c r="H164" s="1" t="s">
        <v>1441</v>
      </c>
      <c r="I164" s="16" t="s">
        <v>1979</v>
      </c>
      <c r="J164" s="1" t="s">
        <v>1994</v>
      </c>
      <c r="K164" s="1">
        <v>4735</v>
      </c>
      <c r="L164" s="1">
        <v>0</v>
      </c>
      <c r="M164" s="1">
        <v>0</v>
      </c>
      <c r="N164" s="1">
        <v>4735</v>
      </c>
      <c r="O164" s="1">
        <v>0</v>
      </c>
      <c r="P164" s="1">
        <v>0</v>
      </c>
      <c r="Q164" s="1">
        <v>4735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1000</v>
      </c>
      <c r="Z164" s="1">
        <v>3735</v>
      </c>
      <c r="AA164" s="1">
        <v>1000</v>
      </c>
      <c r="AB164" s="1">
        <v>1000</v>
      </c>
      <c r="AC164" s="1">
        <v>1000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1000</v>
      </c>
      <c r="AL164" s="1">
        <v>0</v>
      </c>
      <c r="AM164" s="1">
        <f t="shared" si="8"/>
        <v>1000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>
        <f t="shared" si="9"/>
        <v>0</v>
      </c>
      <c r="AU164" s="1">
        <v>0</v>
      </c>
      <c r="AV164" s="1" t="s">
        <v>1844</v>
      </c>
      <c r="BA164" s="2">
        <v>1228</v>
      </c>
      <c r="BD164" s="2">
        <v>1900</v>
      </c>
      <c r="BE164" s="15">
        <f t="shared" si="10"/>
        <v>3128</v>
      </c>
      <c r="BG164" s="2">
        <v>276</v>
      </c>
      <c r="BJ164" s="2">
        <v>1174</v>
      </c>
      <c r="BK164" s="2">
        <v>276</v>
      </c>
      <c r="BM164" s="2">
        <v>1068</v>
      </c>
      <c r="BN164" s="13">
        <f t="shared" si="11"/>
        <v>2794</v>
      </c>
    </row>
    <row r="165" spans="1:66" ht="12.75">
      <c r="A165" s="1" t="s">
        <v>955</v>
      </c>
      <c r="B165" s="1" t="s">
        <v>1617</v>
      </c>
      <c r="C165" s="1" t="s">
        <v>955</v>
      </c>
      <c r="D165" s="1" t="s">
        <v>1848</v>
      </c>
      <c r="E165" s="1" t="s">
        <v>956</v>
      </c>
      <c r="F165" s="1"/>
      <c r="G165" s="1" t="s">
        <v>1833</v>
      </c>
      <c r="H165" s="1" t="s">
        <v>1618</v>
      </c>
      <c r="I165" s="16" t="s">
        <v>1979</v>
      </c>
      <c r="J165" s="1" t="s">
        <v>1994</v>
      </c>
      <c r="K165" s="1">
        <v>10987.468449599997</v>
      </c>
      <c r="L165" s="1">
        <v>-1</v>
      </c>
      <c r="M165" s="1">
        <v>-1</v>
      </c>
      <c r="N165" s="1">
        <v>9612.200007999998</v>
      </c>
      <c r="O165" s="1">
        <v>-1</v>
      </c>
      <c r="P165" s="1">
        <v>-1</v>
      </c>
      <c r="Q165" s="1">
        <v>9612.200007999998</v>
      </c>
      <c r="R165" s="1">
        <v>-1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9612.200007999998</v>
      </c>
      <c r="AA165" s="1">
        <v>3006.6</v>
      </c>
      <c r="AB165" s="1">
        <v>3006.6</v>
      </c>
      <c r="AC165" s="1">
        <v>1288</v>
      </c>
      <c r="AD165" s="1">
        <v>-1</v>
      </c>
      <c r="AE165" s="1">
        <v>0</v>
      </c>
      <c r="AF165" s="1">
        <v>0</v>
      </c>
      <c r="AG165" s="1">
        <v>1288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f t="shared" si="8"/>
        <v>1288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>
        <f t="shared" si="9"/>
        <v>0</v>
      </c>
      <c r="AU165" s="1">
        <v>0</v>
      </c>
      <c r="AV165" s="1" t="s">
        <v>1868</v>
      </c>
      <c r="BA165" s="2">
        <v>1228</v>
      </c>
      <c r="BC165" s="2">
        <v>1720</v>
      </c>
      <c r="BD165" s="2">
        <v>7130</v>
      </c>
      <c r="BE165" s="15">
        <f t="shared" si="10"/>
        <v>10078</v>
      </c>
      <c r="BG165" s="2">
        <v>276</v>
      </c>
      <c r="BJ165" s="2">
        <v>1134</v>
      </c>
      <c r="BK165" s="2">
        <v>276</v>
      </c>
      <c r="BL165" s="2">
        <v>620</v>
      </c>
      <c r="BM165" s="2">
        <v>1823</v>
      </c>
      <c r="BN165" s="13">
        <f t="shared" si="11"/>
        <v>4129</v>
      </c>
    </row>
    <row r="166" spans="1:66" ht="12.75">
      <c r="A166" s="1" t="s">
        <v>1724</v>
      </c>
      <c r="B166" s="1" t="s">
        <v>1725</v>
      </c>
      <c r="C166" s="1" t="s">
        <v>1726</v>
      </c>
      <c r="D166" s="1" t="s">
        <v>1877</v>
      </c>
      <c r="E166" s="1" t="s">
        <v>1727</v>
      </c>
      <c r="F166" s="1"/>
      <c r="G166" s="1" t="s">
        <v>1833</v>
      </c>
      <c r="H166" s="1" t="s">
        <v>1728</v>
      </c>
      <c r="I166" s="16" t="s">
        <v>1979</v>
      </c>
      <c r="J166" s="1" t="s">
        <v>1994</v>
      </c>
      <c r="K166" s="1">
        <v>2923.0995866</v>
      </c>
      <c r="L166" s="1">
        <v>0</v>
      </c>
      <c r="M166" s="1">
        <v>-1</v>
      </c>
      <c r="N166" s="1">
        <v>2266.24</v>
      </c>
      <c r="O166" s="1">
        <v>0</v>
      </c>
      <c r="P166" s="1">
        <v>0</v>
      </c>
      <c r="Q166" s="1">
        <v>2207.96</v>
      </c>
      <c r="R166" s="1">
        <v>0</v>
      </c>
      <c r="S166" s="1">
        <v>42.28</v>
      </c>
      <c r="T166" s="1">
        <v>0</v>
      </c>
      <c r="U166" s="1">
        <v>0</v>
      </c>
      <c r="V166" s="1">
        <v>0</v>
      </c>
      <c r="W166" s="1">
        <v>16</v>
      </c>
      <c r="X166" s="1">
        <v>0</v>
      </c>
      <c r="Y166" s="1">
        <v>365.76</v>
      </c>
      <c r="Z166" s="1">
        <v>1842.2</v>
      </c>
      <c r="AA166" s="1">
        <v>30.5</v>
      </c>
      <c r="AB166" s="1">
        <v>16.5</v>
      </c>
      <c r="AC166" s="1">
        <v>16.5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0.5</v>
      </c>
      <c r="AK166" s="1">
        <v>0</v>
      </c>
      <c r="AL166" s="1">
        <v>0</v>
      </c>
      <c r="AM166" s="1">
        <f t="shared" si="8"/>
        <v>0.5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>
        <f t="shared" si="9"/>
        <v>0</v>
      </c>
      <c r="AU166" s="1">
        <v>16</v>
      </c>
      <c r="AV166" s="1" t="s">
        <v>1844</v>
      </c>
      <c r="BA166" s="2">
        <v>1228</v>
      </c>
      <c r="BD166" s="2">
        <v>1900</v>
      </c>
      <c r="BE166" s="15">
        <f t="shared" si="10"/>
        <v>3128</v>
      </c>
      <c r="BG166" s="2">
        <v>276</v>
      </c>
      <c r="BJ166" s="2">
        <v>1174</v>
      </c>
      <c r="BK166" s="2">
        <v>276</v>
      </c>
      <c r="BM166" s="2">
        <v>1068</v>
      </c>
      <c r="BN166" s="13">
        <f t="shared" si="11"/>
        <v>2794</v>
      </c>
    </row>
    <row r="167" spans="1:66" ht="12.75">
      <c r="A167" s="1" t="s">
        <v>1743</v>
      </c>
      <c r="B167" s="1" t="s">
        <v>1744</v>
      </c>
      <c r="C167" s="1" t="s">
        <v>1745</v>
      </c>
      <c r="D167" s="1" t="s">
        <v>1899</v>
      </c>
      <c r="E167" s="1" t="s">
        <v>1746</v>
      </c>
      <c r="F167" s="1"/>
      <c r="G167" s="1" t="s">
        <v>1833</v>
      </c>
      <c r="H167" s="1" t="s">
        <v>1747</v>
      </c>
      <c r="I167" s="16" t="s">
        <v>1979</v>
      </c>
      <c r="J167" s="1" t="s">
        <v>1994</v>
      </c>
      <c r="K167" s="1">
        <v>2405.414</v>
      </c>
      <c r="L167" s="1">
        <v>0</v>
      </c>
      <c r="M167" s="1">
        <v>0</v>
      </c>
      <c r="N167" s="1">
        <v>2388.4840000000004</v>
      </c>
      <c r="O167" s="1">
        <v>0</v>
      </c>
      <c r="P167" s="1">
        <v>0</v>
      </c>
      <c r="Q167" s="1">
        <v>2376.71</v>
      </c>
      <c r="R167" s="1">
        <v>0</v>
      </c>
      <c r="S167" s="1">
        <v>0</v>
      </c>
      <c r="T167" s="1">
        <v>0</v>
      </c>
      <c r="U167" s="1">
        <v>10.59</v>
      </c>
      <c r="V167" s="1">
        <v>0</v>
      </c>
      <c r="W167" s="1">
        <v>1.1840000000000002</v>
      </c>
      <c r="X167" s="1">
        <v>0</v>
      </c>
      <c r="Y167" s="1">
        <v>0</v>
      </c>
      <c r="Z167" s="1">
        <v>2376.71</v>
      </c>
      <c r="AA167" s="1">
        <v>2369.9060000000004</v>
      </c>
      <c r="AB167" s="1">
        <v>2369.9060000000004</v>
      </c>
      <c r="AC167" s="1">
        <v>3.42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f t="shared" si="8"/>
        <v>0</v>
      </c>
      <c r="AN167" s="1">
        <v>0.766</v>
      </c>
      <c r="AO167" s="1">
        <v>0.012</v>
      </c>
      <c r="AP167" s="1">
        <v>0.766</v>
      </c>
      <c r="AQ167" s="1">
        <v>0</v>
      </c>
      <c r="AR167" s="1">
        <v>1.876</v>
      </c>
      <c r="AS167" s="1">
        <v>0</v>
      </c>
      <c r="AT167">
        <f t="shared" si="9"/>
        <v>3.42</v>
      </c>
      <c r="AU167" s="1">
        <v>0</v>
      </c>
      <c r="AV167" s="1" t="s">
        <v>1844</v>
      </c>
      <c r="BE167" s="15">
        <f t="shared" si="10"/>
        <v>0</v>
      </c>
      <c r="BH167" s="2">
        <v>276</v>
      </c>
      <c r="BN167" s="13">
        <f t="shared" si="11"/>
        <v>276</v>
      </c>
    </row>
    <row r="168" spans="1:66" ht="12.75">
      <c r="A168" s="1" t="s">
        <v>1276</v>
      </c>
      <c r="B168" s="1" t="s">
        <v>1277</v>
      </c>
      <c r="C168" s="1" t="s">
        <v>1278</v>
      </c>
      <c r="D168" s="1" t="s">
        <v>1951</v>
      </c>
      <c r="E168" s="1" t="s">
        <v>1279</v>
      </c>
      <c r="F168" s="1"/>
      <c r="G168" s="1" t="s">
        <v>1833</v>
      </c>
      <c r="H168" s="1" t="s">
        <v>1280</v>
      </c>
      <c r="I168" s="16" t="s">
        <v>1979</v>
      </c>
      <c r="J168" s="1" t="s">
        <v>1281</v>
      </c>
      <c r="K168" s="1">
        <v>2303.42</v>
      </c>
      <c r="L168" s="1">
        <v>0</v>
      </c>
      <c r="M168" s="1">
        <v>-1</v>
      </c>
      <c r="N168" s="1">
        <v>2303.42</v>
      </c>
      <c r="O168" s="1">
        <v>0</v>
      </c>
      <c r="P168" s="1">
        <v>-1</v>
      </c>
      <c r="Q168" s="1">
        <v>2303.42</v>
      </c>
      <c r="R168" s="1">
        <v>-1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1961.5</v>
      </c>
      <c r="Z168" s="1">
        <v>341.92</v>
      </c>
      <c r="AA168" s="1">
        <v>1929.08</v>
      </c>
      <c r="AB168" s="1">
        <v>1929.08</v>
      </c>
      <c r="AC168" s="1">
        <v>1929.08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1.58</v>
      </c>
      <c r="AJ168" s="1">
        <v>0</v>
      </c>
      <c r="AK168" s="1">
        <v>1927.5</v>
      </c>
      <c r="AL168" s="1">
        <v>0</v>
      </c>
      <c r="AM168" s="1">
        <f t="shared" si="8"/>
        <v>1929.08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>
        <f t="shared" si="9"/>
        <v>0</v>
      </c>
      <c r="AU168" s="1">
        <v>0</v>
      </c>
      <c r="AV168" s="1" t="s">
        <v>1844</v>
      </c>
      <c r="BA168" s="2">
        <v>1228</v>
      </c>
      <c r="BD168" s="2">
        <v>1900</v>
      </c>
      <c r="BE168" s="15">
        <f t="shared" si="10"/>
        <v>3128</v>
      </c>
      <c r="BG168" s="2">
        <v>276</v>
      </c>
      <c r="BJ168" s="2">
        <v>1174</v>
      </c>
      <c r="BK168" s="2">
        <v>276</v>
      </c>
      <c r="BM168" s="2">
        <v>1068</v>
      </c>
      <c r="BN168" s="13">
        <f t="shared" si="11"/>
        <v>2794</v>
      </c>
    </row>
    <row r="169" spans="1:66" ht="12.75">
      <c r="A169" s="1" t="s">
        <v>2178</v>
      </c>
      <c r="B169" s="1" t="s">
        <v>2184</v>
      </c>
      <c r="C169" s="1" t="s">
        <v>2185</v>
      </c>
      <c r="D169" s="1" t="s">
        <v>1840</v>
      </c>
      <c r="E169" s="1" t="s">
        <v>2186</v>
      </c>
      <c r="F169" s="16" t="s">
        <v>213</v>
      </c>
      <c r="G169" s="1" t="s">
        <v>1833</v>
      </c>
      <c r="H169" s="1" t="s">
        <v>2187</v>
      </c>
      <c r="I169" s="16" t="s">
        <v>1980</v>
      </c>
      <c r="J169" s="1" t="s">
        <v>2188</v>
      </c>
      <c r="K169" s="1">
        <v>2901.0740195999992</v>
      </c>
      <c r="L169" s="1">
        <v>0</v>
      </c>
      <c r="M169" s="1">
        <v>-1</v>
      </c>
      <c r="N169" s="1">
        <v>1629.074</v>
      </c>
      <c r="O169" s="1">
        <v>0</v>
      </c>
      <c r="P169" s="1">
        <v>-1</v>
      </c>
      <c r="Q169" s="1">
        <v>1629.074</v>
      </c>
      <c r="R169" s="1">
        <v>-1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421</v>
      </c>
      <c r="Z169" s="1">
        <v>1208.074</v>
      </c>
      <c r="AA169" s="1">
        <v>519.5792</v>
      </c>
      <c r="AB169" s="1">
        <v>519.5792</v>
      </c>
      <c r="AC169" s="1">
        <v>421</v>
      </c>
      <c r="AD169" s="1">
        <v>-1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421</v>
      </c>
      <c r="AL169" s="1">
        <v>0</v>
      </c>
      <c r="AM169" s="1">
        <f t="shared" si="8"/>
        <v>421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>
        <f t="shared" si="9"/>
        <v>0</v>
      </c>
      <c r="AU169" s="1">
        <v>0</v>
      </c>
      <c r="AV169" s="1" t="s">
        <v>1844</v>
      </c>
      <c r="BA169" s="2">
        <v>1228</v>
      </c>
      <c r="BD169" s="2">
        <v>1900</v>
      </c>
      <c r="BE169" s="15">
        <f t="shared" si="10"/>
        <v>3128</v>
      </c>
      <c r="BG169" s="2">
        <v>276</v>
      </c>
      <c r="BJ169" s="2">
        <v>1174</v>
      </c>
      <c r="BK169" s="2">
        <v>276</v>
      </c>
      <c r="BM169" s="2">
        <v>1068</v>
      </c>
      <c r="BN169" s="13">
        <f t="shared" si="11"/>
        <v>2794</v>
      </c>
    </row>
    <row r="170" spans="1:66" ht="12.75">
      <c r="A170" s="1" t="s">
        <v>232</v>
      </c>
      <c r="B170" s="1" t="s">
        <v>233</v>
      </c>
      <c r="C170" s="1" t="s">
        <v>234</v>
      </c>
      <c r="D170" s="1" t="s">
        <v>2060</v>
      </c>
      <c r="E170" s="1" t="s">
        <v>235</v>
      </c>
      <c r="F170" s="1"/>
      <c r="G170" s="1" t="s">
        <v>1833</v>
      </c>
      <c r="H170" s="1" t="s">
        <v>236</v>
      </c>
      <c r="I170" s="16" t="s">
        <v>1980</v>
      </c>
      <c r="J170" s="1" t="s">
        <v>2188</v>
      </c>
      <c r="K170" s="1">
        <v>10435</v>
      </c>
      <c r="L170" s="1">
        <v>0</v>
      </c>
      <c r="M170" s="1">
        <v>-1</v>
      </c>
      <c r="N170" s="1">
        <v>10435</v>
      </c>
      <c r="O170" s="1">
        <v>0</v>
      </c>
      <c r="P170" s="1">
        <v>-1</v>
      </c>
      <c r="Q170" s="1">
        <v>2495</v>
      </c>
      <c r="R170" s="1">
        <v>-1</v>
      </c>
      <c r="S170" s="1">
        <v>7940</v>
      </c>
      <c r="T170" s="1">
        <v>-1</v>
      </c>
      <c r="U170" s="1">
        <v>0</v>
      </c>
      <c r="V170" s="1">
        <v>0</v>
      </c>
      <c r="W170" s="1">
        <v>0</v>
      </c>
      <c r="X170" s="1">
        <v>0</v>
      </c>
      <c r="Y170" s="1">
        <v>2355</v>
      </c>
      <c r="Z170" s="1">
        <v>140</v>
      </c>
      <c r="AA170" s="1">
        <v>2355</v>
      </c>
      <c r="AB170" s="1">
        <v>2355</v>
      </c>
      <c r="AC170" s="1">
        <v>575</v>
      </c>
      <c r="AD170" s="1">
        <v>-1</v>
      </c>
      <c r="AE170" s="1">
        <v>0</v>
      </c>
      <c r="AF170" s="1">
        <v>0</v>
      </c>
      <c r="AG170" s="1">
        <v>0</v>
      </c>
      <c r="AH170" s="1">
        <v>255</v>
      </c>
      <c r="AI170" s="1">
        <v>0</v>
      </c>
      <c r="AJ170" s="1">
        <v>0</v>
      </c>
      <c r="AK170" s="1">
        <v>320</v>
      </c>
      <c r="AL170" s="1">
        <v>0</v>
      </c>
      <c r="AM170" s="1">
        <f t="shared" si="8"/>
        <v>575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>
        <f t="shared" si="9"/>
        <v>0</v>
      </c>
      <c r="AU170" s="1">
        <v>0</v>
      </c>
      <c r="AV170" s="1" t="s">
        <v>1844</v>
      </c>
      <c r="BA170" s="2">
        <v>1228</v>
      </c>
      <c r="BD170" s="2">
        <v>1900</v>
      </c>
      <c r="BE170" s="15">
        <f t="shared" si="10"/>
        <v>3128</v>
      </c>
      <c r="BG170" s="2">
        <v>276</v>
      </c>
      <c r="BJ170" s="2">
        <v>1174</v>
      </c>
      <c r="BK170" s="2">
        <v>276</v>
      </c>
      <c r="BM170" s="2">
        <v>1068</v>
      </c>
      <c r="BN170" s="13">
        <f t="shared" si="11"/>
        <v>2794</v>
      </c>
    </row>
    <row r="171" spans="1:66" ht="12.75">
      <c r="A171" s="1" t="s">
        <v>237</v>
      </c>
      <c r="B171" s="1" t="s">
        <v>238</v>
      </c>
      <c r="C171" s="1" t="s">
        <v>239</v>
      </c>
      <c r="D171" s="1" t="s">
        <v>2225</v>
      </c>
      <c r="E171" s="1" t="s">
        <v>240</v>
      </c>
      <c r="F171" s="1"/>
      <c r="G171" s="1" t="s">
        <v>1833</v>
      </c>
      <c r="H171" s="1" t="s">
        <v>241</v>
      </c>
      <c r="I171" s="16" t="s">
        <v>1980</v>
      </c>
      <c r="J171" s="1" t="s">
        <v>2188</v>
      </c>
      <c r="K171" s="1">
        <v>6886</v>
      </c>
      <c r="L171" s="1">
        <v>0</v>
      </c>
      <c r="M171" s="1">
        <v>-1</v>
      </c>
      <c r="N171" s="1">
        <v>6863</v>
      </c>
      <c r="O171" s="1">
        <v>0</v>
      </c>
      <c r="P171" s="1">
        <v>-1</v>
      </c>
      <c r="Q171" s="1">
        <v>6863</v>
      </c>
      <c r="R171" s="1">
        <v>-1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6863</v>
      </c>
      <c r="AA171" s="1">
        <v>2159</v>
      </c>
      <c r="AB171" s="1">
        <v>2159</v>
      </c>
      <c r="AC171" s="1">
        <v>2159</v>
      </c>
      <c r="AD171" s="1">
        <v>-1</v>
      </c>
      <c r="AE171" s="1">
        <v>172</v>
      </c>
      <c r="AF171" s="1">
        <v>0</v>
      </c>
      <c r="AG171" s="1">
        <v>1987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f t="shared" si="8"/>
        <v>2159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>
        <f t="shared" si="9"/>
        <v>0</v>
      </c>
      <c r="AU171" s="1">
        <v>0</v>
      </c>
      <c r="AV171" s="1" t="s">
        <v>1844</v>
      </c>
      <c r="BA171" s="2">
        <v>1228</v>
      </c>
      <c r="BC171" s="2">
        <v>1720</v>
      </c>
      <c r="BD171" s="2">
        <v>1900</v>
      </c>
      <c r="BE171" s="15">
        <f t="shared" si="10"/>
        <v>4848</v>
      </c>
      <c r="BG171" s="2">
        <v>276</v>
      </c>
      <c r="BJ171" s="2">
        <v>1134</v>
      </c>
      <c r="BK171" s="2">
        <v>276</v>
      </c>
      <c r="BL171" s="2">
        <v>620</v>
      </c>
      <c r="BM171" s="2">
        <v>1068</v>
      </c>
      <c r="BN171" s="13">
        <f t="shared" si="11"/>
        <v>3374</v>
      </c>
    </row>
    <row r="172" spans="1:66" ht="12.75">
      <c r="A172" s="1" t="s">
        <v>578</v>
      </c>
      <c r="B172" s="1" t="s">
        <v>579</v>
      </c>
      <c r="C172" s="1" t="s">
        <v>580</v>
      </c>
      <c r="D172" s="1" t="s">
        <v>1840</v>
      </c>
      <c r="E172" s="1" t="s">
        <v>581</v>
      </c>
      <c r="F172" s="16" t="s">
        <v>213</v>
      </c>
      <c r="G172" s="1" t="s">
        <v>1833</v>
      </c>
      <c r="H172" s="1" t="s">
        <v>582</v>
      </c>
      <c r="I172" s="16" t="s">
        <v>1980</v>
      </c>
      <c r="J172" s="1" t="s">
        <v>2188</v>
      </c>
      <c r="K172" s="1">
        <v>1075.190908200001</v>
      </c>
      <c r="L172" s="1">
        <v>0</v>
      </c>
      <c r="M172" s="1">
        <v>-1</v>
      </c>
      <c r="N172" s="1">
        <v>1071.7701488000007</v>
      </c>
      <c r="O172" s="1">
        <v>0</v>
      </c>
      <c r="P172" s="1">
        <v>-1</v>
      </c>
      <c r="Q172" s="1">
        <v>1071.7538018000005</v>
      </c>
      <c r="R172" s="1">
        <v>-1</v>
      </c>
      <c r="S172" s="1">
        <v>0</v>
      </c>
      <c r="T172" s="1">
        <v>0</v>
      </c>
      <c r="U172" s="1">
        <v>0.016346999999999997</v>
      </c>
      <c r="V172" s="1">
        <v>-1</v>
      </c>
      <c r="W172" s="1">
        <v>0</v>
      </c>
      <c r="X172" s="1">
        <v>0</v>
      </c>
      <c r="Y172" s="1">
        <v>1.53</v>
      </c>
      <c r="Z172" s="1">
        <v>1070.2238018</v>
      </c>
      <c r="AA172" s="1">
        <v>86.33204700000002</v>
      </c>
      <c r="AB172" s="1">
        <v>86.33015700000001</v>
      </c>
      <c r="AC172" s="1">
        <v>1.5459269999999998</v>
      </c>
      <c r="AD172" s="1">
        <v>-1</v>
      </c>
      <c r="AE172" s="1">
        <v>0</v>
      </c>
      <c r="AF172" s="1">
        <v>0</v>
      </c>
      <c r="AG172" s="1">
        <v>0</v>
      </c>
      <c r="AH172" s="1">
        <v>1.53</v>
      </c>
      <c r="AI172" s="1">
        <v>0</v>
      </c>
      <c r="AJ172" s="1">
        <v>0</v>
      </c>
      <c r="AK172" s="1">
        <v>0</v>
      </c>
      <c r="AL172" s="1">
        <v>0</v>
      </c>
      <c r="AM172" s="1">
        <f t="shared" si="8"/>
        <v>1.53</v>
      </c>
      <c r="AN172" s="1">
        <v>0.00032</v>
      </c>
      <c r="AO172" s="1">
        <v>0.00081</v>
      </c>
      <c r="AP172" s="1">
        <v>1.7E-05</v>
      </c>
      <c r="AQ172" s="1">
        <v>0.0006799999999999999</v>
      </c>
      <c r="AR172" s="1">
        <v>0.0011</v>
      </c>
      <c r="AS172" s="1">
        <v>0.013</v>
      </c>
      <c r="AT172">
        <f t="shared" si="9"/>
        <v>0.015927</v>
      </c>
      <c r="AU172" s="1">
        <v>0</v>
      </c>
      <c r="AV172" s="1" t="s">
        <v>1836</v>
      </c>
      <c r="BA172" s="2">
        <v>1228</v>
      </c>
      <c r="BD172" s="2">
        <v>1900</v>
      </c>
      <c r="BE172" s="15">
        <f t="shared" si="10"/>
        <v>3128</v>
      </c>
      <c r="BG172" s="2">
        <v>276</v>
      </c>
      <c r="BH172" s="2">
        <v>276</v>
      </c>
      <c r="BJ172" s="2">
        <v>1174</v>
      </c>
      <c r="BK172" s="2">
        <v>276</v>
      </c>
      <c r="BM172" s="2">
        <v>1068</v>
      </c>
      <c r="BN172" s="13">
        <f t="shared" si="11"/>
        <v>3070</v>
      </c>
    </row>
    <row r="173" spans="1:66" ht="12.75">
      <c r="A173" s="1" t="s">
        <v>583</v>
      </c>
      <c r="B173" s="1" t="s">
        <v>584</v>
      </c>
      <c r="C173" s="1" t="s">
        <v>585</v>
      </c>
      <c r="D173" s="1" t="s">
        <v>586</v>
      </c>
      <c r="E173" s="1" t="s">
        <v>587</v>
      </c>
      <c r="F173" s="16" t="s">
        <v>213</v>
      </c>
      <c r="G173" s="1" t="s">
        <v>1833</v>
      </c>
      <c r="H173" s="1" t="s">
        <v>588</v>
      </c>
      <c r="I173" s="16" t="s">
        <v>1980</v>
      </c>
      <c r="J173" s="1" t="s">
        <v>2188</v>
      </c>
      <c r="K173" s="1">
        <v>14076.9303998</v>
      </c>
      <c r="L173" s="1">
        <v>0</v>
      </c>
      <c r="M173" s="1">
        <v>-1</v>
      </c>
      <c r="N173" s="1">
        <v>14059.333827999999</v>
      </c>
      <c r="O173" s="1">
        <v>0</v>
      </c>
      <c r="P173" s="1">
        <v>0</v>
      </c>
      <c r="Q173" s="1">
        <v>14059.216088</v>
      </c>
      <c r="R173" s="1">
        <v>0</v>
      </c>
      <c r="S173" s="1">
        <v>0</v>
      </c>
      <c r="T173" s="1">
        <v>0</v>
      </c>
      <c r="U173" s="1">
        <v>0.11774</v>
      </c>
      <c r="V173" s="1">
        <v>0</v>
      </c>
      <c r="W173" s="1">
        <v>0</v>
      </c>
      <c r="X173" s="1">
        <v>0</v>
      </c>
      <c r="Y173" s="1">
        <v>0</v>
      </c>
      <c r="Z173" s="1">
        <v>14059.216088000001</v>
      </c>
      <c r="AA173" s="1">
        <v>6022.170049</v>
      </c>
      <c r="AB173" s="1">
        <v>6021.909824</v>
      </c>
      <c r="AC173" s="1">
        <v>0.344694</v>
      </c>
      <c r="AD173" s="1">
        <v>0</v>
      </c>
      <c r="AE173" s="1">
        <v>0</v>
      </c>
      <c r="AF173" s="1">
        <v>0</v>
      </c>
      <c r="AG173" s="1">
        <v>0.22939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f t="shared" si="8"/>
        <v>0.22939</v>
      </c>
      <c r="AN173" s="1">
        <v>0.00406</v>
      </c>
      <c r="AO173" s="1">
        <v>0.022330000000000003</v>
      </c>
      <c r="AP173" s="1">
        <v>0.028419999999999997</v>
      </c>
      <c r="AQ173" s="1">
        <v>0.01015</v>
      </c>
      <c r="AR173" s="1">
        <v>0.0077139999999999995</v>
      </c>
      <c r="AS173" s="1">
        <v>0.042629999999999994</v>
      </c>
      <c r="AT173">
        <f t="shared" si="9"/>
        <v>0.11530399999999999</v>
      </c>
      <c r="AU173" s="1">
        <v>0</v>
      </c>
      <c r="AV173" s="1" t="s">
        <v>1919</v>
      </c>
      <c r="BA173" s="2">
        <v>1228</v>
      </c>
      <c r="BC173" s="2">
        <v>1720</v>
      </c>
      <c r="BD173" s="2">
        <v>7130</v>
      </c>
      <c r="BE173" s="15">
        <f t="shared" si="10"/>
        <v>10078</v>
      </c>
      <c r="BG173" s="2">
        <v>276</v>
      </c>
      <c r="BH173" s="2">
        <v>276</v>
      </c>
      <c r="BJ173" s="2">
        <v>1134</v>
      </c>
      <c r="BK173" s="2">
        <v>276</v>
      </c>
      <c r="BL173" s="2">
        <v>620</v>
      </c>
      <c r="BM173" s="2">
        <v>1823</v>
      </c>
      <c r="BN173" s="13">
        <f t="shared" si="11"/>
        <v>4405</v>
      </c>
    </row>
    <row r="174" spans="1:66" ht="12.75">
      <c r="A174" s="1" t="s">
        <v>929</v>
      </c>
      <c r="B174" s="1" t="s">
        <v>930</v>
      </c>
      <c r="C174" s="1" t="s">
        <v>931</v>
      </c>
      <c r="D174" s="1" t="s">
        <v>2125</v>
      </c>
      <c r="E174" s="1" t="s">
        <v>932</v>
      </c>
      <c r="F174" s="1"/>
      <c r="G174" s="1" t="s">
        <v>1833</v>
      </c>
      <c r="H174" s="1" t="s">
        <v>933</v>
      </c>
      <c r="I174" s="16" t="s">
        <v>1980</v>
      </c>
      <c r="J174" s="1" t="s">
        <v>2188</v>
      </c>
      <c r="K174" s="1">
        <v>1069.923117</v>
      </c>
      <c r="L174" s="1">
        <v>-1</v>
      </c>
      <c r="M174" s="1">
        <v>-1</v>
      </c>
      <c r="N174" s="1">
        <v>1062</v>
      </c>
      <c r="O174" s="1">
        <v>-1</v>
      </c>
      <c r="P174" s="1">
        <v>-1</v>
      </c>
      <c r="Q174" s="1">
        <v>1062</v>
      </c>
      <c r="R174" s="1">
        <v>-1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1062</v>
      </c>
      <c r="Z174" s="1">
        <v>0</v>
      </c>
      <c r="AA174" s="1">
        <v>1062</v>
      </c>
      <c r="AB174" s="1">
        <v>1062</v>
      </c>
      <c r="AC174" s="1">
        <v>1062</v>
      </c>
      <c r="AD174" s="1">
        <v>-1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1062</v>
      </c>
      <c r="AL174" s="1">
        <v>0</v>
      </c>
      <c r="AM174" s="1">
        <f t="shared" si="8"/>
        <v>1062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>
        <f t="shared" si="9"/>
        <v>0</v>
      </c>
      <c r="AU174" s="1">
        <v>0</v>
      </c>
      <c r="AV174" s="1" t="s">
        <v>1844</v>
      </c>
      <c r="BA174" s="2">
        <v>1228</v>
      </c>
      <c r="BD174" s="2">
        <v>1900</v>
      </c>
      <c r="BE174" s="15">
        <f t="shared" si="10"/>
        <v>3128</v>
      </c>
      <c r="BF174" s="2">
        <v>276</v>
      </c>
      <c r="BJ174" s="2">
        <v>1174</v>
      </c>
      <c r="BK174" s="2">
        <v>276</v>
      </c>
      <c r="BM174" s="2">
        <v>1068</v>
      </c>
      <c r="BN174" s="13">
        <f t="shared" si="11"/>
        <v>2794</v>
      </c>
    </row>
    <row r="175" spans="1:66" ht="12.75">
      <c r="A175" s="1" t="s">
        <v>1367</v>
      </c>
      <c r="B175" s="1" t="s">
        <v>1368</v>
      </c>
      <c r="C175" s="1" t="s">
        <v>1369</v>
      </c>
      <c r="D175" s="1" t="s">
        <v>1370</v>
      </c>
      <c r="E175" s="1" t="s">
        <v>1371</v>
      </c>
      <c r="F175" s="16" t="s">
        <v>213</v>
      </c>
      <c r="G175" s="1" t="s">
        <v>1833</v>
      </c>
      <c r="H175" s="1" t="s">
        <v>1372</v>
      </c>
      <c r="I175" s="16" t="s">
        <v>1980</v>
      </c>
      <c r="J175" s="1" t="s">
        <v>2188</v>
      </c>
      <c r="K175" s="1">
        <v>7984.1179999999995</v>
      </c>
      <c r="L175" s="1">
        <v>0</v>
      </c>
      <c r="M175" s="1">
        <v>-1</v>
      </c>
      <c r="N175" s="1">
        <v>7951.272</v>
      </c>
      <c r="O175" s="1">
        <v>0</v>
      </c>
      <c r="P175" s="1">
        <v>-1</v>
      </c>
      <c r="Q175" s="1">
        <v>7951.03</v>
      </c>
      <c r="R175" s="1">
        <v>-1</v>
      </c>
      <c r="S175" s="1">
        <v>0</v>
      </c>
      <c r="T175" s="1">
        <v>0</v>
      </c>
      <c r="U175" s="1">
        <v>0.24199999999999997</v>
      </c>
      <c r="V175" s="1">
        <v>0</v>
      </c>
      <c r="W175" s="1">
        <v>0</v>
      </c>
      <c r="X175" s="1">
        <v>0</v>
      </c>
      <c r="Y175" s="1">
        <v>0.054</v>
      </c>
      <c r="Z175" s="1">
        <v>7950.976000000001</v>
      </c>
      <c r="AA175" s="1">
        <v>3.7420000000000004</v>
      </c>
      <c r="AB175" s="1">
        <v>3.738</v>
      </c>
      <c r="AC175" s="1">
        <v>0.238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f t="shared" si="8"/>
        <v>0</v>
      </c>
      <c r="AN175" s="1">
        <v>0.01</v>
      </c>
      <c r="AO175" s="1">
        <v>0.05</v>
      </c>
      <c r="AP175" s="1">
        <v>0.064</v>
      </c>
      <c r="AQ175" s="1">
        <v>0</v>
      </c>
      <c r="AR175" s="1">
        <v>0.018000000000000002</v>
      </c>
      <c r="AS175" s="1">
        <v>0.096</v>
      </c>
      <c r="AT175">
        <f t="shared" si="9"/>
        <v>0.23800000000000002</v>
      </c>
      <c r="AU175" s="1">
        <v>0</v>
      </c>
      <c r="AV175" s="1" t="s">
        <v>1844</v>
      </c>
      <c r="BE175" s="15">
        <f t="shared" si="10"/>
        <v>0</v>
      </c>
      <c r="BH175" s="2">
        <v>276</v>
      </c>
      <c r="BN175" s="13">
        <f t="shared" si="11"/>
        <v>276</v>
      </c>
    </row>
    <row r="176" spans="1:66" ht="12.75">
      <c r="A176" s="1" t="s">
        <v>1413</v>
      </c>
      <c r="B176" s="1" t="s">
        <v>1424</v>
      </c>
      <c r="C176" s="1" t="s">
        <v>1425</v>
      </c>
      <c r="D176" s="1" t="s">
        <v>2037</v>
      </c>
      <c r="E176" s="1" t="s">
        <v>1426</v>
      </c>
      <c r="F176" s="16" t="s">
        <v>213</v>
      </c>
      <c r="G176" s="1" t="s">
        <v>1833</v>
      </c>
      <c r="H176" s="1" t="s">
        <v>1427</v>
      </c>
      <c r="I176" s="16" t="s">
        <v>1980</v>
      </c>
      <c r="J176" s="1" t="s">
        <v>2188</v>
      </c>
      <c r="K176" s="1">
        <v>25210.168240000003</v>
      </c>
      <c r="L176" s="1">
        <v>0</v>
      </c>
      <c r="M176" s="1">
        <v>-1</v>
      </c>
      <c r="N176" s="1">
        <v>24687</v>
      </c>
      <c r="O176" s="1">
        <v>0</v>
      </c>
      <c r="P176" s="1">
        <v>0</v>
      </c>
      <c r="Q176" s="1">
        <v>24687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19813</v>
      </c>
      <c r="Z176" s="1">
        <v>4874</v>
      </c>
      <c r="AA176" s="1">
        <v>2014</v>
      </c>
      <c r="AB176" s="1">
        <v>2014</v>
      </c>
      <c r="AC176" s="1">
        <v>1634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1634</v>
      </c>
      <c r="AL176" s="1">
        <v>0</v>
      </c>
      <c r="AM176" s="1">
        <f t="shared" si="8"/>
        <v>1634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>
        <f t="shared" si="9"/>
        <v>0</v>
      </c>
      <c r="AU176" s="1">
        <v>0</v>
      </c>
      <c r="AV176" s="1" t="s">
        <v>1844</v>
      </c>
      <c r="AZ176" s="2">
        <v>110644</v>
      </c>
      <c r="BA176" s="2">
        <v>1228</v>
      </c>
      <c r="BC176" s="2">
        <v>1720</v>
      </c>
      <c r="BE176" s="15">
        <f t="shared" si="10"/>
        <v>113592</v>
      </c>
      <c r="BG176" s="2">
        <v>276</v>
      </c>
      <c r="BI176" s="2">
        <v>12149</v>
      </c>
      <c r="BJ176" s="2">
        <v>1134</v>
      </c>
      <c r="BK176" s="2">
        <v>276</v>
      </c>
      <c r="BL176" s="2">
        <v>620</v>
      </c>
      <c r="BN176" s="13">
        <f t="shared" si="11"/>
        <v>14455</v>
      </c>
    </row>
    <row r="177" spans="1:66" ht="12.75">
      <c r="A177" s="1" t="s">
        <v>1657</v>
      </c>
      <c r="B177" s="1" t="s">
        <v>1658</v>
      </c>
      <c r="C177" s="1" t="s">
        <v>642</v>
      </c>
      <c r="D177" s="1" t="s">
        <v>2162</v>
      </c>
      <c r="E177" s="1" t="s">
        <v>1659</v>
      </c>
      <c r="F177" s="1"/>
      <c r="G177" s="1" t="s">
        <v>1833</v>
      </c>
      <c r="H177" s="1" t="s">
        <v>1660</v>
      </c>
      <c r="I177" s="16" t="s">
        <v>1980</v>
      </c>
      <c r="J177" s="1" t="s">
        <v>2188</v>
      </c>
      <c r="K177" s="1">
        <v>2973.7960000000007</v>
      </c>
      <c r="L177" s="1">
        <v>0</v>
      </c>
      <c r="M177" s="1">
        <v>0</v>
      </c>
      <c r="N177" s="1">
        <v>2643.0192400000005</v>
      </c>
      <c r="O177" s="1">
        <v>0</v>
      </c>
      <c r="P177" s="1">
        <v>0</v>
      </c>
      <c r="Q177" s="1">
        <v>2643.0089999999996</v>
      </c>
      <c r="R177" s="1">
        <v>0</v>
      </c>
      <c r="S177" s="1">
        <v>0</v>
      </c>
      <c r="T177" s="1">
        <v>0</v>
      </c>
      <c r="U177" s="1">
        <v>0.010239999999999999</v>
      </c>
      <c r="V177" s="1">
        <v>0</v>
      </c>
      <c r="W177" s="1">
        <v>0</v>
      </c>
      <c r="X177" s="1">
        <v>0</v>
      </c>
      <c r="Y177" s="1">
        <v>0.0028799999999999997</v>
      </c>
      <c r="Z177" s="1">
        <v>2643.006119999999</v>
      </c>
      <c r="AA177" s="1">
        <v>0.19629999999999997</v>
      </c>
      <c r="AB177" s="1">
        <v>0.19629999999999997</v>
      </c>
      <c r="AC177" s="1">
        <v>0.01024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f t="shared" si="8"/>
        <v>0</v>
      </c>
      <c r="AN177" s="1">
        <v>0.00046</v>
      </c>
      <c r="AO177" s="1">
        <v>0.00264</v>
      </c>
      <c r="AP177" s="1">
        <v>0</v>
      </c>
      <c r="AQ177" s="1">
        <v>0.00118</v>
      </c>
      <c r="AR177" s="1">
        <v>0.0009</v>
      </c>
      <c r="AS177" s="1">
        <v>0.00506</v>
      </c>
      <c r="AT177">
        <f t="shared" si="9"/>
        <v>0.010239999999999999</v>
      </c>
      <c r="AU177" s="1">
        <v>0</v>
      </c>
      <c r="AV177" s="1" t="s">
        <v>1844</v>
      </c>
      <c r="BE177" s="15">
        <f t="shared" si="10"/>
        <v>0</v>
      </c>
      <c r="BH177" s="2">
        <v>276</v>
      </c>
      <c r="BN177" s="13">
        <f t="shared" si="11"/>
        <v>276</v>
      </c>
    </row>
    <row r="178" spans="1:66" ht="12.75">
      <c r="A178" s="1" t="s">
        <v>1679</v>
      </c>
      <c r="B178" s="1" t="s">
        <v>1680</v>
      </c>
      <c r="C178" s="1" t="s">
        <v>1681</v>
      </c>
      <c r="D178" s="1" t="s">
        <v>875</v>
      </c>
      <c r="E178" s="1" t="s">
        <v>1682</v>
      </c>
      <c r="F178" s="16" t="s">
        <v>213</v>
      </c>
      <c r="G178" s="1" t="s">
        <v>1833</v>
      </c>
      <c r="H178" s="1" t="s">
        <v>1683</v>
      </c>
      <c r="I178" s="16" t="s">
        <v>1980</v>
      </c>
      <c r="J178" s="1" t="s">
        <v>2188</v>
      </c>
      <c r="K178" s="1">
        <v>15484.800020000002</v>
      </c>
      <c r="L178" s="1">
        <v>-1</v>
      </c>
      <c r="M178" s="1">
        <v>0</v>
      </c>
      <c r="N178" s="1">
        <v>15484.800020000004</v>
      </c>
      <c r="O178" s="1">
        <v>-1</v>
      </c>
      <c r="P178" s="1">
        <v>0</v>
      </c>
      <c r="Q178" s="1">
        <v>15476.80002</v>
      </c>
      <c r="R178" s="1">
        <v>0</v>
      </c>
      <c r="S178" s="1">
        <v>0</v>
      </c>
      <c r="T178" s="1">
        <v>0</v>
      </c>
      <c r="U178" s="1">
        <v>6</v>
      </c>
      <c r="V178" s="1">
        <v>0</v>
      </c>
      <c r="W178" s="1">
        <v>2</v>
      </c>
      <c r="X178" s="1">
        <v>0</v>
      </c>
      <c r="Y178" s="1">
        <v>1234</v>
      </c>
      <c r="Z178" s="1">
        <v>14242.800020000002</v>
      </c>
      <c r="AA178" s="1">
        <v>1395</v>
      </c>
      <c r="AB178" s="1">
        <v>1376.6</v>
      </c>
      <c r="AC178" s="1">
        <v>1200</v>
      </c>
      <c r="AD178" s="1">
        <v>0</v>
      </c>
      <c r="AE178" s="1">
        <v>0</v>
      </c>
      <c r="AF178" s="1">
        <v>0</v>
      </c>
      <c r="AG178" s="1">
        <v>0</v>
      </c>
      <c r="AH178" s="1">
        <v>608</v>
      </c>
      <c r="AI178" s="1">
        <v>0</v>
      </c>
      <c r="AJ178" s="1">
        <v>0</v>
      </c>
      <c r="AK178" s="1">
        <v>588</v>
      </c>
      <c r="AL178" s="1">
        <v>0</v>
      </c>
      <c r="AM178" s="1">
        <f t="shared" si="8"/>
        <v>1196</v>
      </c>
      <c r="AN178" s="1">
        <v>0</v>
      </c>
      <c r="AO178" s="1">
        <v>0</v>
      </c>
      <c r="AP178" s="1">
        <v>2</v>
      </c>
      <c r="AQ178" s="1">
        <v>2</v>
      </c>
      <c r="AR178" s="1">
        <v>0</v>
      </c>
      <c r="AS178" s="1">
        <v>0</v>
      </c>
      <c r="AT178">
        <f t="shared" si="9"/>
        <v>4</v>
      </c>
      <c r="AU178" s="1">
        <v>0</v>
      </c>
      <c r="AV178" s="1" t="s">
        <v>1844</v>
      </c>
      <c r="AZ178" s="2">
        <v>5969</v>
      </c>
      <c r="BA178" s="2">
        <v>1228</v>
      </c>
      <c r="BC178" s="2">
        <v>1720</v>
      </c>
      <c r="BD178" s="2">
        <v>7130</v>
      </c>
      <c r="BE178" s="15">
        <f t="shared" si="10"/>
        <v>16047</v>
      </c>
      <c r="BF178" s="2">
        <v>276</v>
      </c>
      <c r="BH178" s="2">
        <v>276</v>
      </c>
      <c r="BI178" s="2">
        <v>655</v>
      </c>
      <c r="BJ178" s="2">
        <v>1134</v>
      </c>
      <c r="BK178" s="2">
        <v>276</v>
      </c>
      <c r="BL178" s="2">
        <v>620</v>
      </c>
      <c r="BM178" s="2">
        <v>1823</v>
      </c>
      <c r="BN178" s="13">
        <f t="shared" si="11"/>
        <v>5060</v>
      </c>
    </row>
    <row r="179" spans="1:66" ht="12.75">
      <c r="A179" s="1" t="s">
        <v>1447</v>
      </c>
      <c r="B179" s="1" t="s">
        <v>834</v>
      </c>
      <c r="C179" s="1" t="s">
        <v>835</v>
      </c>
      <c r="D179" s="1" t="s">
        <v>1991</v>
      </c>
      <c r="E179" s="1" t="s">
        <v>1448</v>
      </c>
      <c r="F179" s="1"/>
      <c r="G179" s="1" t="s">
        <v>1833</v>
      </c>
      <c r="H179" s="1" t="s">
        <v>1449</v>
      </c>
      <c r="I179" s="16" t="s">
        <v>1980</v>
      </c>
      <c r="J179" s="1" t="s">
        <v>1450</v>
      </c>
      <c r="K179" s="1">
        <v>2000.792931</v>
      </c>
      <c r="L179" s="1">
        <v>0</v>
      </c>
      <c r="M179" s="1">
        <v>-1</v>
      </c>
      <c r="N179" s="1">
        <v>2000.3</v>
      </c>
      <c r="O179" s="1">
        <v>0</v>
      </c>
      <c r="P179" s="1">
        <v>0</v>
      </c>
      <c r="Q179" s="1">
        <v>2000</v>
      </c>
      <c r="R179" s="1">
        <v>0</v>
      </c>
      <c r="S179" s="1">
        <v>0</v>
      </c>
      <c r="T179" s="1">
        <v>0</v>
      </c>
      <c r="U179" s="1">
        <v>0.3</v>
      </c>
      <c r="V179" s="1">
        <v>0</v>
      </c>
      <c r="W179" s="1">
        <v>0</v>
      </c>
      <c r="X179" s="1">
        <v>0</v>
      </c>
      <c r="Y179" s="1">
        <v>0</v>
      </c>
      <c r="Z179" s="1">
        <v>2000</v>
      </c>
      <c r="AA179" s="1">
        <v>250.3</v>
      </c>
      <c r="AB179" s="1">
        <v>250.3</v>
      </c>
      <c r="AC179" s="1">
        <v>0.2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f t="shared" si="8"/>
        <v>0</v>
      </c>
      <c r="AN179" s="1">
        <v>0</v>
      </c>
      <c r="AO179" s="1">
        <v>0</v>
      </c>
      <c r="AP179" s="1">
        <v>0</v>
      </c>
      <c r="AQ179" s="1">
        <v>0.2</v>
      </c>
      <c r="AR179" s="1">
        <v>0</v>
      </c>
      <c r="AS179" s="1">
        <v>0</v>
      </c>
      <c r="AT179">
        <f t="shared" si="9"/>
        <v>0.2</v>
      </c>
      <c r="AU179" s="1">
        <v>0</v>
      </c>
      <c r="AV179" s="1" t="s">
        <v>1868</v>
      </c>
      <c r="BE179" s="15">
        <f t="shared" si="10"/>
        <v>0</v>
      </c>
      <c r="BH179" s="2">
        <v>276</v>
      </c>
      <c r="BN179" s="13">
        <f t="shared" si="11"/>
        <v>276</v>
      </c>
    </row>
    <row r="180" spans="1:66" ht="12.75">
      <c r="A180" s="1" t="s">
        <v>204</v>
      </c>
      <c r="B180" s="1" t="s">
        <v>205</v>
      </c>
      <c r="C180" s="1" t="s">
        <v>206</v>
      </c>
      <c r="D180" s="1" t="s">
        <v>1923</v>
      </c>
      <c r="E180" s="1" t="s">
        <v>207</v>
      </c>
      <c r="F180" s="1"/>
      <c r="G180" s="1" t="s">
        <v>1833</v>
      </c>
      <c r="H180" s="1" t="s">
        <v>208</v>
      </c>
      <c r="I180" s="16" t="s">
        <v>1981</v>
      </c>
      <c r="J180" s="1" t="s">
        <v>209</v>
      </c>
      <c r="K180" s="1">
        <v>14.972</v>
      </c>
      <c r="L180" s="1">
        <v>0</v>
      </c>
      <c r="M180" s="1">
        <v>-1</v>
      </c>
      <c r="N180" s="1">
        <v>14.972000000000001</v>
      </c>
      <c r="O180" s="1">
        <v>0</v>
      </c>
      <c r="P180" s="1">
        <v>-1</v>
      </c>
      <c r="Q180" s="1">
        <v>14.972000000000001</v>
      </c>
      <c r="R180" s="1">
        <v>-1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0.972</v>
      </c>
      <c r="Z180" s="1">
        <v>14</v>
      </c>
      <c r="AA180" s="1">
        <v>14.78</v>
      </c>
      <c r="AB180" s="1">
        <v>14.78</v>
      </c>
      <c r="AC180" s="1">
        <v>0.44</v>
      </c>
      <c r="AD180" s="1">
        <v>-1</v>
      </c>
      <c r="AE180" s="1">
        <v>0</v>
      </c>
      <c r="AF180" s="1">
        <v>0</v>
      </c>
      <c r="AG180" s="1">
        <v>0</v>
      </c>
      <c r="AH180" s="1">
        <v>0.44</v>
      </c>
      <c r="AI180" s="1">
        <v>0</v>
      </c>
      <c r="AJ180" s="1">
        <v>0</v>
      </c>
      <c r="AK180" s="1">
        <v>0</v>
      </c>
      <c r="AL180" s="1">
        <v>0</v>
      </c>
      <c r="AM180" s="1">
        <f t="shared" si="8"/>
        <v>0.44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>
        <f t="shared" si="9"/>
        <v>0</v>
      </c>
      <c r="AU180" s="1">
        <v>0</v>
      </c>
      <c r="AV180" s="1" t="s">
        <v>1836</v>
      </c>
      <c r="BA180" s="2">
        <v>1228</v>
      </c>
      <c r="BD180" s="2">
        <v>1900</v>
      </c>
      <c r="BE180" s="15">
        <f t="shared" si="10"/>
        <v>3128</v>
      </c>
      <c r="BG180" s="2">
        <v>276</v>
      </c>
      <c r="BJ180" s="2">
        <v>1186</v>
      </c>
      <c r="BK180" s="2">
        <v>276</v>
      </c>
      <c r="BM180" s="2">
        <v>1068</v>
      </c>
      <c r="BN180" s="13">
        <f t="shared" si="11"/>
        <v>2806</v>
      </c>
    </row>
    <row r="181" spans="1:66" ht="12.75">
      <c r="A181" s="1" t="s">
        <v>514</v>
      </c>
      <c r="B181" s="1" t="s">
        <v>515</v>
      </c>
      <c r="C181" s="1" t="s">
        <v>516</v>
      </c>
      <c r="D181" s="1" t="s">
        <v>2156</v>
      </c>
      <c r="E181" s="1" t="s">
        <v>517</v>
      </c>
      <c r="F181" s="16" t="s">
        <v>213</v>
      </c>
      <c r="G181" s="1" t="s">
        <v>1833</v>
      </c>
      <c r="H181" s="1" t="s">
        <v>518</v>
      </c>
      <c r="I181" s="16" t="s">
        <v>1981</v>
      </c>
      <c r="J181" s="1" t="s">
        <v>209</v>
      </c>
      <c r="K181" s="1">
        <v>11820.949880200003</v>
      </c>
      <c r="L181" s="1">
        <v>-1</v>
      </c>
      <c r="M181" s="1">
        <v>-1</v>
      </c>
      <c r="N181" s="1">
        <v>10660.477280000005</v>
      </c>
      <c r="O181" s="1">
        <v>-1</v>
      </c>
      <c r="P181" s="1">
        <v>-1</v>
      </c>
      <c r="Q181" s="1">
        <v>6660.477279999999</v>
      </c>
      <c r="R181" s="1">
        <v>0</v>
      </c>
      <c r="S181" s="1">
        <v>3400</v>
      </c>
      <c r="T181" s="1">
        <v>-1</v>
      </c>
      <c r="U181" s="1">
        <v>0</v>
      </c>
      <c r="V181" s="1">
        <v>0</v>
      </c>
      <c r="W181" s="1">
        <v>600</v>
      </c>
      <c r="X181" s="1">
        <v>-1</v>
      </c>
      <c r="Y181" s="1">
        <v>119</v>
      </c>
      <c r="Z181" s="1">
        <v>6541.47728</v>
      </c>
      <c r="AA181" s="1">
        <v>21.475</v>
      </c>
      <c r="AB181" s="1">
        <v>21.43</v>
      </c>
      <c r="AC181" s="1">
        <v>21.43</v>
      </c>
      <c r="AD181" s="1">
        <v>0</v>
      </c>
      <c r="AE181" s="1">
        <v>0</v>
      </c>
      <c r="AF181" s="1">
        <v>0</v>
      </c>
      <c r="AG181" s="1">
        <v>21.43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f t="shared" si="8"/>
        <v>21.43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>
        <f t="shared" si="9"/>
        <v>0</v>
      </c>
      <c r="AU181" s="1">
        <v>0</v>
      </c>
      <c r="AV181" s="1" t="s">
        <v>1868</v>
      </c>
      <c r="BA181" s="2">
        <v>1228</v>
      </c>
      <c r="BC181" s="2">
        <v>1720</v>
      </c>
      <c r="BD181" s="2">
        <v>1900</v>
      </c>
      <c r="BE181" s="15">
        <f t="shared" si="10"/>
        <v>4848</v>
      </c>
      <c r="BG181" s="2">
        <v>276</v>
      </c>
      <c r="BJ181" s="2">
        <v>1134</v>
      </c>
      <c r="BK181" s="2">
        <v>276</v>
      </c>
      <c r="BL181" s="2">
        <v>620</v>
      </c>
      <c r="BM181" s="2">
        <v>1068</v>
      </c>
      <c r="BN181" s="13">
        <f t="shared" si="11"/>
        <v>3374</v>
      </c>
    </row>
    <row r="182" spans="1:66" ht="12.75">
      <c r="A182" s="1" t="s">
        <v>919</v>
      </c>
      <c r="B182" s="1" t="s">
        <v>920</v>
      </c>
      <c r="C182" s="1" t="s">
        <v>921</v>
      </c>
      <c r="D182" s="1" t="s">
        <v>2037</v>
      </c>
      <c r="E182" s="1" t="s">
        <v>922</v>
      </c>
      <c r="F182" s="16" t="s">
        <v>213</v>
      </c>
      <c r="G182" s="1" t="s">
        <v>1833</v>
      </c>
      <c r="H182" s="1" t="s">
        <v>923</v>
      </c>
      <c r="I182" s="16" t="s">
        <v>1981</v>
      </c>
      <c r="J182" s="1" t="s">
        <v>209</v>
      </c>
      <c r="K182" s="1">
        <v>16582.598790000004</v>
      </c>
      <c r="L182" s="1">
        <v>0</v>
      </c>
      <c r="M182" s="1">
        <v>-1</v>
      </c>
      <c r="N182" s="1">
        <v>16448.40288</v>
      </c>
      <c r="O182" s="1">
        <v>0</v>
      </c>
      <c r="P182" s="1">
        <v>-1</v>
      </c>
      <c r="Q182" s="1">
        <v>2393.664</v>
      </c>
      <c r="R182" s="1">
        <v>-1</v>
      </c>
      <c r="S182" s="1">
        <v>13981.35648</v>
      </c>
      <c r="T182" s="1">
        <v>-1</v>
      </c>
      <c r="U182" s="1">
        <v>73.3824</v>
      </c>
      <c r="V182" s="1">
        <v>-1</v>
      </c>
      <c r="W182" s="1">
        <v>0</v>
      </c>
      <c r="X182" s="1">
        <v>0</v>
      </c>
      <c r="Y182" s="1">
        <v>349.44</v>
      </c>
      <c r="Z182" s="1">
        <v>2044.224</v>
      </c>
      <c r="AA182" s="1">
        <v>457.76640000000003</v>
      </c>
      <c r="AB182" s="1">
        <v>384.384</v>
      </c>
      <c r="AC182" s="1">
        <v>349.44</v>
      </c>
      <c r="AD182" s="1">
        <v>-1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349.44</v>
      </c>
      <c r="AL182" s="1">
        <v>0</v>
      </c>
      <c r="AM182" s="1">
        <f t="shared" si="8"/>
        <v>349.44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>
        <f t="shared" si="9"/>
        <v>0</v>
      </c>
      <c r="AU182" s="1">
        <v>0</v>
      </c>
      <c r="AV182" s="1" t="s">
        <v>1844</v>
      </c>
      <c r="BA182" s="2">
        <v>1228</v>
      </c>
      <c r="BD182" s="2">
        <v>1900</v>
      </c>
      <c r="BE182" s="15">
        <f t="shared" si="10"/>
        <v>3128</v>
      </c>
      <c r="BG182" s="2">
        <v>276</v>
      </c>
      <c r="BJ182" s="2">
        <v>1174</v>
      </c>
      <c r="BK182" s="2">
        <v>276</v>
      </c>
      <c r="BM182" s="2">
        <v>1068</v>
      </c>
      <c r="BN182" s="13">
        <f t="shared" si="11"/>
        <v>2794</v>
      </c>
    </row>
    <row r="183" spans="1:66" ht="12.75">
      <c r="A183" s="1" t="s">
        <v>2046</v>
      </c>
      <c r="B183" s="1" t="s">
        <v>2047</v>
      </c>
      <c r="C183" s="1" t="s">
        <v>2048</v>
      </c>
      <c r="D183" s="1" t="s">
        <v>1840</v>
      </c>
      <c r="E183" s="1" t="s">
        <v>2049</v>
      </c>
      <c r="F183" s="1"/>
      <c r="G183" s="1" t="s">
        <v>1833</v>
      </c>
      <c r="H183" s="1" t="s">
        <v>2050</v>
      </c>
      <c r="I183" s="16" t="s">
        <v>1982</v>
      </c>
      <c r="J183" s="1" t="s">
        <v>2051</v>
      </c>
      <c r="K183" s="1">
        <v>2223.8221612000007</v>
      </c>
      <c r="L183" s="1">
        <v>0</v>
      </c>
      <c r="M183" s="1">
        <v>-1</v>
      </c>
      <c r="N183" s="1">
        <v>2100.34</v>
      </c>
      <c r="O183" s="1">
        <v>0</v>
      </c>
      <c r="P183" s="1">
        <v>-1</v>
      </c>
      <c r="Q183" s="1">
        <v>2005.52</v>
      </c>
      <c r="R183" s="1">
        <v>-1</v>
      </c>
      <c r="S183" s="1">
        <v>94.82</v>
      </c>
      <c r="T183" s="1">
        <v>-1</v>
      </c>
      <c r="U183" s="1">
        <v>0</v>
      </c>
      <c r="V183" s="1">
        <v>0</v>
      </c>
      <c r="W183" s="1">
        <v>0</v>
      </c>
      <c r="X183" s="1">
        <v>0</v>
      </c>
      <c r="Y183" s="1">
        <v>3.43</v>
      </c>
      <c r="Z183" s="1">
        <v>2002.09</v>
      </c>
      <c r="AA183" s="1">
        <v>3.71</v>
      </c>
      <c r="AB183" s="1">
        <v>3.71</v>
      </c>
      <c r="AC183" s="1">
        <v>3.43</v>
      </c>
      <c r="AD183" s="1">
        <v>-1</v>
      </c>
      <c r="AE183" s="1">
        <v>0</v>
      </c>
      <c r="AF183" s="1">
        <v>0</v>
      </c>
      <c r="AG183" s="1">
        <v>0</v>
      </c>
      <c r="AH183" s="1">
        <v>3.43</v>
      </c>
      <c r="AI183" s="1">
        <v>0</v>
      </c>
      <c r="AJ183" s="1">
        <v>0</v>
      </c>
      <c r="AK183" s="1">
        <v>0</v>
      </c>
      <c r="AL183" s="1">
        <v>0</v>
      </c>
      <c r="AM183" s="1">
        <f t="shared" si="8"/>
        <v>3.43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>
        <f t="shared" si="9"/>
        <v>0</v>
      </c>
      <c r="AU183" s="1">
        <v>0</v>
      </c>
      <c r="AV183" s="1" t="s">
        <v>1844</v>
      </c>
      <c r="BA183" s="2">
        <v>1228</v>
      </c>
      <c r="BD183" s="2">
        <v>1900</v>
      </c>
      <c r="BE183" s="15">
        <f t="shared" si="10"/>
        <v>3128</v>
      </c>
      <c r="BG183" s="2">
        <v>276</v>
      </c>
      <c r="BJ183" s="2">
        <v>1174</v>
      </c>
      <c r="BK183" s="2">
        <v>276</v>
      </c>
      <c r="BM183" s="2">
        <v>1068</v>
      </c>
      <c r="BN183" s="13">
        <f t="shared" si="11"/>
        <v>2794</v>
      </c>
    </row>
    <row r="184" spans="1:66" ht="12.75">
      <c r="A184" s="1" t="s">
        <v>2268</v>
      </c>
      <c r="B184" s="1" t="s">
        <v>2269</v>
      </c>
      <c r="C184" s="1" t="s">
        <v>2270</v>
      </c>
      <c r="D184" s="1" t="s">
        <v>1892</v>
      </c>
      <c r="E184" s="1" t="s">
        <v>0</v>
      </c>
      <c r="F184" s="1"/>
      <c r="G184" s="1" t="s">
        <v>1833</v>
      </c>
      <c r="H184" s="1" t="s">
        <v>1</v>
      </c>
      <c r="I184" s="16" t="s">
        <v>1982</v>
      </c>
      <c r="J184" s="1" t="s">
        <v>2051</v>
      </c>
      <c r="K184" s="1">
        <v>3387</v>
      </c>
      <c r="L184" s="1">
        <v>0</v>
      </c>
      <c r="M184" s="1">
        <v>0</v>
      </c>
      <c r="N184" s="1">
        <v>3387</v>
      </c>
      <c r="O184" s="1">
        <v>0</v>
      </c>
      <c r="P184" s="1">
        <v>0</v>
      </c>
      <c r="Q184" s="1">
        <v>3387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2875</v>
      </c>
      <c r="Z184" s="1">
        <v>512</v>
      </c>
      <c r="AA184" s="1">
        <v>1127</v>
      </c>
      <c r="AB184" s="1">
        <v>1127</v>
      </c>
      <c r="AC184" s="1">
        <v>1127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704</v>
      </c>
      <c r="AJ184" s="1">
        <v>0</v>
      </c>
      <c r="AK184" s="1">
        <v>423</v>
      </c>
      <c r="AL184" s="1">
        <v>0</v>
      </c>
      <c r="AM184" s="1">
        <f t="shared" si="8"/>
        <v>1127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>
        <f t="shared" si="9"/>
        <v>0</v>
      </c>
      <c r="AU184" s="1">
        <v>0</v>
      </c>
      <c r="AV184" s="1" t="s">
        <v>1844</v>
      </c>
      <c r="BA184" s="2">
        <v>1228</v>
      </c>
      <c r="BE184" s="15">
        <f t="shared" si="10"/>
        <v>1228</v>
      </c>
      <c r="BG184" s="2">
        <v>276</v>
      </c>
      <c r="BJ184" s="2">
        <v>1174</v>
      </c>
      <c r="BK184" s="2">
        <v>276</v>
      </c>
      <c r="BN184" s="13">
        <f t="shared" si="11"/>
        <v>1726</v>
      </c>
    </row>
    <row r="185" spans="1:66" ht="12.75">
      <c r="A185" s="1" t="s">
        <v>640</v>
      </c>
      <c r="B185" s="1" t="s">
        <v>641</v>
      </c>
      <c r="C185" s="1" t="s">
        <v>642</v>
      </c>
      <c r="D185" s="1" t="s">
        <v>2162</v>
      </c>
      <c r="E185" s="1" t="s">
        <v>643</v>
      </c>
      <c r="F185" s="1"/>
      <c r="G185" s="1" t="s">
        <v>1833</v>
      </c>
      <c r="H185" s="1" t="s">
        <v>644</v>
      </c>
      <c r="I185" s="16" t="s">
        <v>1982</v>
      </c>
      <c r="J185" s="1" t="s">
        <v>2051</v>
      </c>
      <c r="K185" s="1">
        <v>5655</v>
      </c>
      <c r="L185" s="1">
        <v>0</v>
      </c>
      <c r="M185" s="1">
        <v>0</v>
      </c>
      <c r="N185" s="1">
        <v>5655</v>
      </c>
      <c r="O185" s="1">
        <v>0</v>
      </c>
      <c r="P185" s="1">
        <v>0</v>
      </c>
      <c r="Q185" s="1">
        <v>500</v>
      </c>
      <c r="R185" s="1">
        <v>0</v>
      </c>
      <c r="S185" s="1">
        <v>5150</v>
      </c>
      <c r="T185" s="1">
        <v>0</v>
      </c>
      <c r="U185" s="1">
        <v>5</v>
      </c>
      <c r="V185" s="1">
        <v>0</v>
      </c>
      <c r="W185" s="1">
        <v>0</v>
      </c>
      <c r="X185" s="1">
        <v>0</v>
      </c>
      <c r="Y185" s="1">
        <v>500</v>
      </c>
      <c r="Z185" s="1">
        <v>0</v>
      </c>
      <c r="AA185" s="1">
        <v>505</v>
      </c>
      <c r="AB185" s="1">
        <v>505</v>
      </c>
      <c r="AC185" s="1">
        <v>5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f t="shared" si="8"/>
        <v>0</v>
      </c>
      <c r="AN185" s="1">
        <v>0</v>
      </c>
      <c r="AO185" s="1">
        <v>0</v>
      </c>
      <c r="AP185" s="1">
        <v>5</v>
      </c>
      <c r="AQ185" s="1">
        <v>0</v>
      </c>
      <c r="AR185" s="1">
        <v>0</v>
      </c>
      <c r="AS185" s="1">
        <v>0</v>
      </c>
      <c r="AT185">
        <f t="shared" si="9"/>
        <v>5</v>
      </c>
      <c r="AU185" s="1">
        <v>0</v>
      </c>
      <c r="AV185" s="1" t="s">
        <v>1844</v>
      </c>
      <c r="BE185" s="15">
        <f t="shared" si="10"/>
        <v>0</v>
      </c>
      <c r="BH185" s="2">
        <v>276</v>
      </c>
      <c r="BN185" s="13">
        <f t="shared" si="11"/>
        <v>276</v>
      </c>
    </row>
    <row r="186" spans="1:66" ht="12.75">
      <c r="A186" s="1" t="s">
        <v>1362</v>
      </c>
      <c r="B186" s="1" t="s">
        <v>1363</v>
      </c>
      <c r="C186" s="1" t="s">
        <v>1364</v>
      </c>
      <c r="D186" s="1" t="s">
        <v>2037</v>
      </c>
      <c r="E186" s="1" t="s">
        <v>1365</v>
      </c>
      <c r="F186" s="1"/>
      <c r="G186" s="1" t="s">
        <v>1833</v>
      </c>
      <c r="H186" s="1" t="s">
        <v>1366</v>
      </c>
      <c r="I186" s="16" t="s">
        <v>1982</v>
      </c>
      <c r="J186" s="1" t="s">
        <v>2051</v>
      </c>
      <c r="K186" s="1">
        <v>20</v>
      </c>
      <c r="L186" s="1">
        <v>0</v>
      </c>
      <c r="M186" s="1">
        <v>0</v>
      </c>
      <c r="N186" s="1">
        <v>20</v>
      </c>
      <c r="O186" s="1">
        <v>0</v>
      </c>
      <c r="P186" s="1">
        <v>0</v>
      </c>
      <c r="Q186" s="1">
        <v>20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20</v>
      </c>
      <c r="Z186" s="1">
        <v>0</v>
      </c>
      <c r="AA186" s="1">
        <v>20</v>
      </c>
      <c r="AB186" s="1">
        <v>20</v>
      </c>
      <c r="AC186" s="1">
        <v>20</v>
      </c>
      <c r="AD186" s="1">
        <v>0</v>
      </c>
      <c r="AE186" s="1">
        <v>0</v>
      </c>
      <c r="AF186" s="1">
        <v>0</v>
      </c>
      <c r="AG186" s="1">
        <v>0</v>
      </c>
      <c r="AH186" s="1">
        <v>10</v>
      </c>
      <c r="AI186" s="1">
        <v>0</v>
      </c>
      <c r="AJ186" s="1">
        <v>0</v>
      </c>
      <c r="AK186" s="1">
        <v>10</v>
      </c>
      <c r="AL186" s="1">
        <v>0</v>
      </c>
      <c r="AM186" s="1">
        <f t="shared" si="8"/>
        <v>20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>
        <f t="shared" si="9"/>
        <v>0</v>
      </c>
      <c r="AU186" s="1">
        <v>0</v>
      </c>
      <c r="AV186" s="1" t="s">
        <v>1836</v>
      </c>
      <c r="BA186" s="2">
        <v>1228</v>
      </c>
      <c r="BD186" s="2">
        <v>1900</v>
      </c>
      <c r="BE186" s="15">
        <f t="shared" si="10"/>
        <v>3128</v>
      </c>
      <c r="BF186" s="2">
        <v>276</v>
      </c>
      <c r="BJ186" s="2">
        <v>1186</v>
      </c>
      <c r="BK186" s="2">
        <v>276</v>
      </c>
      <c r="BM186" s="2">
        <v>1068</v>
      </c>
      <c r="BN186" s="13">
        <f t="shared" si="11"/>
        <v>2806</v>
      </c>
    </row>
    <row r="187" spans="1:69" ht="12.75">
      <c r="A187" s="1" t="s">
        <v>1373</v>
      </c>
      <c r="B187" s="1" t="s">
        <v>1374</v>
      </c>
      <c r="C187" s="1" t="s">
        <v>1375</v>
      </c>
      <c r="D187" s="1" t="s">
        <v>1951</v>
      </c>
      <c r="E187" s="1" t="s">
        <v>1376</v>
      </c>
      <c r="F187" s="1"/>
      <c r="G187" s="1" t="s">
        <v>1833</v>
      </c>
      <c r="H187" s="1" t="s">
        <v>1377</v>
      </c>
      <c r="I187" s="16" t="s">
        <v>1982</v>
      </c>
      <c r="J187" s="1" t="s">
        <v>2051</v>
      </c>
      <c r="K187" s="1">
        <v>14244.0013024</v>
      </c>
      <c r="L187" s="1">
        <v>0</v>
      </c>
      <c r="M187" s="1">
        <v>-1</v>
      </c>
      <c r="N187" s="1">
        <v>14244</v>
      </c>
      <c r="O187" s="1">
        <v>0</v>
      </c>
      <c r="P187" s="1">
        <v>-1</v>
      </c>
      <c r="Q187" s="1">
        <v>13688</v>
      </c>
      <c r="R187" s="1">
        <v>-1</v>
      </c>
      <c r="S187" s="1">
        <v>556</v>
      </c>
      <c r="T187" s="1">
        <v>-1</v>
      </c>
      <c r="U187" s="1">
        <v>0</v>
      </c>
      <c r="V187" s="1">
        <v>0</v>
      </c>
      <c r="W187" s="1">
        <v>0</v>
      </c>
      <c r="X187" s="1">
        <v>0</v>
      </c>
      <c r="Y187" s="1">
        <v>1136</v>
      </c>
      <c r="Z187" s="1">
        <v>12552</v>
      </c>
      <c r="AA187" s="1">
        <v>1136</v>
      </c>
      <c r="AB187" s="1">
        <v>1136</v>
      </c>
      <c r="AC187" s="1">
        <v>1136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1136</v>
      </c>
      <c r="AL187" s="1">
        <v>0</v>
      </c>
      <c r="AM187" s="1">
        <f t="shared" si="8"/>
        <v>1136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>
        <f t="shared" si="9"/>
        <v>0</v>
      </c>
      <c r="AU187" s="1">
        <v>0</v>
      </c>
      <c r="AV187" s="1" t="s">
        <v>1844</v>
      </c>
      <c r="BA187" s="2">
        <v>1228</v>
      </c>
      <c r="BC187" s="2">
        <v>1720</v>
      </c>
      <c r="BD187" s="2">
        <v>7130</v>
      </c>
      <c r="BE187" s="15">
        <f t="shared" si="10"/>
        <v>10078</v>
      </c>
      <c r="BG187" s="2">
        <v>276</v>
      </c>
      <c r="BJ187" s="2">
        <v>1134</v>
      </c>
      <c r="BK187" s="2">
        <v>276</v>
      </c>
      <c r="BL187" s="2">
        <v>620</v>
      </c>
      <c r="BM187" s="2">
        <v>1823</v>
      </c>
      <c r="BN187" s="13">
        <f t="shared" si="11"/>
        <v>4129</v>
      </c>
      <c r="BO187" s="13">
        <f>MAX(BN3:BN187)</f>
        <v>64518</v>
      </c>
      <c r="BP187" s="13">
        <f>MIN(BN3:BN187)</f>
        <v>0</v>
      </c>
      <c r="BQ187" s="13">
        <f>SUM(BN3:BN187)/185</f>
        <v>8641.340540540541</v>
      </c>
    </row>
    <row r="188" spans="1:66" ht="12.75">
      <c r="A188" s="1" t="s">
        <v>1874</v>
      </c>
      <c r="B188" s="1" t="s">
        <v>1875</v>
      </c>
      <c r="C188" s="1" t="s">
        <v>1876</v>
      </c>
      <c r="D188" s="1" t="s">
        <v>1877</v>
      </c>
      <c r="E188" s="1" t="s">
        <v>1878</v>
      </c>
      <c r="F188" s="1"/>
      <c r="G188" s="1" t="s">
        <v>1833</v>
      </c>
      <c r="H188" s="1" t="s">
        <v>1879</v>
      </c>
      <c r="I188" s="1">
        <v>32518</v>
      </c>
      <c r="J188" s="1" t="s">
        <v>1880</v>
      </c>
      <c r="K188" s="1">
        <v>255</v>
      </c>
      <c r="L188" s="1">
        <v>0</v>
      </c>
      <c r="M188" s="1">
        <v>0</v>
      </c>
      <c r="N188" s="1">
        <v>255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255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255</v>
      </c>
      <c r="AB188" s="1">
        <v>255</v>
      </c>
      <c r="AC188" s="1">
        <v>255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f t="shared" si="8"/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255</v>
      </c>
      <c r="AT188">
        <f t="shared" si="9"/>
        <v>255</v>
      </c>
      <c r="AU188" s="1">
        <v>0</v>
      </c>
      <c r="AV188" s="1" t="s">
        <v>1844</v>
      </c>
      <c r="AY188" s="2">
        <v>22714</v>
      </c>
      <c r="BE188" s="15">
        <f t="shared" si="10"/>
        <v>22714</v>
      </c>
      <c r="BH188" s="2">
        <f>53196+276</f>
        <v>53472</v>
      </c>
      <c r="BN188" s="13">
        <f t="shared" si="11"/>
        <v>53472</v>
      </c>
    </row>
    <row r="189" spans="1:66" ht="12.75">
      <c r="A189" s="1" t="s">
        <v>1874</v>
      </c>
      <c r="B189" s="1" t="s">
        <v>1881</v>
      </c>
      <c r="C189" s="1" t="s">
        <v>1876</v>
      </c>
      <c r="D189" s="1" t="s">
        <v>1877</v>
      </c>
      <c r="E189" s="1" t="s">
        <v>1878</v>
      </c>
      <c r="F189" s="1"/>
      <c r="G189" s="1" t="s">
        <v>1833</v>
      </c>
      <c r="H189" s="1" t="s">
        <v>1882</v>
      </c>
      <c r="I189" s="1">
        <v>32518</v>
      </c>
      <c r="J189" s="1" t="s">
        <v>1880</v>
      </c>
      <c r="K189" s="1">
        <v>255</v>
      </c>
      <c r="L189" s="1">
        <v>0</v>
      </c>
      <c r="M189" s="1">
        <v>0</v>
      </c>
      <c r="N189" s="1">
        <v>255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255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255</v>
      </c>
      <c r="AB189" s="1">
        <v>255</v>
      </c>
      <c r="AC189" s="1">
        <v>255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f t="shared" si="8"/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255</v>
      </c>
      <c r="AT189">
        <f t="shared" si="9"/>
        <v>255</v>
      </c>
      <c r="AU189" s="1">
        <v>0</v>
      </c>
      <c r="AV189" s="1" t="s">
        <v>1844</v>
      </c>
      <c r="AY189" s="2">
        <v>22714</v>
      </c>
      <c r="BE189" s="15">
        <f t="shared" si="10"/>
        <v>22714</v>
      </c>
      <c r="BH189" s="2">
        <f>53196+276</f>
        <v>53472</v>
      </c>
      <c r="BN189" s="13">
        <f t="shared" si="11"/>
        <v>53472</v>
      </c>
    </row>
    <row r="190" spans="1:66" ht="12.75">
      <c r="A190" s="1" t="s">
        <v>1896</v>
      </c>
      <c r="B190" s="1" t="s">
        <v>1897</v>
      </c>
      <c r="C190" s="1" t="s">
        <v>1898</v>
      </c>
      <c r="D190" s="1" t="s">
        <v>1899</v>
      </c>
      <c r="E190" s="1" t="s">
        <v>1900</v>
      </c>
      <c r="F190" s="1"/>
      <c r="G190" s="1" t="s">
        <v>1833</v>
      </c>
      <c r="H190" s="1" t="s">
        <v>1901</v>
      </c>
      <c r="I190" s="1">
        <v>32518</v>
      </c>
      <c r="J190" s="1" t="s">
        <v>1880</v>
      </c>
      <c r="K190" s="1">
        <v>28</v>
      </c>
      <c r="L190" s="1">
        <v>0</v>
      </c>
      <c r="M190" s="1">
        <v>0</v>
      </c>
      <c r="N190" s="1">
        <v>28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28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28</v>
      </c>
      <c r="AB190" s="1">
        <v>28</v>
      </c>
      <c r="AC190" s="1">
        <v>28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f t="shared" si="8"/>
        <v>0</v>
      </c>
      <c r="AN190" s="1">
        <v>0</v>
      </c>
      <c r="AO190" s="1">
        <v>0</v>
      </c>
      <c r="AP190" s="1">
        <v>0</v>
      </c>
      <c r="AQ190" s="1">
        <v>28</v>
      </c>
      <c r="AR190" s="1">
        <v>0</v>
      </c>
      <c r="AS190" s="1">
        <v>0</v>
      </c>
      <c r="AT190">
        <f t="shared" si="9"/>
        <v>28</v>
      </c>
      <c r="AU190" s="1">
        <v>0</v>
      </c>
      <c r="AV190" s="1" t="s">
        <v>1836</v>
      </c>
      <c r="AY190" s="2">
        <v>22714</v>
      </c>
      <c r="BE190" s="15">
        <f t="shared" si="10"/>
        <v>22714</v>
      </c>
      <c r="BH190" s="2">
        <f>53177+276</f>
        <v>53453</v>
      </c>
      <c r="BN190" s="13">
        <f t="shared" si="11"/>
        <v>53453</v>
      </c>
    </row>
    <row r="191" spans="1:66" ht="12.75">
      <c r="A191" s="1" t="s">
        <v>1902</v>
      </c>
      <c r="B191" s="1" t="s">
        <v>1903</v>
      </c>
      <c r="C191" s="1" t="s">
        <v>1904</v>
      </c>
      <c r="D191" s="1" t="s">
        <v>1905</v>
      </c>
      <c r="E191" s="1" t="s">
        <v>1906</v>
      </c>
      <c r="F191" s="16" t="s">
        <v>213</v>
      </c>
      <c r="G191" s="1" t="s">
        <v>1833</v>
      </c>
      <c r="H191" s="1" t="s">
        <v>1907</v>
      </c>
      <c r="I191" s="1">
        <v>32518</v>
      </c>
      <c r="J191" s="1" t="s">
        <v>1880</v>
      </c>
      <c r="K191" s="1">
        <v>12687.4033462</v>
      </c>
      <c r="L191" s="1">
        <v>0</v>
      </c>
      <c r="M191" s="1">
        <v>0</v>
      </c>
      <c r="N191" s="1">
        <v>12380</v>
      </c>
      <c r="O191" s="1">
        <v>0</v>
      </c>
      <c r="P191" s="1">
        <v>0</v>
      </c>
      <c r="Q191" s="1">
        <v>12380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1080</v>
      </c>
      <c r="Z191" s="1">
        <v>11300</v>
      </c>
      <c r="AA191" s="1">
        <v>1080</v>
      </c>
      <c r="AB191" s="1">
        <v>1080</v>
      </c>
      <c r="AC191" s="1">
        <v>720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720</v>
      </c>
      <c r="AL191" s="1">
        <v>0</v>
      </c>
      <c r="AM191" s="1">
        <f t="shared" si="8"/>
        <v>720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>
        <f t="shared" si="9"/>
        <v>0</v>
      </c>
      <c r="AU191" s="1">
        <v>0</v>
      </c>
      <c r="AV191" s="1" t="s">
        <v>1844</v>
      </c>
      <c r="BA191" s="2">
        <v>1228</v>
      </c>
      <c r="BC191" s="2">
        <v>1720</v>
      </c>
      <c r="BD191" s="2">
        <v>7130</v>
      </c>
      <c r="BE191" s="15">
        <f t="shared" si="10"/>
        <v>10078</v>
      </c>
      <c r="BG191" s="2">
        <v>276</v>
      </c>
      <c r="BJ191" s="2">
        <v>1134</v>
      </c>
      <c r="BK191" s="2">
        <v>276</v>
      </c>
      <c r="BL191" s="2">
        <v>620</v>
      </c>
      <c r="BM191" s="2">
        <v>1823</v>
      </c>
      <c r="BN191" s="13">
        <f t="shared" si="11"/>
        <v>4129</v>
      </c>
    </row>
    <row r="192" spans="1:66" ht="12.75">
      <c r="A192" s="1" t="s">
        <v>1908</v>
      </c>
      <c r="B192" s="1" t="s">
        <v>1909</v>
      </c>
      <c r="C192" s="1" t="s">
        <v>1910</v>
      </c>
      <c r="D192" s="1" t="s">
        <v>1911</v>
      </c>
      <c r="E192" s="1" t="s">
        <v>1912</v>
      </c>
      <c r="F192" s="16" t="s">
        <v>213</v>
      </c>
      <c r="G192" s="1" t="s">
        <v>1833</v>
      </c>
      <c r="H192" s="1" t="s">
        <v>1913</v>
      </c>
      <c r="I192" s="1">
        <v>32518</v>
      </c>
      <c r="J192" s="1" t="s">
        <v>1880</v>
      </c>
      <c r="K192" s="1">
        <v>83</v>
      </c>
      <c r="L192" s="1">
        <v>0</v>
      </c>
      <c r="M192" s="1">
        <v>0</v>
      </c>
      <c r="N192" s="1">
        <v>83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83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83</v>
      </c>
      <c r="AB192" s="1">
        <v>83</v>
      </c>
      <c r="AC192" s="1">
        <v>83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f t="shared" si="8"/>
        <v>0</v>
      </c>
      <c r="AN192" s="1">
        <v>83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>
        <f t="shared" si="9"/>
        <v>83</v>
      </c>
      <c r="AU192" s="1">
        <v>0</v>
      </c>
      <c r="AV192" s="1" t="s">
        <v>1836</v>
      </c>
      <c r="AY192" s="2">
        <v>22714</v>
      </c>
      <c r="BE192" s="15">
        <f t="shared" si="10"/>
        <v>22714</v>
      </c>
      <c r="BH192" s="2">
        <f>53177+276</f>
        <v>53453</v>
      </c>
      <c r="BN192" s="13">
        <f t="shared" si="11"/>
        <v>53453</v>
      </c>
    </row>
    <row r="193" spans="1:66" ht="12.75">
      <c r="A193" s="1" t="s">
        <v>1914</v>
      </c>
      <c r="B193" s="1" t="s">
        <v>1915</v>
      </c>
      <c r="C193" s="1" t="s">
        <v>1916</v>
      </c>
      <c r="D193" s="1" t="s">
        <v>1905</v>
      </c>
      <c r="E193" s="1" t="s">
        <v>1917</v>
      </c>
      <c r="F193" s="16" t="s">
        <v>213</v>
      </c>
      <c r="G193" s="1" t="s">
        <v>1833</v>
      </c>
      <c r="H193" s="1" t="s">
        <v>1918</v>
      </c>
      <c r="I193" s="1">
        <v>32518</v>
      </c>
      <c r="J193" s="1" t="s">
        <v>1880</v>
      </c>
      <c r="K193" s="1">
        <v>18702</v>
      </c>
      <c r="L193" s="1">
        <v>0</v>
      </c>
      <c r="M193" s="1">
        <v>0</v>
      </c>
      <c r="N193" s="1">
        <v>18702</v>
      </c>
      <c r="O193" s="1">
        <v>0</v>
      </c>
      <c r="P193" s="1">
        <v>0</v>
      </c>
      <c r="Q193" s="1">
        <v>12850</v>
      </c>
      <c r="R193" s="1">
        <v>0</v>
      </c>
      <c r="S193" s="1">
        <v>5852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12595</v>
      </c>
      <c r="Z193" s="1">
        <v>255</v>
      </c>
      <c r="AA193" s="1">
        <v>6887</v>
      </c>
      <c r="AB193" s="1">
        <v>6887</v>
      </c>
      <c r="AC193" s="1">
        <v>6887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6887</v>
      </c>
      <c r="AL193" s="1">
        <v>0</v>
      </c>
      <c r="AM193" s="1">
        <f t="shared" si="8"/>
        <v>6887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>
        <f t="shared" si="9"/>
        <v>0</v>
      </c>
      <c r="AU193" s="1">
        <v>0</v>
      </c>
      <c r="AV193" s="1" t="s">
        <v>1919</v>
      </c>
      <c r="AZ193" s="2">
        <v>17296</v>
      </c>
      <c r="BA193" s="2">
        <v>1228</v>
      </c>
      <c r="BC193" s="2">
        <v>1720</v>
      </c>
      <c r="BD193" s="2">
        <v>7130</v>
      </c>
      <c r="BE193" s="15">
        <f t="shared" si="10"/>
        <v>27374</v>
      </c>
      <c r="BG193" s="2">
        <v>276</v>
      </c>
      <c r="BI193" s="2">
        <v>1899</v>
      </c>
      <c r="BJ193" s="2">
        <v>1134</v>
      </c>
      <c r="BK193" s="2">
        <v>276</v>
      </c>
      <c r="BL193" s="2">
        <v>620</v>
      </c>
      <c r="BM193" s="2">
        <v>1823</v>
      </c>
      <c r="BN193" s="13">
        <f t="shared" si="11"/>
        <v>6028</v>
      </c>
    </row>
    <row r="194" spans="1:66" ht="12.75">
      <c r="A194" s="1" t="s">
        <v>1926</v>
      </c>
      <c r="B194" s="1" t="s">
        <v>1927</v>
      </c>
      <c r="C194" s="1" t="s">
        <v>1928</v>
      </c>
      <c r="D194" s="1" t="s">
        <v>1848</v>
      </c>
      <c r="E194" s="1" t="s">
        <v>1929</v>
      </c>
      <c r="F194" s="16" t="s">
        <v>213</v>
      </c>
      <c r="G194" s="1" t="s">
        <v>1833</v>
      </c>
      <c r="H194" s="1" t="s">
        <v>1930</v>
      </c>
      <c r="I194" s="1">
        <v>32518</v>
      </c>
      <c r="J194" s="1" t="s">
        <v>1880</v>
      </c>
      <c r="K194" s="1">
        <v>1053.8351341999999</v>
      </c>
      <c r="L194" s="1">
        <v>-1</v>
      </c>
      <c r="M194" s="1">
        <v>-1</v>
      </c>
      <c r="N194" s="1">
        <v>1053.8</v>
      </c>
      <c r="O194" s="1">
        <v>-1</v>
      </c>
      <c r="P194" s="1">
        <v>-1</v>
      </c>
      <c r="Q194" s="1">
        <v>37.8</v>
      </c>
      <c r="R194" s="1">
        <v>0</v>
      </c>
      <c r="S194" s="1">
        <v>872</v>
      </c>
      <c r="T194" s="1">
        <v>-1</v>
      </c>
      <c r="U194" s="1">
        <v>144</v>
      </c>
      <c r="V194" s="1">
        <v>0</v>
      </c>
      <c r="W194" s="1">
        <v>0</v>
      </c>
      <c r="X194" s="1">
        <v>0</v>
      </c>
      <c r="Y194" s="1">
        <v>0</v>
      </c>
      <c r="Z194" s="1">
        <v>37.8</v>
      </c>
      <c r="AA194" s="1">
        <v>82</v>
      </c>
      <c r="AB194" s="1">
        <v>82</v>
      </c>
      <c r="AC194" s="1">
        <v>82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f t="shared" si="8"/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82</v>
      </c>
      <c r="AT194">
        <f t="shared" si="9"/>
        <v>82</v>
      </c>
      <c r="AU194" s="1">
        <v>0</v>
      </c>
      <c r="AV194" s="1" t="s">
        <v>1836</v>
      </c>
      <c r="AY194" s="2">
        <v>22714</v>
      </c>
      <c r="BE194" s="15">
        <f t="shared" si="10"/>
        <v>22714</v>
      </c>
      <c r="BH194" s="2">
        <f>53196+276</f>
        <v>53472</v>
      </c>
      <c r="BN194" s="13">
        <f t="shared" si="11"/>
        <v>53472</v>
      </c>
    </row>
    <row r="195" spans="1:66" ht="12.75">
      <c r="A195" s="1" t="s">
        <v>1931</v>
      </c>
      <c r="B195" s="1" t="s">
        <v>1932</v>
      </c>
      <c r="C195" s="1" t="s">
        <v>1933</v>
      </c>
      <c r="D195" s="1" t="s">
        <v>1923</v>
      </c>
      <c r="E195" s="1" t="s">
        <v>1934</v>
      </c>
      <c r="F195" s="16" t="s">
        <v>213</v>
      </c>
      <c r="G195" s="1" t="s">
        <v>1833</v>
      </c>
      <c r="H195" s="1" t="s">
        <v>1935</v>
      </c>
      <c r="I195" s="1">
        <v>32518</v>
      </c>
      <c r="J195" s="1" t="s">
        <v>1880</v>
      </c>
      <c r="K195" s="1">
        <v>6022</v>
      </c>
      <c r="L195" s="1">
        <v>0</v>
      </c>
      <c r="M195" s="1">
        <v>0</v>
      </c>
      <c r="N195" s="1">
        <v>6022</v>
      </c>
      <c r="O195" s="1">
        <v>0</v>
      </c>
      <c r="P195" s="1">
        <v>0</v>
      </c>
      <c r="Q195" s="1">
        <v>5942</v>
      </c>
      <c r="R195" s="1">
        <v>0</v>
      </c>
      <c r="S195" s="1">
        <v>0</v>
      </c>
      <c r="T195" s="1">
        <v>0</v>
      </c>
      <c r="U195" s="1">
        <v>80</v>
      </c>
      <c r="V195" s="1">
        <v>0</v>
      </c>
      <c r="W195" s="1">
        <v>0</v>
      </c>
      <c r="X195" s="1">
        <v>0</v>
      </c>
      <c r="Y195" s="1">
        <v>0</v>
      </c>
      <c r="Z195" s="1">
        <v>5942</v>
      </c>
      <c r="AA195" s="1">
        <v>45</v>
      </c>
      <c r="AB195" s="1">
        <v>45</v>
      </c>
      <c r="AC195" s="1">
        <v>45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f aca="true" t="shared" si="12" ref="AM195:AM258">SUM(AE195:AL195)</f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45</v>
      </c>
      <c r="AT195">
        <f aca="true" t="shared" si="13" ref="AT195:AT258">SUM(AN195:AS195)</f>
        <v>45</v>
      </c>
      <c r="AU195" s="1">
        <v>0</v>
      </c>
      <c r="AV195" s="1" t="s">
        <v>1844</v>
      </c>
      <c r="AY195" s="2">
        <v>22714</v>
      </c>
      <c r="BE195" s="15">
        <f aca="true" t="shared" si="14" ref="BE195:BE258">SUM(AW195:BD195)</f>
        <v>22714</v>
      </c>
      <c r="BH195" s="2">
        <f>53177+276</f>
        <v>53453</v>
      </c>
      <c r="BN195" s="13">
        <f aca="true" t="shared" si="15" ref="BN195:BN258">SUM(BF195:BM195)</f>
        <v>53453</v>
      </c>
    </row>
    <row r="196" spans="1:66" ht="12.75">
      <c r="A196" s="1" t="s">
        <v>1960</v>
      </c>
      <c r="B196" s="1" t="s">
        <v>1961</v>
      </c>
      <c r="C196" s="1" t="s">
        <v>1962</v>
      </c>
      <c r="D196" s="1" t="s">
        <v>1848</v>
      </c>
      <c r="E196" s="1" t="s">
        <v>1963</v>
      </c>
      <c r="F196" s="16" t="s">
        <v>213</v>
      </c>
      <c r="G196" s="1" t="s">
        <v>1894</v>
      </c>
      <c r="H196" s="1" t="s">
        <v>1964</v>
      </c>
      <c r="I196" s="1">
        <v>32518</v>
      </c>
      <c r="J196" s="1" t="s">
        <v>1880</v>
      </c>
      <c r="K196" s="1">
        <v>632</v>
      </c>
      <c r="L196" s="1">
        <v>0</v>
      </c>
      <c r="M196" s="1">
        <v>0</v>
      </c>
      <c r="N196" s="1">
        <v>632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632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301</v>
      </c>
      <c r="AB196" s="1">
        <v>301</v>
      </c>
      <c r="AC196" s="1">
        <v>301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f t="shared" si="12"/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301</v>
      </c>
      <c r="AT196">
        <f t="shared" si="13"/>
        <v>301</v>
      </c>
      <c r="AU196" s="1">
        <v>0</v>
      </c>
      <c r="AV196" s="1" t="s">
        <v>1844</v>
      </c>
      <c r="AY196" s="2">
        <v>22714</v>
      </c>
      <c r="BE196" s="15">
        <f t="shared" si="14"/>
        <v>22714</v>
      </c>
      <c r="BH196" s="2">
        <f>53218+276</f>
        <v>53494</v>
      </c>
      <c r="BN196" s="13">
        <f t="shared" si="15"/>
        <v>53494</v>
      </c>
    </row>
    <row r="197" spans="1:66" ht="12.75">
      <c r="A197" s="1" t="s">
        <v>2028</v>
      </c>
      <c r="B197" s="1" t="s">
        <v>2029</v>
      </c>
      <c r="C197" s="1" t="s">
        <v>2030</v>
      </c>
      <c r="D197" s="1" t="s">
        <v>2031</v>
      </c>
      <c r="E197" s="1" t="s">
        <v>2032</v>
      </c>
      <c r="F197" s="1"/>
      <c r="G197" s="1" t="s">
        <v>1833</v>
      </c>
      <c r="H197" s="1" t="s">
        <v>2033</v>
      </c>
      <c r="I197" s="1">
        <v>32518</v>
      </c>
      <c r="J197" s="1" t="s">
        <v>1880</v>
      </c>
      <c r="K197" s="1">
        <v>143</v>
      </c>
      <c r="L197" s="1">
        <v>-1</v>
      </c>
      <c r="M197" s="1">
        <v>-1</v>
      </c>
      <c r="N197" s="1">
        <v>143</v>
      </c>
      <c r="O197" s="1">
        <v>-1</v>
      </c>
      <c r="P197" s="1">
        <v>-1</v>
      </c>
      <c r="Q197" s="1">
        <v>0</v>
      </c>
      <c r="R197" s="1">
        <v>0</v>
      </c>
      <c r="S197" s="1">
        <v>0</v>
      </c>
      <c r="T197" s="1">
        <v>0</v>
      </c>
      <c r="U197" s="1">
        <v>143</v>
      </c>
      <c r="V197" s="1">
        <v>-1</v>
      </c>
      <c r="W197" s="1">
        <v>0</v>
      </c>
      <c r="X197" s="1">
        <v>0</v>
      </c>
      <c r="Y197" s="1">
        <v>0</v>
      </c>
      <c r="Z197" s="1">
        <v>0</v>
      </c>
      <c r="AA197" s="1">
        <v>135</v>
      </c>
      <c r="AB197" s="1">
        <v>135</v>
      </c>
      <c r="AC197" s="1">
        <v>135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f t="shared" si="12"/>
        <v>0</v>
      </c>
      <c r="AN197" s="1">
        <v>0</v>
      </c>
      <c r="AO197" s="1">
        <v>0</v>
      </c>
      <c r="AP197" s="1">
        <v>120</v>
      </c>
      <c r="AQ197" s="1">
        <v>4</v>
      </c>
      <c r="AR197" s="1">
        <v>0</v>
      </c>
      <c r="AS197" s="1">
        <v>11</v>
      </c>
      <c r="AT197">
        <f t="shared" si="13"/>
        <v>135</v>
      </c>
      <c r="AU197" s="1">
        <v>0</v>
      </c>
      <c r="AV197" s="1" t="s">
        <v>1844</v>
      </c>
      <c r="AY197" s="2">
        <v>22714</v>
      </c>
      <c r="BE197" s="15">
        <f t="shared" si="14"/>
        <v>22714</v>
      </c>
      <c r="BH197" s="2">
        <f>53196+276</f>
        <v>53472</v>
      </c>
      <c r="BN197" s="13">
        <f t="shared" si="15"/>
        <v>53472</v>
      </c>
    </row>
    <row r="198" spans="1:66" ht="12.75">
      <c r="A198" s="1" t="s">
        <v>2034</v>
      </c>
      <c r="B198" s="1" t="s">
        <v>2035</v>
      </c>
      <c r="C198" s="1" t="s">
        <v>2036</v>
      </c>
      <c r="D198" s="1" t="s">
        <v>2037</v>
      </c>
      <c r="E198" s="1" t="s">
        <v>2038</v>
      </c>
      <c r="F198" s="1"/>
      <c r="G198" s="1" t="s">
        <v>1833</v>
      </c>
      <c r="H198" s="1" t="s">
        <v>2039</v>
      </c>
      <c r="I198" s="1">
        <v>32518</v>
      </c>
      <c r="J198" s="1" t="s">
        <v>1880</v>
      </c>
      <c r="K198" s="1">
        <v>9572</v>
      </c>
      <c r="L198" s="1">
        <v>0</v>
      </c>
      <c r="M198" s="1">
        <v>-1</v>
      </c>
      <c r="N198" s="1">
        <v>9572</v>
      </c>
      <c r="O198" s="1">
        <v>0</v>
      </c>
      <c r="P198" s="1">
        <v>-1</v>
      </c>
      <c r="Q198" s="1">
        <v>0</v>
      </c>
      <c r="R198" s="1">
        <v>0</v>
      </c>
      <c r="S198" s="1">
        <v>0</v>
      </c>
      <c r="T198" s="1">
        <v>0</v>
      </c>
      <c r="U198" s="1">
        <v>9572</v>
      </c>
      <c r="V198" s="1">
        <v>-1</v>
      </c>
      <c r="W198" s="1">
        <v>0</v>
      </c>
      <c r="X198" s="1">
        <v>0</v>
      </c>
      <c r="Y198" s="1">
        <v>0</v>
      </c>
      <c r="Z198" s="1">
        <v>0</v>
      </c>
      <c r="AA198" s="1">
        <v>9572</v>
      </c>
      <c r="AB198" s="1">
        <v>9572</v>
      </c>
      <c r="AC198" s="1">
        <v>9572</v>
      </c>
      <c r="AD198" s="1">
        <v>-1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f t="shared" si="12"/>
        <v>0</v>
      </c>
      <c r="AN198" s="1">
        <v>0</v>
      </c>
      <c r="AO198" s="1">
        <v>0</v>
      </c>
      <c r="AP198" s="1">
        <v>0</v>
      </c>
      <c r="AQ198" s="1">
        <v>10</v>
      </c>
      <c r="AR198" s="1">
        <v>9562</v>
      </c>
      <c r="AS198" s="1">
        <v>0</v>
      </c>
      <c r="AT198">
        <f t="shared" si="13"/>
        <v>9572</v>
      </c>
      <c r="AU198" s="1">
        <v>0</v>
      </c>
      <c r="AV198" s="1" t="s">
        <v>1919</v>
      </c>
      <c r="BE198" s="15">
        <f t="shared" si="14"/>
        <v>0</v>
      </c>
      <c r="BH198" s="2">
        <v>276</v>
      </c>
      <c r="BN198" s="13">
        <f t="shared" si="15"/>
        <v>276</v>
      </c>
    </row>
    <row r="199" spans="1:66" ht="12.75">
      <c r="A199" s="1" t="s">
        <v>2040</v>
      </c>
      <c r="B199" s="1" t="s">
        <v>2041</v>
      </c>
      <c r="C199" s="1" t="s">
        <v>2042</v>
      </c>
      <c r="D199" s="1" t="s">
        <v>2043</v>
      </c>
      <c r="E199" s="1" t="s">
        <v>2044</v>
      </c>
      <c r="F199" s="1"/>
      <c r="G199" s="1" t="s">
        <v>1833</v>
      </c>
      <c r="H199" s="1" t="s">
        <v>2045</v>
      </c>
      <c r="I199" s="1">
        <v>32518</v>
      </c>
      <c r="J199" s="1" t="s">
        <v>1880</v>
      </c>
      <c r="K199" s="1">
        <v>8.6</v>
      </c>
      <c r="L199" s="1">
        <v>0</v>
      </c>
      <c r="M199" s="1">
        <v>0</v>
      </c>
      <c r="N199" s="1">
        <v>8.6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8.6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8.6</v>
      </c>
      <c r="AB199" s="1">
        <v>8.6</v>
      </c>
      <c r="AC199" s="1">
        <v>8.6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f t="shared" si="12"/>
        <v>0</v>
      </c>
      <c r="AN199" s="1">
        <v>0</v>
      </c>
      <c r="AO199" s="1">
        <v>0</v>
      </c>
      <c r="AP199" s="1">
        <v>0</v>
      </c>
      <c r="AQ199" s="1">
        <v>8.6</v>
      </c>
      <c r="AR199" s="1">
        <v>0</v>
      </c>
      <c r="AS199" s="1">
        <v>0</v>
      </c>
      <c r="AT199">
        <f t="shared" si="13"/>
        <v>8.6</v>
      </c>
      <c r="AU199" s="1">
        <v>0</v>
      </c>
      <c r="AV199" s="1" t="s">
        <v>1836</v>
      </c>
      <c r="BE199" s="15">
        <f t="shared" si="14"/>
        <v>0</v>
      </c>
      <c r="BH199" s="2">
        <v>276</v>
      </c>
      <c r="BN199" s="13">
        <f t="shared" si="15"/>
        <v>276</v>
      </c>
    </row>
    <row r="200" spans="1:66" ht="12.75">
      <c r="A200" s="1" t="s">
        <v>2052</v>
      </c>
      <c r="B200" s="1" t="s">
        <v>2053</v>
      </c>
      <c r="C200" s="1" t="s">
        <v>2054</v>
      </c>
      <c r="D200" s="1" t="s">
        <v>1923</v>
      </c>
      <c r="E200" s="1" t="s">
        <v>2055</v>
      </c>
      <c r="F200" s="1"/>
      <c r="G200" s="1" t="s">
        <v>1833</v>
      </c>
      <c r="H200" s="1" t="s">
        <v>2056</v>
      </c>
      <c r="I200" s="1">
        <v>32518</v>
      </c>
      <c r="J200" s="1" t="s">
        <v>1880</v>
      </c>
      <c r="K200" s="1">
        <v>510.0374</v>
      </c>
      <c r="L200" s="1">
        <v>0</v>
      </c>
      <c r="M200" s="1">
        <v>0</v>
      </c>
      <c r="N200" s="1">
        <v>510.0374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510.0374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0.037399999999999996</v>
      </c>
      <c r="AB200" s="1">
        <v>0.037399999999999996</v>
      </c>
      <c r="AC200" s="1">
        <v>0.037399999999999996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f t="shared" si="12"/>
        <v>0</v>
      </c>
      <c r="AN200" s="1">
        <v>0</v>
      </c>
      <c r="AO200" s="1">
        <v>0</v>
      </c>
      <c r="AP200" s="1">
        <v>0</v>
      </c>
      <c r="AQ200" s="1">
        <v>0.037399999999999996</v>
      </c>
      <c r="AR200" s="1">
        <v>0</v>
      </c>
      <c r="AS200" s="1">
        <v>0</v>
      </c>
      <c r="AT200">
        <f t="shared" si="13"/>
        <v>0.037399999999999996</v>
      </c>
      <c r="AU200" s="1">
        <v>0</v>
      </c>
      <c r="AV200" s="1" t="s">
        <v>1844</v>
      </c>
      <c r="AY200" s="2">
        <v>22714</v>
      </c>
      <c r="BE200" s="15">
        <f t="shared" si="14"/>
        <v>22714</v>
      </c>
      <c r="BH200" s="2">
        <f>53218+276</f>
        <v>53494</v>
      </c>
      <c r="BN200" s="13">
        <f t="shared" si="15"/>
        <v>53494</v>
      </c>
    </row>
    <row r="201" spans="1:66" ht="12.75">
      <c r="A201" s="1" t="s">
        <v>2116</v>
      </c>
      <c r="B201" s="1" t="s">
        <v>2117</v>
      </c>
      <c r="C201" s="1" t="s">
        <v>2118</v>
      </c>
      <c r="D201" s="1" t="s">
        <v>2119</v>
      </c>
      <c r="E201" s="1" t="s">
        <v>2120</v>
      </c>
      <c r="F201" s="1"/>
      <c r="G201" s="1" t="s">
        <v>1894</v>
      </c>
      <c r="H201" s="1" t="s">
        <v>2121</v>
      </c>
      <c r="I201" s="1">
        <v>32518</v>
      </c>
      <c r="J201" s="1" t="s">
        <v>1880</v>
      </c>
      <c r="K201" s="1">
        <v>220</v>
      </c>
      <c r="L201" s="1">
        <v>0</v>
      </c>
      <c r="M201" s="1">
        <v>0</v>
      </c>
      <c r="N201" s="1">
        <v>220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220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178</v>
      </c>
      <c r="AB201" s="1">
        <v>178</v>
      </c>
      <c r="AC201" s="1">
        <v>178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f t="shared" si="12"/>
        <v>0</v>
      </c>
      <c r="AN201" s="1">
        <v>0</v>
      </c>
      <c r="AO201" s="1">
        <v>0</v>
      </c>
      <c r="AP201" s="1">
        <v>0</v>
      </c>
      <c r="AQ201" s="1">
        <v>178</v>
      </c>
      <c r="AR201" s="1">
        <v>0</v>
      </c>
      <c r="AS201" s="1">
        <v>0</v>
      </c>
      <c r="AT201">
        <f t="shared" si="13"/>
        <v>178</v>
      </c>
      <c r="AU201" s="1">
        <v>0</v>
      </c>
      <c r="AV201" s="1" t="s">
        <v>1844</v>
      </c>
      <c r="AY201" s="2">
        <v>22714</v>
      </c>
      <c r="BE201" s="15">
        <f t="shared" si="14"/>
        <v>22714</v>
      </c>
      <c r="BH201" s="2">
        <f>53196+276</f>
        <v>53472</v>
      </c>
      <c r="BN201" s="13">
        <f t="shared" si="15"/>
        <v>53472</v>
      </c>
    </row>
    <row r="202" spans="1:66" ht="12.75">
      <c r="A202" s="1" t="s">
        <v>2143</v>
      </c>
      <c r="B202" s="1" t="s">
        <v>2144</v>
      </c>
      <c r="C202" s="1" t="s">
        <v>2145</v>
      </c>
      <c r="D202" s="1" t="s">
        <v>1840</v>
      </c>
      <c r="E202" s="1" t="s">
        <v>2146</v>
      </c>
      <c r="F202" s="16" t="s">
        <v>213</v>
      </c>
      <c r="G202" s="1" t="s">
        <v>1833</v>
      </c>
      <c r="H202" s="1" t="s">
        <v>2147</v>
      </c>
      <c r="I202" s="1">
        <v>32518</v>
      </c>
      <c r="J202" s="1" t="s">
        <v>1880</v>
      </c>
      <c r="K202" s="1">
        <v>12865.399358200002</v>
      </c>
      <c r="L202" s="1">
        <v>0</v>
      </c>
      <c r="M202" s="1">
        <v>-1</v>
      </c>
      <c r="N202" s="1">
        <v>12480.3</v>
      </c>
      <c r="O202" s="1">
        <v>0</v>
      </c>
      <c r="P202" s="1">
        <v>-1</v>
      </c>
      <c r="Q202" s="1">
        <v>12480.3</v>
      </c>
      <c r="R202" s="1">
        <v>-1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6818</v>
      </c>
      <c r="Z202" s="1">
        <v>5662.3</v>
      </c>
      <c r="AA202" s="1">
        <v>2487</v>
      </c>
      <c r="AB202" s="1">
        <v>2487</v>
      </c>
      <c r="AC202" s="1">
        <v>2487</v>
      </c>
      <c r="AD202" s="1">
        <v>-1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2487</v>
      </c>
      <c r="AL202" s="1">
        <v>0</v>
      </c>
      <c r="AM202" s="1">
        <f t="shared" si="12"/>
        <v>2487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>
        <f t="shared" si="13"/>
        <v>0</v>
      </c>
      <c r="AU202" s="1">
        <v>0</v>
      </c>
      <c r="AV202" s="1" t="s">
        <v>1844</v>
      </c>
      <c r="BA202" s="2">
        <v>1228</v>
      </c>
      <c r="BC202" s="2">
        <v>1720</v>
      </c>
      <c r="BE202" s="15">
        <f t="shared" si="14"/>
        <v>2948</v>
      </c>
      <c r="BG202" s="2">
        <v>276</v>
      </c>
      <c r="BJ202" s="2">
        <v>1134</v>
      </c>
      <c r="BK202" s="2">
        <v>276</v>
      </c>
      <c r="BL202" s="2">
        <v>620</v>
      </c>
      <c r="BN202" s="13">
        <f t="shared" si="15"/>
        <v>2306</v>
      </c>
    </row>
    <row r="203" spans="1:66" ht="12.75">
      <c r="A203" s="1" t="s">
        <v>2153</v>
      </c>
      <c r="B203" s="1" t="s">
        <v>2154</v>
      </c>
      <c r="C203" s="1" t="s">
        <v>2155</v>
      </c>
      <c r="D203" s="1" t="s">
        <v>2156</v>
      </c>
      <c r="E203" s="1" t="s">
        <v>2157</v>
      </c>
      <c r="F203" s="1"/>
      <c r="G203" s="1" t="s">
        <v>1833</v>
      </c>
      <c r="H203" s="1" t="s">
        <v>2158</v>
      </c>
      <c r="I203" s="1">
        <v>32518</v>
      </c>
      <c r="J203" s="1" t="s">
        <v>1880</v>
      </c>
      <c r="K203" s="1">
        <v>399</v>
      </c>
      <c r="L203" s="1">
        <v>0</v>
      </c>
      <c r="M203" s="1">
        <v>0</v>
      </c>
      <c r="N203" s="1">
        <v>399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399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1</v>
      </c>
      <c r="AB203" s="1">
        <v>1</v>
      </c>
      <c r="AC203" s="1">
        <v>1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f t="shared" si="12"/>
        <v>0</v>
      </c>
      <c r="AN203" s="1">
        <v>0</v>
      </c>
      <c r="AO203" s="1">
        <v>0</v>
      </c>
      <c r="AP203" s="1">
        <v>0</v>
      </c>
      <c r="AQ203" s="1">
        <v>1</v>
      </c>
      <c r="AR203" s="1">
        <v>0</v>
      </c>
      <c r="AS203" s="1">
        <v>0</v>
      </c>
      <c r="AT203">
        <f t="shared" si="13"/>
        <v>1</v>
      </c>
      <c r="AU203" s="1">
        <v>0</v>
      </c>
      <c r="AV203" s="1" t="s">
        <v>1868</v>
      </c>
      <c r="AY203" s="2">
        <v>22714</v>
      </c>
      <c r="BE203" s="15">
        <f t="shared" si="14"/>
        <v>22714</v>
      </c>
      <c r="BH203" s="2">
        <f>53196+276</f>
        <v>53472</v>
      </c>
      <c r="BN203" s="13">
        <f t="shared" si="15"/>
        <v>53472</v>
      </c>
    </row>
    <row r="204" spans="1:66" ht="12.75">
      <c r="A204" s="1" t="s">
        <v>2159</v>
      </c>
      <c r="B204" s="1" t="s">
        <v>2160</v>
      </c>
      <c r="C204" s="1" t="s">
        <v>2161</v>
      </c>
      <c r="D204" s="1" t="s">
        <v>2162</v>
      </c>
      <c r="E204" s="1" t="s">
        <v>2163</v>
      </c>
      <c r="F204" s="1"/>
      <c r="G204" s="1" t="s">
        <v>1833</v>
      </c>
      <c r="H204" s="1" t="s">
        <v>2164</v>
      </c>
      <c r="I204" s="1">
        <v>32518</v>
      </c>
      <c r="J204" s="1" t="s">
        <v>1880</v>
      </c>
      <c r="K204" s="1">
        <v>59.21</v>
      </c>
      <c r="L204" s="1">
        <v>0</v>
      </c>
      <c r="M204" s="1">
        <v>0</v>
      </c>
      <c r="N204" s="1">
        <v>59.21</v>
      </c>
      <c r="O204" s="1">
        <v>0</v>
      </c>
      <c r="P204" s="1">
        <v>0</v>
      </c>
      <c r="Q204" s="1">
        <v>59</v>
      </c>
      <c r="R204" s="1">
        <v>0</v>
      </c>
      <c r="S204" s="1">
        <v>0</v>
      </c>
      <c r="T204" s="1">
        <v>0</v>
      </c>
      <c r="U204" s="1">
        <v>0.21</v>
      </c>
      <c r="V204" s="1">
        <v>0</v>
      </c>
      <c r="W204" s="1">
        <v>0</v>
      </c>
      <c r="X204" s="1">
        <v>0</v>
      </c>
      <c r="Y204" s="1">
        <v>0</v>
      </c>
      <c r="Z204" s="1">
        <v>59</v>
      </c>
      <c r="AA204" s="1">
        <v>0.21</v>
      </c>
      <c r="AB204" s="1">
        <v>0.21</v>
      </c>
      <c r="AC204" s="1">
        <v>0.21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f t="shared" si="12"/>
        <v>0</v>
      </c>
      <c r="AN204" s="1">
        <v>0</v>
      </c>
      <c r="AO204" s="1">
        <v>0</v>
      </c>
      <c r="AP204" s="1">
        <v>0</v>
      </c>
      <c r="AQ204" s="1">
        <v>0.02</v>
      </c>
      <c r="AR204" s="1">
        <v>0</v>
      </c>
      <c r="AS204" s="1">
        <v>0.19</v>
      </c>
      <c r="AT204">
        <f t="shared" si="13"/>
        <v>0.21</v>
      </c>
      <c r="AU204" s="1">
        <v>0</v>
      </c>
      <c r="AV204" s="1" t="s">
        <v>1836</v>
      </c>
      <c r="BE204" s="15">
        <f t="shared" si="14"/>
        <v>0</v>
      </c>
      <c r="BH204" s="2">
        <v>276</v>
      </c>
      <c r="BN204" s="13">
        <f t="shared" si="15"/>
        <v>276</v>
      </c>
    </row>
    <row r="205" spans="1:66" ht="12.75">
      <c r="A205" s="1" t="s">
        <v>2175</v>
      </c>
      <c r="B205" s="1" t="s">
        <v>2176</v>
      </c>
      <c r="C205" s="1" t="s">
        <v>2145</v>
      </c>
      <c r="D205" s="1" t="s">
        <v>1840</v>
      </c>
      <c r="E205" s="1" t="s">
        <v>2146</v>
      </c>
      <c r="F205" s="1"/>
      <c r="G205" s="1" t="s">
        <v>1833</v>
      </c>
      <c r="H205" s="1" t="s">
        <v>2177</v>
      </c>
      <c r="I205" s="1">
        <v>32518</v>
      </c>
      <c r="J205" s="1" t="s">
        <v>1880</v>
      </c>
      <c r="K205" s="1">
        <v>244.36844000000005</v>
      </c>
      <c r="L205" s="1">
        <v>0</v>
      </c>
      <c r="M205" s="1">
        <v>-1</v>
      </c>
      <c r="N205" s="1">
        <v>244.36844000000005</v>
      </c>
      <c r="O205" s="1">
        <v>0</v>
      </c>
      <c r="P205" s="1">
        <v>-1</v>
      </c>
      <c r="Q205" s="1">
        <v>244.36844000000005</v>
      </c>
      <c r="R205" s="1">
        <v>-1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5</v>
      </c>
      <c r="Z205" s="1">
        <v>239.36843999999996</v>
      </c>
      <c r="AA205" s="1">
        <v>5</v>
      </c>
      <c r="AB205" s="1">
        <v>5</v>
      </c>
      <c r="AC205" s="1">
        <v>5</v>
      </c>
      <c r="AD205" s="1">
        <v>-1</v>
      </c>
      <c r="AE205" s="1">
        <v>0</v>
      </c>
      <c r="AF205" s="1">
        <v>0</v>
      </c>
      <c r="AG205" s="1">
        <v>0</v>
      </c>
      <c r="AH205" s="1">
        <v>5</v>
      </c>
      <c r="AI205" s="1">
        <v>0</v>
      </c>
      <c r="AJ205" s="1">
        <v>0</v>
      </c>
      <c r="AK205" s="1">
        <v>0</v>
      </c>
      <c r="AL205" s="1">
        <v>0</v>
      </c>
      <c r="AM205" s="1">
        <f t="shared" si="12"/>
        <v>5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>
        <f t="shared" si="13"/>
        <v>0</v>
      </c>
      <c r="AU205" s="1">
        <v>0</v>
      </c>
      <c r="AV205" s="1" t="s">
        <v>1836</v>
      </c>
      <c r="BA205" s="2">
        <v>1228</v>
      </c>
      <c r="BD205" s="2">
        <v>1900</v>
      </c>
      <c r="BE205" s="15">
        <f t="shared" si="14"/>
        <v>3128</v>
      </c>
      <c r="BG205" s="2">
        <v>276</v>
      </c>
      <c r="BJ205" s="2">
        <v>1186</v>
      </c>
      <c r="BK205" s="2">
        <v>276</v>
      </c>
      <c r="BM205" s="2">
        <v>1068</v>
      </c>
      <c r="BN205" s="13">
        <f t="shared" si="15"/>
        <v>2806</v>
      </c>
    </row>
    <row r="206" spans="1:66" ht="12.75">
      <c r="A206" s="1" t="s">
        <v>2204</v>
      </c>
      <c r="B206" s="1" t="s">
        <v>2205</v>
      </c>
      <c r="C206" s="1" t="s">
        <v>2206</v>
      </c>
      <c r="D206" s="1" t="s">
        <v>1939</v>
      </c>
      <c r="E206" s="1" t="s">
        <v>2207</v>
      </c>
      <c r="F206" s="16" t="s">
        <v>213</v>
      </c>
      <c r="G206" s="1" t="s">
        <v>1833</v>
      </c>
      <c r="H206" s="1" t="s">
        <v>2208</v>
      </c>
      <c r="I206" s="1">
        <v>32518</v>
      </c>
      <c r="J206" s="1" t="s">
        <v>1880</v>
      </c>
      <c r="K206" s="1">
        <v>2510</v>
      </c>
      <c r="L206" s="1">
        <v>0</v>
      </c>
      <c r="M206" s="1">
        <v>0</v>
      </c>
      <c r="N206" s="1">
        <v>2510</v>
      </c>
      <c r="O206" s="1">
        <v>0</v>
      </c>
      <c r="P206" s="1">
        <v>0</v>
      </c>
      <c r="Q206" s="1">
        <v>0</v>
      </c>
      <c r="R206" s="1">
        <v>0</v>
      </c>
      <c r="S206" s="1">
        <v>10</v>
      </c>
      <c r="T206" s="1">
        <v>0</v>
      </c>
      <c r="U206" s="1">
        <v>2500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1500</v>
      </c>
      <c r="AB206" s="1">
        <v>1500</v>
      </c>
      <c r="AC206" s="1">
        <v>1500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f t="shared" si="12"/>
        <v>0</v>
      </c>
      <c r="AN206" s="1">
        <v>0</v>
      </c>
      <c r="AO206" s="1">
        <v>0</v>
      </c>
      <c r="AP206" s="1">
        <v>500</v>
      </c>
      <c r="AQ206" s="1">
        <v>0</v>
      </c>
      <c r="AR206" s="1">
        <v>500</v>
      </c>
      <c r="AS206" s="1">
        <v>500</v>
      </c>
      <c r="AT206">
        <f t="shared" si="13"/>
        <v>1500</v>
      </c>
      <c r="AU206" s="1">
        <v>0</v>
      </c>
      <c r="AV206" s="1" t="s">
        <v>1844</v>
      </c>
      <c r="AY206" s="2">
        <v>22714</v>
      </c>
      <c r="BE206" s="15">
        <f t="shared" si="14"/>
        <v>22714</v>
      </c>
      <c r="BH206" s="2">
        <f>53383+276</f>
        <v>53659</v>
      </c>
      <c r="BN206" s="13">
        <f t="shared" si="15"/>
        <v>53659</v>
      </c>
    </row>
    <row r="207" spans="1:66" ht="12.75">
      <c r="A207" s="1" t="s">
        <v>2204</v>
      </c>
      <c r="B207" s="1" t="s">
        <v>2213</v>
      </c>
      <c r="C207" s="1" t="s">
        <v>2214</v>
      </c>
      <c r="D207" s="1" t="s">
        <v>2060</v>
      </c>
      <c r="E207" s="1" t="s">
        <v>2215</v>
      </c>
      <c r="F207" s="16" t="s">
        <v>213</v>
      </c>
      <c r="G207" s="1" t="s">
        <v>1833</v>
      </c>
      <c r="H207" s="1" t="s">
        <v>2216</v>
      </c>
      <c r="I207" s="1">
        <v>32518</v>
      </c>
      <c r="J207" s="1" t="s">
        <v>1880</v>
      </c>
      <c r="K207" s="1">
        <v>500</v>
      </c>
      <c r="L207" s="1">
        <v>0</v>
      </c>
      <c r="M207" s="1">
        <v>0</v>
      </c>
      <c r="N207" s="1">
        <v>500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500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500</v>
      </c>
      <c r="AB207" s="1">
        <v>500</v>
      </c>
      <c r="AC207" s="1">
        <v>500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f t="shared" si="12"/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500</v>
      </c>
      <c r="AT207">
        <f t="shared" si="13"/>
        <v>500</v>
      </c>
      <c r="AU207" s="1">
        <v>0</v>
      </c>
      <c r="AV207" s="1" t="s">
        <v>1844</v>
      </c>
      <c r="AY207" s="2">
        <v>22714</v>
      </c>
      <c r="BE207" s="15">
        <f t="shared" si="14"/>
        <v>22714</v>
      </c>
      <c r="BH207" s="2">
        <f>53218+276</f>
        <v>53494</v>
      </c>
      <c r="BN207" s="13">
        <f t="shared" si="15"/>
        <v>53494</v>
      </c>
    </row>
    <row r="208" spans="1:66" ht="12.75">
      <c r="A208" s="1" t="s">
        <v>2204</v>
      </c>
      <c r="B208" s="1" t="s">
        <v>2209</v>
      </c>
      <c r="C208" s="1" t="s">
        <v>2210</v>
      </c>
      <c r="D208" s="1" t="s">
        <v>2162</v>
      </c>
      <c r="E208" s="1" t="s">
        <v>2211</v>
      </c>
      <c r="F208" s="16" t="s">
        <v>213</v>
      </c>
      <c r="G208" s="1" t="s">
        <v>1833</v>
      </c>
      <c r="H208" s="1" t="s">
        <v>2212</v>
      </c>
      <c r="I208" s="1">
        <v>32518</v>
      </c>
      <c r="J208" s="1" t="s">
        <v>1880</v>
      </c>
      <c r="K208" s="1">
        <v>6707.276880000003</v>
      </c>
      <c r="L208" s="1">
        <v>0</v>
      </c>
      <c r="M208" s="1">
        <v>-1</v>
      </c>
      <c r="N208" s="1">
        <v>6555.02746</v>
      </c>
      <c r="O208" s="1">
        <v>0</v>
      </c>
      <c r="P208" s="1">
        <v>-1</v>
      </c>
      <c r="Q208" s="1">
        <v>555.6689</v>
      </c>
      <c r="R208" s="1">
        <v>0</v>
      </c>
      <c r="S208" s="1">
        <v>5983.993999999999</v>
      </c>
      <c r="T208" s="1">
        <v>-1</v>
      </c>
      <c r="U208" s="1">
        <v>8.364559999999999</v>
      </c>
      <c r="V208" s="1">
        <v>-1</v>
      </c>
      <c r="W208" s="1">
        <v>7</v>
      </c>
      <c r="X208" s="1">
        <v>0</v>
      </c>
      <c r="Y208" s="1">
        <v>0.18897999999999998</v>
      </c>
      <c r="Z208" s="1">
        <v>555.4799200000002</v>
      </c>
      <c r="AA208" s="1">
        <v>287.50258</v>
      </c>
      <c r="AB208" s="1">
        <v>287.50258</v>
      </c>
      <c r="AC208" s="1">
        <v>15.323659999999999</v>
      </c>
      <c r="AD208" s="1">
        <v>-1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f t="shared" si="12"/>
        <v>0</v>
      </c>
      <c r="AN208" s="1">
        <v>0.03152</v>
      </c>
      <c r="AO208" s="1">
        <v>0.17308</v>
      </c>
      <c r="AP208" s="1">
        <v>0</v>
      </c>
      <c r="AQ208" s="1">
        <v>6.011380000000001</v>
      </c>
      <c r="AR208" s="1">
        <v>0.05986</v>
      </c>
      <c r="AS208" s="1">
        <v>2.0478199999999998</v>
      </c>
      <c r="AT208">
        <f t="shared" si="13"/>
        <v>8.32366</v>
      </c>
      <c r="AU208" s="1">
        <v>7</v>
      </c>
      <c r="AV208" s="1" t="s">
        <v>1919</v>
      </c>
      <c r="BE208" s="15">
        <f t="shared" si="14"/>
        <v>0</v>
      </c>
      <c r="BH208" s="2">
        <v>276</v>
      </c>
      <c r="BN208" s="13">
        <f t="shared" si="15"/>
        <v>276</v>
      </c>
    </row>
    <row r="209" spans="1:66" ht="12.75">
      <c r="A209" s="1" t="s">
        <v>2247</v>
      </c>
      <c r="B209" s="1" t="s">
        <v>2248</v>
      </c>
      <c r="C209" s="1" t="s">
        <v>2249</v>
      </c>
      <c r="D209" s="1" t="s">
        <v>2037</v>
      </c>
      <c r="E209" s="1" t="s">
        <v>2250</v>
      </c>
      <c r="F209" s="1"/>
      <c r="G209" s="1" t="s">
        <v>1833</v>
      </c>
      <c r="H209" s="1" t="s">
        <v>2251</v>
      </c>
      <c r="I209" s="1">
        <v>32518</v>
      </c>
      <c r="J209" s="1" t="s">
        <v>1880</v>
      </c>
      <c r="K209" s="1">
        <v>2023.6613499999999</v>
      </c>
      <c r="L209" s="1">
        <v>0</v>
      </c>
      <c r="M209" s="1">
        <v>-1</v>
      </c>
      <c r="N209" s="1">
        <v>63.84</v>
      </c>
      <c r="O209" s="1">
        <v>0</v>
      </c>
      <c r="P209" s="1">
        <v>-1</v>
      </c>
      <c r="Q209" s="1">
        <v>0</v>
      </c>
      <c r="R209" s="1">
        <v>0</v>
      </c>
      <c r="S209" s="1">
        <v>0</v>
      </c>
      <c r="T209" s="1">
        <v>0</v>
      </c>
      <c r="U209" s="1">
        <v>63.84</v>
      </c>
      <c r="V209" s="1">
        <v>-1</v>
      </c>
      <c r="W209" s="1">
        <v>0</v>
      </c>
      <c r="X209" s="1">
        <v>0</v>
      </c>
      <c r="Y209" s="1">
        <v>0</v>
      </c>
      <c r="Z209" s="1">
        <v>0</v>
      </c>
      <c r="AA209" s="1">
        <v>63.84</v>
      </c>
      <c r="AB209" s="1">
        <v>63.84</v>
      </c>
      <c r="AC209" s="1">
        <v>63.84</v>
      </c>
      <c r="AD209" s="1">
        <v>-1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f t="shared" si="12"/>
        <v>0</v>
      </c>
      <c r="AN209" s="1">
        <v>0</v>
      </c>
      <c r="AO209" s="1">
        <v>0</v>
      </c>
      <c r="AP209" s="1">
        <v>0</v>
      </c>
      <c r="AQ209" s="1">
        <v>63.84</v>
      </c>
      <c r="AR209" s="1">
        <v>0</v>
      </c>
      <c r="AS209" s="1">
        <v>0</v>
      </c>
      <c r="AT209">
        <f t="shared" si="13"/>
        <v>63.84</v>
      </c>
      <c r="AU209" s="1">
        <v>0</v>
      </c>
      <c r="AV209" s="1" t="s">
        <v>1844</v>
      </c>
      <c r="BE209" s="15">
        <f t="shared" si="14"/>
        <v>0</v>
      </c>
      <c r="BH209" s="2">
        <v>276</v>
      </c>
      <c r="BN209" s="13">
        <f t="shared" si="15"/>
        <v>276</v>
      </c>
    </row>
    <row r="210" spans="1:66" ht="12.75">
      <c r="A210" s="1" t="s">
        <v>16</v>
      </c>
      <c r="B210" s="1" t="s">
        <v>17</v>
      </c>
      <c r="C210" s="1" t="s">
        <v>18</v>
      </c>
      <c r="D210" s="1" t="s">
        <v>2125</v>
      </c>
      <c r="E210" s="1" t="s">
        <v>19</v>
      </c>
      <c r="F210" s="1"/>
      <c r="G210" s="1" t="s">
        <v>1833</v>
      </c>
      <c r="H210" s="1" t="s">
        <v>20</v>
      </c>
      <c r="I210" s="1">
        <v>32518</v>
      </c>
      <c r="J210" s="1" t="s">
        <v>1880</v>
      </c>
      <c r="K210" s="1">
        <v>908</v>
      </c>
      <c r="L210" s="1">
        <v>-1</v>
      </c>
      <c r="M210" s="1">
        <v>-1</v>
      </c>
      <c r="N210" s="1">
        <v>908</v>
      </c>
      <c r="O210" s="1">
        <v>-1</v>
      </c>
      <c r="P210" s="1">
        <v>-1</v>
      </c>
      <c r="Q210" s="1">
        <v>112</v>
      </c>
      <c r="R210" s="1">
        <v>-1</v>
      </c>
      <c r="S210" s="1">
        <v>796</v>
      </c>
      <c r="T210" s="1">
        <v>-1</v>
      </c>
      <c r="U210" s="1">
        <v>0</v>
      </c>
      <c r="V210" s="1">
        <v>0</v>
      </c>
      <c r="W210" s="1">
        <v>0</v>
      </c>
      <c r="X210" s="1">
        <v>0</v>
      </c>
      <c r="Y210" s="1">
        <v>112</v>
      </c>
      <c r="Z210" s="1">
        <v>0</v>
      </c>
      <c r="AA210" s="1">
        <v>39</v>
      </c>
      <c r="AB210" s="1">
        <v>39</v>
      </c>
      <c r="AC210" s="1">
        <v>39</v>
      </c>
      <c r="AD210" s="1">
        <v>-1</v>
      </c>
      <c r="AE210" s="1">
        <v>0</v>
      </c>
      <c r="AF210" s="1">
        <v>0</v>
      </c>
      <c r="AG210" s="1">
        <v>0</v>
      </c>
      <c r="AH210" s="1">
        <v>32</v>
      </c>
      <c r="AI210" s="1">
        <v>0</v>
      </c>
      <c r="AJ210" s="1">
        <v>0</v>
      </c>
      <c r="AK210" s="1">
        <v>7</v>
      </c>
      <c r="AL210" s="1">
        <v>0</v>
      </c>
      <c r="AM210" s="1">
        <f t="shared" si="12"/>
        <v>39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>
        <f t="shared" si="13"/>
        <v>0</v>
      </c>
      <c r="AU210" s="1">
        <v>0</v>
      </c>
      <c r="AV210" s="1" t="s">
        <v>1836</v>
      </c>
      <c r="BA210" s="2">
        <v>1228</v>
      </c>
      <c r="BD210" s="2">
        <v>1900</v>
      </c>
      <c r="BE210" s="15">
        <f t="shared" si="14"/>
        <v>3128</v>
      </c>
      <c r="BG210" s="2">
        <v>276</v>
      </c>
      <c r="BJ210" s="2">
        <v>1186</v>
      </c>
      <c r="BK210" s="2">
        <v>276</v>
      </c>
      <c r="BM210" s="2">
        <v>1068</v>
      </c>
      <c r="BN210" s="13">
        <f t="shared" si="15"/>
        <v>2806</v>
      </c>
    </row>
    <row r="211" spans="1:66" ht="12.75">
      <c r="A211" s="1" t="s">
        <v>27</v>
      </c>
      <c r="B211" s="1" t="s">
        <v>28</v>
      </c>
      <c r="C211" s="1" t="s">
        <v>29</v>
      </c>
      <c r="D211" s="1" t="s">
        <v>30</v>
      </c>
      <c r="E211" s="1" t="s">
        <v>31</v>
      </c>
      <c r="F211" s="1"/>
      <c r="G211" s="1" t="s">
        <v>1833</v>
      </c>
      <c r="H211" s="1" t="s">
        <v>32</v>
      </c>
      <c r="I211" s="1">
        <v>32518</v>
      </c>
      <c r="J211" s="1" t="s">
        <v>1880</v>
      </c>
      <c r="K211" s="1">
        <v>4588.781804999998</v>
      </c>
      <c r="L211" s="1">
        <v>0</v>
      </c>
      <c r="M211" s="1">
        <v>-1</v>
      </c>
      <c r="N211" s="1">
        <v>4588.776674799999</v>
      </c>
      <c r="O211" s="1">
        <v>0</v>
      </c>
      <c r="P211" s="1">
        <v>-1</v>
      </c>
      <c r="Q211" s="1">
        <v>217.0006748</v>
      </c>
      <c r="R211" s="1">
        <v>0</v>
      </c>
      <c r="S211" s="1">
        <v>4371.32</v>
      </c>
      <c r="T211" s="1">
        <v>-1</v>
      </c>
      <c r="U211" s="1">
        <v>0.456</v>
      </c>
      <c r="V211" s="1">
        <v>-1</v>
      </c>
      <c r="W211" s="1">
        <v>0</v>
      </c>
      <c r="X211" s="1">
        <v>0</v>
      </c>
      <c r="Y211" s="1">
        <v>0</v>
      </c>
      <c r="Z211" s="1">
        <v>217.0006748</v>
      </c>
      <c r="AA211" s="1">
        <v>24.456674800000002</v>
      </c>
      <c r="AB211" s="1">
        <v>24.456</v>
      </c>
      <c r="AC211" s="1">
        <v>0.456</v>
      </c>
      <c r="AD211" s="1">
        <v>-1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f t="shared" si="12"/>
        <v>0</v>
      </c>
      <c r="AN211" s="1">
        <v>0</v>
      </c>
      <c r="AO211" s="1">
        <v>0</v>
      </c>
      <c r="AP211" s="1">
        <v>0</v>
      </c>
      <c r="AQ211" s="1">
        <v>0.456</v>
      </c>
      <c r="AR211" s="1">
        <v>0</v>
      </c>
      <c r="AS211" s="1">
        <v>0</v>
      </c>
      <c r="AT211">
        <f t="shared" si="13"/>
        <v>0.456</v>
      </c>
      <c r="AU211" s="1">
        <v>0</v>
      </c>
      <c r="AV211" s="1" t="s">
        <v>1919</v>
      </c>
      <c r="BE211" s="15">
        <f t="shared" si="14"/>
        <v>0</v>
      </c>
      <c r="BH211" s="2">
        <v>276</v>
      </c>
      <c r="BN211" s="13">
        <f t="shared" si="15"/>
        <v>276</v>
      </c>
    </row>
    <row r="212" spans="1:66" ht="12.75">
      <c r="A212" s="1" t="s">
        <v>33</v>
      </c>
      <c r="B212" s="1" t="s">
        <v>34</v>
      </c>
      <c r="C212" s="1" t="s">
        <v>35</v>
      </c>
      <c r="D212" s="1" t="s">
        <v>1905</v>
      </c>
      <c r="E212" s="1" t="s">
        <v>36</v>
      </c>
      <c r="F212" s="1"/>
      <c r="G212" s="1" t="s">
        <v>1833</v>
      </c>
      <c r="H212" s="1" t="s">
        <v>37</v>
      </c>
      <c r="I212" s="1">
        <v>32518</v>
      </c>
      <c r="J212" s="1" t="s">
        <v>1880</v>
      </c>
      <c r="K212" s="1">
        <v>811.0006218000001</v>
      </c>
      <c r="L212" s="1">
        <v>-1</v>
      </c>
      <c r="M212" s="1">
        <v>-1</v>
      </c>
      <c r="N212" s="1">
        <v>811.0006218000001</v>
      </c>
      <c r="O212" s="1">
        <v>-1</v>
      </c>
      <c r="P212" s="1">
        <v>-1</v>
      </c>
      <c r="Q212" s="1">
        <v>255.0006218</v>
      </c>
      <c r="R212" s="1">
        <v>0</v>
      </c>
      <c r="S212" s="1">
        <v>392</v>
      </c>
      <c r="T212" s="1">
        <v>-1</v>
      </c>
      <c r="U212" s="1">
        <v>164</v>
      </c>
      <c r="V212" s="1">
        <v>-1</v>
      </c>
      <c r="W212" s="1">
        <v>0</v>
      </c>
      <c r="X212" s="1">
        <v>0</v>
      </c>
      <c r="Y212" s="1">
        <v>0</v>
      </c>
      <c r="Z212" s="1">
        <v>255.0006218</v>
      </c>
      <c r="AA212" s="1">
        <v>164.0006218</v>
      </c>
      <c r="AB212" s="1">
        <v>164</v>
      </c>
      <c r="AC212" s="1">
        <v>162</v>
      </c>
      <c r="AD212" s="1">
        <v>-1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f t="shared" si="12"/>
        <v>0</v>
      </c>
      <c r="AN212" s="1">
        <v>0</v>
      </c>
      <c r="AO212" s="1">
        <v>0</v>
      </c>
      <c r="AP212" s="1">
        <v>160</v>
      </c>
      <c r="AQ212" s="1">
        <v>2</v>
      </c>
      <c r="AR212" s="1">
        <v>0</v>
      </c>
      <c r="AS212" s="1">
        <v>0</v>
      </c>
      <c r="AT212">
        <f t="shared" si="13"/>
        <v>162</v>
      </c>
      <c r="AU212" s="1">
        <v>0</v>
      </c>
      <c r="AV212" s="1" t="s">
        <v>1844</v>
      </c>
      <c r="BE212" s="15">
        <f t="shared" si="14"/>
        <v>0</v>
      </c>
      <c r="BH212" s="2">
        <v>276</v>
      </c>
      <c r="BN212" s="13">
        <f t="shared" si="15"/>
        <v>276</v>
      </c>
    </row>
    <row r="213" spans="1:66" ht="12.75">
      <c r="A213" s="1" t="s">
        <v>54</v>
      </c>
      <c r="B213" s="1" t="s">
        <v>55</v>
      </c>
      <c r="C213" s="1" t="s">
        <v>56</v>
      </c>
      <c r="D213" s="1" t="s">
        <v>2037</v>
      </c>
      <c r="E213" s="1" t="s">
        <v>57</v>
      </c>
      <c r="F213" s="1"/>
      <c r="G213" s="1" t="s">
        <v>1833</v>
      </c>
      <c r="H213" s="1" t="s">
        <v>58</v>
      </c>
      <c r="I213" s="1">
        <v>32518</v>
      </c>
      <c r="J213" s="1" t="s">
        <v>1880</v>
      </c>
      <c r="K213" s="1">
        <v>2212.8100899999995</v>
      </c>
      <c r="L213" s="1">
        <v>0</v>
      </c>
      <c r="M213" s="1">
        <v>-1</v>
      </c>
      <c r="N213" s="1">
        <v>1202.64</v>
      </c>
      <c r="O213" s="1">
        <v>0</v>
      </c>
      <c r="P213" s="1">
        <v>-1</v>
      </c>
      <c r="Q213" s="1">
        <v>0</v>
      </c>
      <c r="R213" s="1">
        <v>0</v>
      </c>
      <c r="S213" s="1">
        <v>677.04</v>
      </c>
      <c r="T213" s="1">
        <v>-1</v>
      </c>
      <c r="U213" s="1">
        <v>525.6</v>
      </c>
      <c r="V213" s="1">
        <v>-1</v>
      </c>
      <c r="W213" s="1">
        <v>0</v>
      </c>
      <c r="X213" s="1">
        <v>0</v>
      </c>
      <c r="Y213" s="1">
        <v>0</v>
      </c>
      <c r="Z213" s="1">
        <v>0</v>
      </c>
      <c r="AA213" s="1">
        <v>525.6</v>
      </c>
      <c r="AB213" s="1">
        <v>525.6</v>
      </c>
      <c r="AC213" s="1">
        <v>525.6</v>
      </c>
      <c r="AD213" s="1">
        <v>-1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f t="shared" si="12"/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525.6</v>
      </c>
      <c r="AS213" s="1">
        <v>0</v>
      </c>
      <c r="AT213">
        <f t="shared" si="13"/>
        <v>525.6</v>
      </c>
      <c r="AU213" s="1">
        <v>0</v>
      </c>
      <c r="AV213" s="1" t="s">
        <v>1919</v>
      </c>
      <c r="BE213" s="15">
        <f t="shared" si="14"/>
        <v>0</v>
      </c>
      <c r="BH213" s="2">
        <v>276</v>
      </c>
      <c r="BN213" s="13">
        <f t="shared" si="15"/>
        <v>276</v>
      </c>
    </row>
    <row r="214" spans="1:66" ht="12.75">
      <c r="A214" s="1" t="s">
        <v>59</v>
      </c>
      <c r="B214" s="1" t="s">
        <v>60</v>
      </c>
      <c r="C214" s="1" t="s">
        <v>61</v>
      </c>
      <c r="D214" s="1" t="s">
        <v>2097</v>
      </c>
      <c r="E214" s="1" t="s">
        <v>62</v>
      </c>
      <c r="F214" s="1"/>
      <c r="G214" s="1" t="s">
        <v>1833</v>
      </c>
      <c r="H214" s="1" t="s">
        <v>63</v>
      </c>
      <c r="I214" s="1">
        <v>32518</v>
      </c>
      <c r="J214" s="1" t="s">
        <v>1880</v>
      </c>
      <c r="K214" s="1">
        <v>415.08163920000004</v>
      </c>
      <c r="L214" s="1">
        <v>0</v>
      </c>
      <c r="M214" s="1">
        <v>0</v>
      </c>
      <c r="N214" s="1">
        <v>415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415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245</v>
      </c>
      <c r="AB214" s="1">
        <v>245</v>
      </c>
      <c r="AC214" s="1">
        <v>245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f t="shared" si="12"/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245</v>
      </c>
      <c r="AT214">
        <f t="shared" si="13"/>
        <v>245</v>
      </c>
      <c r="AU214" s="1">
        <v>0</v>
      </c>
      <c r="AV214" s="1" t="s">
        <v>1844</v>
      </c>
      <c r="AY214" s="2">
        <v>22714</v>
      </c>
      <c r="BE214" s="15">
        <f t="shared" si="14"/>
        <v>22714</v>
      </c>
      <c r="BH214" s="2">
        <f>53218+276</f>
        <v>53494</v>
      </c>
      <c r="BN214" s="13">
        <f t="shared" si="15"/>
        <v>53494</v>
      </c>
    </row>
    <row r="215" spans="1:66" ht="12.75">
      <c r="A215" s="1" t="s">
        <v>79</v>
      </c>
      <c r="B215" s="1" t="s">
        <v>80</v>
      </c>
      <c r="C215" s="1" t="s">
        <v>1990</v>
      </c>
      <c r="D215" s="1" t="s">
        <v>1991</v>
      </c>
      <c r="E215" s="1" t="s">
        <v>1992</v>
      </c>
      <c r="F215" s="1"/>
      <c r="G215" s="1" t="s">
        <v>1833</v>
      </c>
      <c r="H215" s="1" t="s">
        <v>81</v>
      </c>
      <c r="I215" s="1">
        <v>32518</v>
      </c>
      <c r="J215" s="1" t="s">
        <v>1880</v>
      </c>
      <c r="K215" s="1">
        <v>237.6</v>
      </c>
      <c r="L215" s="1">
        <v>0</v>
      </c>
      <c r="M215" s="1">
        <v>-1</v>
      </c>
      <c r="N215" s="1">
        <v>237.6</v>
      </c>
      <c r="O215" s="1">
        <v>0</v>
      </c>
      <c r="P215" s="1">
        <v>-1</v>
      </c>
      <c r="Q215" s="1">
        <v>76.6</v>
      </c>
      <c r="R215" s="1">
        <v>-1</v>
      </c>
      <c r="S215" s="1">
        <v>151</v>
      </c>
      <c r="T215" s="1">
        <v>0</v>
      </c>
      <c r="U215" s="1">
        <v>10</v>
      </c>
      <c r="V215" s="1">
        <v>0</v>
      </c>
      <c r="W215" s="1">
        <v>0</v>
      </c>
      <c r="X215" s="1">
        <v>0</v>
      </c>
      <c r="Y215" s="1">
        <v>76.6</v>
      </c>
      <c r="Z215" s="1">
        <v>0</v>
      </c>
      <c r="AA215" s="1">
        <v>86.6</v>
      </c>
      <c r="AB215" s="1">
        <v>86.6</v>
      </c>
      <c r="AC215" s="1">
        <v>86.6</v>
      </c>
      <c r="AD215" s="1">
        <v>-1</v>
      </c>
      <c r="AE215" s="1">
        <v>0</v>
      </c>
      <c r="AF215" s="1">
        <v>0</v>
      </c>
      <c r="AG215" s="1">
        <v>0</v>
      </c>
      <c r="AH215" s="1">
        <v>76.6</v>
      </c>
      <c r="AI215" s="1">
        <v>0</v>
      </c>
      <c r="AJ215" s="1">
        <v>0</v>
      </c>
      <c r="AK215" s="1">
        <v>0</v>
      </c>
      <c r="AL215" s="1">
        <v>0</v>
      </c>
      <c r="AM215" s="1">
        <f t="shared" si="12"/>
        <v>76.6</v>
      </c>
      <c r="AN215" s="1">
        <v>10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>
        <f t="shared" si="13"/>
        <v>10</v>
      </c>
      <c r="AU215" s="1">
        <v>0</v>
      </c>
      <c r="AV215" s="1" t="s">
        <v>1836</v>
      </c>
      <c r="BA215" s="2">
        <v>1228</v>
      </c>
      <c r="BD215" s="2">
        <v>1900</v>
      </c>
      <c r="BE215" s="15">
        <f t="shared" si="14"/>
        <v>3128</v>
      </c>
      <c r="BG215" s="2">
        <v>276</v>
      </c>
      <c r="BH215" s="2">
        <v>276</v>
      </c>
      <c r="BJ215" s="2">
        <v>1186</v>
      </c>
      <c r="BK215" s="2">
        <v>276</v>
      </c>
      <c r="BM215" s="2">
        <v>1068</v>
      </c>
      <c r="BN215" s="13">
        <f t="shared" si="15"/>
        <v>3082</v>
      </c>
    </row>
    <row r="216" spans="1:66" ht="12.75">
      <c r="A216" s="1" t="s">
        <v>92</v>
      </c>
      <c r="B216" s="1" t="s">
        <v>93</v>
      </c>
      <c r="C216" s="1" t="s">
        <v>94</v>
      </c>
      <c r="D216" s="1" t="s">
        <v>1877</v>
      </c>
      <c r="E216" s="1" t="s">
        <v>95</v>
      </c>
      <c r="F216" s="16" t="s">
        <v>213</v>
      </c>
      <c r="G216" s="1" t="s">
        <v>1833</v>
      </c>
      <c r="H216" s="1" t="s">
        <v>96</v>
      </c>
      <c r="I216" s="1">
        <v>32518</v>
      </c>
      <c r="J216" s="1" t="s">
        <v>1880</v>
      </c>
      <c r="K216" s="1">
        <v>13363.0256584</v>
      </c>
      <c r="L216" s="1">
        <v>0</v>
      </c>
      <c r="M216" s="1">
        <v>0</v>
      </c>
      <c r="N216" s="1">
        <v>13363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13363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13363</v>
      </c>
      <c r="AB216" s="1">
        <v>13363</v>
      </c>
      <c r="AC216" s="1">
        <v>13363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f t="shared" si="12"/>
        <v>0</v>
      </c>
      <c r="AN216" s="1">
        <v>0</v>
      </c>
      <c r="AO216" s="1">
        <v>0</v>
      </c>
      <c r="AP216" s="1">
        <v>0</v>
      </c>
      <c r="AQ216" s="1">
        <v>1</v>
      </c>
      <c r="AR216" s="1">
        <v>13362</v>
      </c>
      <c r="AS216" s="1">
        <v>0</v>
      </c>
      <c r="AT216">
        <f t="shared" si="13"/>
        <v>13363</v>
      </c>
      <c r="AU216" s="1">
        <v>0</v>
      </c>
      <c r="AV216" s="1" t="s">
        <v>1919</v>
      </c>
      <c r="AY216" s="2">
        <v>22714</v>
      </c>
      <c r="BE216" s="15">
        <f t="shared" si="14"/>
        <v>22714</v>
      </c>
      <c r="BH216" s="2">
        <f>54186+276</f>
        <v>54462</v>
      </c>
      <c r="BN216" s="13">
        <f t="shared" si="15"/>
        <v>54462</v>
      </c>
    </row>
    <row r="217" spans="1:66" ht="12.75">
      <c r="A217" s="1" t="s">
        <v>102</v>
      </c>
      <c r="B217" s="1" t="s">
        <v>103</v>
      </c>
      <c r="C217" s="1" t="s">
        <v>104</v>
      </c>
      <c r="D217" s="1" t="s">
        <v>2119</v>
      </c>
      <c r="E217" s="1" t="s">
        <v>105</v>
      </c>
      <c r="F217" s="1"/>
      <c r="G217" s="1" t="s">
        <v>1833</v>
      </c>
      <c r="H217" s="1" t="s">
        <v>106</v>
      </c>
      <c r="I217" s="1">
        <v>32518</v>
      </c>
      <c r="J217" s="1" t="s">
        <v>1880</v>
      </c>
      <c r="K217" s="1">
        <v>291.3</v>
      </c>
      <c r="L217" s="1">
        <v>0</v>
      </c>
      <c r="M217" s="1">
        <v>0</v>
      </c>
      <c r="N217" s="1">
        <v>291.3</v>
      </c>
      <c r="O217" s="1">
        <v>0</v>
      </c>
      <c r="P217" s="1">
        <v>0</v>
      </c>
      <c r="Q217" s="1">
        <v>286.3</v>
      </c>
      <c r="R217" s="1">
        <v>0</v>
      </c>
      <c r="S217" s="1">
        <v>0</v>
      </c>
      <c r="T217" s="1">
        <v>0</v>
      </c>
      <c r="U217" s="1">
        <v>5</v>
      </c>
      <c r="V217" s="1">
        <v>0</v>
      </c>
      <c r="W217" s="1">
        <v>0</v>
      </c>
      <c r="X217" s="1">
        <v>0</v>
      </c>
      <c r="Y217" s="1">
        <v>286.3</v>
      </c>
      <c r="Z217" s="1">
        <v>0</v>
      </c>
      <c r="AA217" s="1">
        <v>286.3</v>
      </c>
      <c r="AB217" s="1">
        <v>286.3</v>
      </c>
      <c r="AC217" s="1">
        <v>286.3</v>
      </c>
      <c r="AD217" s="1">
        <v>0</v>
      </c>
      <c r="AE217" s="1">
        <v>0</v>
      </c>
      <c r="AF217" s="1">
        <v>0</v>
      </c>
      <c r="AG217" s="1">
        <v>0</v>
      </c>
      <c r="AH217" s="1">
        <v>256</v>
      </c>
      <c r="AI217" s="1">
        <v>0</v>
      </c>
      <c r="AJ217" s="1">
        <v>0</v>
      </c>
      <c r="AK217" s="1">
        <v>30.3</v>
      </c>
      <c r="AL217" s="1">
        <v>0</v>
      </c>
      <c r="AM217" s="1">
        <f t="shared" si="12"/>
        <v>286.3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>
        <f t="shared" si="13"/>
        <v>0</v>
      </c>
      <c r="AU217" s="1">
        <v>0</v>
      </c>
      <c r="AV217" s="1" t="s">
        <v>1919</v>
      </c>
      <c r="BA217" s="2">
        <v>1228</v>
      </c>
      <c r="BD217" s="2">
        <v>1900</v>
      </c>
      <c r="BE217" s="15">
        <f t="shared" si="14"/>
        <v>3128</v>
      </c>
      <c r="BG217" s="2">
        <v>276</v>
      </c>
      <c r="BJ217" s="2">
        <v>1186</v>
      </c>
      <c r="BK217" s="2">
        <v>276</v>
      </c>
      <c r="BM217" s="2">
        <v>1068</v>
      </c>
      <c r="BN217" s="13">
        <f t="shared" si="15"/>
        <v>2806</v>
      </c>
    </row>
    <row r="218" spans="1:66" ht="12.75">
      <c r="A218" s="1" t="s">
        <v>107</v>
      </c>
      <c r="B218" s="1" t="s">
        <v>108</v>
      </c>
      <c r="C218" s="1" t="s">
        <v>109</v>
      </c>
      <c r="D218" s="1" t="s">
        <v>1840</v>
      </c>
      <c r="E218" s="1" t="s">
        <v>110</v>
      </c>
      <c r="F218" s="1"/>
      <c r="G218" s="1" t="s">
        <v>1833</v>
      </c>
      <c r="H218" s="1" t="s">
        <v>111</v>
      </c>
      <c r="I218" s="1">
        <v>32518</v>
      </c>
      <c r="J218" s="1" t="s">
        <v>1880</v>
      </c>
      <c r="K218" s="1">
        <v>34.505</v>
      </c>
      <c r="L218" s="1">
        <v>0</v>
      </c>
      <c r="M218" s="1">
        <v>-1</v>
      </c>
      <c r="N218" s="1">
        <v>34.505</v>
      </c>
      <c r="O218" s="1">
        <v>0</v>
      </c>
      <c r="P218" s="1">
        <v>-1</v>
      </c>
      <c r="Q218" s="1">
        <v>0.134</v>
      </c>
      <c r="R218" s="1">
        <v>-1</v>
      </c>
      <c r="S218" s="1">
        <v>0</v>
      </c>
      <c r="T218" s="1">
        <v>0</v>
      </c>
      <c r="U218" s="1">
        <v>34.371</v>
      </c>
      <c r="V218" s="1">
        <v>-1</v>
      </c>
      <c r="W218" s="1">
        <v>0</v>
      </c>
      <c r="X218" s="1">
        <v>0</v>
      </c>
      <c r="Y218" s="1">
        <v>0</v>
      </c>
      <c r="Z218" s="1">
        <v>0.13399999999999998</v>
      </c>
      <c r="AA218" s="1">
        <v>34.505</v>
      </c>
      <c r="AB218" s="1">
        <v>34.505</v>
      </c>
      <c r="AC218" s="1">
        <v>34.371</v>
      </c>
      <c r="AD218" s="1">
        <v>-1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f t="shared" si="12"/>
        <v>0</v>
      </c>
      <c r="AN218" s="1">
        <v>0</v>
      </c>
      <c r="AO218" s="1">
        <v>0.001</v>
      </c>
      <c r="AP218" s="1">
        <v>0</v>
      </c>
      <c r="AQ218" s="1">
        <v>34.37</v>
      </c>
      <c r="AR218" s="1">
        <v>0</v>
      </c>
      <c r="AS218" s="1">
        <v>0</v>
      </c>
      <c r="AT218">
        <f t="shared" si="13"/>
        <v>34.370999999999995</v>
      </c>
      <c r="AU218" s="1">
        <v>0</v>
      </c>
      <c r="AV218" s="1" t="s">
        <v>1836</v>
      </c>
      <c r="BE218" s="15">
        <f t="shared" si="14"/>
        <v>0</v>
      </c>
      <c r="BH218" s="2">
        <v>276</v>
      </c>
      <c r="BN218" s="13">
        <f t="shared" si="15"/>
        <v>276</v>
      </c>
    </row>
    <row r="219" spans="1:66" ht="12.75">
      <c r="A219" s="1" t="s">
        <v>117</v>
      </c>
      <c r="B219" s="1" t="s">
        <v>118</v>
      </c>
      <c r="C219" s="1" t="s">
        <v>119</v>
      </c>
      <c r="D219" s="1" t="s">
        <v>1886</v>
      </c>
      <c r="E219" s="1" t="s">
        <v>120</v>
      </c>
      <c r="F219" s="1"/>
      <c r="G219" s="1" t="s">
        <v>1833</v>
      </c>
      <c r="H219" s="1" t="s">
        <v>121</v>
      </c>
      <c r="I219" s="1">
        <v>32518</v>
      </c>
      <c r="J219" s="1" t="s">
        <v>1880</v>
      </c>
      <c r="K219" s="1">
        <v>989.376</v>
      </c>
      <c r="L219" s="1">
        <v>0</v>
      </c>
      <c r="M219" s="1">
        <v>0</v>
      </c>
      <c r="N219" s="1">
        <v>879.004</v>
      </c>
      <c r="O219" s="1">
        <v>0</v>
      </c>
      <c r="P219" s="1">
        <v>0</v>
      </c>
      <c r="Q219" s="1">
        <v>0</v>
      </c>
      <c r="R219" s="1">
        <v>0</v>
      </c>
      <c r="S219" s="1">
        <v>879</v>
      </c>
      <c r="T219" s="1">
        <v>0</v>
      </c>
      <c r="U219" s="1">
        <v>0.004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0.004</v>
      </c>
      <c r="AB219" s="1">
        <v>0.004</v>
      </c>
      <c r="AC219" s="1">
        <v>0.004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f t="shared" si="12"/>
        <v>0</v>
      </c>
      <c r="AN219" s="1">
        <v>0</v>
      </c>
      <c r="AO219" s="1">
        <v>0</v>
      </c>
      <c r="AP219" s="1">
        <v>0</v>
      </c>
      <c r="AQ219" s="1">
        <v>0.004</v>
      </c>
      <c r="AR219" s="1">
        <v>0</v>
      </c>
      <c r="AS219" s="1">
        <v>0</v>
      </c>
      <c r="AT219">
        <f t="shared" si="13"/>
        <v>0.004</v>
      </c>
      <c r="AU219" s="1">
        <v>0</v>
      </c>
      <c r="AV219" s="1" t="s">
        <v>1836</v>
      </c>
      <c r="BE219" s="15">
        <f t="shared" si="14"/>
        <v>0</v>
      </c>
      <c r="BH219" s="2">
        <v>276</v>
      </c>
      <c r="BN219" s="13">
        <f t="shared" si="15"/>
        <v>276</v>
      </c>
    </row>
    <row r="220" spans="1:66" ht="12.75">
      <c r="A220" s="1" t="s">
        <v>127</v>
      </c>
      <c r="B220" s="1" t="s">
        <v>128</v>
      </c>
      <c r="C220" s="1" t="s">
        <v>129</v>
      </c>
      <c r="D220" s="1" t="s">
        <v>2225</v>
      </c>
      <c r="E220" s="1" t="s">
        <v>130</v>
      </c>
      <c r="F220" s="1"/>
      <c r="G220" s="1" t="s">
        <v>1833</v>
      </c>
      <c r="H220" s="1" t="s">
        <v>131</v>
      </c>
      <c r="I220" s="1">
        <v>32518</v>
      </c>
      <c r="J220" s="1" t="s">
        <v>1880</v>
      </c>
      <c r="K220" s="1">
        <v>1102.995683</v>
      </c>
      <c r="L220" s="1">
        <v>0</v>
      </c>
      <c r="M220" s="1">
        <v>-1</v>
      </c>
      <c r="N220" s="1">
        <v>1041.9556830000001</v>
      </c>
      <c r="O220" s="1">
        <v>0</v>
      </c>
      <c r="P220" s="1">
        <v>-1</v>
      </c>
      <c r="Q220" s="1">
        <v>214.41938</v>
      </c>
      <c r="R220" s="1">
        <v>-1</v>
      </c>
      <c r="S220" s="1">
        <v>825</v>
      </c>
      <c r="T220" s="1">
        <v>-1</v>
      </c>
      <c r="U220" s="1">
        <v>2.536303</v>
      </c>
      <c r="V220" s="1">
        <v>-1</v>
      </c>
      <c r="W220" s="1">
        <v>0</v>
      </c>
      <c r="X220" s="1">
        <v>0</v>
      </c>
      <c r="Y220" s="1">
        <v>0</v>
      </c>
      <c r="Z220" s="1">
        <v>214.41938000000002</v>
      </c>
      <c r="AA220" s="1">
        <v>5.814850000000001</v>
      </c>
      <c r="AB220" s="1">
        <v>5.814850000000001</v>
      </c>
      <c r="AC220" s="1">
        <v>1.3245500000000001</v>
      </c>
      <c r="AD220" s="1">
        <v>-1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f t="shared" si="12"/>
        <v>0</v>
      </c>
      <c r="AN220" s="1">
        <v>1.30362</v>
      </c>
      <c r="AO220" s="1">
        <v>0</v>
      </c>
      <c r="AP220" s="1">
        <v>0.01436</v>
      </c>
      <c r="AQ220" s="1">
        <v>0</v>
      </c>
      <c r="AR220" s="1">
        <v>0.00657</v>
      </c>
      <c r="AS220" s="1">
        <v>0</v>
      </c>
      <c r="AT220">
        <f t="shared" si="13"/>
        <v>1.32455</v>
      </c>
      <c r="AU220" s="1">
        <v>0</v>
      </c>
      <c r="AV220" s="1" t="s">
        <v>1836</v>
      </c>
      <c r="BE220" s="15">
        <f t="shared" si="14"/>
        <v>0</v>
      </c>
      <c r="BH220" s="2">
        <v>276</v>
      </c>
      <c r="BN220" s="13">
        <f t="shared" si="15"/>
        <v>276</v>
      </c>
    </row>
    <row r="221" spans="1:66" ht="12.75">
      <c r="A221" s="1" t="s">
        <v>137</v>
      </c>
      <c r="B221" s="1" t="s">
        <v>138</v>
      </c>
      <c r="C221" s="1" t="s">
        <v>139</v>
      </c>
      <c r="D221" s="1" t="s">
        <v>1848</v>
      </c>
      <c r="E221" s="1" t="s">
        <v>140</v>
      </c>
      <c r="F221" s="1"/>
      <c r="G221" s="1" t="s">
        <v>1833</v>
      </c>
      <c r="H221" s="1" t="s">
        <v>141</v>
      </c>
      <c r="I221" s="1">
        <v>32518</v>
      </c>
      <c r="J221" s="1" t="s">
        <v>1880</v>
      </c>
      <c r="K221" s="1">
        <v>5580.2</v>
      </c>
      <c r="L221" s="1">
        <v>-1</v>
      </c>
      <c r="M221" s="1">
        <v>-1</v>
      </c>
      <c r="N221" s="1">
        <v>5580.2</v>
      </c>
      <c r="O221" s="1">
        <v>-1</v>
      </c>
      <c r="P221" s="1">
        <v>-1</v>
      </c>
      <c r="Q221" s="1">
        <v>5579.8</v>
      </c>
      <c r="R221" s="1">
        <v>-1</v>
      </c>
      <c r="S221" s="1">
        <v>0</v>
      </c>
      <c r="T221" s="1">
        <v>0</v>
      </c>
      <c r="U221" s="1">
        <v>0.4</v>
      </c>
      <c r="V221" s="1">
        <v>-1</v>
      </c>
      <c r="W221" s="1">
        <v>0</v>
      </c>
      <c r="X221" s="1">
        <v>0</v>
      </c>
      <c r="Y221" s="1">
        <v>0</v>
      </c>
      <c r="Z221" s="1">
        <v>5579.8</v>
      </c>
      <c r="AA221" s="1">
        <v>18.8</v>
      </c>
      <c r="AB221" s="1">
        <v>18.8</v>
      </c>
      <c r="AC221" s="1">
        <v>18.8</v>
      </c>
      <c r="AD221" s="1">
        <v>-1</v>
      </c>
      <c r="AE221" s="1">
        <v>0</v>
      </c>
      <c r="AF221" s="1">
        <v>0</v>
      </c>
      <c r="AG221" s="1">
        <v>18.4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f t="shared" si="12"/>
        <v>18.4</v>
      </c>
      <c r="AN221" s="1">
        <v>0</v>
      </c>
      <c r="AO221" s="1">
        <v>0</v>
      </c>
      <c r="AP221" s="1">
        <v>0</v>
      </c>
      <c r="AQ221" s="1">
        <v>0.4</v>
      </c>
      <c r="AR221" s="1">
        <v>0</v>
      </c>
      <c r="AS221" s="1">
        <v>0</v>
      </c>
      <c r="AT221">
        <f t="shared" si="13"/>
        <v>0.4</v>
      </c>
      <c r="AU221" s="1">
        <v>0</v>
      </c>
      <c r="AV221" s="1" t="s">
        <v>1844</v>
      </c>
      <c r="BA221" s="2">
        <v>1228</v>
      </c>
      <c r="BD221" s="2">
        <v>1900</v>
      </c>
      <c r="BE221" s="15">
        <f t="shared" si="14"/>
        <v>3128</v>
      </c>
      <c r="BG221" s="2">
        <v>276</v>
      </c>
      <c r="BH221" s="2">
        <v>276</v>
      </c>
      <c r="BJ221" s="2">
        <v>1134</v>
      </c>
      <c r="BK221" s="2">
        <v>276</v>
      </c>
      <c r="BM221" s="2">
        <v>1068</v>
      </c>
      <c r="BN221" s="13">
        <f t="shared" si="15"/>
        <v>3030</v>
      </c>
    </row>
    <row r="222" spans="1:66" ht="12.75">
      <c r="A222" s="1" t="s">
        <v>158</v>
      </c>
      <c r="B222" s="1" t="s">
        <v>159</v>
      </c>
      <c r="C222" s="1" t="s">
        <v>160</v>
      </c>
      <c r="D222" s="1" t="s">
        <v>41</v>
      </c>
      <c r="E222" s="1" t="s">
        <v>161</v>
      </c>
      <c r="F222" s="1"/>
      <c r="G222" s="1" t="s">
        <v>1833</v>
      </c>
      <c r="H222" s="1" t="s">
        <v>162</v>
      </c>
      <c r="I222" s="1">
        <v>32518</v>
      </c>
      <c r="J222" s="1" t="s">
        <v>1880</v>
      </c>
      <c r="K222" s="1">
        <v>0.0381094</v>
      </c>
      <c r="L222" s="1">
        <v>0</v>
      </c>
      <c r="M222" s="1">
        <v>-1</v>
      </c>
      <c r="N222" s="1">
        <v>0.0001998</v>
      </c>
      <c r="O222" s="1">
        <v>0</v>
      </c>
      <c r="P222" s="1">
        <v>-1</v>
      </c>
      <c r="Q222" s="1">
        <v>0</v>
      </c>
      <c r="R222" s="1">
        <v>0</v>
      </c>
      <c r="S222" s="1">
        <v>0</v>
      </c>
      <c r="T222" s="1">
        <v>0</v>
      </c>
      <c r="U222" s="1">
        <v>0.0001998</v>
      </c>
      <c r="V222" s="1">
        <v>-1</v>
      </c>
      <c r="W222" s="1">
        <v>0</v>
      </c>
      <c r="X222" s="1">
        <v>0</v>
      </c>
      <c r="Y222" s="1">
        <v>0</v>
      </c>
      <c r="Z222" s="1">
        <v>0</v>
      </c>
      <c r="AA222" s="1">
        <v>0.0001998</v>
      </c>
      <c r="AB222" s="1">
        <v>0.0001998</v>
      </c>
      <c r="AC222" s="1">
        <v>0.0001998</v>
      </c>
      <c r="AD222" s="1">
        <v>-1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f t="shared" si="12"/>
        <v>0</v>
      </c>
      <c r="AN222" s="1">
        <v>0</v>
      </c>
      <c r="AO222" s="1">
        <v>0</v>
      </c>
      <c r="AP222" s="1">
        <v>0.000111</v>
      </c>
      <c r="AQ222" s="1">
        <v>4.44E-05</v>
      </c>
      <c r="AR222" s="1">
        <v>0</v>
      </c>
      <c r="AS222" s="1">
        <v>4.44E-05</v>
      </c>
      <c r="AT222">
        <f t="shared" si="13"/>
        <v>0.0001998</v>
      </c>
      <c r="AU222" s="1">
        <v>0</v>
      </c>
      <c r="AV222" s="1" t="s">
        <v>1836</v>
      </c>
      <c r="BE222" s="15">
        <f t="shared" si="14"/>
        <v>0</v>
      </c>
      <c r="BH222" s="2">
        <v>276</v>
      </c>
      <c r="BN222" s="13">
        <f t="shared" si="15"/>
        <v>276</v>
      </c>
    </row>
    <row r="223" spans="1:66" ht="12.75">
      <c r="A223" s="1" t="s">
        <v>195</v>
      </c>
      <c r="B223" s="1" t="s">
        <v>196</v>
      </c>
      <c r="C223" s="1" t="s">
        <v>197</v>
      </c>
      <c r="D223" s="1" t="s">
        <v>1848</v>
      </c>
      <c r="E223" s="1" t="s">
        <v>2025</v>
      </c>
      <c r="F223" s="1"/>
      <c r="G223" s="1" t="s">
        <v>1833</v>
      </c>
      <c r="H223" s="1" t="s">
        <v>198</v>
      </c>
      <c r="I223" s="1">
        <v>32518</v>
      </c>
      <c r="J223" s="1" t="s">
        <v>1880</v>
      </c>
      <c r="K223" s="1">
        <v>8960.152127799998</v>
      </c>
      <c r="L223" s="1">
        <v>-1</v>
      </c>
      <c r="M223" s="1">
        <v>-1</v>
      </c>
      <c r="N223" s="1">
        <v>4100.1</v>
      </c>
      <c r="O223" s="1">
        <v>-1</v>
      </c>
      <c r="P223" s="1">
        <v>-1</v>
      </c>
      <c r="Q223" s="1">
        <v>4100.1</v>
      </c>
      <c r="R223" s="1">
        <v>-1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4100.1</v>
      </c>
      <c r="AA223" s="1">
        <v>3000.1</v>
      </c>
      <c r="AB223" s="1">
        <v>3000</v>
      </c>
      <c r="AC223" s="1">
        <v>1380</v>
      </c>
      <c r="AD223" s="1">
        <v>-1</v>
      </c>
      <c r="AE223" s="1">
        <v>1380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f t="shared" si="12"/>
        <v>1380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>
        <f t="shared" si="13"/>
        <v>0</v>
      </c>
      <c r="AU223" s="1">
        <v>0</v>
      </c>
      <c r="AV223" s="1" t="s">
        <v>1868</v>
      </c>
      <c r="BA223" s="2">
        <v>1228</v>
      </c>
      <c r="BD223" s="2">
        <v>1900</v>
      </c>
      <c r="BE223" s="15">
        <f t="shared" si="14"/>
        <v>3128</v>
      </c>
      <c r="BG223" s="2">
        <v>276</v>
      </c>
      <c r="BJ223" s="2">
        <v>1174</v>
      </c>
      <c r="BK223" s="2">
        <v>276</v>
      </c>
      <c r="BM223" s="2">
        <v>1068</v>
      </c>
      <c r="BN223" s="13">
        <f t="shared" si="15"/>
        <v>2794</v>
      </c>
    </row>
    <row r="224" spans="1:66" ht="12.75">
      <c r="A224" s="1" t="s">
        <v>210</v>
      </c>
      <c r="B224" s="1" t="s">
        <v>211</v>
      </c>
      <c r="C224" s="1" t="s">
        <v>215</v>
      </c>
      <c r="D224" s="1" t="s">
        <v>1840</v>
      </c>
      <c r="E224" s="1" t="s">
        <v>216</v>
      </c>
      <c r="F224" s="1"/>
      <c r="G224" s="1" t="s">
        <v>1833</v>
      </c>
      <c r="H224" s="1" t="s">
        <v>217</v>
      </c>
      <c r="I224" s="1">
        <v>32518</v>
      </c>
      <c r="J224" s="1" t="s">
        <v>1880</v>
      </c>
      <c r="K224" s="1">
        <v>65.3004212</v>
      </c>
      <c r="L224" s="1">
        <v>0</v>
      </c>
      <c r="M224" s="1">
        <v>-1</v>
      </c>
      <c r="N224" s="1">
        <v>65.3</v>
      </c>
      <c r="O224" s="1">
        <v>0</v>
      </c>
      <c r="P224" s="1">
        <v>-1</v>
      </c>
      <c r="Q224" s="1">
        <v>0</v>
      </c>
      <c r="R224" s="1">
        <v>0</v>
      </c>
      <c r="S224" s="1">
        <v>43.8</v>
      </c>
      <c r="T224" s="1">
        <v>-1</v>
      </c>
      <c r="U224" s="1">
        <v>21.5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21</v>
      </c>
      <c r="AB224" s="1">
        <v>21</v>
      </c>
      <c r="AC224" s="1">
        <v>21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f t="shared" si="12"/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21</v>
      </c>
      <c r="AT224">
        <f t="shared" si="13"/>
        <v>21</v>
      </c>
      <c r="AU224" s="1">
        <v>0</v>
      </c>
      <c r="AV224" s="1" t="s">
        <v>1836</v>
      </c>
      <c r="AY224" s="2">
        <v>22714</v>
      </c>
      <c r="BE224" s="15">
        <f t="shared" si="14"/>
        <v>22714</v>
      </c>
      <c r="BH224" s="2">
        <f>53177+276</f>
        <v>53453</v>
      </c>
      <c r="BN224" s="13">
        <f t="shared" si="15"/>
        <v>53453</v>
      </c>
    </row>
    <row r="225" spans="1:66" ht="12.75">
      <c r="A225" s="1" t="s">
        <v>218</v>
      </c>
      <c r="B225" s="1" t="s">
        <v>219</v>
      </c>
      <c r="C225" s="1" t="s">
        <v>109</v>
      </c>
      <c r="D225" s="1" t="s">
        <v>1840</v>
      </c>
      <c r="E225" s="1" t="s">
        <v>110</v>
      </c>
      <c r="F225" s="1"/>
      <c r="G225" s="1" t="s">
        <v>1833</v>
      </c>
      <c r="H225" s="1" t="s">
        <v>220</v>
      </c>
      <c r="I225" s="1">
        <v>32518</v>
      </c>
      <c r="J225" s="1" t="s">
        <v>1880</v>
      </c>
      <c r="K225" s="1">
        <v>174.16099999999997</v>
      </c>
      <c r="L225" s="1">
        <v>0</v>
      </c>
      <c r="M225" s="1">
        <v>-1</v>
      </c>
      <c r="N225" s="1">
        <v>174.16099999999997</v>
      </c>
      <c r="O225" s="1">
        <v>0</v>
      </c>
      <c r="P225" s="1">
        <v>-1</v>
      </c>
      <c r="Q225" s="1">
        <v>0.49</v>
      </c>
      <c r="R225" s="1">
        <v>-1</v>
      </c>
      <c r="S225" s="1">
        <v>0</v>
      </c>
      <c r="T225" s="1">
        <v>0</v>
      </c>
      <c r="U225" s="1">
        <v>173.671</v>
      </c>
      <c r="V225" s="1">
        <v>-1</v>
      </c>
      <c r="W225" s="1">
        <v>0</v>
      </c>
      <c r="X225" s="1">
        <v>0</v>
      </c>
      <c r="Y225" s="1">
        <v>0</v>
      </c>
      <c r="Z225" s="1">
        <v>0.49</v>
      </c>
      <c r="AA225" s="1">
        <v>145.15599999999998</v>
      </c>
      <c r="AB225" s="1">
        <v>145.15599999999998</v>
      </c>
      <c r="AC225" s="1">
        <v>144.666</v>
      </c>
      <c r="AD225" s="1">
        <v>-1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f t="shared" si="12"/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144.666</v>
      </c>
      <c r="AT225">
        <f t="shared" si="13"/>
        <v>144.666</v>
      </c>
      <c r="AU225" s="1">
        <v>0</v>
      </c>
      <c r="AV225" s="1" t="s">
        <v>1844</v>
      </c>
      <c r="BE225" s="15">
        <f t="shared" si="14"/>
        <v>0</v>
      </c>
      <c r="BH225" s="2">
        <v>276</v>
      </c>
      <c r="BN225" s="13">
        <f t="shared" si="15"/>
        <v>276</v>
      </c>
    </row>
    <row r="226" spans="1:66" ht="12.75">
      <c r="A226" s="1" t="s">
        <v>247</v>
      </c>
      <c r="B226" s="1" t="s">
        <v>248</v>
      </c>
      <c r="C226" s="1" t="s">
        <v>1910</v>
      </c>
      <c r="D226" s="1" t="s">
        <v>1911</v>
      </c>
      <c r="E226" s="1" t="s">
        <v>1912</v>
      </c>
      <c r="F226" s="16" t="s">
        <v>213</v>
      </c>
      <c r="G226" s="1" t="s">
        <v>1833</v>
      </c>
      <c r="H226" s="1" t="s">
        <v>249</v>
      </c>
      <c r="I226" s="1">
        <v>32518</v>
      </c>
      <c r="J226" s="1" t="s">
        <v>1880</v>
      </c>
      <c r="K226" s="1">
        <v>3402</v>
      </c>
      <c r="L226" s="1">
        <v>0</v>
      </c>
      <c r="M226" s="1">
        <v>0</v>
      </c>
      <c r="N226" s="1">
        <v>1022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1022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1022</v>
      </c>
      <c r="AB226" s="1">
        <v>1022</v>
      </c>
      <c r="AC226" s="1">
        <v>1022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f t="shared" si="12"/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1022</v>
      </c>
      <c r="AT226">
        <f t="shared" si="13"/>
        <v>1022</v>
      </c>
      <c r="AU226" s="1">
        <v>0</v>
      </c>
      <c r="AV226" s="1" t="s">
        <v>1844</v>
      </c>
      <c r="AY226" s="2">
        <v>22714</v>
      </c>
      <c r="BE226" s="15">
        <f t="shared" si="14"/>
        <v>22714</v>
      </c>
      <c r="BH226" s="2">
        <f>53383+276</f>
        <v>53659</v>
      </c>
      <c r="BN226" s="13">
        <f t="shared" si="15"/>
        <v>53659</v>
      </c>
    </row>
    <row r="227" spans="1:66" ht="12.75">
      <c r="A227" s="1" t="s">
        <v>250</v>
      </c>
      <c r="B227" s="1" t="s">
        <v>251</v>
      </c>
      <c r="C227" s="1" t="s">
        <v>252</v>
      </c>
      <c r="D227" s="1" t="s">
        <v>2043</v>
      </c>
      <c r="E227" s="1" t="s">
        <v>253</v>
      </c>
      <c r="F227" s="1"/>
      <c r="G227" s="1" t="s">
        <v>1833</v>
      </c>
      <c r="H227" s="1" t="s">
        <v>254</v>
      </c>
      <c r="I227" s="1">
        <v>32518</v>
      </c>
      <c r="J227" s="1" t="s">
        <v>1880</v>
      </c>
      <c r="K227" s="1">
        <v>1612.57</v>
      </c>
      <c r="L227" s="1">
        <v>0</v>
      </c>
      <c r="M227" s="1">
        <v>0</v>
      </c>
      <c r="N227" s="1">
        <v>91.17</v>
      </c>
      <c r="O227" s="1">
        <v>0</v>
      </c>
      <c r="P227" s="1">
        <v>0</v>
      </c>
      <c r="Q227" s="1">
        <v>10.6</v>
      </c>
      <c r="R227" s="1">
        <v>0</v>
      </c>
      <c r="S227" s="1">
        <v>79.6</v>
      </c>
      <c r="T227" s="1">
        <v>0</v>
      </c>
      <c r="U227" s="1">
        <v>0.97</v>
      </c>
      <c r="V227" s="1">
        <v>0</v>
      </c>
      <c r="W227" s="1">
        <v>0</v>
      </c>
      <c r="X227" s="1">
        <v>0</v>
      </c>
      <c r="Y227" s="1">
        <v>0</v>
      </c>
      <c r="Z227" s="1">
        <v>10.6</v>
      </c>
      <c r="AA227" s="1">
        <v>7.7</v>
      </c>
      <c r="AB227" s="1">
        <v>7.7</v>
      </c>
      <c r="AC227" s="1">
        <v>0.1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f t="shared" si="12"/>
        <v>0</v>
      </c>
      <c r="AN227" s="1">
        <v>0</v>
      </c>
      <c r="AO227" s="1">
        <v>0</v>
      </c>
      <c r="AP227" s="1">
        <v>0</v>
      </c>
      <c r="AQ227" s="1">
        <v>0.1</v>
      </c>
      <c r="AR227" s="1">
        <v>0</v>
      </c>
      <c r="AS227" s="1">
        <v>0</v>
      </c>
      <c r="AT227">
        <f t="shared" si="13"/>
        <v>0.1</v>
      </c>
      <c r="AU227" s="1">
        <v>0</v>
      </c>
      <c r="AV227" s="1" t="s">
        <v>1836</v>
      </c>
      <c r="BE227" s="15">
        <f t="shared" si="14"/>
        <v>0</v>
      </c>
      <c r="BH227" s="2">
        <v>276</v>
      </c>
      <c r="BN227" s="13">
        <f t="shared" si="15"/>
        <v>276</v>
      </c>
    </row>
    <row r="228" spans="1:66" ht="12.75">
      <c r="A228" s="1" t="s">
        <v>335</v>
      </c>
      <c r="B228" s="1" t="s">
        <v>336</v>
      </c>
      <c r="C228" s="1" t="s">
        <v>337</v>
      </c>
      <c r="D228" s="1" t="s">
        <v>1854</v>
      </c>
      <c r="E228" s="1" t="s">
        <v>338</v>
      </c>
      <c r="F228" s="16" t="s">
        <v>213</v>
      </c>
      <c r="G228" s="1" t="s">
        <v>1833</v>
      </c>
      <c r="H228" s="1" t="s">
        <v>339</v>
      </c>
      <c r="I228" s="1">
        <v>32518</v>
      </c>
      <c r="J228" s="1" t="s">
        <v>1880</v>
      </c>
      <c r="K228" s="1">
        <v>1493</v>
      </c>
      <c r="L228" s="1">
        <v>0</v>
      </c>
      <c r="M228" s="1">
        <v>0</v>
      </c>
      <c r="N228" s="1">
        <v>1493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1493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1493</v>
      </c>
      <c r="AB228" s="1">
        <v>1493</v>
      </c>
      <c r="AC228" s="1">
        <v>1493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f t="shared" si="12"/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1493</v>
      </c>
      <c r="AS228" s="1">
        <v>0</v>
      </c>
      <c r="AT228">
        <f t="shared" si="13"/>
        <v>1493</v>
      </c>
      <c r="AU228" s="1">
        <v>0</v>
      </c>
      <c r="AV228" s="1" t="s">
        <v>1868</v>
      </c>
      <c r="AY228" s="2">
        <v>22714</v>
      </c>
      <c r="BE228" s="15">
        <f t="shared" si="14"/>
        <v>22714</v>
      </c>
      <c r="BH228" s="2">
        <f>53383+276</f>
        <v>53659</v>
      </c>
      <c r="BN228" s="13">
        <f t="shared" si="15"/>
        <v>53659</v>
      </c>
    </row>
    <row r="229" spans="1:66" ht="12.75">
      <c r="A229" s="1" t="s">
        <v>340</v>
      </c>
      <c r="B229" s="1" t="s">
        <v>341</v>
      </c>
      <c r="C229" s="1" t="s">
        <v>342</v>
      </c>
      <c r="D229" s="1" t="s">
        <v>1892</v>
      </c>
      <c r="E229" s="1" t="s">
        <v>343</v>
      </c>
      <c r="F229" s="1"/>
      <c r="G229" s="1" t="s">
        <v>1833</v>
      </c>
      <c r="H229" s="1" t="s">
        <v>344</v>
      </c>
      <c r="I229" s="1">
        <v>32518</v>
      </c>
      <c r="J229" s="1" t="s">
        <v>1880</v>
      </c>
      <c r="K229" s="1">
        <v>42.329219</v>
      </c>
      <c r="L229" s="1">
        <v>0</v>
      </c>
      <c r="M229" s="1">
        <v>-1</v>
      </c>
      <c r="N229" s="1">
        <v>39.5</v>
      </c>
      <c r="O229" s="1">
        <v>0</v>
      </c>
      <c r="P229" s="1">
        <v>-1</v>
      </c>
      <c r="Q229" s="1">
        <v>0</v>
      </c>
      <c r="R229" s="1">
        <v>0</v>
      </c>
      <c r="S229" s="1">
        <v>35</v>
      </c>
      <c r="T229" s="1">
        <v>-1</v>
      </c>
      <c r="U229" s="1">
        <v>4.5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4.5</v>
      </c>
      <c r="AB229" s="1">
        <v>4.5</v>
      </c>
      <c r="AC229" s="1">
        <v>4.5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f t="shared" si="12"/>
        <v>0</v>
      </c>
      <c r="AN229" s="1">
        <v>0</v>
      </c>
      <c r="AO229" s="1">
        <v>0</v>
      </c>
      <c r="AP229" s="1">
        <v>0</v>
      </c>
      <c r="AQ229" s="1">
        <v>4.5</v>
      </c>
      <c r="AR229" s="1">
        <v>0</v>
      </c>
      <c r="AS229" s="1">
        <v>0</v>
      </c>
      <c r="AT229">
        <f t="shared" si="13"/>
        <v>4.5</v>
      </c>
      <c r="AU229" s="1">
        <v>0</v>
      </c>
      <c r="AV229" s="1" t="s">
        <v>1836</v>
      </c>
      <c r="BE229" s="15">
        <f t="shared" si="14"/>
        <v>0</v>
      </c>
      <c r="BH229" s="2">
        <v>276</v>
      </c>
      <c r="BN229" s="13">
        <f t="shared" si="15"/>
        <v>276</v>
      </c>
    </row>
    <row r="230" spans="1:66" ht="12.75">
      <c r="A230" s="1" t="s">
        <v>375</v>
      </c>
      <c r="B230" s="1" t="s">
        <v>376</v>
      </c>
      <c r="C230" s="1" t="s">
        <v>377</v>
      </c>
      <c r="D230" s="1" t="s">
        <v>1939</v>
      </c>
      <c r="E230" s="1" t="s">
        <v>378</v>
      </c>
      <c r="F230" s="16" t="s">
        <v>213</v>
      </c>
      <c r="G230" s="1" t="s">
        <v>1833</v>
      </c>
      <c r="H230" s="1" t="s">
        <v>379</v>
      </c>
      <c r="I230" s="1">
        <v>32518</v>
      </c>
      <c r="J230" s="1" t="s">
        <v>1880</v>
      </c>
      <c r="K230" s="1">
        <v>16535</v>
      </c>
      <c r="L230" s="1">
        <v>0</v>
      </c>
      <c r="M230" s="1">
        <v>0</v>
      </c>
      <c r="N230" s="1">
        <v>16535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16535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16535</v>
      </c>
      <c r="AB230" s="1">
        <v>16535</v>
      </c>
      <c r="AC230" s="1">
        <v>16535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f t="shared" si="12"/>
        <v>0</v>
      </c>
      <c r="AN230" s="1">
        <v>0</v>
      </c>
      <c r="AO230" s="1">
        <v>0</v>
      </c>
      <c r="AP230" s="1">
        <v>0</v>
      </c>
      <c r="AQ230" s="1">
        <v>5</v>
      </c>
      <c r="AR230" s="1">
        <v>16530</v>
      </c>
      <c r="AS230" s="1">
        <v>0</v>
      </c>
      <c r="AT230">
        <f t="shared" si="13"/>
        <v>16535</v>
      </c>
      <c r="AU230" s="1">
        <v>0</v>
      </c>
      <c r="AV230" s="1" t="s">
        <v>1844</v>
      </c>
      <c r="AY230" s="2">
        <v>22714</v>
      </c>
      <c r="BE230" s="15">
        <f t="shared" si="14"/>
        <v>22714</v>
      </c>
      <c r="BH230" s="2">
        <f>54186+276</f>
        <v>54462</v>
      </c>
      <c r="BN230" s="13">
        <f t="shared" si="15"/>
        <v>54462</v>
      </c>
    </row>
    <row r="231" spans="1:66" ht="12.75">
      <c r="A231" s="1" t="s">
        <v>406</v>
      </c>
      <c r="B231" s="1" t="s">
        <v>407</v>
      </c>
      <c r="C231" s="1" t="s">
        <v>2155</v>
      </c>
      <c r="D231" s="1" t="s">
        <v>2156</v>
      </c>
      <c r="E231" s="1" t="s">
        <v>408</v>
      </c>
      <c r="F231" s="16" t="s">
        <v>213</v>
      </c>
      <c r="G231" s="1" t="s">
        <v>1833</v>
      </c>
      <c r="H231" s="1" t="s">
        <v>409</v>
      </c>
      <c r="I231" s="1">
        <v>32518</v>
      </c>
      <c r="J231" s="1" t="s">
        <v>1880</v>
      </c>
      <c r="K231" s="1">
        <v>13103.156</v>
      </c>
      <c r="L231" s="1">
        <v>0</v>
      </c>
      <c r="M231" s="1">
        <v>0</v>
      </c>
      <c r="N231" s="1">
        <v>13103.156</v>
      </c>
      <c r="O231" s="1">
        <v>0</v>
      </c>
      <c r="P231" s="1">
        <v>0</v>
      </c>
      <c r="Q231" s="1">
        <v>0</v>
      </c>
      <c r="R231" s="1">
        <v>0</v>
      </c>
      <c r="S231" s="1">
        <v>2374</v>
      </c>
      <c r="T231" s="1">
        <v>0</v>
      </c>
      <c r="U231" s="1">
        <v>10729.155999999999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10729.156</v>
      </c>
      <c r="AB231" s="1">
        <v>10729.156</v>
      </c>
      <c r="AC231" s="1">
        <v>10729.156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f t="shared" si="12"/>
        <v>0</v>
      </c>
      <c r="AN231" s="1">
        <v>0</v>
      </c>
      <c r="AO231" s="1">
        <v>0</v>
      </c>
      <c r="AP231" s="1">
        <v>0</v>
      </c>
      <c r="AQ231" s="1">
        <v>0.156</v>
      </c>
      <c r="AR231" s="1">
        <v>10729</v>
      </c>
      <c r="AS231" s="1">
        <v>0</v>
      </c>
      <c r="AT231">
        <f t="shared" si="13"/>
        <v>10729.156</v>
      </c>
      <c r="AU231" s="1">
        <v>0</v>
      </c>
      <c r="AV231" s="1" t="s">
        <v>1844</v>
      </c>
      <c r="AY231" s="2">
        <v>22714</v>
      </c>
      <c r="BE231" s="15">
        <f t="shared" si="14"/>
        <v>22714</v>
      </c>
      <c r="BH231" s="2">
        <f>54186+276</f>
        <v>54462</v>
      </c>
      <c r="BN231" s="13">
        <f t="shared" si="15"/>
        <v>54462</v>
      </c>
    </row>
    <row r="232" spans="1:66" ht="12.75">
      <c r="A232" s="1" t="s">
        <v>420</v>
      </c>
      <c r="B232" s="1" t="s">
        <v>421</v>
      </c>
      <c r="C232" s="1" t="s">
        <v>422</v>
      </c>
      <c r="D232" s="1" t="s">
        <v>1840</v>
      </c>
      <c r="E232" s="1" t="s">
        <v>423</v>
      </c>
      <c r="F232" s="16" t="s">
        <v>213</v>
      </c>
      <c r="G232" s="1" t="s">
        <v>1833</v>
      </c>
      <c r="H232" s="1" t="s">
        <v>424</v>
      </c>
      <c r="I232" s="1">
        <v>32518</v>
      </c>
      <c r="J232" s="1" t="s">
        <v>1880</v>
      </c>
      <c r="K232" s="1">
        <v>49.23</v>
      </c>
      <c r="L232" s="1">
        <v>0</v>
      </c>
      <c r="M232" s="1">
        <v>0</v>
      </c>
      <c r="N232" s="1">
        <v>49.23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49.23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49.23</v>
      </c>
      <c r="AB232" s="1">
        <v>49.23</v>
      </c>
      <c r="AC232" s="1">
        <v>49.23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f t="shared" si="12"/>
        <v>0</v>
      </c>
      <c r="AN232" s="1">
        <v>0</v>
      </c>
      <c r="AO232" s="1">
        <v>0</v>
      </c>
      <c r="AP232" s="1">
        <v>0</v>
      </c>
      <c r="AQ232" s="1">
        <v>49.23</v>
      </c>
      <c r="AR232" s="1">
        <v>0</v>
      </c>
      <c r="AS232" s="1">
        <v>0</v>
      </c>
      <c r="AT232">
        <f t="shared" si="13"/>
        <v>49.23</v>
      </c>
      <c r="AU232" s="1">
        <v>0</v>
      </c>
      <c r="AV232" s="1" t="s">
        <v>1836</v>
      </c>
      <c r="AY232" s="2">
        <v>22714</v>
      </c>
      <c r="BE232" s="15">
        <f t="shared" si="14"/>
        <v>22714</v>
      </c>
      <c r="BH232" s="2">
        <f>53177+276</f>
        <v>53453</v>
      </c>
      <c r="BN232" s="13">
        <f t="shared" si="15"/>
        <v>53453</v>
      </c>
    </row>
    <row r="233" spans="1:66" ht="12.75">
      <c r="A233" s="1" t="s">
        <v>435</v>
      </c>
      <c r="B233" s="1" t="s">
        <v>436</v>
      </c>
      <c r="C233" s="1" t="s">
        <v>437</v>
      </c>
      <c r="D233" s="1" t="s">
        <v>1923</v>
      </c>
      <c r="E233" s="1" t="s">
        <v>438</v>
      </c>
      <c r="F233" s="1"/>
      <c r="G233" s="1" t="s">
        <v>1833</v>
      </c>
      <c r="H233" s="1" t="s">
        <v>439</v>
      </c>
      <c r="I233" s="1">
        <v>32518</v>
      </c>
      <c r="J233" s="1" t="s">
        <v>1880</v>
      </c>
      <c r="K233" s="1">
        <v>1802</v>
      </c>
      <c r="L233" s="1">
        <v>0</v>
      </c>
      <c r="M233" s="1">
        <v>-1</v>
      </c>
      <c r="N233" s="1">
        <v>1802</v>
      </c>
      <c r="O233" s="1">
        <v>0</v>
      </c>
      <c r="P233" s="1">
        <v>-1</v>
      </c>
      <c r="Q233" s="1">
        <v>1602</v>
      </c>
      <c r="R233" s="1">
        <v>-1</v>
      </c>
      <c r="S233" s="1">
        <v>0</v>
      </c>
      <c r="T233" s="1">
        <v>0</v>
      </c>
      <c r="U233" s="1">
        <v>0</v>
      </c>
      <c r="V233" s="1">
        <v>0</v>
      </c>
      <c r="W233" s="1">
        <v>200</v>
      </c>
      <c r="X233" s="1">
        <v>-1</v>
      </c>
      <c r="Y233" s="1">
        <v>0</v>
      </c>
      <c r="Z233" s="1">
        <v>1602</v>
      </c>
      <c r="AA233" s="1">
        <v>200</v>
      </c>
      <c r="AB233" s="1">
        <v>200</v>
      </c>
      <c r="AC233" s="1">
        <v>200</v>
      </c>
      <c r="AD233" s="1">
        <v>-1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f t="shared" si="12"/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>
        <f t="shared" si="13"/>
        <v>0</v>
      </c>
      <c r="AU233" s="1">
        <v>200</v>
      </c>
      <c r="AV233" s="1" t="s">
        <v>1844</v>
      </c>
      <c r="BE233" s="15">
        <f t="shared" si="14"/>
        <v>0</v>
      </c>
      <c r="BN233" s="13">
        <f t="shared" si="15"/>
        <v>0</v>
      </c>
    </row>
    <row r="234" spans="1:66" ht="12.75">
      <c r="A234" s="1" t="s">
        <v>440</v>
      </c>
      <c r="B234" s="1" t="s">
        <v>441</v>
      </c>
      <c r="C234" s="1" t="s">
        <v>442</v>
      </c>
      <c r="D234" s="1" t="s">
        <v>1923</v>
      </c>
      <c r="E234" s="1" t="s">
        <v>443</v>
      </c>
      <c r="F234" s="16" t="s">
        <v>213</v>
      </c>
      <c r="G234" s="1" t="s">
        <v>1833</v>
      </c>
      <c r="H234" s="1" t="s">
        <v>444</v>
      </c>
      <c r="I234" s="1">
        <v>32518</v>
      </c>
      <c r="J234" s="1" t="s">
        <v>1880</v>
      </c>
      <c r="K234" s="1">
        <v>13224</v>
      </c>
      <c r="L234" s="1">
        <v>0</v>
      </c>
      <c r="M234" s="1">
        <v>0</v>
      </c>
      <c r="N234" s="1">
        <v>13224</v>
      </c>
      <c r="O234" s="1">
        <v>0</v>
      </c>
      <c r="P234" s="1">
        <v>0</v>
      </c>
      <c r="Q234" s="1">
        <v>12690</v>
      </c>
      <c r="R234" s="1">
        <v>0</v>
      </c>
      <c r="S234" s="1">
        <v>525</v>
      </c>
      <c r="T234" s="1">
        <v>0</v>
      </c>
      <c r="U234" s="1">
        <v>6</v>
      </c>
      <c r="V234" s="1">
        <v>0</v>
      </c>
      <c r="W234" s="1">
        <v>3</v>
      </c>
      <c r="X234" s="1">
        <v>0</v>
      </c>
      <c r="Y234" s="1">
        <v>0</v>
      </c>
      <c r="Z234" s="1">
        <v>12690</v>
      </c>
      <c r="AA234" s="1">
        <v>173</v>
      </c>
      <c r="AB234" s="1">
        <v>173</v>
      </c>
      <c r="AC234" s="1">
        <v>9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f t="shared" si="12"/>
        <v>0</v>
      </c>
      <c r="AN234" s="1">
        <v>0</v>
      </c>
      <c r="AO234" s="1">
        <v>6</v>
      </c>
      <c r="AP234" s="1">
        <v>0</v>
      </c>
      <c r="AQ234" s="1">
        <v>0</v>
      </c>
      <c r="AR234" s="1">
        <v>0</v>
      </c>
      <c r="AS234" s="1">
        <v>0</v>
      </c>
      <c r="AT234">
        <f t="shared" si="13"/>
        <v>6</v>
      </c>
      <c r="AU234" s="1">
        <v>3</v>
      </c>
      <c r="AV234" s="1" t="s">
        <v>1844</v>
      </c>
      <c r="BE234" s="15">
        <f t="shared" si="14"/>
        <v>0</v>
      </c>
      <c r="BH234" s="2">
        <v>276</v>
      </c>
      <c r="BN234" s="13">
        <f t="shared" si="15"/>
        <v>276</v>
      </c>
    </row>
    <row r="235" spans="1:66" ht="12.75">
      <c r="A235" s="1" t="s">
        <v>450</v>
      </c>
      <c r="B235" s="1" t="s">
        <v>451</v>
      </c>
      <c r="C235" s="1" t="s">
        <v>452</v>
      </c>
      <c r="D235" s="1" t="s">
        <v>1939</v>
      </c>
      <c r="E235" s="1" t="s">
        <v>453</v>
      </c>
      <c r="F235" s="16" t="s">
        <v>213</v>
      </c>
      <c r="G235" s="1" t="s">
        <v>1833</v>
      </c>
      <c r="H235" s="1" t="s">
        <v>454</v>
      </c>
      <c r="I235" s="1">
        <v>32518</v>
      </c>
      <c r="J235" s="1" t="s">
        <v>1880</v>
      </c>
      <c r="K235" s="1">
        <v>98</v>
      </c>
      <c r="L235" s="1">
        <v>0</v>
      </c>
      <c r="M235" s="1">
        <v>0</v>
      </c>
      <c r="N235" s="1">
        <v>98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98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73</v>
      </c>
      <c r="AB235" s="1">
        <v>73</v>
      </c>
      <c r="AC235" s="1">
        <v>73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f t="shared" si="12"/>
        <v>0</v>
      </c>
      <c r="AN235" s="1">
        <v>0</v>
      </c>
      <c r="AO235" s="1">
        <v>0</v>
      </c>
      <c r="AP235" s="1">
        <v>36</v>
      </c>
      <c r="AQ235" s="1">
        <v>0</v>
      </c>
      <c r="AR235" s="1">
        <v>27</v>
      </c>
      <c r="AS235" s="1">
        <v>10</v>
      </c>
      <c r="AT235">
        <f t="shared" si="13"/>
        <v>73</v>
      </c>
      <c r="AU235" s="1">
        <v>0</v>
      </c>
      <c r="AV235" s="1" t="s">
        <v>1836</v>
      </c>
      <c r="AY235" s="2">
        <v>22714</v>
      </c>
      <c r="BE235" s="15">
        <f t="shared" si="14"/>
        <v>22714</v>
      </c>
      <c r="BH235" s="2">
        <f>53177+276</f>
        <v>53453</v>
      </c>
      <c r="BN235" s="13">
        <f t="shared" si="15"/>
        <v>53453</v>
      </c>
    </row>
    <row r="236" spans="1:66" ht="12.75">
      <c r="A236" s="1" t="s">
        <v>469</v>
      </c>
      <c r="B236" s="1" t="s">
        <v>470</v>
      </c>
      <c r="C236" s="1" t="s">
        <v>471</v>
      </c>
      <c r="D236" s="1" t="s">
        <v>2181</v>
      </c>
      <c r="E236" s="1" t="s">
        <v>472</v>
      </c>
      <c r="F236" s="16" t="s">
        <v>213</v>
      </c>
      <c r="G236" s="1" t="s">
        <v>1833</v>
      </c>
      <c r="H236" s="1" t="s">
        <v>473</v>
      </c>
      <c r="I236" s="1">
        <v>32518</v>
      </c>
      <c r="J236" s="1" t="s">
        <v>1880</v>
      </c>
      <c r="K236" s="1">
        <v>1.2</v>
      </c>
      <c r="L236" s="1">
        <v>0</v>
      </c>
      <c r="M236" s="1">
        <v>0</v>
      </c>
      <c r="N236" s="1">
        <v>1.2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1.2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1.2</v>
      </c>
      <c r="AB236" s="1">
        <v>1.2</v>
      </c>
      <c r="AC236" s="1">
        <v>1.2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f t="shared" si="12"/>
        <v>0</v>
      </c>
      <c r="AN236" s="1">
        <v>0</v>
      </c>
      <c r="AO236" s="1">
        <v>0</v>
      </c>
      <c r="AP236" s="1">
        <v>0</v>
      </c>
      <c r="AQ236" s="1">
        <v>1.2</v>
      </c>
      <c r="AR236" s="1">
        <v>0</v>
      </c>
      <c r="AS236" s="1">
        <v>0</v>
      </c>
      <c r="AT236">
        <f t="shared" si="13"/>
        <v>1.2</v>
      </c>
      <c r="AU236" s="1">
        <v>0</v>
      </c>
      <c r="AV236" s="1" t="s">
        <v>1836</v>
      </c>
      <c r="BE236" s="15">
        <f t="shared" si="14"/>
        <v>0</v>
      </c>
      <c r="BH236" s="2">
        <v>276</v>
      </c>
      <c r="BN236" s="13">
        <f t="shared" si="15"/>
        <v>276</v>
      </c>
    </row>
    <row r="237" spans="1:66" ht="12.75">
      <c r="A237" s="1" t="s">
        <v>479</v>
      </c>
      <c r="B237" s="1" t="s">
        <v>480</v>
      </c>
      <c r="C237" s="1" t="s">
        <v>481</v>
      </c>
      <c r="D237" s="1" t="s">
        <v>2162</v>
      </c>
      <c r="E237" s="1" t="s">
        <v>482</v>
      </c>
      <c r="F237" s="1"/>
      <c r="G237" s="1" t="s">
        <v>1894</v>
      </c>
      <c r="H237" s="1" t="s">
        <v>483</v>
      </c>
      <c r="I237" s="1">
        <v>32518</v>
      </c>
      <c r="J237" s="1" t="s">
        <v>1880</v>
      </c>
      <c r="K237" s="1">
        <v>501</v>
      </c>
      <c r="L237" s="1">
        <v>0</v>
      </c>
      <c r="M237" s="1">
        <v>0</v>
      </c>
      <c r="N237" s="1">
        <v>501</v>
      </c>
      <c r="O237" s="1">
        <v>0</v>
      </c>
      <c r="P237" s="1">
        <v>0</v>
      </c>
      <c r="Q237" s="1">
        <v>0</v>
      </c>
      <c r="R237" s="1">
        <v>0</v>
      </c>
      <c r="S237" s="1">
        <v>500</v>
      </c>
      <c r="T237" s="1">
        <v>0</v>
      </c>
      <c r="U237" s="1">
        <v>1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1</v>
      </c>
      <c r="AB237" s="1">
        <v>1</v>
      </c>
      <c r="AC237" s="1">
        <v>1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f t="shared" si="12"/>
        <v>0</v>
      </c>
      <c r="AN237" s="1">
        <v>0</v>
      </c>
      <c r="AO237" s="1">
        <v>0</v>
      </c>
      <c r="AP237" s="1">
        <v>1</v>
      </c>
      <c r="AQ237" s="1">
        <v>0</v>
      </c>
      <c r="AR237" s="1">
        <v>0</v>
      </c>
      <c r="AS237" s="1">
        <v>0</v>
      </c>
      <c r="AT237">
        <f t="shared" si="13"/>
        <v>1</v>
      </c>
      <c r="AU237" s="1">
        <v>0</v>
      </c>
      <c r="AV237" s="1" t="s">
        <v>1836</v>
      </c>
      <c r="BE237" s="15">
        <f t="shared" si="14"/>
        <v>0</v>
      </c>
      <c r="BH237" s="2">
        <v>276</v>
      </c>
      <c r="BN237" s="13">
        <f t="shared" si="15"/>
        <v>276</v>
      </c>
    </row>
    <row r="238" spans="1:66" ht="12.75">
      <c r="A238" s="1" t="s">
        <v>502</v>
      </c>
      <c r="B238" s="1" t="s">
        <v>503</v>
      </c>
      <c r="C238" s="1" t="s">
        <v>504</v>
      </c>
      <c r="D238" s="1" t="s">
        <v>1831</v>
      </c>
      <c r="E238" s="1" t="s">
        <v>505</v>
      </c>
      <c r="F238" s="1"/>
      <c r="G238" s="1" t="s">
        <v>1833</v>
      </c>
      <c r="H238" s="1" t="s">
        <v>506</v>
      </c>
      <c r="I238" s="1">
        <v>32518</v>
      </c>
      <c r="J238" s="1" t="s">
        <v>1880</v>
      </c>
      <c r="K238" s="1">
        <v>6240.186878199998</v>
      </c>
      <c r="L238" s="1">
        <v>0</v>
      </c>
      <c r="M238" s="1">
        <v>0</v>
      </c>
      <c r="N238" s="1">
        <v>6240.1658781999995</v>
      </c>
      <c r="O238" s="1">
        <v>0</v>
      </c>
      <c r="P238" s="1">
        <v>0</v>
      </c>
      <c r="Q238" s="1">
        <v>6239.9323394</v>
      </c>
      <c r="R238" s="1">
        <v>0</v>
      </c>
      <c r="S238" s="1">
        <v>0</v>
      </c>
      <c r="T238" s="1">
        <v>0</v>
      </c>
      <c r="U238" s="1">
        <v>0.2335388</v>
      </c>
      <c r="V238" s="1">
        <v>0</v>
      </c>
      <c r="W238" s="1">
        <v>0</v>
      </c>
      <c r="X238" s="1">
        <v>0</v>
      </c>
      <c r="Y238" s="1">
        <v>0</v>
      </c>
      <c r="Z238" s="1">
        <v>6239.9323394</v>
      </c>
      <c r="AA238" s="1">
        <v>416.91326999999995</v>
      </c>
      <c r="AB238" s="1">
        <v>416.9037408</v>
      </c>
      <c r="AC238" s="1">
        <v>0.397942</v>
      </c>
      <c r="AD238" s="1">
        <v>0</v>
      </c>
      <c r="AE238" s="1">
        <v>0.00243</v>
      </c>
      <c r="AF238" s="1">
        <v>0</v>
      </c>
      <c r="AG238" s="1">
        <v>0.177952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f t="shared" si="12"/>
        <v>0.180382</v>
      </c>
      <c r="AN238" s="1">
        <v>0.0084</v>
      </c>
      <c r="AO238" s="1">
        <v>0.0462</v>
      </c>
      <c r="AP238" s="1">
        <v>0.0588</v>
      </c>
      <c r="AQ238" s="1">
        <v>0</v>
      </c>
      <c r="AR238" s="1">
        <v>0.01596</v>
      </c>
      <c r="AS238" s="1">
        <v>0.0882</v>
      </c>
      <c r="AT238">
        <f t="shared" si="13"/>
        <v>0.21756</v>
      </c>
      <c r="AU238" s="1">
        <v>0</v>
      </c>
      <c r="AV238" s="1" t="s">
        <v>1844</v>
      </c>
      <c r="BA238" s="2">
        <v>1228</v>
      </c>
      <c r="BC238" s="2">
        <v>1720</v>
      </c>
      <c r="BD238" s="2">
        <v>1900</v>
      </c>
      <c r="BE238" s="15">
        <f t="shared" si="14"/>
        <v>4848</v>
      </c>
      <c r="BG238" s="2">
        <v>276</v>
      </c>
      <c r="BH238" s="2">
        <v>276</v>
      </c>
      <c r="BJ238" s="2">
        <v>1174</v>
      </c>
      <c r="BK238" s="2">
        <v>276</v>
      </c>
      <c r="BL238" s="2">
        <v>620</v>
      </c>
      <c r="BM238" s="2">
        <v>1068</v>
      </c>
      <c r="BN238" s="13">
        <f t="shared" si="15"/>
        <v>3690</v>
      </c>
    </row>
    <row r="239" spans="1:66" ht="12.75">
      <c r="A239" s="1" t="s">
        <v>519</v>
      </c>
      <c r="B239" s="1" t="s">
        <v>520</v>
      </c>
      <c r="C239" s="1" t="s">
        <v>521</v>
      </c>
      <c r="D239" s="1" t="s">
        <v>2181</v>
      </c>
      <c r="E239" s="1" t="s">
        <v>522</v>
      </c>
      <c r="F239" s="16" t="s">
        <v>213</v>
      </c>
      <c r="G239" s="1" t="s">
        <v>1833</v>
      </c>
      <c r="H239" s="1" t="s">
        <v>523</v>
      </c>
      <c r="I239" s="1">
        <v>32518</v>
      </c>
      <c r="J239" s="1" t="s">
        <v>1880</v>
      </c>
      <c r="K239" s="1">
        <v>2.5</v>
      </c>
      <c r="L239" s="1">
        <v>0</v>
      </c>
      <c r="M239" s="1">
        <v>0</v>
      </c>
      <c r="N239" s="1">
        <v>2.5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2.5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2.5</v>
      </c>
      <c r="AB239" s="1">
        <v>2.5</v>
      </c>
      <c r="AC239" s="1">
        <v>2.4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f t="shared" si="12"/>
        <v>0</v>
      </c>
      <c r="AN239" s="1">
        <v>0</v>
      </c>
      <c r="AO239" s="1">
        <v>0</v>
      </c>
      <c r="AP239" s="1">
        <v>0</v>
      </c>
      <c r="AQ239" s="1">
        <v>2.4</v>
      </c>
      <c r="AR239" s="1">
        <v>0</v>
      </c>
      <c r="AS239" s="1">
        <v>0</v>
      </c>
      <c r="AT239">
        <f t="shared" si="13"/>
        <v>2.4</v>
      </c>
      <c r="AU239" s="1">
        <v>0</v>
      </c>
      <c r="AV239" s="1" t="s">
        <v>1836</v>
      </c>
      <c r="BE239" s="15">
        <f t="shared" si="14"/>
        <v>0</v>
      </c>
      <c r="BH239" s="2">
        <v>276</v>
      </c>
      <c r="BN239" s="13">
        <f t="shared" si="15"/>
        <v>276</v>
      </c>
    </row>
    <row r="240" spans="1:66" ht="12.75">
      <c r="A240" s="1" t="s">
        <v>554</v>
      </c>
      <c r="B240" s="1" t="s">
        <v>555</v>
      </c>
      <c r="C240" s="1" t="s">
        <v>556</v>
      </c>
      <c r="D240" s="1" t="s">
        <v>2265</v>
      </c>
      <c r="E240" s="1" t="s">
        <v>557</v>
      </c>
      <c r="F240" s="1"/>
      <c r="G240" s="1" t="s">
        <v>1833</v>
      </c>
      <c r="H240" s="1" t="s">
        <v>558</v>
      </c>
      <c r="I240" s="1">
        <v>32518</v>
      </c>
      <c r="J240" s="1" t="s">
        <v>1880</v>
      </c>
      <c r="K240" s="1">
        <v>422.14</v>
      </c>
      <c r="L240" s="1">
        <v>0</v>
      </c>
      <c r="M240" s="1">
        <v>0</v>
      </c>
      <c r="N240" s="1">
        <v>422.14</v>
      </c>
      <c r="O240" s="1">
        <v>0</v>
      </c>
      <c r="P240" s="1">
        <v>0</v>
      </c>
      <c r="Q240" s="1">
        <v>422.14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422.14</v>
      </c>
      <c r="Z240" s="1">
        <v>0</v>
      </c>
      <c r="AA240" s="1">
        <v>422.14</v>
      </c>
      <c r="AB240" s="1">
        <v>422.14</v>
      </c>
      <c r="AC240" s="1">
        <v>422.14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422.14</v>
      </c>
      <c r="AL240" s="1">
        <v>0</v>
      </c>
      <c r="AM240" s="1">
        <f t="shared" si="12"/>
        <v>422.14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>
        <f t="shared" si="13"/>
        <v>0</v>
      </c>
      <c r="AU240" s="1">
        <v>0</v>
      </c>
      <c r="AV240" s="1" t="s">
        <v>1844</v>
      </c>
      <c r="BA240" s="2">
        <v>1228</v>
      </c>
      <c r="BD240" s="2">
        <v>1900</v>
      </c>
      <c r="BE240" s="15">
        <f t="shared" si="14"/>
        <v>3128</v>
      </c>
      <c r="BF240" s="2">
        <v>276</v>
      </c>
      <c r="BJ240" s="2">
        <v>1186</v>
      </c>
      <c r="BK240" s="2">
        <v>276</v>
      </c>
      <c r="BM240" s="2">
        <v>1068</v>
      </c>
      <c r="BN240" s="13">
        <f t="shared" si="15"/>
        <v>2806</v>
      </c>
    </row>
    <row r="241" spans="1:66" ht="12.75">
      <c r="A241" s="1" t="s">
        <v>604</v>
      </c>
      <c r="B241" s="1" t="s">
        <v>605</v>
      </c>
      <c r="C241" s="1" t="s">
        <v>606</v>
      </c>
      <c r="D241" s="1" t="s">
        <v>30</v>
      </c>
      <c r="E241" s="1" t="s">
        <v>607</v>
      </c>
      <c r="F241" s="1"/>
      <c r="G241" s="1" t="s">
        <v>1833</v>
      </c>
      <c r="H241" s="1" t="s">
        <v>608</v>
      </c>
      <c r="I241" s="1">
        <v>32518</v>
      </c>
      <c r="J241" s="1" t="s">
        <v>1880</v>
      </c>
      <c r="K241" s="1">
        <v>1541.4553838</v>
      </c>
      <c r="L241" s="1">
        <v>0</v>
      </c>
      <c r="M241" s="1">
        <v>-1</v>
      </c>
      <c r="N241" s="1">
        <v>1541.4553838</v>
      </c>
      <c r="O241" s="1">
        <v>0</v>
      </c>
      <c r="P241" s="1">
        <v>-1</v>
      </c>
      <c r="Q241" s="1">
        <v>1541.4553838</v>
      </c>
      <c r="R241" s="1">
        <v>-1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2.968796</v>
      </c>
      <c r="Z241" s="1">
        <v>1538.4865878</v>
      </c>
      <c r="AA241" s="1">
        <v>1124.4437946</v>
      </c>
      <c r="AB241" s="1">
        <v>1124.4415546</v>
      </c>
      <c r="AC241" s="1">
        <v>0.07894000000000001</v>
      </c>
      <c r="AD241" s="1">
        <v>-1</v>
      </c>
      <c r="AE241" s="1">
        <v>0</v>
      </c>
      <c r="AF241" s="1">
        <v>0</v>
      </c>
      <c r="AG241" s="1">
        <v>0</v>
      </c>
      <c r="AH241" s="1">
        <v>0.0037400000000000003</v>
      </c>
      <c r="AI241" s="1">
        <v>0.0752</v>
      </c>
      <c r="AJ241" s="1">
        <v>0</v>
      </c>
      <c r="AK241" s="1">
        <v>0</v>
      </c>
      <c r="AL241" s="1">
        <v>0</v>
      </c>
      <c r="AM241" s="1">
        <f t="shared" si="12"/>
        <v>0.07894000000000001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>
        <f t="shared" si="13"/>
        <v>0</v>
      </c>
      <c r="AU241" s="1">
        <v>0</v>
      </c>
      <c r="AV241" s="1" t="s">
        <v>1836</v>
      </c>
      <c r="BA241" s="2">
        <v>1228</v>
      </c>
      <c r="BD241" s="2">
        <v>1900</v>
      </c>
      <c r="BE241" s="15">
        <f t="shared" si="14"/>
        <v>3128</v>
      </c>
      <c r="BG241" s="2">
        <v>276</v>
      </c>
      <c r="BJ241" s="2">
        <v>1174</v>
      </c>
      <c r="BK241" s="2">
        <v>276</v>
      </c>
      <c r="BM241" s="2">
        <v>1068</v>
      </c>
      <c r="BN241" s="13">
        <f t="shared" si="15"/>
        <v>2794</v>
      </c>
    </row>
    <row r="242" spans="1:66" ht="12.75">
      <c r="A242" s="1" t="s">
        <v>618</v>
      </c>
      <c r="B242" s="1" t="s">
        <v>619</v>
      </c>
      <c r="C242" s="1" t="s">
        <v>620</v>
      </c>
      <c r="D242" s="1" t="s">
        <v>2119</v>
      </c>
      <c r="E242" s="1" t="s">
        <v>621</v>
      </c>
      <c r="F242" s="1"/>
      <c r="G242" s="1" t="s">
        <v>1833</v>
      </c>
      <c r="H242" s="1" t="s">
        <v>622</v>
      </c>
      <c r="I242" s="1">
        <v>32518</v>
      </c>
      <c r="J242" s="1" t="s">
        <v>1880</v>
      </c>
      <c r="K242" s="1">
        <v>1687.6</v>
      </c>
      <c r="L242" s="1">
        <v>0</v>
      </c>
      <c r="M242" s="1">
        <v>-1</v>
      </c>
      <c r="N242" s="1">
        <v>1687.6</v>
      </c>
      <c r="O242" s="1">
        <v>0</v>
      </c>
      <c r="P242" s="1">
        <v>-1</v>
      </c>
      <c r="Q242" s="1">
        <v>1170</v>
      </c>
      <c r="R242" s="1">
        <v>-1</v>
      </c>
      <c r="S242" s="1">
        <v>364</v>
      </c>
      <c r="T242" s="1">
        <v>-1</v>
      </c>
      <c r="U242" s="1">
        <v>153.6</v>
      </c>
      <c r="V242" s="1">
        <v>-1</v>
      </c>
      <c r="W242" s="1">
        <v>0</v>
      </c>
      <c r="X242" s="1">
        <v>0</v>
      </c>
      <c r="Y242" s="1">
        <v>660</v>
      </c>
      <c r="Z242" s="1">
        <v>510</v>
      </c>
      <c r="AA242" s="1">
        <v>153.6</v>
      </c>
      <c r="AB242" s="1">
        <v>153.6</v>
      </c>
      <c r="AC242" s="1">
        <v>152</v>
      </c>
      <c r="AD242" s="1">
        <v>-1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f t="shared" si="12"/>
        <v>0</v>
      </c>
      <c r="AN242" s="1">
        <v>0</v>
      </c>
      <c r="AO242" s="1">
        <v>0</v>
      </c>
      <c r="AP242" s="1">
        <v>152</v>
      </c>
      <c r="AQ242" s="1">
        <v>0</v>
      </c>
      <c r="AR242" s="1">
        <v>0</v>
      </c>
      <c r="AS242" s="1">
        <v>0</v>
      </c>
      <c r="AT242">
        <f t="shared" si="13"/>
        <v>152</v>
      </c>
      <c r="AU242" s="1">
        <v>0</v>
      </c>
      <c r="AV242" s="1" t="s">
        <v>1844</v>
      </c>
      <c r="BE242" s="15">
        <f t="shared" si="14"/>
        <v>0</v>
      </c>
      <c r="BH242" s="2">
        <v>276</v>
      </c>
      <c r="BN242" s="13">
        <f t="shared" si="15"/>
        <v>276</v>
      </c>
    </row>
    <row r="243" spans="1:66" ht="12.75">
      <c r="A243" s="1" t="s">
        <v>632</v>
      </c>
      <c r="B243" s="1" t="s">
        <v>633</v>
      </c>
      <c r="C243" s="1" t="s">
        <v>1962</v>
      </c>
      <c r="D243" s="1" t="s">
        <v>1848</v>
      </c>
      <c r="E243" s="1" t="s">
        <v>1963</v>
      </c>
      <c r="F243" s="1"/>
      <c r="G243" s="1" t="s">
        <v>1833</v>
      </c>
      <c r="H243" s="1" t="s">
        <v>634</v>
      </c>
      <c r="I243" s="1">
        <v>32518</v>
      </c>
      <c r="J243" s="1" t="s">
        <v>1880</v>
      </c>
      <c r="K243" s="1">
        <v>4149.406905399999</v>
      </c>
      <c r="L243" s="1">
        <v>-1</v>
      </c>
      <c r="M243" s="1">
        <v>-1</v>
      </c>
      <c r="N243" s="1">
        <v>4149.4</v>
      </c>
      <c r="O243" s="1">
        <v>-1</v>
      </c>
      <c r="P243" s="1">
        <v>-1</v>
      </c>
      <c r="Q243" s="1">
        <v>4026</v>
      </c>
      <c r="R243" s="1">
        <v>0</v>
      </c>
      <c r="S243" s="1">
        <v>0</v>
      </c>
      <c r="T243" s="1">
        <v>0</v>
      </c>
      <c r="U243" s="1">
        <v>123.4</v>
      </c>
      <c r="V243" s="1">
        <v>-1</v>
      </c>
      <c r="W243" s="1">
        <v>0</v>
      </c>
      <c r="X243" s="1">
        <v>0</v>
      </c>
      <c r="Y243" s="1">
        <v>0</v>
      </c>
      <c r="Z243" s="1">
        <v>4026</v>
      </c>
      <c r="AA243" s="1">
        <v>3139.6</v>
      </c>
      <c r="AB243" s="1">
        <v>3139.6</v>
      </c>
      <c r="AC243" s="1">
        <v>121.6</v>
      </c>
      <c r="AD243" s="1">
        <v>-1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f t="shared" si="12"/>
        <v>0</v>
      </c>
      <c r="AN243" s="1">
        <v>0</v>
      </c>
      <c r="AO243" s="1">
        <v>0</v>
      </c>
      <c r="AP243" s="1">
        <v>30</v>
      </c>
      <c r="AQ243" s="1">
        <v>0</v>
      </c>
      <c r="AR243" s="1">
        <v>0</v>
      </c>
      <c r="AS243" s="1">
        <v>91.6</v>
      </c>
      <c r="AT243">
        <f t="shared" si="13"/>
        <v>121.6</v>
      </c>
      <c r="AU243" s="1">
        <v>0</v>
      </c>
      <c r="AV243" s="1" t="s">
        <v>1868</v>
      </c>
      <c r="AY243" s="2">
        <v>22714</v>
      </c>
      <c r="BE243" s="15">
        <f t="shared" si="14"/>
        <v>22714</v>
      </c>
      <c r="BH243" s="2">
        <f>53196+276</f>
        <v>53472</v>
      </c>
      <c r="BN243" s="13">
        <f t="shared" si="15"/>
        <v>53472</v>
      </c>
    </row>
    <row r="244" spans="1:66" ht="12.75">
      <c r="A244" s="1" t="s">
        <v>635</v>
      </c>
      <c r="B244" s="1" t="s">
        <v>636</v>
      </c>
      <c r="C244" s="1" t="s">
        <v>637</v>
      </c>
      <c r="D244" s="1" t="s">
        <v>1939</v>
      </c>
      <c r="E244" s="1" t="s">
        <v>638</v>
      </c>
      <c r="F244" s="1"/>
      <c r="G244" s="1" t="s">
        <v>1894</v>
      </c>
      <c r="H244" s="1" t="s">
        <v>639</v>
      </c>
      <c r="I244" s="1">
        <v>32518</v>
      </c>
      <c r="J244" s="1" t="s">
        <v>1880</v>
      </c>
      <c r="K244" s="1">
        <v>20</v>
      </c>
      <c r="L244" s="1">
        <v>0</v>
      </c>
      <c r="M244" s="1">
        <v>0</v>
      </c>
      <c r="N244" s="1">
        <v>20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20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10</v>
      </c>
      <c r="AB244" s="1">
        <v>10</v>
      </c>
      <c r="AC244" s="1">
        <v>10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f t="shared" si="12"/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10</v>
      </c>
      <c r="AT244">
        <f t="shared" si="13"/>
        <v>10</v>
      </c>
      <c r="AU244" s="1">
        <v>0</v>
      </c>
      <c r="AV244" s="1" t="s">
        <v>1836</v>
      </c>
      <c r="AY244" s="2">
        <v>22714</v>
      </c>
      <c r="BE244" s="15">
        <f t="shared" si="14"/>
        <v>22714</v>
      </c>
      <c r="BH244" s="2">
        <f>53177+276</f>
        <v>53453</v>
      </c>
      <c r="BN244" s="13">
        <f t="shared" si="15"/>
        <v>53453</v>
      </c>
    </row>
    <row r="245" spans="1:66" ht="12.75">
      <c r="A245" s="1" t="s">
        <v>654</v>
      </c>
      <c r="B245" s="1" t="s">
        <v>655</v>
      </c>
      <c r="C245" s="1" t="s">
        <v>656</v>
      </c>
      <c r="D245" s="1" t="s">
        <v>1905</v>
      </c>
      <c r="E245" s="1" t="s">
        <v>657</v>
      </c>
      <c r="F245" s="1"/>
      <c r="G245" s="1" t="s">
        <v>1833</v>
      </c>
      <c r="H245" s="1" t="s">
        <v>658</v>
      </c>
      <c r="I245" s="1">
        <v>32518</v>
      </c>
      <c r="J245" s="1" t="s">
        <v>1880</v>
      </c>
      <c r="K245" s="1">
        <v>28</v>
      </c>
      <c r="L245" s="1">
        <v>0</v>
      </c>
      <c r="M245" s="1">
        <v>0</v>
      </c>
      <c r="N245" s="1">
        <v>28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28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28</v>
      </c>
      <c r="AB245" s="1">
        <v>28</v>
      </c>
      <c r="AC245" s="1">
        <v>28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f t="shared" si="12"/>
        <v>0</v>
      </c>
      <c r="AN245" s="1">
        <v>0</v>
      </c>
      <c r="AO245" s="1">
        <v>0</v>
      </c>
      <c r="AP245" s="1">
        <v>0</v>
      </c>
      <c r="AQ245" s="1">
        <v>28</v>
      </c>
      <c r="AR245" s="1">
        <v>0</v>
      </c>
      <c r="AS245" s="1">
        <v>0</v>
      </c>
      <c r="AT245">
        <f t="shared" si="13"/>
        <v>28</v>
      </c>
      <c r="AU245" s="1">
        <v>0</v>
      </c>
      <c r="AV245" s="1" t="s">
        <v>1836</v>
      </c>
      <c r="AY245" s="2">
        <v>22714</v>
      </c>
      <c r="BE245" s="15">
        <f t="shared" si="14"/>
        <v>22714</v>
      </c>
      <c r="BH245" s="2">
        <f>53177+276</f>
        <v>53453</v>
      </c>
      <c r="BN245" s="13">
        <f t="shared" si="15"/>
        <v>53453</v>
      </c>
    </row>
    <row r="246" spans="1:66" ht="12.75">
      <c r="A246" s="1" t="s">
        <v>664</v>
      </c>
      <c r="B246" s="1" t="s">
        <v>665</v>
      </c>
      <c r="C246" s="1" t="s">
        <v>244</v>
      </c>
      <c r="D246" s="1" t="s">
        <v>1848</v>
      </c>
      <c r="E246" s="1" t="s">
        <v>666</v>
      </c>
      <c r="F246" s="1"/>
      <c r="G246" s="1" t="s">
        <v>1833</v>
      </c>
      <c r="H246" s="1" t="s">
        <v>667</v>
      </c>
      <c r="I246" s="1">
        <v>32518</v>
      </c>
      <c r="J246" s="1" t="s">
        <v>1880</v>
      </c>
      <c r="K246" s="1">
        <v>5472.8000462</v>
      </c>
      <c r="L246" s="1">
        <v>-1</v>
      </c>
      <c r="M246" s="1">
        <v>-1</v>
      </c>
      <c r="N246" s="1">
        <v>3686.400009999999</v>
      </c>
      <c r="O246" s="1">
        <v>-1</v>
      </c>
      <c r="P246" s="1">
        <v>-1</v>
      </c>
      <c r="Q246" s="1">
        <v>3685.600009999999</v>
      </c>
      <c r="R246" s="1">
        <v>-1</v>
      </c>
      <c r="S246" s="1">
        <v>0.8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649</v>
      </c>
      <c r="Z246" s="1">
        <v>3036.600009999999</v>
      </c>
      <c r="AA246" s="1">
        <v>1272.799998</v>
      </c>
      <c r="AB246" s="1">
        <v>1218.7999979999997</v>
      </c>
      <c r="AC246" s="1">
        <v>529.6</v>
      </c>
      <c r="AD246" s="1">
        <v>-1</v>
      </c>
      <c r="AE246" s="1">
        <v>0</v>
      </c>
      <c r="AF246" s="1">
        <v>0</v>
      </c>
      <c r="AG246" s="1">
        <v>75.4</v>
      </c>
      <c r="AH246" s="1">
        <v>67.6</v>
      </c>
      <c r="AI246" s="1">
        <v>2.4</v>
      </c>
      <c r="AJ246" s="1">
        <v>0</v>
      </c>
      <c r="AK246" s="1">
        <v>384.2</v>
      </c>
      <c r="AL246" s="1">
        <v>0</v>
      </c>
      <c r="AM246" s="1">
        <f t="shared" si="12"/>
        <v>529.6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>
        <f t="shared" si="13"/>
        <v>0</v>
      </c>
      <c r="AU246" s="1">
        <v>0</v>
      </c>
      <c r="AV246" s="1" t="s">
        <v>1844</v>
      </c>
      <c r="BA246" s="2">
        <v>1228</v>
      </c>
      <c r="BD246" s="2">
        <v>1900</v>
      </c>
      <c r="BE246" s="15">
        <f t="shared" si="14"/>
        <v>3128</v>
      </c>
      <c r="BG246" s="2">
        <v>276</v>
      </c>
      <c r="BJ246" s="2">
        <v>1174</v>
      </c>
      <c r="BK246" s="2">
        <v>276</v>
      </c>
      <c r="BM246" s="2">
        <v>1068</v>
      </c>
      <c r="BN246" s="13">
        <f t="shared" si="15"/>
        <v>2794</v>
      </c>
    </row>
    <row r="247" spans="1:66" ht="12.75">
      <c r="A247" s="1" t="s">
        <v>678</v>
      </c>
      <c r="B247" s="1" t="s">
        <v>679</v>
      </c>
      <c r="C247" s="1" t="s">
        <v>680</v>
      </c>
      <c r="D247" s="1" t="s">
        <v>1899</v>
      </c>
      <c r="E247" s="1" t="s">
        <v>681</v>
      </c>
      <c r="F247" s="1"/>
      <c r="G247" s="1" t="s">
        <v>1833</v>
      </c>
      <c r="H247" s="1" t="s">
        <v>682</v>
      </c>
      <c r="I247" s="1">
        <v>32518</v>
      </c>
      <c r="J247" s="1" t="s">
        <v>1880</v>
      </c>
      <c r="K247" s="1">
        <v>1</v>
      </c>
      <c r="L247" s="1">
        <v>0</v>
      </c>
      <c r="M247" s="1">
        <v>0</v>
      </c>
      <c r="N247" s="1">
        <v>1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1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1</v>
      </c>
      <c r="AB247" s="1">
        <v>1</v>
      </c>
      <c r="AC247" s="1">
        <v>1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f t="shared" si="12"/>
        <v>0</v>
      </c>
      <c r="AN247" s="1">
        <v>0</v>
      </c>
      <c r="AO247" s="1">
        <v>0</v>
      </c>
      <c r="AP247" s="1">
        <v>0</v>
      </c>
      <c r="AQ247" s="1">
        <v>1</v>
      </c>
      <c r="AR247" s="1">
        <v>0</v>
      </c>
      <c r="AS247" s="1">
        <v>0</v>
      </c>
      <c r="AT247">
        <f t="shared" si="13"/>
        <v>1</v>
      </c>
      <c r="AU247" s="1">
        <v>0</v>
      </c>
      <c r="AV247" s="1" t="s">
        <v>1836</v>
      </c>
      <c r="BE247" s="15">
        <f t="shared" si="14"/>
        <v>0</v>
      </c>
      <c r="BH247" s="2">
        <v>276</v>
      </c>
      <c r="BN247" s="13">
        <f t="shared" si="15"/>
        <v>276</v>
      </c>
    </row>
    <row r="248" spans="1:66" ht="12.75">
      <c r="A248" s="1" t="s">
        <v>707</v>
      </c>
      <c r="B248" s="1" t="s">
        <v>708</v>
      </c>
      <c r="C248" s="1" t="s">
        <v>709</v>
      </c>
      <c r="D248" s="1" t="s">
        <v>2037</v>
      </c>
      <c r="E248" s="1" t="s">
        <v>710</v>
      </c>
      <c r="F248" s="16" t="s">
        <v>213</v>
      </c>
      <c r="G248" s="1" t="s">
        <v>1833</v>
      </c>
      <c r="H248" s="1" t="s">
        <v>711</v>
      </c>
      <c r="I248" s="1">
        <v>32518</v>
      </c>
      <c r="J248" s="1" t="s">
        <v>1880</v>
      </c>
      <c r="K248" s="1">
        <v>16791.361120000005</v>
      </c>
      <c r="L248" s="1">
        <v>0</v>
      </c>
      <c r="M248" s="1">
        <v>-1</v>
      </c>
      <c r="N248" s="1">
        <v>16288.762770000005</v>
      </c>
      <c r="O248" s="1">
        <v>0</v>
      </c>
      <c r="P248" s="1">
        <v>-1</v>
      </c>
      <c r="Q248" s="1">
        <v>194.6040100000001</v>
      </c>
      <c r="R248" s="1">
        <v>-1</v>
      </c>
      <c r="S248" s="1">
        <v>16047.592500000004</v>
      </c>
      <c r="T248" s="1">
        <v>-1</v>
      </c>
      <c r="U248" s="1">
        <v>46.56626</v>
      </c>
      <c r="V248" s="1">
        <v>-1</v>
      </c>
      <c r="W248" s="1">
        <v>0</v>
      </c>
      <c r="X248" s="1">
        <v>0</v>
      </c>
      <c r="Y248" s="1">
        <v>10.486759999999999</v>
      </c>
      <c r="Z248" s="1">
        <v>184.11725000000018</v>
      </c>
      <c r="AA248" s="1">
        <v>56.674540000000015</v>
      </c>
      <c r="AB248" s="1">
        <v>54.91386000000001</v>
      </c>
      <c r="AC248" s="1">
        <v>45.636919999999996</v>
      </c>
      <c r="AD248" s="1">
        <v>-1</v>
      </c>
      <c r="AE248" s="1">
        <v>0</v>
      </c>
      <c r="AF248" s="1">
        <v>0</v>
      </c>
      <c r="AG248" s="1">
        <v>1.46182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f t="shared" si="12"/>
        <v>1.46182</v>
      </c>
      <c r="AN248" s="1">
        <v>0.24048999999999998</v>
      </c>
      <c r="AO248" s="1">
        <v>0.90289</v>
      </c>
      <c r="AP248" s="1">
        <v>1.2294200000000002</v>
      </c>
      <c r="AQ248" s="1">
        <v>39.738080000000004</v>
      </c>
      <c r="AR248" s="1">
        <v>0.03652999999999999</v>
      </c>
      <c r="AS248" s="1">
        <v>2.0276899999999998</v>
      </c>
      <c r="AT248">
        <f t="shared" si="13"/>
        <v>44.1751</v>
      </c>
      <c r="AU248" s="1">
        <v>0</v>
      </c>
      <c r="AV248" s="1" t="s">
        <v>1919</v>
      </c>
      <c r="BA248" s="2">
        <v>1228</v>
      </c>
      <c r="BD248" s="2">
        <v>1900</v>
      </c>
      <c r="BE248" s="15">
        <f t="shared" si="14"/>
        <v>3128</v>
      </c>
      <c r="BF248" s="2">
        <v>276</v>
      </c>
      <c r="BH248" s="2">
        <v>276</v>
      </c>
      <c r="BJ248" s="2">
        <v>1186</v>
      </c>
      <c r="BK248" s="2">
        <v>276</v>
      </c>
      <c r="BM248" s="2">
        <v>1068</v>
      </c>
      <c r="BN248" s="13">
        <f t="shared" si="15"/>
        <v>3082</v>
      </c>
    </row>
    <row r="249" spans="1:66" ht="12.75">
      <c r="A249" s="1" t="s">
        <v>726</v>
      </c>
      <c r="B249" s="1" t="s">
        <v>727</v>
      </c>
      <c r="C249" s="1" t="s">
        <v>728</v>
      </c>
      <c r="D249" s="1" t="s">
        <v>388</v>
      </c>
      <c r="E249" s="1" t="s">
        <v>729</v>
      </c>
      <c r="F249" s="1"/>
      <c r="G249" s="1" t="s">
        <v>1833</v>
      </c>
      <c r="H249" s="1" t="s">
        <v>730</v>
      </c>
      <c r="I249" s="1">
        <v>32518</v>
      </c>
      <c r="J249" s="1" t="s">
        <v>1880</v>
      </c>
      <c r="K249" s="1">
        <v>3852</v>
      </c>
      <c r="L249" s="1">
        <v>0</v>
      </c>
      <c r="M249" s="1">
        <v>0</v>
      </c>
      <c r="N249" s="1">
        <v>3852</v>
      </c>
      <c r="O249" s="1">
        <v>0</v>
      </c>
      <c r="P249" s="1">
        <v>0</v>
      </c>
      <c r="Q249" s="1">
        <v>3852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2846</v>
      </c>
      <c r="Z249" s="1">
        <v>1006</v>
      </c>
      <c r="AA249" s="1">
        <v>2846</v>
      </c>
      <c r="AB249" s="1">
        <v>2792</v>
      </c>
      <c r="AC249" s="1">
        <v>2400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2400</v>
      </c>
      <c r="AL249" s="1">
        <v>0</v>
      </c>
      <c r="AM249" s="1">
        <f t="shared" si="12"/>
        <v>2400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>
        <f t="shared" si="13"/>
        <v>0</v>
      </c>
      <c r="AU249" s="1">
        <v>0</v>
      </c>
      <c r="AV249" s="1" t="s">
        <v>1844</v>
      </c>
      <c r="BA249" s="2">
        <v>1228</v>
      </c>
      <c r="BD249" s="2">
        <v>1900</v>
      </c>
      <c r="BE249" s="15">
        <f t="shared" si="14"/>
        <v>3128</v>
      </c>
      <c r="BF249" s="2">
        <v>276</v>
      </c>
      <c r="BJ249" s="2">
        <v>1174</v>
      </c>
      <c r="BK249" s="2">
        <v>276</v>
      </c>
      <c r="BM249" s="2">
        <v>1068</v>
      </c>
      <c r="BN249" s="13">
        <f t="shared" si="15"/>
        <v>2794</v>
      </c>
    </row>
    <row r="250" spans="1:66" ht="12.75">
      <c r="A250" s="1" t="s">
        <v>731</v>
      </c>
      <c r="B250" s="1" t="s">
        <v>732</v>
      </c>
      <c r="C250" s="1" t="s">
        <v>442</v>
      </c>
      <c r="D250" s="1" t="s">
        <v>1923</v>
      </c>
      <c r="E250" s="1" t="s">
        <v>443</v>
      </c>
      <c r="F250" s="1"/>
      <c r="G250" s="1" t="s">
        <v>1833</v>
      </c>
      <c r="H250" s="1" t="s">
        <v>733</v>
      </c>
      <c r="I250" s="1">
        <v>32518</v>
      </c>
      <c r="J250" s="1" t="s">
        <v>1880</v>
      </c>
      <c r="K250" s="1">
        <v>11</v>
      </c>
      <c r="L250" s="1">
        <v>0</v>
      </c>
      <c r="M250" s="1">
        <v>-1</v>
      </c>
      <c r="N250" s="1">
        <v>11</v>
      </c>
      <c r="O250" s="1">
        <v>0</v>
      </c>
      <c r="P250" s="1">
        <v>-1</v>
      </c>
      <c r="Q250" s="1">
        <v>0</v>
      </c>
      <c r="R250" s="1">
        <v>0</v>
      </c>
      <c r="S250" s="1">
        <v>0</v>
      </c>
      <c r="T250" s="1">
        <v>0</v>
      </c>
      <c r="U250" s="1">
        <v>11</v>
      </c>
      <c r="V250" s="1">
        <v>-1</v>
      </c>
      <c r="W250" s="1">
        <v>0</v>
      </c>
      <c r="X250" s="1">
        <v>0</v>
      </c>
      <c r="Y250" s="1">
        <v>0</v>
      </c>
      <c r="Z250" s="1">
        <v>0</v>
      </c>
      <c r="AA250" s="1">
        <v>6</v>
      </c>
      <c r="AB250" s="1">
        <v>6</v>
      </c>
      <c r="AC250" s="1">
        <v>6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f t="shared" si="12"/>
        <v>0</v>
      </c>
      <c r="AN250" s="1">
        <v>0</v>
      </c>
      <c r="AO250" s="1">
        <v>0</v>
      </c>
      <c r="AP250" s="1">
        <v>5</v>
      </c>
      <c r="AQ250" s="1">
        <v>1</v>
      </c>
      <c r="AR250" s="1">
        <v>0</v>
      </c>
      <c r="AS250" s="1">
        <v>0</v>
      </c>
      <c r="AT250">
        <f t="shared" si="13"/>
        <v>6</v>
      </c>
      <c r="AU250" s="1">
        <v>0</v>
      </c>
      <c r="AV250" s="1" t="s">
        <v>1836</v>
      </c>
      <c r="BE250" s="15">
        <f t="shared" si="14"/>
        <v>0</v>
      </c>
      <c r="BH250" s="2">
        <v>276</v>
      </c>
      <c r="BN250" s="13">
        <f t="shared" si="15"/>
        <v>276</v>
      </c>
    </row>
    <row r="251" spans="1:66" ht="12.75">
      <c r="A251" s="1" t="s">
        <v>741</v>
      </c>
      <c r="B251" s="1" t="s">
        <v>742</v>
      </c>
      <c r="C251" s="1" t="s">
        <v>743</v>
      </c>
      <c r="D251" s="1" t="s">
        <v>1840</v>
      </c>
      <c r="E251" s="1" t="s">
        <v>744</v>
      </c>
      <c r="F251" s="1"/>
      <c r="G251" s="1" t="s">
        <v>1833</v>
      </c>
      <c r="H251" s="1" t="s">
        <v>745</v>
      </c>
      <c r="I251" s="1">
        <v>32518</v>
      </c>
      <c r="J251" s="1" t="s">
        <v>1880</v>
      </c>
      <c r="K251" s="1">
        <v>4422.190839999996</v>
      </c>
      <c r="L251" s="1">
        <v>0</v>
      </c>
      <c r="M251" s="1">
        <v>-1</v>
      </c>
      <c r="N251" s="1">
        <v>951.5129983999997</v>
      </c>
      <c r="O251" s="1">
        <v>0</v>
      </c>
      <c r="P251" s="1">
        <v>-1</v>
      </c>
      <c r="Q251" s="1">
        <v>849.346172</v>
      </c>
      <c r="R251" s="1">
        <v>-1</v>
      </c>
      <c r="S251" s="1">
        <v>0</v>
      </c>
      <c r="T251" s="1">
        <v>0</v>
      </c>
      <c r="U251" s="1">
        <v>102.16682639999993</v>
      </c>
      <c r="V251" s="1">
        <v>-1</v>
      </c>
      <c r="W251" s="1">
        <v>0</v>
      </c>
      <c r="X251" s="1">
        <v>0</v>
      </c>
      <c r="Y251" s="1">
        <v>618.197</v>
      </c>
      <c r="Z251" s="1">
        <v>231.14917199999988</v>
      </c>
      <c r="AA251" s="1">
        <v>795.8818423999994</v>
      </c>
      <c r="AB251" s="1">
        <v>794.3187157999994</v>
      </c>
      <c r="AC251" s="1">
        <v>696.6027857999994</v>
      </c>
      <c r="AD251" s="1">
        <v>-1</v>
      </c>
      <c r="AE251" s="1">
        <v>0</v>
      </c>
      <c r="AF251" s="1">
        <v>0</v>
      </c>
      <c r="AG251" s="1">
        <v>19.898620000000005</v>
      </c>
      <c r="AH251" s="1">
        <v>0</v>
      </c>
      <c r="AI251" s="1">
        <v>0</v>
      </c>
      <c r="AJ251" s="1">
        <v>0</v>
      </c>
      <c r="AK251" s="1">
        <v>618.197</v>
      </c>
      <c r="AL251" s="1">
        <v>0</v>
      </c>
      <c r="AM251" s="1">
        <f t="shared" si="12"/>
        <v>638.09562</v>
      </c>
      <c r="AN251" s="1">
        <v>6.098937399999995</v>
      </c>
      <c r="AO251" s="1">
        <v>12.537857799999998</v>
      </c>
      <c r="AP251" s="1">
        <v>19.758938000000004</v>
      </c>
      <c r="AQ251" s="1">
        <v>10.2890292</v>
      </c>
      <c r="AR251" s="1">
        <v>3.6741099999999998</v>
      </c>
      <c r="AS251" s="1">
        <v>6.148293399999998</v>
      </c>
      <c r="AT251">
        <f t="shared" si="13"/>
        <v>58.507165799999996</v>
      </c>
      <c r="AU251" s="1">
        <v>0</v>
      </c>
      <c r="AV251" s="1" t="s">
        <v>1919</v>
      </c>
      <c r="BA251" s="2">
        <v>1228</v>
      </c>
      <c r="BE251" s="15">
        <f t="shared" si="14"/>
        <v>1228</v>
      </c>
      <c r="BG251" s="2">
        <v>276</v>
      </c>
      <c r="BH251" s="2">
        <v>276</v>
      </c>
      <c r="BJ251" s="2">
        <v>1174</v>
      </c>
      <c r="BK251" s="2">
        <v>276</v>
      </c>
      <c r="BN251" s="13">
        <f t="shared" si="15"/>
        <v>2002</v>
      </c>
    </row>
    <row r="252" spans="1:66" ht="12.75">
      <c r="A252" s="1" t="s">
        <v>756</v>
      </c>
      <c r="B252" s="1" t="s">
        <v>757</v>
      </c>
      <c r="C252" s="1" t="s">
        <v>758</v>
      </c>
      <c r="D252" s="1" t="s">
        <v>2181</v>
      </c>
      <c r="E252" s="1" t="s">
        <v>759</v>
      </c>
      <c r="F252" s="1"/>
      <c r="G252" s="1" t="s">
        <v>1833</v>
      </c>
      <c r="H252" s="1" t="s">
        <v>760</v>
      </c>
      <c r="I252" s="1">
        <v>32518</v>
      </c>
      <c r="J252" s="1" t="s">
        <v>1880</v>
      </c>
      <c r="K252" s="1">
        <v>5312</v>
      </c>
      <c r="L252" s="1">
        <v>0</v>
      </c>
      <c r="M252" s="1">
        <v>0</v>
      </c>
      <c r="N252" s="1">
        <v>5312</v>
      </c>
      <c r="O252" s="1">
        <v>0</v>
      </c>
      <c r="P252" s="1">
        <v>0</v>
      </c>
      <c r="Q252" s="1">
        <v>4627</v>
      </c>
      <c r="R252" s="1">
        <v>0</v>
      </c>
      <c r="S252" s="1">
        <v>677</v>
      </c>
      <c r="T252" s="1">
        <v>0</v>
      </c>
      <c r="U252" s="1">
        <v>8</v>
      </c>
      <c r="V252" s="1">
        <v>0</v>
      </c>
      <c r="W252" s="1">
        <v>0</v>
      </c>
      <c r="X252" s="1">
        <v>0</v>
      </c>
      <c r="Y252" s="1">
        <v>4627</v>
      </c>
      <c r="Z252" s="1">
        <v>0</v>
      </c>
      <c r="AA252" s="1">
        <v>4635</v>
      </c>
      <c r="AB252" s="1">
        <v>4635</v>
      </c>
      <c r="AC252" s="1">
        <v>8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f t="shared" si="12"/>
        <v>0</v>
      </c>
      <c r="AN252" s="1">
        <v>0</v>
      </c>
      <c r="AO252" s="1">
        <v>0</v>
      </c>
      <c r="AP252" s="1">
        <v>0</v>
      </c>
      <c r="AQ252" s="1">
        <v>8</v>
      </c>
      <c r="AR252" s="1">
        <v>0</v>
      </c>
      <c r="AS252" s="1">
        <v>0</v>
      </c>
      <c r="AT252">
        <f t="shared" si="13"/>
        <v>8</v>
      </c>
      <c r="AU252" s="1">
        <v>0</v>
      </c>
      <c r="AV252" s="1" t="s">
        <v>1844</v>
      </c>
      <c r="BE252" s="15">
        <f t="shared" si="14"/>
        <v>0</v>
      </c>
      <c r="BH252" s="2">
        <v>276</v>
      </c>
      <c r="BN252" s="13">
        <f t="shared" si="15"/>
        <v>276</v>
      </c>
    </row>
    <row r="253" spans="1:66" ht="12.75">
      <c r="A253" s="1" t="s">
        <v>776</v>
      </c>
      <c r="B253" s="1" t="s">
        <v>777</v>
      </c>
      <c r="C253" s="1" t="s">
        <v>778</v>
      </c>
      <c r="D253" s="1" t="s">
        <v>30</v>
      </c>
      <c r="E253" s="1" t="s">
        <v>607</v>
      </c>
      <c r="F253" s="1"/>
      <c r="G253" s="1" t="s">
        <v>1833</v>
      </c>
      <c r="H253" s="1" t="s">
        <v>779</v>
      </c>
      <c r="I253" s="1">
        <v>32518</v>
      </c>
      <c r="J253" s="1" t="s">
        <v>1880</v>
      </c>
      <c r="K253" s="1">
        <v>7.260436</v>
      </c>
      <c r="L253" s="1">
        <v>0</v>
      </c>
      <c r="M253" s="1">
        <v>0</v>
      </c>
      <c r="N253" s="1">
        <v>7.26</v>
      </c>
      <c r="O253" s="1">
        <v>0</v>
      </c>
      <c r="P253" s="1">
        <v>0</v>
      </c>
      <c r="Q253" s="1">
        <v>5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2.26</v>
      </c>
      <c r="X253" s="1">
        <v>0</v>
      </c>
      <c r="Y253" s="1">
        <v>0</v>
      </c>
      <c r="Z253" s="1">
        <v>5</v>
      </c>
      <c r="AA253" s="1">
        <v>7.26</v>
      </c>
      <c r="AB253" s="1">
        <v>7.26</v>
      </c>
      <c r="AC253" s="1">
        <v>2.26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f t="shared" si="12"/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>
        <f t="shared" si="13"/>
        <v>0</v>
      </c>
      <c r="AU253" s="1">
        <v>2.26</v>
      </c>
      <c r="AV253" s="1" t="s">
        <v>1836</v>
      </c>
      <c r="BE253" s="15">
        <f t="shared" si="14"/>
        <v>0</v>
      </c>
      <c r="BN253" s="13">
        <f t="shared" si="15"/>
        <v>0</v>
      </c>
    </row>
    <row r="254" spans="1:66" ht="12.75">
      <c r="A254" s="1" t="s">
        <v>814</v>
      </c>
      <c r="B254" s="1" t="s">
        <v>815</v>
      </c>
      <c r="C254" s="1" t="s">
        <v>816</v>
      </c>
      <c r="D254" s="1" t="s">
        <v>1840</v>
      </c>
      <c r="E254" s="1" t="s">
        <v>817</v>
      </c>
      <c r="F254" s="1"/>
      <c r="G254" s="1" t="s">
        <v>1833</v>
      </c>
      <c r="H254" s="1" t="s">
        <v>818</v>
      </c>
      <c r="I254" s="1">
        <v>32518</v>
      </c>
      <c r="J254" s="1" t="s">
        <v>1880</v>
      </c>
      <c r="K254" s="1">
        <v>293.00000059999996</v>
      </c>
      <c r="L254" s="1">
        <v>0</v>
      </c>
      <c r="M254" s="1">
        <v>-1</v>
      </c>
      <c r="N254" s="1">
        <v>286</v>
      </c>
      <c r="O254" s="1">
        <v>0</v>
      </c>
      <c r="P254" s="1">
        <v>-1</v>
      </c>
      <c r="Q254" s="1">
        <v>1</v>
      </c>
      <c r="R254" s="1">
        <v>-1</v>
      </c>
      <c r="S254" s="1">
        <v>285</v>
      </c>
      <c r="T254" s="1">
        <v>-1</v>
      </c>
      <c r="U254" s="1">
        <v>0</v>
      </c>
      <c r="V254" s="1">
        <v>0</v>
      </c>
      <c r="W254" s="1">
        <v>0</v>
      </c>
      <c r="X254" s="1">
        <v>0</v>
      </c>
      <c r="Y254" s="1">
        <v>1</v>
      </c>
      <c r="Z254" s="1">
        <v>0</v>
      </c>
      <c r="AA254" s="1">
        <v>1</v>
      </c>
      <c r="AB254" s="1">
        <v>1</v>
      </c>
      <c r="AC254" s="1">
        <v>1</v>
      </c>
      <c r="AD254" s="1">
        <v>-1</v>
      </c>
      <c r="AE254" s="1">
        <v>0</v>
      </c>
      <c r="AF254" s="1">
        <v>0</v>
      </c>
      <c r="AG254" s="1">
        <v>0</v>
      </c>
      <c r="AH254" s="1">
        <v>1</v>
      </c>
      <c r="AI254" s="1">
        <v>0</v>
      </c>
      <c r="AJ254" s="1">
        <v>0</v>
      </c>
      <c r="AK254" s="1">
        <v>0</v>
      </c>
      <c r="AL254" s="1">
        <v>0</v>
      </c>
      <c r="AM254" s="1">
        <f t="shared" si="12"/>
        <v>1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>
        <f t="shared" si="13"/>
        <v>0</v>
      </c>
      <c r="AU254" s="1">
        <v>0</v>
      </c>
      <c r="AV254" s="1" t="s">
        <v>1836</v>
      </c>
      <c r="BA254" s="2">
        <v>1228</v>
      </c>
      <c r="BD254" s="2">
        <v>1900</v>
      </c>
      <c r="BE254" s="15">
        <f t="shared" si="14"/>
        <v>3128</v>
      </c>
      <c r="BG254" s="2">
        <v>276</v>
      </c>
      <c r="BJ254" s="2">
        <v>1186</v>
      </c>
      <c r="BK254" s="2">
        <v>276</v>
      </c>
      <c r="BM254" s="2">
        <v>1068</v>
      </c>
      <c r="BN254" s="13">
        <f t="shared" si="15"/>
        <v>2806</v>
      </c>
    </row>
    <row r="255" spans="1:66" ht="12.75">
      <c r="A255" s="1" t="s">
        <v>838</v>
      </c>
      <c r="B255" s="1" t="s">
        <v>839</v>
      </c>
      <c r="C255" s="1" t="s">
        <v>437</v>
      </c>
      <c r="D255" s="1" t="s">
        <v>1840</v>
      </c>
      <c r="E255" s="1" t="s">
        <v>840</v>
      </c>
      <c r="F255" s="1"/>
      <c r="G255" s="1" t="s">
        <v>1833</v>
      </c>
      <c r="H255" s="1" t="s">
        <v>841</v>
      </c>
      <c r="I255" s="1">
        <v>32518</v>
      </c>
      <c r="J255" s="1" t="s">
        <v>1880</v>
      </c>
      <c r="K255" s="1">
        <v>1.5589999999999997</v>
      </c>
      <c r="L255" s="1">
        <v>0</v>
      </c>
      <c r="M255" s="1">
        <v>-1</v>
      </c>
      <c r="N255" s="1">
        <v>0.5569999999999999</v>
      </c>
      <c r="O255" s="1">
        <v>0</v>
      </c>
      <c r="P255" s="1">
        <v>-1</v>
      </c>
      <c r="Q255" s="1">
        <v>0</v>
      </c>
      <c r="R255" s="1">
        <v>0</v>
      </c>
      <c r="S255" s="1">
        <v>0</v>
      </c>
      <c r="T255" s="1">
        <v>0</v>
      </c>
      <c r="U255" s="1">
        <v>0.5569999999999999</v>
      </c>
      <c r="V255" s="1">
        <v>-1</v>
      </c>
      <c r="W255" s="1">
        <v>0</v>
      </c>
      <c r="X255" s="1">
        <v>0</v>
      </c>
      <c r="Y255" s="1">
        <v>0</v>
      </c>
      <c r="Z255" s="1">
        <v>0</v>
      </c>
      <c r="AA255" s="1">
        <v>0.557</v>
      </c>
      <c r="AB255" s="1">
        <v>0.557</v>
      </c>
      <c r="AC255" s="1">
        <v>0.557</v>
      </c>
      <c r="AD255" s="1">
        <v>-1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f t="shared" si="12"/>
        <v>0</v>
      </c>
      <c r="AN255" s="1">
        <v>0</v>
      </c>
      <c r="AO255" s="1">
        <v>0.041</v>
      </c>
      <c r="AP255" s="1">
        <v>0</v>
      </c>
      <c r="AQ255" s="1">
        <v>0</v>
      </c>
      <c r="AR255" s="1">
        <v>0</v>
      </c>
      <c r="AS255" s="1">
        <v>0.516</v>
      </c>
      <c r="AT255">
        <f t="shared" si="13"/>
        <v>0.557</v>
      </c>
      <c r="AU255" s="1">
        <v>0</v>
      </c>
      <c r="AV255" s="1" t="s">
        <v>1836</v>
      </c>
      <c r="BE255" s="15">
        <f t="shared" si="14"/>
        <v>0</v>
      </c>
      <c r="BH255" s="2">
        <v>276</v>
      </c>
      <c r="BN255" s="13">
        <f t="shared" si="15"/>
        <v>276</v>
      </c>
    </row>
    <row r="256" spans="1:66" ht="12.75">
      <c r="A256" s="1" t="s">
        <v>852</v>
      </c>
      <c r="B256" s="1" t="s">
        <v>853</v>
      </c>
      <c r="C256" s="1" t="s">
        <v>854</v>
      </c>
      <c r="D256" s="1" t="s">
        <v>855</v>
      </c>
      <c r="E256" s="1" t="s">
        <v>856</v>
      </c>
      <c r="F256" s="1"/>
      <c r="G256" s="1" t="s">
        <v>1833</v>
      </c>
      <c r="H256" s="1" t="s">
        <v>857</v>
      </c>
      <c r="I256" s="1">
        <v>32518</v>
      </c>
      <c r="J256" s="1" t="s">
        <v>1880</v>
      </c>
      <c r="K256" s="1">
        <v>6389</v>
      </c>
      <c r="L256" s="1">
        <v>0</v>
      </c>
      <c r="M256" s="1">
        <v>0</v>
      </c>
      <c r="N256" s="1">
        <v>6389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6389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6389</v>
      </c>
      <c r="AB256" s="1">
        <v>6389</v>
      </c>
      <c r="AC256" s="1">
        <v>6389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f t="shared" si="12"/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6389</v>
      </c>
      <c r="AS256" s="1">
        <v>0</v>
      </c>
      <c r="AT256">
        <f t="shared" si="13"/>
        <v>6389</v>
      </c>
      <c r="AU256" s="1">
        <v>0</v>
      </c>
      <c r="AV256" s="1" t="s">
        <v>1844</v>
      </c>
      <c r="AY256" s="2">
        <v>22714</v>
      </c>
      <c r="BE256" s="15">
        <f t="shared" si="14"/>
        <v>22714</v>
      </c>
      <c r="BH256" s="2">
        <f>53383+276</f>
        <v>53659</v>
      </c>
      <c r="BN256" s="13">
        <f t="shared" si="15"/>
        <v>53659</v>
      </c>
    </row>
    <row r="257" spans="1:66" ht="12.75">
      <c r="A257" s="1" t="s">
        <v>901</v>
      </c>
      <c r="B257" s="1" t="s">
        <v>902</v>
      </c>
      <c r="C257" s="1" t="s">
        <v>903</v>
      </c>
      <c r="D257" s="1" t="s">
        <v>1905</v>
      </c>
      <c r="E257" s="1" t="s">
        <v>904</v>
      </c>
      <c r="F257" s="16" t="s">
        <v>214</v>
      </c>
      <c r="G257" s="1" t="s">
        <v>1894</v>
      </c>
      <c r="H257" s="1" t="s">
        <v>905</v>
      </c>
      <c r="I257" s="1">
        <v>32518</v>
      </c>
      <c r="J257" s="1" t="s">
        <v>1880</v>
      </c>
      <c r="K257" s="1">
        <v>1390.58</v>
      </c>
      <c r="L257" s="1">
        <v>0</v>
      </c>
      <c r="M257" s="1">
        <v>0</v>
      </c>
      <c r="N257" s="1">
        <v>1390.58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1390.58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1242.58</v>
      </c>
      <c r="AB257" s="1">
        <v>1242.58</v>
      </c>
      <c r="AC257" s="1">
        <v>1242.58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f t="shared" si="12"/>
        <v>0</v>
      </c>
      <c r="AN257" s="1">
        <v>0</v>
      </c>
      <c r="AO257" s="1">
        <v>0</v>
      </c>
      <c r="AP257" s="1">
        <v>80</v>
      </c>
      <c r="AQ257" s="1">
        <v>2.58</v>
      </c>
      <c r="AR257" s="1">
        <v>0</v>
      </c>
      <c r="AS257" s="1">
        <v>1160</v>
      </c>
      <c r="AT257">
        <f t="shared" si="13"/>
        <v>1242.58</v>
      </c>
      <c r="AU257" s="1">
        <v>0</v>
      </c>
      <c r="AV257" s="1" t="s">
        <v>1919</v>
      </c>
      <c r="AY257" s="2">
        <v>22714</v>
      </c>
      <c r="BE257" s="15">
        <f t="shared" si="14"/>
        <v>22714</v>
      </c>
      <c r="BH257" s="2">
        <f>53383+276</f>
        <v>53659</v>
      </c>
      <c r="BN257" s="13">
        <f t="shared" si="15"/>
        <v>53659</v>
      </c>
    </row>
    <row r="258" spans="1:66" ht="12.75">
      <c r="A258" s="1" t="s">
        <v>938</v>
      </c>
      <c r="B258" s="1" t="s">
        <v>939</v>
      </c>
      <c r="C258" s="1" t="s">
        <v>940</v>
      </c>
      <c r="D258" s="1" t="s">
        <v>30</v>
      </c>
      <c r="E258" s="1" t="s">
        <v>941</v>
      </c>
      <c r="F258" s="16" t="s">
        <v>213</v>
      </c>
      <c r="G258" s="1" t="s">
        <v>1833</v>
      </c>
      <c r="H258" s="1" t="s">
        <v>942</v>
      </c>
      <c r="I258" s="1">
        <v>32518</v>
      </c>
      <c r="J258" s="1" t="s">
        <v>1880</v>
      </c>
      <c r="K258" s="1">
        <v>15317.5998176</v>
      </c>
      <c r="L258" s="1">
        <v>0</v>
      </c>
      <c r="M258" s="1">
        <v>-1</v>
      </c>
      <c r="N258" s="1">
        <v>15317.566159999998</v>
      </c>
      <c r="O258" s="1">
        <v>0</v>
      </c>
      <c r="P258" s="1">
        <v>-1</v>
      </c>
      <c r="Q258" s="1">
        <v>15156.933999999997</v>
      </c>
      <c r="R258" s="1">
        <v>0</v>
      </c>
      <c r="S258" s="1">
        <v>160.63216</v>
      </c>
      <c r="T258" s="1">
        <v>-1</v>
      </c>
      <c r="U258" s="1">
        <v>0</v>
      </c>
      <c r="V258" s="1">
        <v>0</v>
      </c>
      <c r="W258" s="1">
        <v>0</v>
      </c>
      <c r="X258" s="1">
        <v>0</v>
      </c>
      <c r="Y258" s="1">
        <v>930.4720000000001</v>
      </c>
      <c r="Z258" s="1">
        <v>14226.461999999998</v>
      </c>
      <c r="AA258" s="1">
        <v>891.4720000000001</v>
      </c>
      <c r="AB258" s="1">
        <v>845.4720000000001</v>
      </c>
      <c r="AC258" s="1">
        <v>827.4720000000001</v>
      </c>
      <c r="AD258" s="1">
        <v>0</v>
      </c>
      <c r="AE258" s="1">
        <v>0</v>
      </c>
      <c r="AF258" s="1">
        <v>0</v>
      </c>
      <c r="AG258" s="1">
        <v>0</v>
      </c>
      <c r="AH258" s="1">
        <v>304.30400000000003</v>
      </c>
      <c r="AI258" s="1">
        <v>0</v>
      </c>
      <c r="AJ258" s="1">
        <v>0</v>
      </c>
      <c r="AK258" s="1">
        <v>523.168</v>
      </c>
      <c r="AL258" s="1">
        <v>0</v>
      </c>
      <c r="AM258" s="1">
        <f t="shared" si="12"/>
        <v>827.472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>
        <f t="shared" si="13"/>
        <v>0</v>
      </c>
      <c r="AU258" s="1">
        <v>0</v>
      </c>
      <c r="AV258" s="1" t="s">
        <v>1919</v>
      </c>
      <c r="BA258" s="2">
        <v>1228</v>
      </c>
      <c r="BC258" s="2">
        <v>1720</v>
      </c>
      <c r="BD258" s="2">
        <v>7130</v>
      </c>
      <c r="BE258" s="15">
        <f t="shared" si="14"/>
        <v>10078</v>
      </c>
      <c r="BF258" s="2">
        <v>276</v>
      </c>
      <c r="BJ258" s="2">
        <v>1071</v>
      </c>
      <c r="BK258" s="2">
        <v>276</v>
      </c>
      <c r="BL258" s="2">
        <v>620</v>
      </c>
      <c r="BM258" s="2">
        <v>1823</v>
      </c>
      <c r="BN258" s="13">
        <f t="shared" si="15"/>
        <v>4066</v>
      </c>
    </row>
    <row r="259" spans="1:66" ht="12.75">
      <c r="A259" s="1" t="s">
        <v>958</v>
      </c>
      <c r="B259" s="1" t="s">
        <v>959</v>
      </c>
      <c r="C259" s="1" t="s">
        <v>768</v>
      </c>
      <c r="D259" s="1" t="s">
        <v>2037</v>
      </c>
      <c r="E259" s="1" t="s">
        <v>960</v>
      </c>
      <c r="F259" s="1"/>
      <c r="G259" s="1" t="s">
        <v>1833</v>
      </c>
      <c r="H259" s="1" t="s">
        <v>961</v>
      </c>
      <c r="I259" s="1">
        <v>32518</v>
      </c>
      <c r="J259" s="1" t="s">
        <v>1880</v>
      </c>
      <c r="K259" s="1">
        <v>10.875749999999993</v>
      </c>
      <c r="L259" s="1">
        <v>0</v>
      </c>
      <c r="M259" s="1">
        <v>-1</v>
      </c>
      <c r="N259" s="1">
        <v>1.19814</v>
      </c>
      <c r="O259" s="1">
        <v>0</v>
      </c>
      <c r="P259" s="1">
        <v>-1</v>
      </c>
      <c r="Q259" s="1">
        <v>1.19453</v>
      </c>
      <c r="R259" s="1">
        <v>-1</v>
      </c>
      <c r="S259" s="1">
        <v>0</v>
      </c>
      <c r="T259" s="1">
        <v>0</v>
      </c>
      <c r="U259" s="1">
        <v>0.00361</v>
      </c>
      <c r="V259" s="1">
        <v>-1</v>
      </c>
      <c r="W259" s="1">
        <v>0</v>
      </c>
      <c r="X259" s="1">
        <v>0</v>
      </c>
      <c r="Y259" s="1">
        <v>0</v>
      </c>
      <c r="Z259" s="1">
        <v>1.1945299999999999</v>
      </c>
      <c r="AA259" s="1">
        <v>0.07237</v>
      </c>
      <c r="AB259" s="1">
        <v>0.061130000000000004</v>
      </c>
      <c r="AC259" s="1">
        <v>0.01302</v>
      </c>
      <c r="AD259" s="1">
        <v>-1</v>
      </c>
      <c r="AE259" s="1">
        <v>0</v>
      </c>
      <c r="AF259" s="1">
        <v>0</v>
      </c>
      <c r="AG259" s="1">
        <v>0.00948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f aca="true" t="shared" si="16" ref="AM259:AM322">SUM(AE259:AL259)</f>
        <v>0.00948</v>
      </c>
      <c r="AN259" s="1">
        <v>0.00011999999999999999</v>
      </c>
      <c r="AO259" s="1">
        <v>0.00069</v>
      </c>
      <c r="AP259" s="1">
        <v>0.00087</v>
      </c>
      <c r="AQ259" s="1">
        <v>0.00031</v>
      </c>
      <c r="AR259" s="1">
        <v>0.00023999999999999998</v>
      </c>
      <c r="AS259" s="1">
        <v>0.00131</v>
      </c>
      <c r="AT259">
        <f aca="true" t="shared" si="17" ref="AT259:AT322">SUM(AN259:AS259)</f>
        <v>0.00354</v>
      </c>
      <c r="AU259" s="1">
        <v>0</v>
      </c>
      <c r="AV259" s="1" t="s">
        <v>1836</v>
      </c>
      <c r="BA259" s="2">
        <v>1228</v>
      </c>
      <c r="BE259" s="15">
        <f aca="true" t="shared" si="18" ref="BE259:BE322">SUM(AW259:BD259)</f>
        <v>1228</v>
      </c>
      <c r="BG259" s="2">
        <v>276</v>
      </c>
      <c r="BH259" s="2">
        <v>276</v>
      </c>
      <c r="BJ259" s="2">
        <v>1186</v>
      </c>
      <c r="BK259" s="2">
        <v>276</v>
      </c>
      <c r="BN259" s="13">
        <f aca="true" t="shared" si="19" ref="BN259:BN322">SUM(BF259:BM259)</f>
        <v>2014</v>
      </c>
    </row>
    <row r="260" spans="1:66" ht="12.75">
      <c r="A260" s="1" t="s">
        <v>967</v>
      </c>
      <c r="B260" s="1" t="s">
        <v>968</v>
      </c>
      <c r="C260" s="1" t="s">
        <v>969</v>
      </c>
      <c r="D260" s="1" t="s">
        <v>2125</v>
      </c>
      <c r="E260" s="1" t="s">
        <v>970</v>
      </c>
      <c r="F260" s="1"/>
      <c r="G260" s="1" t="s">
        <v>1833</v>
      </c>
      <c r="H260" s="1" t="s">
        <v>971</v>
      </c>
      <c r="I260" s="1">
        <v>32518</v>
      </c>
      <c r="J260" s="1" t="s">
        <v>1880</v>
      </c>
      <c r="K260" s="1">
        <v>1650</v>
      </c>
      <c r="L260" s="1">
        <v>0</v>
      </c>
      <c r="M260" s="1">
        <v>0</v>
      </c>
      <c r="N260" s="1">
        <v>1650</v>
      </c>
      <c r="O260" s="1">
        <v>0</v>
      </c>
      <c r="P260" s="1">
        <v>0</v>
      </c>
      <c r="Q260" s="1">
        <v>1650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1650</v>
      </c>
      <c r="Z260" s="1">
        <v>0</v>
      </c>
      <c r="AA260" s="1">
        <v>1650</v>
      </c>
      <c r="AB260" s="1">
        <v>1650</v>
      </c>
      <c r="AC260" s="1">
        <v>1650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1650</v>
      </c>
      <c r="AL260" s="1">
        <v>0</v>
      </c>
      <c r="AM260" s="1">
        <f t="shared" si="16"/>
        <v>1650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>
        <f t="shared" si="17"/>
        <v>0</v>
      </c>
      <c r="AU260" s="1">
        <v>0</v>
      </c>
      <c r="AV260" s="1" t="s">
        <v>1844</v>
      </c>
      <c r="BA260" s="2">
        <v>1228</v>
      </c>
      <c r="BD260" s="2">
        <v>1900</v>
      </c>
      <c r="BE260" s="15">
        <f t="shared" si="18"/>
        <v>3128</v>
      </c>
      <c r="BF260" s="2">
        <v>276</v>
      </c>
      <c r="BJ260" s="2">
        <v>1174</v>
      </c>
      <c r="BK260" s="2">
        <v>276</v>
      </c>
      <c r="BM260" s="2">
        <v>1068</v>
      </c>
      <c r="BN260" s="13">
        <f t="shared" si="19"/>
        <v>2794</v>
      </c>
    </row>
    <row r="261" spans="1:66" ht="12.75">
      <c r="A261" s="1" t="s">
        <v>977</v>
      </c>
      <c r="B261" s="1" t="s">
        <v>978</v>
      </c>
      <c r="C261" s="1" t="s">
        <v>637</v>
      </c>
      <c r="D261" s="1" t="s">
        <v>30</v>
      </c>
      <c r="E261" s="1" t="s">
        <v>979</v>
      </c>
      <c r="F261" s="1"/>
      <c r="G261" s="1" t="s">
        <v>1833</v>
      </c>
      <c r="H261" s="1" t="s">
        <v>980</v>
      </c>
      <c r="I261" s="1">
        <v>32518</v>
      </c>
      <c r="J261" s="1" t="s">
        <v>1880</v>
      </c>
      <c r="K261" s="1">
        <v>20677.630012</v>
      </c>
      <c r="L261" s="1">
        <v>0</v>
      </c>
      <c r="M261" s="1">
        <v>-1</v>
      </c>
      <c r="N261" s="1">
        <v>20677.630012</v>
      </c>
      <c r="O261" s="1">
        <v>0</v>
      </c>
      <c r="P261" s="1">
        <v>-1</v>
      </c>
      <c r="Q261" s="1">
        <v>20499.800012</v>
      </c>
      <c r="R261" s="1">
        <v>-1</v>
      </c>
      <c r="S261" s="1">
        <v>76.796</v>
      </c>
      <c r="T261" s="1">
        <v>-1</v>
      </c>
      <c r="U261" s="1">
        <v>0</v>
      </c>
      <c r="V261" s="1">
        <v>0</v>
      </c>
      <c r="W261" s="1">
        <v>101.03399999999999</v>
      </c>
      <c r="X261" s="1">
        <v>-1</v>
      </c>
      <c r="Y261" s="1">
        <v>0</v>
      </c>
      <c r="Z261" s="1">
        <v>20499.800012</v>
      </c>
      <c r="AA261" s="1">
        <v>1980.000012</v>
      </c>
      <c r="AB261" s="1">
        <v>1980.000012</v>
      </c>
      <c r="AC261" s="1">
        <v>300.00001199999997</v>
      </c>
      <c r="AD261" s="1">
        <v>-1</v>
      </c>
      <c r="AE261" s="1">
        <v>0</v>
      </c>
      <c r="AF261" s="1">
        <v>0</v>
      </c>
      <c r="AG261" s="1">
        <v>300.00001199999997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f t="shared" si="16"/>
        <v>300.00001199999997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>
        <f t="shared" si="17"/>
        <v>0</v>
      </c>
      <c r="AU261" s="1">
        <v>0</v>
      </c>
      <c r="AV261" s="1" t="s">
        <v>1919</v>
      </c>
      <c r="BA261" s="2">
        <v>1228</v>
      </c>
      <c r="BC261" s="2">
        <v>1720</v>
      </c>
      <c r="BD261" s="2">
        <v>7130</v>
      </c>
      <c r="BE261" s="15">
        <f t="shared" si="18"/>
        <v>10078</v>
      </c>
      <c r="BF261" s="2">
        <v>276</v>
      </c>
      <c r="BJ261" s="2">
        <v>1071</v>
      </c>
      <c r="BK261" s="2">
        <v>276</v>
      </c>
      <c r="BL261" s="2">
        <v>620</v>
      </c>
      <c r="BM261" s="2">
        <v>1823</v>
      </c>
      <c r="BN261" s="13">
        <f t="shared" si="19"/>
        <v>4066</v>
      </c>
    </row>
    <row r="262" spans="1:66" ht="12.75">
      <c r="A262" s="1" t="s">
        <v>996</v>
      </c>
      <c r="B262" s="1" t="s">
        <v>997</v>
      </c>
      <c r="C262" s="1" t="s">
        <v>536</v>
      </c>
      <c r="D262" s="1" t="s">
        <v>1848</v>
      </c>
      <c r="E262" s="1" t="s">
        <v>998</v>
      </c>
      <c r="F262" s="1"/>
      <c r="G262" s="1" t="s">
        <v>1833</v>
      </c>
      <c r="H262" s="1" t="s">
        <v>999</v>
      </c>
      <c r="I262" s="1">
        <v>32518</v>
      </c>
      <c r="J262" s="1" t="s">
        <v>1880</v>
      </c>
      <c r="K262" s="1">
        <v>19079.418786199996</v>
      </c>
      <c r="L262" s="1">
        <v>-1</v>
      </c>
      <c r="M262" s="1">
        <v>-1</v>
      </c>
      <c r="N262" s="1">
        <v>19079.400005999996</v>
      </c>
      <c r="O262" s="1">
        <v>-1</v>
      </c>
      <c r="P262" s="1">
        <v>-1</v>
      </c>
      <c r="Q262" s="1">
        <v>18986.400005999996</v>
      </c>
      <c r="R262" s="1">
        <v>-1</v>
      </c>
      <c r="S262" s="1">
        <v>0</v>
      </c>
      <c r="T262" s="1">
        <v>0</v>
      </c>
      <c r="U262" s="1">
        <v>93</v>
      </c>
      <c r="V262" s="1">
        <v>0</v>
      </c>
      <c r="W262" s="1">
        <v>0</v>
      </c>
      <c r="X262" s="1">
        <v>0</v>
      </c>
      <c r="Y262" s="1">
        <v>251.8</v>
      </c>
      <c r="Z262" s="1">
        <v>18734.60000600001</v>
      </c>
      <c r="AA262" s="1">
        <v>1123.2</v>
      </c>
      <c r="AB262" s="1">
        <v>1123.2</v>
      </c>
      <c r="AC262" s="1">
        <v>93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f t="shared" si="16"/>
        <v>0</v>
      </c>
      <c r="AN262" s="1">
        <v>0</v>
      </c>
      <c r="AO262" s="1">
        <v>0</v>
      </c>
      <c r="AP262" s="1">
        <v>0</v>
      </c>
      <c r="AQ262" s="1">
        <v>93</v>
      </c>
      <c r="AR262" s="1">
        <v>0</v>
      </c>
      <c r="AS262" s="1">
        <v>0</v>
      </c>
      <c r="AT262">
        <f t="shared" si="17"/>
        <v>93</v>
      </c>
      <c r="AU262" s="1">
        <v>0</v>
      </c>
      <c r="AV262" s="1" t="s">
        <v>1844</v>
      </c>
      <c r="AY262" s="2">
        <v>22714</v>
      </c>
      <c r="BE262" s="15">
        <f t="shared" si="18"/>
        <v>22714</v>
      </c>
      <c r="BH262" s="2">
        <f>53177+276</f>
        <v>53453</v>
      </c>
      <c r="BN262" s="13">
        <f t="shared" si="19"/>
        <v>53453</v>
      </c>
    </row>
    <row r="263" spans="1:66" ht="12.75">
      <c r="A263" s="1" t="s">
        <v>1013</v>
      </c>
      <c r="B263" s="1" t="s">
        <v>1014</v>
      </c>
      <c r="C263" s="1" t="s">
        <v>1015</v>
      </c>
      <c r="D263" s="1" t="s">
        <v>1892</v>
      </c>
      <c r="E263" s="1" t="s">
        <v>1016</v>
      </c>
      <c r="F263" s="1"/>
      <c r="G263" s="1" t="s">
        <v>1833</v>
      </c>
      <c r="H263" s="1" t="s">
        <v>1017</v>
      </c>
      <c r="I263" s="1">
        <v>32518</v>
      </c>
      <c r="J263" s="1" t="s">
        <v>1880</v>
      </c>
      <c r="K263" s="1">
        <v>5023.000412799999</v>
      </c>
      <c r="L263" s="1">
        <v>0</v>
      </c>
      <c r="M263" s="1">
        <v>0</v>
      </c>
      <c r="N263" s="1">
        <v>4473</v>
      </c>
      <c r="O263" s="1">
        <v>0</v>
      </c>
      <c r="P263" s="1">
        <v>0</v>
      </c>
      <c r="Q263" s="1">
        <v>0</v>
      </c>
      <c r="R263" s="1">
        <v>0</v>
      </c>
      <c r="S263" s="1">
        <v>4455</v>
      </c>
      <c r="T263" s="1">
        <v>0</v>
      </c>
      <c r="U263" s="1">
        <v>18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18</v>
      </c>
      <c r="AB263" s="1">
        <v>18</v>
      </c>
      <c r="AC263" s="1">
        <v>18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f t="shared" si="16"/>
        <v>0</v>
      </c>
      <c r="AN263" s="1">
        <v>0</v>
      </c>
      <c r="AO263" s="1">
        <v>0</v>
      </c>
      <c r="AP263" s="1">
        <v>0</v>
      </c>
      <c r="AQ263" s="1">
        <v>18</v>
      </c>
      <c r="AR263" s="1">
        <v>0</v>
      </c>
      <c r="AS263" s="1">
        <v>0</v>
      </c>
      <c r="AT263">
        <f t="shared" si="17"/>
        <v>18</v>
      </c>
      <c r="AU263" s="1">
        <v>0</v>
      </c>
      <c r="AV263" s="1" t="s">
        <v>1844</v>
      </c>
      <c r="BE263" s="15">
        <f t="shared" si="18"/>
        <v>0</v>
      </c>
      <c r="BH263" s="2">
        <v>276</v>
      </c>
      <c r="BN263" s="13">
        <f t="shared" si="19"/>
        <v>276</v>
      </c>
    </row>
    <row r="264" spans="1:66" ht="12.75">
      <c r="A264" s="1" t="s">
        <v>1041</v>
      </c>
      <c r="B264" s="1" t="s">
        <v>1042</v>
      </c>
      <c r="C264" s="1" t="s">
        <v>1043</v>
      </c>
      <c r="D264" s="1" t="s">
        <v>388</v>
      </c>
      <c r="E264" s="1" t="s">
        <v>1044</v>
      </c>
      <c r="F264" s="1"/>
      <c r="G264" s="1" t="s">
        <v>1894</v>
      </c>
      <c r="H264" s="1" t="s">
        <v>1045</v>
      </c>
      <c r="I264" s="1">
        <v>32518</v>
      </c>
      <c r="J264" s="1" t="s">
        <v>1880</v>
      </c>
      <c r="K264" s="1">
        <v>54</v>
      </c>
      <c r="L264" s="1">
        <v>0</v>
      </c>
      <c r="M264" s="1">
        <v>0</v>
      </c>
      <c r="N264" s="1">
        <v>54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54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54</v>
      </c>
      <c r="AB264" s="1">
        <v>54</v>
      </c>
      <c r="AC264" s="1">
        <v>54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f t="shared" si="16"/>
        <v>0</v>
      </c>
      <c r="AN264" s="1">
        <v>0</v>
      </c>
      <c r="AO264" s="1">
        <v>0</v>
      </c>
      <c r="AP264" s="1">
        <v>0</v>
      </c>
      <c r="AQ264" s="1">
        <v>54</v>
      </c>
      <c r="AR264" s="1">
        <v>0</v>
      </c>
      <c r="AS264" s="1">
        <v>0</v>
      </c>
      <c r="AT264">
        <f t="shared" si="17"/>
        <v>54</v>
      </c>
      <c r="AU264" s="1">
        <v>0</v>
      </c>
      <c r="AV264" s="1" t="s">
        <v>1836</v>
      </c>
      <c r="AY264" s="2">
        <v>22714</v>
      </c>
      <c r="BE264" s="15">
        <f t="shared" si="18"/>
        <v>22714</v>
      </c>
      <c r="BH264" s="2">
        <f>53177+276</f>
        <v>53453</v>
      </c>
      <c r="BN264" s="13">
        <f t="shared" si="19"/>
        <v>53453</v>
      </c>
    </row>
    <row r="265" spans="1:66" ht="12.75">
      <c r="A265" s="1" t="s">
        <v>1051</v>
      </c>
      <c r="B265" s="1" t="s">
        <v>1052</v>
      </c>
      <c r="C265" s="1" t="s">
        <v>1053</v>
      </c>
      <c r="D265" s="1" t="s">
        <v>1840</v>
      </c>
      <c r="E265" s="1" t="s">
        <v>1054</v>
      </c>
      <c r="F265" s="1"/>
      <c r="G265" s="1" t="s">
        <v>1833</v>
      </c>
      <c r="H265" s="1" t="s">
        <v>1055</v>
      </c>
      <c r="I265" s="1">
        <v>32518</v>
      </c>
      <c r="J265" s="1" t="s">
        <v>1880</v>
      </c>
      <c r="K265" s="1">
        <v>2.062</v>
      </c>
      <c r="L265" s="1">
        <v>0</v>
      </c>
      <c r="M265" s="1">
        <v>-1</v>
      </c>
      <c r="N265" s="1">
        <v>2.062</v>
      </c>
      <c r="O265" s="1">
        <v>0</v>
      </c>
      <c r="P265" s="1">
        <v>-1</v>
      </c>
      <c r="Q265" s="1">
        <v>0</v>
      </c>
      <c r="R265" s="1">
        <v>0</v>
      </c>
      <c r="S265" s="1">
        <v>0.022</v>
      </c>
      <c r="T265" s="1">
        <v>-1</v>
      </c>
      <c r="U265" s="1">
        <v>2.01</v>
      </c>
      <c r="V265" s="1">
        <v>-1</v>
      </c>
      <c r="W265" s="1">
        <v>0.03</v>
      </c>
      <c r="X265" s="1">
        <v>-1</v>
      </c>
      <c r="Y265" s="1">
        <v>0</v>
      </c>
      <c r="Z265" s="1">
        <v>0</v>
      </c>
      <c r="AA265" s="1">
        <v>2.01</v>
      </c>
      <c r="AB265" s="1">
        <v>2.01</v>
      </c>
      <c r="AC265" s="1">
        <v>2.01</v>
      </c>
      <c r="AD265" s="1">
        <v>-1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f t="shared" si="16"/>
        <v>0</v>
      </c>
      <c r="AN265" s="1">
        <v>1.91</v>
      </c>
      <c r="AO265" s="1">
        <v>0</v>
      </c>
      <c r="AP265" s="1">
        <v>0</v>
      </c>
      <c r="AQ265" s="1">
        <v>0.1</v>
      </c>
      <c r="AR265" s="1">
        <v>0</v>
      </c>
      <c r="AS265" s="1">
        <v>0</v>
      </c>
      <c r="AT265">
        <f t="shared" si="17"/>
        <v>2.01</v>
      </c>
      <c r="AU265" s="1">
        <v>0</v>
      </c>
      <c r="AV265" s="1" t="s">
        <v>1836</v>
      </c>
      <c r="BE265" s="15">
        <f t="shared" si="18"/>
        <v>0</v>
      </c>
      <c r="BH265" s="2">
        <v>276</v>
      </c>
      <c r="BN265" s="13">
        <f t="shared" si="19"/>
        <v>276</v>
      </c>
    </row>
    <row r="266" spans="1:66" ht="12.75">
      <c r="A266" s="1" t="s">
        <v>1110</v>
      </c>
      <c r="B266" s="1" t="s">
        <v>1111</v>
      </c>
      <c r="C266" s="1" t="s">
        <v>1112</v>
      </c>
      <c r="D266" s="1" t="s">
        <v>1848</v>
      </c>
      <c r="E266" s="1" t="s">
        <v>1113</v>
      </c>
      <c r="F266" s="1"/>
      <c r="G266" s="1" t="s">
        <v>1833</v>
      </c>
      <c r="H266" s="1" t="s">
        <v>1114</v>
      </c>
      <c r="I266" s="1">
        <v>32518</v>
      </c>
      <c r="J266" s="1" t="s">
        <v>1880</v>
      </c>
      <c r="K266" s="1">
        <v>1888.4151576000004</v>
      </c>
      <c r="L266" s="1">
        <v>-1</v>
      </c>
      <c r="M266" s="1">
        <v>-1</v>
      </c>
      <c r="N266" s="1">
        <v>1888.400012</v>
      </c>
      <c r="O266" s="1">
        <v>-1</v>
      </c>
      <c r="P266" s="1">
        <v>-1</v>
      </c>
      <c r="Q266" s="1">
        <v>0</v>
      </c>
      <c r="R266" s="1">
        <v>0</v>
      </c>
      <c r="S266" s="1">
        <v>1658.400012</v>
      </c>
      <c r="T266" s="1">
        <v>-1</v>
      </c>
      <c r="U266" s="1">
        <v>230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230</v>
      </c>
      <c r="AB266" s="1">
        <v>230</v>
      </c>
      <c r="AC266" s="1">
        <v>138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f t="shared" si="16"/>
        <v>0</v>
      </c>
      <c r="AN266" s="1">
        <v>0</v>
      </c>
      <c r="AO266" s="1">
        <v>0</v>
      </c>
      <c r="AP266" s="1">
        <v>0</v>
      </c>
      <c r="AQ266" s="1">
        <v>138</v>
      </c>
      <c r="AR266" s="1">
        <v>0</v>
      </c>
      <c r="AS266" s="1">
        <v>0</v>
      </c>
      <c r="AT266">
        <f t="shared" si="17"/>
        <v>138</v>
      </c>
      <c r="AU266" s="1">
        <v>0</v>
      </c>
      <c r="AV266" s="1" t="s">
        <v>1868</v>
      </c>
      <c r="AY266" s="2">
        <v>22714</v>
      </c>
      <c r="BE266" s="15">
        <f t="shared" si="18"/>
        <v>22714</v>
      </c>
      <c r="BH266" s="2">
        <f>53196+276</f>
        <v>53472</v>
      </c>
      <c r="BN266" s="13">
        <f t="shared" si="19"/>
        <v>53472</v>
      </c>
    </row>
    <row r="267" spans="1:66" ht="12.75">
      <c r="A267" s="1" t="s">
        <v>1135</v>
      </c>
      <c r="B267" s="1" t="s">
        <v>1136</v>
      </c>
      <c r="C267" s="1" t="s">
        <v>1137</v>
      </c>
      <c r="D267" s="1" t="s">
        <v>1892</v>
      </c>
      <c r="E267" s="1" t="s">
        <v>1138</v>
      </c>
      <c r="F267" s="1"/>
      <c r="G267" s="1" t="s">
        <v>1833</v>
      </c>
      <c r="H267" s="1" t="s">
        <v>1139</v>
      </c>
      <c r="I267" s="1">
        <v>32518</v>
      </c>
      <c r="J267" s="1" t="s">
        <v>1880</v>
      </c>
      <c r="K267" s="1">
        <v>260.100991</v>
      </c>
      <c r="L267" s="1">
        <v>0</v>
      </c>
      <c r="M267" s="1">
        <v>0</v>
      </c>
      <c r="N267" s="1">
        <v>260.1</v>
      </c>
      <c r="O267" s="1">
        <v>0</v>
      </c>
      <c r="P267" s="1">
        <v>0</v>
      </c>
      <c r="Q267" s="1">
        <v>10</v>
      </c>
      <c r="R267" s="1">
        <v>0</v>
      </c>
      <c r="S267" s="1">
        <v>0</v>
      </c>
      <c r="T267" s="1">
        <v>0</v>
      </c>
      <c r="U267" s="1">
        <v>250.1</v>
      </c>
      <c r="V267" s="1">
        <v>0</v>
      </c>
      <c r="W267" s="1">
        <v>0</v>
      </c>
      <c r="X267" s="1">
        <v>0</v>
      </c>
      <c r="Y267" s="1">
        <v>0</v>
      </c>
      <c r="Z267" s="1">
        <v>10</v>
      </c>
      <c r="AA267" s="1">
        <v>0.1</v>
      </c>
      <c r="AB267" s="1">
        <v>0.1</v>
      </c>
      <c r="AC267" s="1">
        <v>0.1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f t="shared" si="16"/>
        <v>0</v>
      </c>
      <c r="AN267" s="1">
        <v>0</v>
      </c>
      <c r="AO267" s="1">
        <v>0</v>
      </c>
      <c r="AP267" s="1">
        <v>0</v>
      </c>
      <c r="AQ267" s="1">
        <v>0.1</v>
      </c>
      <c r="AR267" s="1">
        <v>0</v>
      </c>
      <c r="AS267" s="1">
        <v>0</v>
      </c>
      <c r="AT267">
        <f t="shared" si="17"/>
        <v>0.1</v>
      </c>
      <c r="AU267" s="1">
        <v>0</v>
      </c>
      <c r="AV267" s="1" t="s">
        <v>1844</v>
      </c>
      <c r="AY267" s="2">
        <v>22714</v>
      </c>
      <c r="BE267" s="15">
        <f t="shared" si="18"/>
        <v>22714</v>
      </c>
      <c r="BH267" s="2">
        <f>53196+276</f>
        <v>53472</v>
      </c>
      <c r="BN267" s="13">
        <f t="shared" si="19"/>
        <v>53472</v>
      </c>
    </row>
    <row r="268" spans="1:66" ht="12.75">
      <c r="A268" s="1" t="s">
        <v>1152</v>
      </c>
      <c r="B268" s="1" t="s">
        <v>1153</v>
      </c>
      <c r="C268" s="1" t="s">
        <v>1154</v>
      </c>
      <c r="D268" s="1" t="s">
        <v>1840</v>
      </c>
      <c r="E268" s="1" t="s">
        <v>1155</v>
      </c>
      <c r="F268" s="16" t="s">
        <v>213</v>
      </c>
      <c r="G268" s="1" t="s">
        <v>1833</v>
      </c>
      <c r="H268" s="1" t="s">
        <v>1156</v>
      </c>
      <c r="I268" s="1">
        <v>32518</v>
      </c>
      <c r="J268" s="1" t="s">
        <v>1880</v>
      </c>
      <c r="K268" s="1">
        <v>36.1644632</v>
      </c>
      <c r="L268" s="1">
        <v>0</v>
      </c>
      <c r="M268" s="1">
        <v>-1</v>
      </c>
      <c r="N268" s="1">
        <v>1.8877632</v>
      </c>
      <c r="O268" s="1">
        <v>0</v>
      </c>
      <c r="P268" s="1">
        <v>-1</v>
      </c>
      <c r="Q268" s="1">
        <v>0</v>
      </c>
      <c r="R268" s="1">
        <v>0</v>
      </c>
      <c r="S268" s="1">
        <v>0</v>
      </c>
      <c r="T268" s="1">
        <v>0</v>
      </c>
      <c r="U268" s="1">
        <v>1.8877632</v>
      </c>
      <c r="V268" s="1">
        <v>-1</v>
      </c>
      <c r="W268" s="1">
        <v>0</v>
      </c>
      <c r="X268" s="1">
        <v>0</v>
      </c>
      <c r="Y268" s="1">
        <v>0</v>
      </c>
      <c r="Z268" s="1">
        <v>0</v>
      </c>
      <c r="AA268" s="1">
        <v>1.5812531999999997</v>
      </c>
      <c r="AB268" s="1">
        <v>1.5720739999999997</v>
      </c>
      <c r="AC268" s="1">
        <v>1.54676</v>
      </c>
      <c r="AD268" s="1">
        <v>-1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f t="shared" si="16"/>
        <v>0</v>
      </c>
      <c r="AN268" s="1">
        <v>0.3989</v>
      </c>
      <c r="AO268" s="1">
        <v>0.030536</v>
      </c>
      <c r="AP268" s="1">
        <v>0.096524</v>
      </c>
      <c r="AQ268" s="1">
        <v>0.6201</v>
      </c>
      <c r="AR268" s="1">
        <v>0.2532</v>
      </c>
      <c r="AS268" s="1">
        <v>0.1475</v>
      </c>
      <c r="AT268">
        <f t="shared" si="17"/>
        <v>1.54676</v>
      </c>
      <c r="AU268" s="1">
        <v>0</v>
      </c>
      <c r="AV268" s="1" t="s">
        <v>1836</v>
      </c>
      <c r="BE268" s="15">
        <f t="shared" si="18"/>
        <v>0</v>
      </c>
      <c r="BH268" s="2">
        <v>276</v>
      </c>
      <c r="BN268" s="13">
        <f t="shared" si="19"/>
        <v>276</v>
      </c>
    </row>
    <row r="269" spans="1:66" ht="12.75">
      <c r="A269" s="1" t="s">
        <v>1157</v>
      </c>
      <c r="B269" s="1" t="s">
        <v>1158</v>
      </c>
      <c r="C269" s="1" t="s">
        <v>1159</v>
      </c>
      <c r="D269" s="1" t="s">
        <v>2097</v>
      </c>
      <c r="E269" s="1" t="s">
        <v>1160</v>
      </c>
      <c r="F269" s="16" t="s">
        <v>213</v>
      </c>
      <c r="G269" s="1" t="s">
        <v>1833</v>
      </c>
      <c r="H269" s="1" t="s">
        <v>1161</v>
      </c>
      <c r="I269" s="1">
        <v>32518</v>
      </c>
      <c r="J269" s="1" t="s">
        <v>1880</v>
      </c>
      <c r="K269" s="1">
        <v>232.648595</v>
      </c>
      <c r="L269" s="1">
        <v>0</v>
      </c>
      <c r="M269" s="1">
        <v>0</v>
      </c>
      <c r="N269" s="1">
        <v>232.6</v>
      </c>
      <c r="O269" s="1">
        <v>0</v>
      </c>
      <c r="P269" s="1">
        <v>0</v>
      </c>
      <c r="Q269" s="1">
        <v>17.6</v>
      </c>
      <c r="R269" s="1">
        <v>0</v>
      </c>
      <c r="S269" s="1">
        <v>215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17.6</v>
      </c>
      <c r="Z269" s="1">
        <v>0</v>
      </c>
      <c r="AA269" s="1">
        <v>17.6</v>
      </c>
      <c r="AB269" s="1">
        <v>17.6</v>
      </c>
      <c r="AC269" s="1">
        <v>17.6</v>
      </c>
      <c r="AD269" s="1">
        <v>0</v>
      </c>
      <c r="AE269" s="1">
        <v>0</v>
      </c>
      <c r="AF269" s="1">
        <v>0</v>
      </c>
      <c r="AG269" s="1">
        <v>0</v>
      </c>
      <c r="AH269" s="1">
        <v>17.6</v>
      </c>
      <c r="AI269" s="1">
        <v>0</v>
      </c>
      <c r="AJ269" s="1">
        <v>0</v>
      </c>
      <c r="AK269" s="1">
        <v>0</v>
      </c>
      <c r="AL269" s="1">
        <v>0</v>
      </c>
      <c r="AM269" s="1">
        <f t="shared" si="16"/>
        <v>17.6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>
        <f t="shared" si="17"/>
        <v>0</v>
      </c>
      <c r="AU269" s="1">
        <v>0</v>
      </c>
      <c r="AV269" s="1" t="s">
        <v>1836</v>
      </c>
      <c r="BA269" s="2">
        <v>1228</v>
      </c>
      <c r="BD269" s="2">
        <v>1900</v>
      </c>
      <c r="BE269" s="15">
        <f t="shared" si="18"/>
        <v>3128</v>
      </c>
      <c r="BG269" s="2">
        <v>276</v>
      </c>
      <c r="BJ269" s="2">
        <v>1186</v>
      </c>
      <c r="BK269" s="2">
        <v>276</v>
      </c>
      <c r="BM269" s="2">
        <v>1068</v>
      </c>
      <c r="BN269" s="13">
        <f t="shared" si="19"/>
        <v>2806</v>
      </c>
    </row>
    <row r="270" spans="1:66" ht="12.75">
      <c r="A270" s="1" t="s">
        <v>1162</v>
      </c>
      <c r="B270" s="1" t="s">
        <v>1163</v>
      </c>
      <c r="C270" s="1" t="s">
        <v>1164</v>
      </c>
      <c r="D270" s="1" t="s">
        <v>2097</v>
      </c>
      <c r="E270" s="1" t="s">
        <v>1165</v>
      </c>
      <c r="F270" s="16" t="s">
        <v>213</v>
      </c>
      <c r="G270" s="1" t="s">
        <v>1833</v>
      </c>
      <c r="H270" s="1" t="s">
        <v>1166</v>
      </c>
      <c r="I270" s="1">
        <v>32518</v>
      </c>
      <c r="J270" s="1" t="s">
        <v>1880</v>
      </c>
      <c r="K270" s="1">
        <v>8451.000017599998</v>
      </c>
      <c r="L270" s="1">
        <v>0</v>
      </c>
      <c r="M270" s="1">
        <v>-1</v>
      </c>
      <c r="N270" s="1">
        <v>4784</v>
      </c>
      <c r="O270" s="1">
        <v>0</v>
      </c>
      <c r="P270" s="1">
        <v>-1</v>
      </c>
      <c r="Q270" s="1">
        <v>4685</v>
      </c>
      <c r="R270" s="1">
        <v>-1</v>
      </c>
      <c r="S270" s="1">
        <v>99</v>
      </c>
      <c r="T270" s="1">
        <v>-1</v>
      </c>
      <c r="U270" s="1">
        <v>0</v>
      </c>
      <c r="V270" s="1">
        <v>0</v>
      </c>
      <c r="W270" s="1">
        <v>0</v>
      </c>
      <c r="X270" s="1">
        <v>0</v>
      </c>
      <c r="Y270" s="1">
        <v>4681</v>
      </c>
      <c r="Z270" s="1">
        <v>4</v>
      </c>
      <c r="AA270" s="1">
        <v>4654</v>
      </c>
      <c r="AB270" s="1">
        <v>4654</v>
      </c>
      <c r="AC270" s="1">
        <v>4654</v>
      </c>
      <c r="AD270" s="1">
        <v>-1</v>
      </c>
      <c r="AE270" s="1">
        <v>0</v>
      </c>
      <c r="AF270" s="1">
        <v>0</v>
      </c>
      <c r="AG270" s="1">
        <v>0</v>
      </c>
      <c r="AH270" s="1">
        <v>1</v>
      </c>
      <c r="AI270" s="1">
        <v>4653</v>
      </c>
      <c r="AJ270" s="1">
        <v>0</v>
      </c>
      <c r="AK270" s="1">
        <v>0</v>
      </c>
      <c r="AL270" s="1">
        <v>0</v>
      </c>
      <c r="AM270" s="1">
        <f t="shared" si="16"/>
        <v>4654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>
        <f t="shared" si="17"/>
        <v>0</v>
      </c>
      <c r="AU270" s="1">
        <v>0</v>
      </c>
      <c r="AV270" s="1" t="s">
        <v>1919</v>
      </c>
      <c r="BA270" s="2">
        <v>1228</v>
      </c>
      <c r="BB270" s="2">
        <v>17729</v>
      </c>
      <c r="BD270" s="2">
        <v>1900</v>
      </c>
      <c r="BE270" s="15">
        <f t="shared" si="18"/>
        <v>20857</v>
      </c>
      <c r="BG270" s="2">
        <v>276</v>
      </c>
      <c r="BJ270" s="2">
        <v>1174</v>
      </c>
      <c r="BK270" s="2">
        <f>3720+276</f>
        <v>3996</v>
      </c>
      <c r="BM270" s="2">
        <v>1068</v>
      </c>
      <c r="BN270" s="13">
        <f t="shared" si="19"/>
        <v>6514</v>
      </c>
    </row>
    <row r="271" spans="1:66" ht="12.75">
      <c r="A271" s="1" t="s">
        <v>1177</v>
      </c>
      <c r="B271" s="1" t="s">
        <v>1178</v>
      </c>
      <c r="C271" s="1" t="s">
        <v>1179</v>
      </c>
      <c r="D271" s="1" t="s">
        <v>2043</v>
      </c>
      <c r="E271" s="1" t="s">
        <v>1180</v>
      </c>
      <c r="F271" s="1"/>
      <c r="G271" s="1" t="s">
        <v>1833</v>
      </c>
      <c r="H271" s="1" t="s">
        <v>1181</v>
      </c>
      <c r="I271" s="1">
        <v>32518</v>
      </c>
      <c r="J271" s="1" t="s">
        <v>1880</v>
      </c>
      <c r="K271" s="1">
        <v>15</v>
      </c>
      <c r="L271" s="1">
        <v>0</v>
      </c>
      <c r="M271" s="1">
        <v>0</v>
      </c>
      <c r="N271" s="1">
        <v>15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15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5</v>
      </c>
      <c r="AB271" s="1">
        <v>5</v>
      </c>
      <c r="AC271" s="1">
        <v>5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f t="shared" si="16"/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5</v>
      </c>
      <c r="AS271" s="1">
        <v>0</v>
      </c>
      <c r="AT271">
        <f t="shared" si="17"/>
        <v>5</v>
      </c>
      <c r="AU271" s="1">
        <v>0</v>
      </c>
      <c r="AV271" s="1" t="s">
        <v>1836</v>
      </c>
      <c r="BE271" s="15">
        <f t="shared" si="18"/>
        <v>0</v>
      </c>
      <c r="BH271" s="2">
        <v>276</v>
      </c>
      <c r="BN271" s="13">
        <f t="shared" si="19"/>
        <v>276</v>
      </c>
    </row>
    <row r="272" spans="1:66" ht="12.75">
      <c r="A272" s="1" t="s">
        <v>1182</v>
      </c>
      <c r="B272" s="1" t="s">
        <v>1183</v>
      </c>
      <c r="C272" s="1" t="s">
        <v>437</v>
      </c>
      <c r="D272" s="1" t="s">
        <v>1923</v>
      </c>
      <c r="E272" s="1" t="s">
        <v>1184</v>
      </c>
      <c r="F272" s="1"/>
      <c r="G272" s="1" t="s">
        <v>1833</v>
      </c>
      <c r="H272" s="1" t="s">
        <v>1185</v>
      </c>
      <c r="I272" s="1">
        <v>32518</v>
      </c>
      <c r="J272" s="1" t="s">
        <v>1880</v>
      </c>
      <c r="K272" s="1">
        <v>28</v>
      </c>
      <c r="L272" s="1">
        <v>0</v>
      </c>
      <c r="M272" s="1">
        <v>-1</v>
      </c>
      <c r="N272" s="1">
        <v>28</v>
      </c>
      <c r="O272" s="1">
        <v>0</v>
      </c>
      <c r="P272" s="1">
        <v>-1</v>
      </c>
      <c r="Q272" s="1">
        <v>0</v>
      </c>
      <c r="R272" s="1">
        <v>0</v>
      </c>
      <c r="S272" s="1">
        <v>0</v>
      </c>
      <c r="T272" s="1">
        <v>0</v>
      </c>
      <c r="U272" s="1">
        <v>28</v>
      </c>
      <c r="V272" s="1">
        <v>-1</v>
      </c>
      <c r="W272" s="1">
        <v>0</v>
      </c>
      <c r="X272" s="1">
        <v>0</v>
      </c>
      <c r="Y272" s="1">
        <v>0</v>
      </c>
      <c r="Z272" s="1">
        <v>0</v>
      </c>
      <c r="AA272" s="1">
        <v>28</v>
      </c>
      <c r="AB272" s="1">
        <v>28</v>
      </c>
      <c r="AC272" s="1">
        <v>28</v>
      </c>
      <c r="AD272" s="1">
        <v>-1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f t="shared" si="16"/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28</v>
      </c>
      <c r="AT272">
        <f t="shared" si="17"/>
        <v>28</v>
      </c>
      <c r="AU272" s="1">
        <v>0</v>
      </c>
      <c r="AV272" s="1" t="s">
        <v>1836</v>
      </c>
      <c r="BE272" s="15">
        <f t="shared" si="18"/>
        <v>0</v>
      </c>
      <c r="BH272" s="2">
        <v>276</v>
      </c>
      <c r="BN272" s="13">
        <f t="shared" si="19"/>
        <v>276</v>
      </c>
    </row>
    <row r="273" spans="1:66" ht="12.75">
      <c r="A273" s="1" t="s">
        <v>1186</v>
      </c>
      <c r="B273" s="1" t="s">
        <v>1187</v>
      </c>
      <c r="C273" s="1" t="s">
        <v>1188</v>
      </c>
      <c r="D273" s="1" t="s">
        <v>1854</v>
      </c>
      <c r="E273" s="1" t="s">
        <v>1189</v>
      </c>
      <c r="F273" s="1"/>
      <c r="G273" s="1" t="s">
        <v>1833</v>
      </c>
      <c r="H273" s="1" t="s">
        <v>1190</v>
      </c>
      <c r="I273" s="1">
        <v>32518</v>
      </c>
      <c r="J273" s="1" t="s">
        <v>1880</v>
      </c>
      <c r="K273" s="1">
        <v>28</v>
      </c>
      <c r="L273" s="1">
        <v>0</v>
      </c>
      <c r="M273" s="1">
        <v>0</v>
      </c>
      <c r="N273" s="1">
        <v>28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28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28</v>
      </c>
      <c r="AB273" s="1">
        <v>28</v>
      </c>
      <c r="AC273" s="1">
        <v>28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f t="shared" si="16"/>
        <v>0</v>
      </c>
      <c r="AN273" s="1">
        <v>0</v>
      </c>
      <c r="AO273" s="1">
        <v>0</v>
      </c>
      <c r="AP273" s="1">
        <v>0</v>
      </c>
      <c r="AQ273" s="1">
        <v>28</v>
      </c>
      <c r="AR273" s="1">
        <v>0</v>
      </c>
      <c r="AS273" s="1">
        <v>0</v>
      </c>
      <c r="AT273">
        <f t="shared" si="17"/>
        <v>28</v>
      </c>
      <c r="AU273" s="1">
        <v>0</v>
      </c>
      <c r="AV273" s="1" t="s">
        <v>1836</v>
      </c>
      <c r="AY273" s="2">
        <v>22714</v>
      </c>
      <c r="BE273" s="15">
        <f t="shared" si="18"/>
        <v>22714</v>
      </c>
      <c r="BH273" s="2">
        <f>53177+276</f>
        <v>53453</v>
      </c>
      <c r="BN273" s="13">
        <f t="shared" si="19"/>
        <v>53453</v>
      </c>
    </row>
    <row r="274" spans="1:66" ht="12.75">
      <c r="A274" s="1" t="s">
        <v>1213</v>
      </c>
      <c r="B274" s="1" t="s">
        <v>1214</v>
      </c>
      <c r="C274" s="1" t="s">
        <v>1215</v>
      </c>
      <c r="D274" s="1" t="s">
        <v>2097</v>
      </c>
      <c r="E274" s="1" t="s">
        <v>1216</v>
      </c>
      <c r="F274" s="1"/>
      <c r="G274" s="1" t="s">
        <v>1833</v>
      </c>
      <c r="H274" s="1" t="s">
        <v>1217</v>
      </c>
      <c r="I274" s="1">
        <v>32518</v>
      </c>
      <c r="J274" s="1" t="s">
        <v>1880</v>
      </c>
      <c r="K274" s="1">
        <v>90.22614600000003</v>
      </c>
      <c r="L274" s="1">
        <v>0</v>
      </c>
      <c r="M274" s="1">
        <v>0</v>
      </c>
      <c r="N274" s="1">
        <v>0.065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0.065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0.065</v>
      </c>
      <c r="AB274" s="1">
        <v>0.065</v>
      </c>
      <c r="AC274" s="1">
        <v>0.035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f t="shared" si="16"/>
        <v>0</v>
      </c>
      <c r="AN274" s="1">
        <v>0</v>
      </c>
      <c r="AO274" s="1">
        <v>0</v>
      </c>
      <c r="AP274" s="1">
        <v>0</v>
      </c>
      <c r="AQ274" s="1">
        <v>0.035</v>
      </c>
      <c r="AR274" s="1">
        <v>0</v>
      </c>
      <c r="AS274" s="1">
        <v>0</v>
      </c>
      <c r="AT274">
        <f t="shared" si="17"/>
        <v>0.035</v>
      </c>
      <c r="AU274" s="1">
        <v>0</v>
      </c>
      <c r="AV274" s="1" t="s">
        <v>1836</v>
      </c>
      <c r="BE274" s="15">
        <f t="shared" si="18"/>
        <v>0</v>
      </c>
      <c r="BH274" s="2">
        <v>276</v>
      </c>
      <c r="BN274" s="13">
        <f t="shared" si="19"/>
        <v>276</v>
      </c>
    </row>
    <row r="275" spans="1:66" ht="12.75">
      <c r="A275" s="1" t="s">
        <v>1218</v>
      </c>
      <c r="B275" s="1" t="s">
        <v>1219</v>
      </c>
      <c r="C275" s="1" t="s">
        <v>2161</v>
      </c>
      <c r="D275" s="1" t="s">
        <v>2162</v>
      </c>
      <c r="E275" s="1" t="s">
        <v>2163</v>
      </c>
      <c r="F275" s="16" t="s">
        <v>213</v>
      </c>
      <c r="G275" s="1" t="s">
        <v>1833</v>
      </c>
      <c r="H275" s="1" t="s">
        <v>1220</v>
      </c>
      <c r="I275" s="1">
        <v>32518</v>
      </c>
      <c r="J275" s="1" t="s">
        <v>1880</v>
      </c>
      <c r="K275" s="1">
        <v>250</v>
      </c>
      <c r="L275" s="1">
        <v>0</v>
      </c>
      <c r="M275" s="1">
        <v>0</v>
      </c>
      <c r="N275" s="1">
        <v>250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250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250</v>
      </c>
      <c r="AB275" s="1">
        <v>250</v>
      </c>
      <c r="AC275" s="1">
        <v>250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f t="shared" si="16"/>
        <v>0</v>
      </c>
      <c r="AN275" s="1">
        <v>0</v>
      </c>
      <c r="AO275" s="1">
        <v>0</v>
      </c>
      <c r="AP275" s="1">
        <v>250</v>
      </c>
      <c r="AQ275" s="1">
        <v>0</v>
      </c>
      <c r="AR275" s="1">
        <v>0</v>
      </c>
      <c r="AS275" s="1">
        <v>0</v>
      </c>
      <c r="AT275">
        <f t="shared" si="17"/>
        <v>250</v>
      </c>
      <c r="AU275" s="1">
        <v>0</v>
      </c>
      <c r="AV275" s="1" t="s">
        <v>1844</v>
      </c>
      <c r="AY275" s="2">
        <v>22714</v>
      </c>
      <c r="BE275" s="15">
        <f t="shared" si="18"/>
        <v>22714</v>
      </c>
      <c r="BH275" s="2">
        <f>53196+276</f>
        <v>53472</v>
      </c>
      <c r="BN275" s="13">
        <f t="shared" si="19"/>
        <v>53472</v>
      </c>
    </row>
    <row r="276" spans="1:66" ht="12.75">
      <c r="A276" s="1" t="s">
        <v>1292</v>
      </c>
      <c r="B276" s="1" t="s">
        <v>1293</v>
      </c>
      <c r="C276" s="1" t="s">
        <v>1294</v>
      </c>
      <c r="D276" s="1" t="s">
        <v>1848</v>
      </c>
      <c r="E276" s="1" t="s">
        <v>1295</v>
      </c>
      <c r="F276" s="1"/>
      <c r="G276" s="1" t="s">
        <v>1833</v>
      </c>
      <c r="H276" s="1" t="s">
        <v>1296</v>
      </c>
      <c r="I276" s="1">
        <v>32518</v>
      </c>
      <c r="J276" s="1" t="s">
        <v>1880</v>
      </c>
      <c r="K276" s="1">
        <v>6.28</v>
      </c>
      <c r="L276" s="1">
        <v>0</v>
      </c>
      <c r="M276" s="1">
        <v>0</v>
      </c>
      <c r="N276" s="1">
        <v>6.28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6.28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6.28</v>
      </c>
      <c r="AB276" s="1">
        <v>6.28</v>
      </c>
      <c r="AC276" s="1">
        <v>6.28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f t="shared" si="16"/>
        <v>0</v>
      </c>
      <c r="AN276" s="1">
        <v>0</v>
      </c>
      <c r="AO276" s="1">
        <v>0</v>
      </c>
      <c r="AP276" s="1">
        <v>0</v>
      </c>
      <c r="AQ276" s="1">
        <v>6.28</v>
      </c>
      <c r="AR276" s="1">
        <v>0</v>
      </c>
      <c r="AS276" s="1">
        <v>0</v>
      </c>
      <c r="AT276">
        <f t="shared" si="17"/>
        <v>6.28</v>
      </c>
      <c r="AU276" s="1">
        <v>0</v>
      </c>
      <c r="AV276" s="1" t="s">
        <v>1836</v>
      </c>
      <c r="BE276" s="15">
        <f t="shared" si="18"/>
        <v>0</v>
      </c>
      <c r="BH276" s="2">
        <v>276</v>
      </c>
      <c r="BN276" s="13">
        <f t="shared" si="19"/>
        <v>276</v>
      </c>
    </row>
    <row r="277" spans="1:66" ht="12.75">
      <c r="A277" s="1" t="s">
        <v>1301</v>
      </c>
      <c r="B277" s="1" t="s">
        <v>1302</v>
      </c>
      <c r="C277" s="1" t="s">
        <v>1303</v>
      </c>
      <c r="D277" s="1" t="s">
        <v>1939</v>
      </c>
      <c r="E277" s="1" t="s">
        <v>1304</v>
      </c>
      <c r="F277" s="1"/>
      <c r="G277" s="1" t="s">
        <v>1833</v>
      </c>
      <c r="H277" s="1" t="s">
        <v>1305</v>
      </c>
      <c r="I277" s="1">
        <v>32518</v>
      </c>
      <c r="J277" s="1" t="s">
        <v>1880</v>
      </c>
      <c r="K277" s="1">
        <v>1.2</v>
      </c>
      <c r="L277" s="1">
        <v>0</v>
      </c>
      <c r="M277" s="1">
        <v>0</v>
      </c>
      <c r="N277" s="1">
        <v>1.2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1.2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1.2</v>
      </c>
      <c r="AB277" s="1">
        <v>1.2</v>
      </c>
      <c r="AC277" s="1">
        <v>1.2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f t="shared" si="16"/>
        <v>0</v>
      </c>
      <c r="AN277" s="1">
        <v>0</v>
      </c>
      <c r="AO277" s="1">
        <v>0</v>
      </c>
      <c r="AP277" s="1">
        <v>0</v>
      </c>
      <c r="AQ277" s="1">
        <v>1.2</v>
      </c>
      <c r="AR277" s="1">
        <v>0</v>
      </c>
      <c r="AS277" s="1">
        <v>0</v>
      </c>
      <c r="AT277">
        <f t="shared" si="17"/>
        <v>1.2</v>
      </c>
      <c r="AU277" s="1">
        <v>0</v>
      </c>
      <c r="AV277" s="1" t="s">
        <v>1836</v>
      </c>
      <c r="BE277" s="15">
        <f t="shared" si="18"/>
        <v>0</v>
      </c>
      <c r="BH277" s="2">
        <v>276</v>
      </c>
      <c r="BN277" s="13">
        <f t="shared" si="19"/>
        <v>276</v>
      </c>
    </row>
    <row r="278" spans="1:66" ht="12.75">
      <c r="A278" s="1" t="s">
        <v>1306</v>
      </c>
      <c r="B278" s="1" t="s">
        <v>1307</v>
      </c>
      <c r="C278" s="1" t="s">
        <v>2224</v>
      </c>
      <c r="D278" s="1" t="s">
        <v>1840</v>
      </c>
      <c r="E278" s="1" t="s">
        <v>1308</v>
      </c>
      <c r="F278" s="16" t="s">
        <v>213</v>
      </c>
      <c r="G278" s="1" t="s">
        <v>1833</v>
      </c>
      <c r="H278" s="1" t="s">
        <v>1309</v>
      </c>
      <c r="I278" s="1">
        <v>32518</v>
      </c>
      <c r="J278" s="1" t="s">
        <v>1880</v>
      </c>
      <c r="K278" s="1">
        <v>78.95825860000002</v>
      </c>
      <c r="L278" s="1">
        <v>0</v>
      </c>
      <c r="M278" s="1">
        <v>-1</v>
      </c>
      <c r="N278" s="1">
        <v>0.8532239999999999</v>
      </c>
      <c r="O278" s="1">
        <v>0</v>
      </c>
      <c r="P278" s="1">
        <v>-1</v>
      </c>
      <c r="Q278" s="1">
        <v>0.851134</v>
      </c>
      <c r="R278" s="1">
        <v>-1</v>
      </c>
      <c r="S278" s="1">
        <v>0.001863</v>
      </c>
      <c r="T278" s="1">
        <v>-1</v>
      </c>
      <c r="U278" s="1">
        <v>0.00022700000000000002</v>
      </c>
      <c r="V278" s="1">
        <v>-1</v>
      </c>
      <c r="W278" s="1">
        <v>0</v>
      </c>
      <c r="X278" s="1">
        <v>0</v>
      </c>
      <c r="Y278" s="1">
        <v>0</v>
      </c>
      <c r="Z278" s="1">
        <v>0.8511340000000001</v>
      </c>
      <c r="AA278" s="1">
        <v>0.005955</v>
      </c>
      <c r="AB278" s="1">
        <v>0.000353</v>
      </c>
      <c r="AC278" s="1">
        <v>0.00033299999999999996</v>
      </c>
      <c r="AD278" s="1">
        <v>-1</v>
      </c>
      <c r="AE278" s="1">
        <v>0.000148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f t="shared" si="16"/>
        <v>0.000148</v>
      </c>
      <c r="AN278" s="1">
        <v>1.6000000000000003E-05</v>
      </c>
      <c r="AO278" s="1">
        <v>1.4999999999999999E-05</v>
      </c>
      <c r="AP278" s="1">
        <v>1.0000000000000002E-06</v>
      </c>
      <c r="AQ278" s="1">
        <v>8.3E-05</v>
      </c>
      <c r="AR278" s="1">
        <v>3.1E-05</v>
      </c>
      <c r="AS278" s="1">
        <v>3.9E-05</v>
      </c>
      <c r="AT278">
        <f t="shared" si="17"/>
        <v>0.000185</v>
      </c>
      <c r="AU278" s="1">
        <v>0</v>
      </c>
      <c r="AV278" s="1" t="s">
        <v>1836</v>
      </c>
      <c r="BA278" s="2">
        <v>1228</v>
      </c>
      <c r="BD278" s="2">
        <v>1900</v>
      </c>
      <c r="BE278" s="15">
        <f t="shared" si="18"/>
        <v>3128</v>
      </c>
      <c r="BG278" s="2">
        <v>276</v>
      </c>
      <c r="BH278" s="2">
        <v>276</v>
      </c>
      <c r="BJ278" s="2">
        <v>1186</v>
      </c>
      <c r="BK278" s="2">
        <v>276</v>
      </c>
      <c r="BM278" s="2">
        <v>1068</v>
      </c>
      <c r="BN278" s="13">
        <f t="shared" si="19"/>
        <v>3082</v>
      </c>
    </row>
    <row r="279" spans="1:66" ht="12.75">
      <c r="A279" s="1" t="s">
        <v>1310</v>
      </c>
      <c r="B279" s="1" t="s">
        <v>1311</v>
      </c>
      <c r="C279" s="1" t="s">
        <v>1312</v>
      </c>
      <c r="D279" s="1" t="s">
        <v>1313</v>
      </c>
      <c r="E279" s="1" t="s">
        <v>1314</v>
      </c>
      <c r="F279" s="16" t="s">
        <v>213</v>
      </c>
      <c r="G279" s="1" t="s">
        <v>1833</v>
      </c>
      <c r="H279" s="1" t="s">
        <v>1315</v>
      </c>
      <c r="I279" s="1">
        <v>32518</v>
      </c>
      <c r="J279" s="1" t="s">
        <v>1880</v>
      </c>
      <c r="K279" s="1">
        <v>5</v>
      </c>
      <c r="L279" s="1">
        <v>0</v>
      </c>
      <c r="M279" s="1">
        <v>0</v>
      </c>
      <c r="N279" s="1">
        <v>5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5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5</v>
      </c>
      <c r="AB279" s="1">
        <v>5</v>
      </c>
      <c r="AC279" s="1">
        <v>5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f t="shared" si="16"/>
        <v>0</v>
      </c>
      <c r="AN279" s="1">
        <v>0</v>
      </c>
      <c r="AO279" s="1">
        <v>0</v>
      </c>
      <c r="AP279" s="1">
        <v>0</v>
      </c>
      <c r="AQ279" s="1">
        <v>5</v>
      </c>
      <c r="AR279" s="1">
        <v>0</v>
      </c>
      <c r="AS279" s="1">
        <v>0</v>
      </c>
      <c r="AT279">
        <f t="shared" si="17"/>
        <v>5</v>
      </c>
      <c r="AU279" s="1">
        <v>0</v>
      </c>
      <c r="AV279" s="1" t="s">
        <v>1836</v>
      </c>
      <c r="BE279" s="15">
        <f t="shared" si="18"/>
        <v>0</v>
      </c>
      <c r="BH279" s="2">
        <v>276</v>
      </c>
      <c r="BN279" s="13">
        <f t="shared" si="19"/>
        <v>276</v>
      </c>
    </row>
    <row r="280" spans="1:66" ht="12.75">
      <c r="A280" s="1" t="s">
        <v>1348</v>
      </c>
      <c r="B280" s="1" t="s">
        <v>1349</v>
      </c>
      <c r="C280" s="1" t="s">
        <v>1350</v>
      </c>
      <c r="D280" s="1" t="s">
        <v>2181</v>
      </c>
      <c r="E280" s="1" t="s">
        <v>1351</v>
      </c>
      <c r="F280" s="1"/>
      <c r="G280" s="1" t="s">
        <v>1833</v>
      </c>
      <c r="H280" s="1" t="s">
        <v>1352</v>
      </c>
      <c r="I280" s="1">
        <v>32518</v>
      </c>
      <c r="J280" s="1" t="s">
        <v>1880</v>
      </c>
      <c r="K280" s="1">
        <v>80.0238</v>
      </c>
      <c r="L280" s="1">
        <v>0</v>
      </c>
      <c r="M280" s="1">
        <v>-1</v>
      </c>
      <c r="N280" s="1">
        <v>30.02</v>
      </c>
      <c r="O280" s="1">
        <v>0</v>
      </c>
      <c r="P280" s="1">
        <v>-1</v>
      </c>
      <c r="Q280" s="1">
        <v>10</v>
      </c>
      <c r="R280" s="1">
        <v>0</v>
      </c>
      <c r="S280" s="1">
        <v>20</v>
      </c>
      <c r="T280" s="1">
        <v>-1</v>
      </c>
      <c r="U280" s="1">
        <v>0.02</v>
      </c>
      <c r="V280" s="1">
        <v>0</v>
      </c>
      <c r="W280" s="1">
        <v>0</v>
      </c>
      <c r="X280" s="1">
        <v>0</v>
      </c>
      <c r="Y280" s="1">
        <v>0</v>
      </c>
      <c r="Z280" s="1">
        <v>10</v>
      </c>
      <c r="AA280" s="1">
        <v>0.02</v>
      </c>
      <c r="AB280" s="1">
        <v>0.02</v>
      </c>
      <c r="AC280" s="1">
        <v>0.02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f t="shared" si="16"/>
        <v>0</v>
      </c>
      <c r="AN280" s="1">
        <v>0</v>
      </c>
      <c r="AO280" s="1">
        <v>0</v>
      </c>
      <c r="AP280" s="1">
        <v>0</v>
      </c>
      <c r="AQ280" s="1">
        <v>0.02</v>
      </c>
      <c r="AR280" s="1">
        <v>0</v>
      </c>
      <c r="AS280" s="1">
        <v>0</v>
      </c>
      <c r="AT280">
        <f t="shared" si="17"/>
        <v>0.02</v>
      </c>
      <c r="AU280" s="1">
        <v>0</v>
      </c>
      <c r="AV280" s="1" t="s">
        <v>1836</v>
      </c>
      <c r="BE280" s="15">
        <f t="shared" si="18"/>
        <v>0</v>
      </c>
      <c r="BH280" s="2">
        <v>276</v>
      </c>
      <c r="BN280" s="13">
        <f t="shared" si="19"/>
        <v>276</v>
      </c>
    </row>
    <row r="281" spans="1:66" ht="12.75">
      <c r="A281" s="1" t="s">
        <v>1383</v>
      </c>
      <c r="B281" s="1" t="s">
        <v>1392</v>
      </c>
      <c r="C281" s="1" t="s">
        <v>647</v>
      </c>
      <c r="D281" s="1" t="s">
        <v>1899</v>
      </c>
      <c r="E281" s="1" t="s">
        <v>1393</v>
      </c>
      <c r="F281" s="16" t="s">
        <v>213</v>
      </c>
      <c r="G281" s="1" t="s">
        <v>1833</v>
      </c>
      <c r="H281" s="1" t="s">
        <v>1394</v>
      </c>
      <c r="I281" s="1">
        <v>32518</v>
      </c>
      <c r="J281" s="1" t="s">
        <v>1880</v>
      </c>
      <c r="K281" s="1">
        <v>11274.486745600001</v>
      </c>
      <c r="L281" s="1">
        <v>0</v>
      </c>
      <c r="M281" s="1">
        <v>-1</v>
      </c>
      <c r="N281" s="1">
        <v>9152.750470000003</v>
      </c>
      <c r="O281" s="1">
        <v>0</v>
      </c>
      <c r="P281" s="1">
        <v>0</v>
      </c>
      <c r="Q281" s="1">
        <v>9141.550470000004</v>
      </c>
      <c r="R281" s="1">
        <v>0</v>
      </c>
      <c r="S281" s="1">
        <v>11.2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790.55</v>
      </c>
      <c r="Z281" s="1">
        <v>8351.000469999999</v>
      </c>
      <c r="AA281" s="1">
        <v>780.00047</v>
      </c>
      <c r="AB281" s="1">
        <v>780</v>
      </c>
      <c r="AC281" s="1">
        <v>270</v>
      </c>
      <c r="AD281" s="1">
        <v>0</v>
      </c>
      <c r="AE281" s="1">
        <v>0</v>
      </c>
      <c r="AF281" s="1">
        <v>0</v>
      </c>
      <c r="AG281" s="1">
        <v>0</v>
      </c>
      <c r="AH281" s="1">
        <v>260</v>
      </c>
      <c r="AI281" s="1">
        <v>0</v>
      </c>
      <c r="AJ281" s="1">
        <v>0</v>
      </c>
      <c r="AK281" s="1">
        <v>10</v>
      </c>
      <c r="AL281" s="1">
        <v>0</v>
      </c>
      <c r="AM281" s="1">
        <f t="shared" si="16"/>
        <v>270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>
        <f t="shared" si="17"/>
        <v>0</v>
      </c>
      <c r="AU281" s="1">
        <v>0</v>
      </c>
      <c r="AV281" s="1" t="s">
        <v>1844</v>
      </c>
      <c r="BA281" s="2">
        <v>1228</v>
      </c>
      <c r="BC281" s="2">
        <v>1720</v>
      </c>
      <c r="BD281" s="2">
        <v>7130</v>
      </c>
      <c r="BE281" s="15">
        <f t="shared" si="18"/>
        <v>10078</v>
      </c>
      <c r="BG281" s="2">
        <v>276</v>
      </c>
      <c r="BJ281" s="2">
        <v>1174</v>
      </c>
      <c r="BK281" s="2">
        <v>276</v>
      </c>
      <c r="BL281" s="2">
        <v>620</v>
      </c>
      <c r="BM281" s="2">
        <v>1823</v>
      </c>
      <c r="BN281" s="13">
        <f t="shared" si="19"/>
        <v>4169</v>
      </c>
    </row>
    <row r="282" spans="1:66" ht="12.75">
      <c r="A282" s="1" t="s">
        <v>1383</v>
      </c>
      <c r="B282" s="1" t="s">
        <v>1384</v>
      </c>
      <c r="C282" s="1" t="s">
        <v>1385</v>
      </c>
      <c r="D282" s="1" t="s">
        <v>1840</v>
      </c>
      <c r="E282" s="1" t="s">
        <v>1386</v>
      </c>
      <c r="F282" s="16" t="s">
        <v>213</v>
      </c>
      <c r="G282" s="1" t="s">
        <v>1833</v>
      </c>
      <c r="H282" s="1" t="s">
        <v>1387</v>
      </c>
      <c r="I282" s="1">
        <v>32518</v>
      </c>
      <c r="J282" s="1" t="s">
        <v>1880</v>
      </c>
      <c r="K282" s="1">
        <v>13.268000000000002</v>
      </c>
      <c r="L282" s="1">
        <v>0</v>
      </c>
      <c r="M282" s="1">
        <v>-1</v>
      </c>
      <c r="N282" s="1">
        <v>1.061</v>
      </c>
      <c r="O282" s="1">
        <v>0</v>
      </c>
      <c r="P282" s="1">
        <v>-1</v>
      </c>
      <c r="Q282" s="1">
        <v>1.014</v>
      </c>
      <c r="R282" s="1">
        <v>-1</v>
      </c>
      <c r="S282" s="1">
        <v>0</v>
      </c>
      <c r="T282" s="1">
        <v>0</v>
      </c>
      <c r="U282" s="1">
        <v>0.04700000000000001</v>
      </c>
      <c r="V282" s="1">
        <v>-1</v>
      </c>
      <c r="W282" s="1">
        <v>0</v>
      </c>
      <c r="X282" s="1">
        <v>0</v>
      </c>
      <c r="Y282" s="1">
        <v>0</v>
      </c>
      <c r="Z282" s="1">
        <v>1.014</v>
      </c>
      <c r="AA282" s="1">
        <v>1.061</v>
      </c>
      <c r="AB282" s="1">
        <v>0.661</v>
      </c>
      <c r="AC282" s="1">
        <v>0.047</v>
      </c>
      <c r="AD282" s="1">
        <v>-1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f t="shared" si="16"/>
        <v>0</v>
      </c>
      <c r="AN282" s="1">
        <v>0</v>
      </c>
      <c r="AO282" s="1">
        <v>0.003</v>
      </c>
      <c r="AP282" s="1">
        <v>0</v>
      </c>
      <c r="AQ282" s="1">
        <v>0.004</v>
      </c>
      <c r="AR282" s="1">
        <v>0</v>
      </c>
      <c r="AS282" s="1">
        <v>0.04</v>
      </c>
      <c r="AT282">
        <f t="shared" si="17"/>
        <v>0.047</v>
      </c>
      <c r="AU282" s="1">
        <v>0</v>
      </c>
      <c r="AV282" s="1" t="s">
        <v>1836</v>
      </c>
      <c r="BE282" s="15">
        <f t="shared" si="18"/>
        <v>0</v>
      </c>
      <c r="BH282" s="2">
        <v>276</v>
      </c>
      <c r="BN282" s="13">
        <f t="shared" si="19"/>
        <v>276</v>
      </c>
    </row>
    <row r="283" spans="1:66" ht="12.75">
      <c r="A283" s="1" t="s">
        <v>1395</v>
      </c>
      <c r="B283" s="1" t="s">
        <v>1396</v>
      </c>
      <c r="C283" s="1" t="s">
        <v>1928</v>
      </c>
      <c r="D283" s="1" t="s">
        <v>1848</v>
      </c>
      <c r="E283" s="1" t="s">
        <v>1397</v>
      </c>
      <c r="F283" s="16" t="s">
        <v>213</v>
      </c>
      <c r="G283" s="1" t="s">
        <v>1833</v>
      </c>
      <c r="H283" s="1" t="s">
        <v>1398</v>
      </c>
      <c r="I283" s="1">
        <v>32518</v>
      </c>
      <c r="J283" s="1" t="s">
        <v>1880</v>
      </c>
      <c r="K283" s="1">
        <v>7984.8077882</v>
      </c>
      <c r="L283" s="1">
        <v>-1</v>
      </c>
      <c r="M283" s="1">
        <v>-1</v>
      </c>
      <c r="N283" s="1">
        <v>7984.8</v>
      </c>
      <c r="O283" s="1">
        <v>-1</v>
      </c>
      <c r="P283" s="1">
        <v>-1</v>
      </c>
      <c r="Q283" s="1">
        <v>7152</v>
      </c>
      <c r="R283" s="1">
        <v>0</v>
      </c>
      <c r="S283" s="1">
        <v>832.8</v>
      </c>
      <c r="T283" s="1">
        <v>-1</v>
      </c>
      <c r="U283" s="1">
        <v>0</v>
      </c>
      <c r="V283" s="1">
        <v>-1</v>
      </c>
      <c r="W283" s="1">
        <v>0</v>
      </c>
      <c r="X283" s="1">
        <v>0</v>
      </c>
      <c r="Y283" s="1">
        <v>22</v>
      </c>
      <c r="Z283" s="1">
        <v>7130</v>
      </c>
      <c r="AA283" s="1">
        <v>172</v>
      </c>
      <c r="AB283" s="1">
        <v>172</v>
      </c>
      <c r="AC283" s="1">
        <v>129</v>
      </c>
      <c r="AD283" s="1">
        <v>0</v>
      </c>
      <c r="AE283" s="1">
        <v>0</v>
      </c>
      <c r="AF283" s="1">
        <v>0</v>
      </c>
      <c r="AG283" s="1">
        <v>108</v>
      </c>
      <c r="AH283" s="1">
        <v>0</v>
      </c>
      <c r="AI283" s="1">
        <v>21</v>
      </c>
      <c r="AJ283" s="1">
        <v>0</v>
      </c>
      <c r="AK283" s="1">
        <v>0</v>
      </c>
      <c r="AL283" s="1">
        <v>0</v>
      </c>
      <c r="AM283" s="1">
        <f t="shared" si="16"/>
        <v>129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>
        <f t="shared" si="17"/>
        <v>0</v>
      </c>
      <c r="AU283" s="1">
        <v>0</v>
      </c>
      <c r="AV283" s="1" t="s">
        <v>1844</v>
      </c>
      <c r="BA283" s="2">
        <v>1228</v>
      </c>
      <c r="BC283" s="2">
        <v>1720</v>
      </c>
      <c r="BD283" s="2">
        <v>1900</v>
      </c>
      <c r="BE283" s="15">
        <f t="shared" si="18"/>
        <v>4848</v>
      </c>
      <c r="BG283" s="2">
        <v>276</v>
      </c>
      <c r="BJ283" s="2">
        <v>1134</v>
      </c>
      <c r="BK283" s="2">
        <v>276</v>
      </c>
      <c r="BL283" s="2">
        <v>620</v>
      </c>
      <c r="BM283" s="2">
        <v>1068</v>
      </c>
      <c r="BN283" s="13">
        <f t="shared" si="19"/>
        <v>3374</v>
      </c>
    </row>
    <row r="284" spans="1:66" ht="12.75">
      <c r="A284" s="1" t="s">
        <v>1469</v>
      </c>
      <c r="B284" s="1" t="s">
        <v>1470</v>
      </c>
      <c r="C284" s="1" t="s">
        <v>1471</v>
      </c>
      <c r="D284" s="1" t="s">
        <v>2225</v>
      </c>
      <c r="E284" s="1" t="s">
        <v>1472</v>
      </c>
      <c r="F284" s="1"/>
      <c r="G284" s="1" t="s">
        <v>1833</v>
      </c>
      <c r="H284" s="1" t="s">
        <v>1473</v>
      </c>
      <c r="I284" s="1">
        <v>32518</v>
      </c>
      <c r="J284" s="1" t="s">
        <v>1880</v>
      </c>
      <c r="K284" s="1">
        <v>222.5</v>
      </c>
      <c r="L284" s="1">
        <v>0</v>
      </c>
      <c r="M284" s="1">
        <v>0</v>
      </c>
      <c r="N284" s="1">
        <v>222.5</v>
      </c>
      <c r="O284" s="1">
        <v>0</v>
      </c>
      <c r="P284" s="1">
        <v>0</v>
      </c>
      <c r="Q284" s="1">
        <v>177</v>
      </c>
      <c r="R284" s="1">
        <v>0</v>
      </c>
      <c r="S284" s="1">
        <v>0</v>
      </c>
      <c r="T284" s="1">
        <v>0</v>
      </c>
      <c r="U284" s="1">
        <v>45.5</v>
      </c>
      <c r="V284" s="1">
        <v>0</v>
      </c>
      <c r="W284" s="1">
        <v>0</v>
      </c>
      <c r="X284" s="1">
        <v>0</v>
      </c>
      <c r="Y284" s="1">
        <v>0</v>
      </c>
      <c r="Z284" s="1">
        <v>177</v>
      </c>
      <c r="AA284" s="1">
        <v>45.5</v>
      </c>
      <c r="AB284" s="1">
        <v>45.5</v>
      </c>
      <c r="AC284" s="1">
        <v>45.5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f t="shared" si="16"/>
        <v>0</v>
      </c>
      <c r="AN284" s="1">
        <v>0</v>
      </c>
      <c r="AO284" s="1">
        <v>0</v>
      </c>
      <c r="AP284" s="1">
        <v>43</v>
      </c>
      <c r="AQ284" s="1">
        <v>2.5</v>
      </c>
      <c r="AR284" s="1">
        <v>0</v>
      </c>
      <c r="AS284" s="1">
        <v>0</v>
      </c>
      <c r="AT284">
        <f t="shared" si="17"/>
        <v>45.5</v>
      </c>
      <c r="AU284" s="1">
        <v>0</v>
      </c>
      <c r="AV284" s="1" t="s">
        <v>1836</v>
      </c>
      <c r="AY284" s="2">
        <v>22714</v>
      </c>
      <c r="BE284" s="15">
        <f t="shared" si="18"/>
        <v>22714</v>
      </c>
      <c r="BH284" s="2">
        <f>53177+276</f>
        <v>53453</v>
      </c>
      <c r="BN284" s="13">
        <f t="shared" si="19"/>
        <v>53453</v>
      </c>
    </row>
    <row r="285" spans="1:66" ht="12.75">
      <c r="A285" s="1" t="s">
        <v>1474</v>
      </c>
      <c r="B285" s="1" t="s">
        <v>1475</v>
      </c>
      <c r="C285" s="1" t="s">
        <v>1476</v>
      </c>
      <c r="D285" s="1" t="s">
        <v>1886</v>
      </c>
      <c r="E285" s="1" t="s">
        <v>1477</v>
      </c>
      <c r="F285" s="1"/>
      <c r="G285" s="1" t="s">
        <v>1833</v>
      </c>
      <c r="H285" s="1" t="s">
        <v>1478</v>
      </c>
      <c r="I285" s="1">
        <v>32518</v>
      </c>
      <c r="J285" s="1" t="s">
        <v>1880</v>
      </c>
      <c r="K285" s="1">
        <v>540.6</v>
      </c>
      <c r="L285" s="1">
        <v>0</v>
      </c>
      <c r="M285" s="1">
        <v>0</v>
      </c>
      <c r="N285" s="1">
        <v>540.6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540.6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540.6</v>
      </c>
      <c r="AB285" s="1">
        <v>540.6</v>
      </c>
      <c r="AC285" s="1">
        <v>540.6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f t="shared" si="16"/>
        <v>0</v>
      </c>
      <c r="AN285" s="1">
        <v>0</v>
      </c>
      <c r="AO285" s="1">
        <v>0</v>
      </c>
      <c r="AP285" s="1">
        <v>0</v>
      </c>
      <c r="AQ285" s="1">
        <v>0.6</v>
      </c>
      <c r="AR285" s="1">
        <v>540</v>
      </c>
      <c r="AS285" s="1">
        <v>0</v>
      </c>
      <c r="AT285">
        <f t="shared" si="17"/>
        <v>540.6</v>
      </c>
      <c r="AU285" s="1">
        <v>0</v>
      </c>
      <c r="AV285" s="1" t="s">
        <v>1844</v>
      </c>
      <c r="AY285" s="2">
        <v>22714</v>
      </c>
      <c r="BE285" s="15">
        <f t="shared" si="18"/>
        <v>22714</v>
      </c>
      <c r="BH285" s="2">
        <f>53218+276</f>
        <v>53494</v>
      </c>
      <c r="BN285" s="13">
        <f t="shared" si="19"/>
        <v>53494</v>
      </c>
    </row>
    <row r="286" spans="1:66" ht="12.75">
      <c r="A286" s="1" t="s">
        <v>1492</v>
      </c>
      <c r="B286" s="1" t="s">
        <v>1493</v>
      </c>
      <c r="C286" s="1" t="s">
        <v>2161</v>
      </c>
      <c r="D286" s="1" t="s">
        <v>2162</v>
      </c>
      <c r="E286" s="1" t="s">
        <v>2163</v>
      </c>
      <c r="F286" s="1"/>
      <c r="G286" s="1" t="s">
        <v>1833</v>
      </c>
      <c r="H286" s="1" t="s">
        <v>1494</v>
      </c>
      <c r="I286" s="1">
        <v>32518</v>
      </c>
      <c r="J286" s="1" t="s">
        <v>1880</v>
      </c>
      <c r="K286" s="1">
        <v>91.00566000000002</v>
      </c>
      <c r="L286" s="1">
        <v>0</v>
      </c>
      <c r="M286" s="1">
        <v>0</v>
      </c>
      <c r="N286" s="1">
        <v>6.7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6.7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6.7</v>
      </c>
      <c r="AB286" s="1">
        <v>6.7</v>
      </c>
      <c r="AC286" s="1">
        <v>6.7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f t="shared" si="16"/>
        <v>0</v>
      </c>
      <c r="AN286" s="1">
        <v>0</v>
      </c>
      <c r="AO286" s="1">
        <v>0</v>
      </c>
      <c r="AP286" s="1">
        <v>6.7</v>
      </c>
      <c r="AQ286" s="1">
        <v>0</v>
      </c>
      <c r="AR286" s="1">
        <v>0</v>
      </c>
      <c r="AS286" s="1">
        <v>0</v>
      </c>
      <c r="AT286">
        <f t="shared" si="17"/>
        <v>6.7</v>
      </c>
      <c r="AU286" s="1">
        <v>0</v>
      </c>
      <c r="AV286" s="1" t="s">
        <v>1836</v>
      </c>
      <c r="BE286" s="15">
        <f t="shared" si="18"/>
        <v>0</v>
      </c>
      <c r="BH286" s="2">
        <v>276</v>
      </c>
      <c r="BN286" s="13">
        <f t="shared" si="19"/>
        <v>276</v>
      </c>
    </row>
    <row r="287" spans="1:66" ht="12.75">
      <c r="A287" s="1" t="s">
        <v>1498</v>
      </c>
      <c r="B287" s="1" t="s">
        <v>1499</v>
      </c>
      <c r="C287" s="1" t="s">
        <v>1385</v>
      </c>
      <c r="D287" s="1" t="s">
        <v>1840</v>
      </c>
      <c r="E287" s="1" t="s">
        <v>1500</v>
      </c>
      <c r="F287" s="16" t="s">
        <v>213</v>
      </c>
      <c r="G287" s="1" t="s">
        <v>1833</v>
      </c>
      <c r="H287" s="1" t="s">
        <v>1511</v>
      </c>
      <c r="I287" s="1">
        <v>32518</v>
      </c>
      <c r="J287" s="1" t="s">
        <v>1880</v>
      </c>
      <c r="K287" s="1">
        <v>324.4340000000001</v>
      </c>
      <c r="L287" s="1">
        <v>0</v>
      </c>
      <c r="M287" s="1">
        <v>-1</v>
      </c>
      <c r="N287" s="1">
        <v>37.82</v>
      </c>
      <c r="O287" s="1">
        <v>0</v>
      </c>
      <c r="P287" s="1">
        <v>0</v>
      </c>
      <c r="Q287" s="1">
        <v>37</v>
      </c>
      <c r="R287" s="1">
        <v>0</v>
      </c>
      <c r="S287" s="1">
        <v>0</v>
      </c>
      <c r="T287" s="1">
        <v>0</v>
      </c>
      <c r="U287" s="1">
        <v>0.82</v>
      </c>
      <c r="V287" s="1">
        <v>0</v>
      </c>
      <c r="W287" s="1">
        <v>0</v>
      </c>
      <c r="X287" s="1">
        <v>0</v>
      </c>
      <c r="Y287" s="1">
        <v>0</v>
      </c>
      <c r="Z287" s="1">
        <v>37</v>
      </c>
      <c r="AA287" s="1">
        <v>0.92</v>
      </c>
      <c r="AB287" s="1">
        <v>0.92</v>
      </c>
      <c r="AC287" s="1">
        <v>0.92</v>
      </c>
      <c r="AD287" s="1">
        <v>0</v>
      </c>
      <c r="AE287" s="1">
        <v>0.1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f t="shared" si="16"/>
        <v>0.1</v>
      </c>
      <c r="AN287" s="1">
        <v>0</v>
      </c>
      <c r="AO287" s="1">
        <v>0</v>
      </c>
      <c r="AP287" s="1">
        <v>0.34</v>
      </c>
      <c r="AQ287" s="1">
        <v>0.02</v>
      </c>
      <c r="AR287" s="1">
        <v>0</v>
      </c>
      <c r="AS287" s="1">
        <v>0.46</v>
      </c>
      <c r="AT287">
        <f t="shared" si="17"/>
        <v>0.8200000000000001</v>
      </c>
      <c r="AU287" s="1">
        <v>0</v>
      </c>
      <c r="AV287" s="1" t="s">
        <v>1836</v>
      </c>
      <c r="BA287" s="2">
        <v>1228</v>
      </c>
      <c r="BD287" s="2">
        <v>1900</v>
      </c>
      <c r="BE287" s="15">
        <f t="shared" si="18"/>
        <v>3128</v>
      </c>
      <c r="BF287" s="2">
        <v>276</v>
      </c>
      <c r="BH287" s="2">
        <v>276</v>
      </c>
      <c r="BJ287" s="2">
        <v>1186</v>
      </c>
      <c r="BK287" s="2">
        <v>276</v>
      </c>
      <c r="BM287" s="2">
        <v>1068</v>
      </c>
      <c r="BN287" s="13">
        <f t="shared" si="19"/>
        <v>3082</v>
      </c>
    </row>
    <row r="288" spans="1:66" ht="12.75">
      <c r="A288" s="1" t="s">
        <v>1512</v>
      </c>
      <c r="B288" s="1" t="s">
        <v>1513</v>
      </c>
      <c r="C288" s="1" t="s">
        <v>1514</v>
      </c>
      <c r="D288" s="1" t="s">
        <v>1939</v>
      </c>
      <c r="E288" s="1" t="s">
        <v>1515</v>
      </c>
      <c r="F288" s="1"/>
      <c r="G288" s="1" t="s">
        <v>1833</v>
      </c>
      <c r="H288" s="1" t="s">
        <v>1516</v>
      </c>
      <c r="I288" s="1">
        <v>32518</v>
      </c>
      <c r="J288" s="1" t="s">
        <v>1880</v>
      </c>
      <c r="K288" s="1">
        <v>34</v>
      </c>
      <c r="L288" s="1">
        <v>0</v>
      </c>
      <c r="M288" s="1">
        <v>0</v>
      </c>
      <c r="N288" s="1">
        <v>34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34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8</v>
      </c>
      <c r="AB288" s="1">
        <v>8</v>
      </c>
      <c r="AC288" s="1">
        <v>8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f t="shared" si="16"/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4</v>
      </c>
      <c r="AS288" s="1">
        <v>4</v>
      </c>
      <c r="AT288">
        <f t="shared" si="17"/>
        <v>8</v>
      </c>
      <c r="AU288" s="1">
        <v>0</v>
      </c>
      <c r="AV288" s="1" t="s">
        <v>1836</v>
      </c>
      <c r="AY288" s="2">
        <v>22714</v>
      </c>
      <c r="BE288" s="15">
        <f t="shared" si="18"/>
        <v>22714</v>
      </c>
      <c r="BH288" s="2">
        <f>53177+276</f>
        <v>53453</v>
      </c>
      <c r="BN288" s="13">
        <f t="shared" si="19"/>
        <v>53453</v>
      </c>
    </row>
    <row r="289" spans="1:66" ht="12.75">
      <c r="A289" s="1" t="s">
        <v>1521</v>
      </c>
      <c r="B289" s="1" t="s">
        <v>1522</v>
      </c>
      <c r="C289" s="1" t="s">
        <v>1523</v>
      </c>
      <c r="D289" s="1" t="s">
        <v>1939</v>
      </c>
      <c r="E289" s="1" t="s">
        <v>1524</v>
      </c>
      <c r="F289" s="1"/>
      <c r="G289" s="1" t="s">
        <v>1833</v>
      </c>
      <c r="H289" s="1" t="s">
        <v>1525</v>
      </c>
      <c r="I289" s="1">
        <v>32518</v>
      </c>
      <c r="J289" s="1" t="s">
        <v>1880</v>
      </c>
      <c r="K289" s="1">
        <v>4</v>
      </c>
      <c r="L289" s="1">
        <v>0</v>
      </c>
      <c r="M289" s="1">
        <v>0</v>
      </c>
      <c r="N289" s="1">
        <v>4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4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4</v>
      </c>
      <c r="AB289" s="1">
        <v>4</v>
      </c>
      <c r="AC289" s="1">
        <v>4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f t="shared" si="16"/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4</v>
      </c>
      <c r="AT289">
        <f t="shared" si="17"/>
        <v>4</v>
      </c>
      <c r="AU289" s="1">
        <v>0</v>
      </c>
      <c r="AV289" s="1" t="s">
        <v>1836</v>
      </c>
      <c r="BE289" s="15">
        <f t="shared" si="18"/>
        <v>0</v>
      </c>
      <c r="BH289" s="2">
        <v>276</v>
      </c>
      <c r="BN289" s="13">
        <f t="shared" si="19"/>
        <v>276</v>
      </c>
    </row>
    <row r="290" spans="1:66" ht="12.75">
      <c r="A290" s="1" t="s">
        <v>1569</v>
      </c>
      <c r="B290" s="1" t="s">
        <v>1570</v>
      </c>
      <c r="C290" s="1" t="s">
        <v>1571</v>
      </c>
      <c r="D290" s="1" t="s">
        <v>30</v>
      </c>
      <c r="E290" s="1" t="s">
        <v>1572</v>
      </c>
      <c r="F290" s="16" t="s">
        <v>213</v>
      </c>
      <c r="G290" s="1" t="s">
        <v>1833</v>
      </c>
      <c r="H290" s="1" t="s">
        <v>1573</v>
      </c>
      <c r="I290" s="1">
        <v>32518</v>
      </c>
      <c r="J290" s="1" t="s">
        <v>1880</v>
      </c>
      <c r="K290" s="1">
        <v>735.0231299999999</v>
      </c>
      <c r="L290" s="1">
        <v>0</v>
      </c>
      <c r="M290" s="1">
        <v>0</v>
      </c>
      <c r="N290" s="1">
        <v>735</v>
      </c>
      <c r="O290" s="1">
        <v>0</v>
      </c>
      <c r="P290" s="1">
        <v>0</v>
      </c>
      <c r="Q290" s="1">
        <v>10</v>
      </c>
      <c r="R290" s="1">
        <v>0</v>
      </c>
      <c r="S290" s="1">
        <v>0</v>
      </c>
      <c r="T290" s="1">
        <v>0</v>
      </c>
      <c r="U290" s="1">
        <v>725</v>
      </c>
      <c r="V290" s="1">
        <v>0</v>
      </c>
      <c r="W290" s="1">
        <v>0</v>
      </c>
      <c r="X290" s="1">
        <v>0</v>
      </c>
      <c r="Y290" s="1">
        <v>0</v>
      </c>
      <c r="Z290" s="1">
        <v>10</v>
      </c>
      <c r="AA290" s="1">
        <v>700</v>
      </c>
      <c r="AB290" s="1">
        <v>700</v>
      </c>
      <c r="AC290" s="1">
        <v>700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f t="shared" si="16"/>
        <v>0</v>
      </c>
      <c r="AN290" s="1">
        <v>0</v>
      </c>
      <c r="AO290" s="1">
        <v>0</v>
      </c>
      <c r="AP290" s="1">
        <v>495</v>
      </c>
      <c r="AQ290" s="1">
        <v>0</v>
      </c>
      <c r="AR290" s="1">
        <v>0</v>
      </c>
      <c r="AS290" s="1">
        <v>205</v>
      </c>
      <c r="AT290">
        <f t="shared" si="17"/>
        <v>700</v>
      </c>
      <c r="AU290" s="1">
        <v>0</v>
      </c>
      <c r="AV290" s="1" t="s">
        <v>1844</v>
      </c>
      <c r="AY290" s="2">
        <v>22714</v>
      </c>
      <c r="BE290" s="15">
        <f t="shared" si="18"/>
        <v>22714</v>
      </c>
      <c r="BH290" s="2">
        <f>53218+276</f>
        <v>53494</v>
      </c>
      <c r="BN290" s="13">
        <f t="shared" si="19"/>
        <v>53494</v>
      </c>
    </row>
    <row r="291" spans="1:66" ht="12.75">
      <c r="A291" s="1" t="s">
        <v>1574</v>
      </c>
      <c r="B291" s="1" t="s">
        <v>1575</v>
      </c>
      <c r="C291" s="1" t="s">
        <v>1571</v>
      </c>
      <c r="D291" s="1" t="s">
        <v>30</v>
      </c>
      <c r="E291" s="1" t="s">
        <v>1576</v>
      </c>
      <c r="F291" s="16" t="s">
        <v>213</v>
      </c>
      <c r="G291" s="1" t="s">
        <v>1833</v>
      </c>
      <c r="H291" s="1" t="s">
        <v>1577</v>
      </c>
      <c r="I291" s="1">
        <v>32518</v>
      </c>
      <c r="J291" s="1" t="s">
        <v>1880</v>
      </c>
      <c r="K291" s="1">
        <v>6165.0135672</v>
      </c>
      <c r="L291" s="1">
        <v>0</v>
      </c>
      <c r="M291" s="1">
        <v>0</v>
      </c>
      <c r="N291" s="1">
        <v>6165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6165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5150</v>
      </c>
      <c r="AB291" s="1">
        <v>5150</v>
      </c>
      <c r="AC291" s="1">
        <v>5150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f t="shared" si="16"/>
        <v>0</v>
      </c>
      <c r="AN291" s="1">
        <v>0</v>
      </c>
      <c r="AO291" s="1">
        <v>0</v>
      </c>
      <c r="AP291" s="1">
        <v>255</v>
      </c>
      <c r="AQ291" s="1">
        <v>0</v>
      </c>
      <c r="AR291" s="1">
        <v>10</v>
      </c>
      <c r="AS291" s="1">
        <v>4885</v>
      </c>
      <c r="AT291">
        <f t="shared" si="17"/>
        <v>5150</v>
      </c>
      <c r="AU291" s="1">
        <v>0</v>
      </c>
      <c r="AV291" s="1" t="s">
        <v>1844</v>
      </c>
      <c r="AY291" s="2">
        <v>22714</v>
      </c>
      <c r="BE291" s="15">
        <f t="shared" si="18"/>
        <v>22714</v>
      </c>
      <c r="BH291" s="2">
        <f>53383+276</f>
        <v>53659</v>
      </c>
      <c r="BN291" s="13">
        <f t="shared" si="19"/>
        <v>53659</v>
      </c>
    </row>
    <row r="292" spans="1:66" ht="12.75">
      <c r="A292" s="1" t="s">
        <v>1583</v>
      </c>
      <c r="B292" s="1" t="s">
        <v>1584</v>
      </c>
      <c r="C292" s="1" t="s">
        <v>1585</v>
      </c>
      <c r="D292" s="1" t="s">
        <v>1905</v>
      </c>
      <c r="E292" s="1" t="s">
        <v>1586</v>
      </c>
      <c r="F292" s="1"/>
      <c r="G292" s="1" t="s">
        <v>1894</v>
      </c>
      <c r="H292" s="1" t="s">
        <v>1587</v>
      </c>
      <c r="I292" s="1">
        <v>32518</v>
      </c>
      <c r="J292" s="1" t="s">
        <v>1880</v>
      </c>
      <c r="K292" s="1">
        <v>3456</v>
      </c>
      <c r="L292" s="1">
        <v>0</v>
      </c>
      <c r="M292" s="1">
        <v>0</v>
      </c>
      <c r="N292" s="1">
        <v>3456</v>
      </c>
      <c r="O292" s="1">
        <v>0</v>
      </c>
      <c r="P292" s="1">
        <v>0</v>
      </c>
      <c r="Q292" s="1">
        <v>3456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2240</v>
      </c>
      <c r="Z292" s="1">
        <v>1216</v>
      </c>
      <c r="AA292" s="1">
        <v>2240</v>
      </c>
      <c r="AB292" s="1">
        <v>2240</v>
      </c>
      <c r="AC292" s="1">
        <v>2240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2240</v>
      </c>
      <c r="AL292" s="1">
        <v>0</v>
      </c>
      <c r="AM292" s="1">
        <f t="shared" si="16"/>
        <v>2240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>
        <f t="shared" si="17"/>
        <v>0</v>
      </c>
      <c r="AU292" s="1">
        <v>0</v>
      </c>
      <c r="AV292" s="1" t="s">
        <v>1844</v>
      </c>
      <c r="BA292" s="2">
        <v>1228</v>
      </c>
      <c r="BD292" s="2">
        <v>1900</v>
      </c>
      <c r="BE292" s="15">
        <f t="shared" si="18"/>
        <v>3128</v>
      </c>
      <c r="BF292" s="2">
        <v>276</v>
      </c>
      <c r="BJ292" s="2">
        <v>1174</v>
      </c>
      <c r="BK292" s="2">
        <v>276</v>
      </c>
      <c r="BM292" s="2">
        <v>1068</v>
      </c>
      <c r="BN292" s="13">
        <f t="shared" si="19"/>
        <v>2794</v>
      </c>
    </row>
    <row r="293" spans="1:66" ht="12.75">
      <c r="A293" s="1" t="s">
        <v>1612</v>
      </c>
      <c r="B293" s="1" t="s">
        <v>1613</v>
      </c>
      <c r="C293" s="1" t="s">
        <v>1614</v>
      </c>
      <c r="D293" s="1" t="s">
        <v>145</v>
      </c>
      <c r="E293" s="1" t="s">
        <v>1615</v>
      </c>
      <c r="F293" s="16" t="s">
        <v>213</v>
      </c>
      <c r="G293" s="1" t="s">
        <v>1833</v>
      </c>
      <c r="H293" s="1" t="s">
        <v>1616</v>
      </c>
      <c r="I293" s="1">
        <v>32518</v>
      </c>
      <c r="J293" s="1" t="s">
        <v>1880</v>
      </c>
      <c r="K293" s="1">
        <v>2355</v>
      </c>
      <c r="L293" s="1">
        <v>0</v>
      </c>
      <c r="M293" s="1">
        <v>0</v>
      </c>
      <c r="N293" s="1">
        <v>2355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2355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2355</v>
      </c>
      <c r="AB293" s="1">
        <v>2355</v>
      </c>
      <c r="AC293" s="1">
        <v>2355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f t="shared" si="16"/>
        <v>0</v>
      </c>
      <c r="AN293" s="1">
        <v>0</v>
      </c>
      <c r="AO293" s="1">
        <v>500</v>
      </c>
      <c r="AP293" s="1">
        <v>0</v>
      </c>
      <c r="AQ293" s="1">
        <v>1355</v>
      </c>
      <c r="AR293" s="1">
        <v>500</v>
      </c>
      <c r="AS293" s="1">
        <v>0</v>
      </c>
      <c r="AT293">
        <f t="shared" si="17"/>
        <v>2355</v>
      </c>
      <c r="AU293" s="1">
        <v>0</v>
      </c>
      <c r="AV293" s="1" t="s">
        <v>1919</v>
      </c>
      <c r="AY293" s="2">
        <v>22714</v>
      </c>
      <c r="BE293" s="15">
        <f t="shared" si="18"/>
        <v>22714</v>
      </c>
      <c r="BH293" s="2">
        <f>53383+276</f>
        <v>53659</v>
      </c>
      <c r="BN293" s="13">
        <f t="shared" si="19"/>
        <v>53659</v>
      </c>
    </row>
    <row r="294" spans="1:66" ht="12.75">
      <c r="A294" s="1" t="s">
        <v>1643</v>
      </c>
      <c r="B294" s="1" t="s">
        <v>1644</v>
      </c>
      <c r="C294" s="1" t="s">
        <v>1645</v>
      </c>
      <c r="D294" s="1" t="s">
        <v>2181</v>
      </c>
      <c r="E294" s="1" t="s">
        <v>1646</v>
      </c>
      <c r="F294" s="1"/>
      <c r="G294" s="1" t="s">
        <v>1833</v>
      </c>
      <c r="H294" s="1" t="s">
        <v>1647</v>
      </c>
      <c r="I294" s="1">
        <v>32518</v>
      </c>
      <c r="J294" s="1" t="s">
        <v>1880</v>
      </c>
      <c r="K294" s="1">
        <v>2550</v>
      </c>
      <c r="L294" s="1">
        <v>0</v>
      </c>
      <c r="M294" s="1">
        <v>0</v>
      </c>
      <c r="N294" s="1">
        <v>2550</v>
      </c>
      <c r="O294" s="1">
        <v>0</v>
      </c>
      <c r="P294" s="1">
        <v>0</v>
      </c>
      <c r="Q294" s="1">
        <v>10</v>
      </c>
      <c r="R294" s="1">
        <v>0</v>
      </c>
      <c r="S294" s="1">
        <v>2480</v>
      </c>
      <c r="T294" s="1">
        <v>0</v>
      </c>
      <c r="U294" s="1">
        <v>60</v>
      </c>
      <c r="V294" s="1">
        <v>0</v>
      </c>
      <c r="W294" s="1">
        <v>0</v>
      </c>
      <c r="X294" s="1">
        <v>0</v>
      </c>
      <c r="Y294" s="1">
        <v>10</v>
      </c>
      <c r="Z294" s="1">
        <v>0</v>
      </c>
      <c r="AA294" s="1">
        <v>60</v>
      </c>
      <c r="AB294" s="1">
        <v>60</v>
      </c>
      <c r="AC294" s="1">
        <v>60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f t="shared" si="16"/>
        <v>0</v>
      </c>
      <c r="AN294" s="1">
        <v>0</v>
      </c>
      <c r="AO294" s="1">
        <v>0</v>
      </c>
      <c r="AP294" s="1">
        <v>0</v>
      </c>
      <c r="AQ294" s="1">
        <v>60</v>
      </c>
      <c r="AR294" s="1">
        <v>0</v>
      </c>
      <c r="AS294" s="1">
        <v>0</v>
      </c>
      <c r="AT294">
        <f t="shared" si="17"/>
        <v>60</v>
      </c>
      <c r="AU294" s="1">
        <v>0</v>
      </c>
      <c r="AV294" s="1" t="s">
        <v>1844</v>
      </c>
      <c r="AY294" s="2">
        <v>22714</v>
      </c>
      <c r="BE294" s="15">
        <f t="shared" si="18"/>
        <v>22714</v>
      </c>
      <c r="BH294" s="2">
        <f>53177+276</f>
        <v>53453</v>
      </c>
      <c r="BN294" s="13">
        <f t="shared" si="19"/>
        <v>53453</v>
      </c>
    </row>
    <row r="295" spans="1:66" ht="12.75">
      <c r="A295" s="1" t="s">
        <v>1666</v>
      </c>
      <c r="B295" s="1" t="s">
        <v>1667</v>
      </c>
      <c r="C295" s="1" t="s">
        <v>1668</v>
      </c>
      <c r="D295" s="1" t="s">
        <v>2060</v>
      </c>
      <c r="E295" s="1" t="s">
        <v>1669</v>
      </c>
      <c r="F295" s="1"/>
      <c r="G295" s="1" t="s">
        <v>1833</v>
      </c>
      <c r="H295" s="1" t="s">
        <v>1670</v>
      </c>
      <c r="I295" s="1">
        <v>32518</v>
      </c>
      <c r="J295" s="1" t="s">
        <v>1880</v>
      </c>
      <c r="K295" s="1">
        <v>9.1</v>
      </c>
      <c r="L295" s="1">
        <v>0</v>
      </c>
      <c r="M295" s="1">
        <v>0</v>
      </c>
      <c r="N295" s="1">
        <v>9.1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8.1</v>
      </c>
      <c r="V295" s="1">
        <v>0</v>
      </c>
      <c r="W295" s="1">
        <v>1</v>
      </c>
      <c r="X295" s="1">
        <v>0</v>
      </c>
      <c r="Y295" s="1">
        <v>0</v>
      </c>
      <c r="Z295" s="1">
        <v>0</v>
      </c>
      <c r="AA295" s="1">
        <v>3.1</v>
      </c>
      <c r="AB295" s="1">
        <v>3.1</v>
      </c>
      <c r="AC295" s="1">
        <v>3.1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f t="shared" si="16"/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0.1</v>
      </c>
      <c r="AS295" s="1">
        <v>2</v>
      </c>
      <c r="AT295">
        <f t="shared" si="17"/>
        <v>2.1</v>
      </c>
      <c r="AU295" s="1">
        <v>1</v>
      </c>
      <c r="AV295" s="1" t="s">
        <v>1836</v>
      </c>
      <c r="BE295" s="15">
        <f t="shared" si="18"/>
        <v>0</v>
      </c>
      <c r="BH295" s="2">
        <v>276</v>
      </c>
      <c r="BN295" s="13">
        <f t="shared" si="19"/>
        <v>276</v>
      </c>
    </row>
    <row r="296" spans="1:66" ht="12.75">
      <c r="A296" s="1" t="s">
        <v>1697</v>
      </c>
      <c r="B296" s="1" t="s">
        <v>1698</v>
      </c>
      <c r="C296" s="1" t="s">
        <v>2224</v>
      </c>
      <c r="D296" s="1" t="s">
        <v>1840</v>
      </c>
      <c r="E296" s="1" t="s">
        <v>1308</v>
      </c>
      <c r="F296" s="16" t="s">
        <v>213</v>
      </c>
      <c r="G296" s="1" t="s">
        <v>1833</v>
      </c>
      <c r="H296" s="1" t="s">
        <v>1699</v>
      </c>
      <c r="I296" s="1">
        <v>32518</v>
      </c>
      <c r="J296" s="1" t="s">
        <v>1880</v>
      </c>
      <c r="K296" s="1">
        <v>15.84</v>
      </c>
      <c r="L296" s="1">
        <v>0</v>
      </c>
      <c r="M296" s="1">
        <v>-1</v>
      </c>
      <c r="N296" s="1">
        <v>15.84</v>
      </c>
      <c r="O296" s="1">
        <v>0</v>
      </c>
      <c r="P296" s="1">
        <v>-1</v>
      </c>
      <c r="Q296" s="1">
        <v>4.64</v>
      </c>
      <c r="R296" s="1">
        <v>-1</v>
      </c>
      <c r="S296" s="1">
        <v>0</v>
      </c>
      <c r="T296" s="1">
        <v>0</v>
      </c>
      <c r="U296" s="1">
        <v>11.2</v>
      </c>
      <c r="V296" s="1">
        <v>-1</v>
      </c>
      <c r="W296" s="1">
        <v>0</v>
      </c>
      <c r="X296" s="1">
        <v>0</v>
      </c>
      <c r="Y296" s="1">
        <v>0</v>
      </c>
      <c r="Z296" s="1">
        <v>4.64</v>
      </c>
      <c r="AA296" s="1">
        <v>15.84</v>
      </c>
      <c r="AB296" s="1">
        <v>15.84</v>
      </c>
      <c r="AC296" s="1">
        <v>11.2</v>
      </c>
      <c r="AD296" s="1">
        <v>-1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f t="shared" si="16"/>
        <v>0</v>
      </c>
      <c r="AN296" s="1">
        <v>0</v>
      </c>
      <c r="AO296" s="1">
        <v>0</v>
      </c>
      <c r="AP296" s="1">
        <v>11.2</v>
      </c>
      <c r="AQ296" s="1">
        <v>0</v>
      </c>
      <c r="AR296" s="1">
        <v>0</v>
      </c>
      <c r="AS296" s="1">
        <v>0</v>
      </c>
      <c r="AT296">
        <f t="shared" si="17"/>
        <v>11.2</v>
      </c>
      <c r="AU296" s="1">
        <v>0</v>
      </c>
      <c r="AV296" s="1" t="s">
        <v>1836</v>
      </c>
      <c r="BE296" s="15">
        <f t="shared" si="18"/>
        <v>0</v>
      </c>
      <c r="BH296" s="2">
        <v>276</v>
      </c>
      <c r="BN296" s="13">
        <f t="shared" si="19"/>
        <v>276</v>
      </c>
    </row>
    <row r="297" spans="1:66" ht="12.75">
      <c r="A297" s="1" t="s">
        <v>1700</v>
      </c>
      <c r="B297" s="1" t="s">
        <v>1701</v>
      </c>
      <c r="C297" s="1" t="s">
        <v>1702</v>
      </c>
      <c r="D297" s="1" t="s">
        <v>2060</v>
      </c>
      <c r="E297" s="1" t="s">
        <v>1703</v>
      </c>
      <c r="F297" s="1"/>
      <c r="G297" s="1" t="s">
        <v>1833</v>
      </c>
      <c r="H297" s="1" t="s">
        <v>1704</v>
      </c>
      <c r="I297" s="1">
        <v>32518</v>
      </c>
      <c r="J297" s="1" t="s">
        <v>1880</v>
      </c>
      <c r="K297" s="1">
        <v>260</v>
      </c>
      <c r="L297" s="1">
        <v>0</v>
      </c>
      <c r="M297" s="1">
        <v>-1</v>
      </c>
      <c r="N297" s="1">
        <v>140</v>
      </c>
      <c r="O297" s="1">
        <v>0</v>
      </c>
      <c r="P297" s="1">
        <v>-1</v>
      </c>
      <c r="Q297" s="1">
        <v>20</v>
      </c>
      <c r="R297" s="1">
        <v>-1</v>
      </c>
      <c r="S297" s="1">
        <v>0</v>
      </c>
      <c r="T297" s="1">
        <v>0</v>
      </c>
      <c r="U297" s="1">
        <v>120</v>
      </c>
      <c r="V297" s="1">
        <v>-1</v>
      </c>
      <c r="W297" s="1">
        <v>0</v>
      </c>
      <c r="X297" s="1">
        <v>0</v>
      </c>
      <c r="Y297" s="1">
        <v>0</v>
      </c>
      <c r="Z297" s="1">
        <v>20</v>
      </c>
      <c r="AA297" s="1">
        <v>140</v>
      </c>
      <c r="AB297" s="1">
        <v>140</v>
      </c>
      <c r="AC297" s="1">
        <v>120</v>
      </c>
      <c r="AD297" s="1">
        <v>-1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f t="shared" si="16"/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120</v>
      </c>
      <c r="AT297">
        <f t="shared" si="17"/>
        <v>120</v>
      </c>
      <c r="AU297" s="1">
        <v>0</v>
      </c>
      <c r="AV297" s="1" t="s">
        <v>1844</v>
      </c>
      <c r="BE297" s="15">
        <f t="shared" si="18"/>
        <v>0</v>
      </c>
      <c r="BH297" s="2">
        <v>276</v>
      </c>
      <c r="BN297" s="13">
        <f t="shared" si="19"/>
        <v>276</v>
      </c>
    </row>
    <row r="298" spans="1:66" ht="12.75">
      <c r="A298" s="1" t="s">
        <v>1705</v>
      </c>
      <c r="B298" s="1" t="s">
        <v>1706</v>
      </c>
      <c r="C298" s="1" t="s">
        <v>1707</v>
      </c>
      <c r="D298" s="1" t="s">
        <v>2097</v>
      </c>
      <c r="E298" s="1" t="s">
        <v>1708</v>
      </c>
      <c r="F298" s="1"/>
      <c r="G298" s="1" t="s">
        <v>1833</v>
      </c>
      <c r="H298" s="1" t="s">
        <v>1709</v>
      </c>
      <c r="I298" s="1">
        <v>32518</v>
      </c>
      <c r="J298" s="1" t="s">
        <v>1880</v>
      </c>
      <c r="K298" s="1">
        <v>14831</v>
      </c>
      <c r="L298" s="1">
        <v>0</v>
      </c>
      <c r="M298" s="1">
        <v>-1</v>
      </c>
      <c r="N298" s="1">
        <v>13218</v>
      </c>
      <c r="O298" s="1">
        <v>0</v>
      </c>
      <c r="P298" s="1">
        <v>-1</v>
      </c>
      <c r="Q298" s="1">
        <v>3773</v>
      </c>
      <c r="R298" s="1">
        <v>-1</v>
      </c>
      <c r="S298" s="1">
        <v>9436</v>
      </c>
      <c r="T298" s="1">
        <v>-1</v>
      </c>
      <c r="U298" s="1">
        <v>9</v>
      </c>
      <c r="V298" s="1">
        <v>-1</v>
      </c>
      <c r="W298" s="1">
        <v>0</v>
      </c>
      <c r="X298" s="1">
        <v>0</v>
      </c>
      <c r="Y298" s="1">
        <v>1</v>
      </c>
      <c r="Z298" s="1">
        <v>3772</v>
      </c>
      <c r="AA298" s="1">
        <v>3513</v>
      </c>
      <c r="AB298" s="1">
        <v>3513</v>
      </c>
      <c r="AC298" s="1">
        <v>9</v>
      </c>
      <c r="AD298" s="1">
        <v>-1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f t="shared" si="16"/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9</v>
      </c>
      <c r="AT298">
        <f t="shared" si="17"/>
        <v>9</v>
      </c>
      <c r="AU298" s="1">
        <v>0</v>
      </c>
      <c r="AV298" s="1" t="s">
        <v>1844</v>
      </c>
      <c r="BE298" s="15">
        <f t="shared" si="18"/>
        <v>0</v>
      </c>
      <c r="BH298" s="2">
        <v>276</v>
      </c>
      <c r="BN298" s="13">
        <f t="shared" si="19"/>
        <v>276</v>
      </c>
    </row>
    <row r="299" spans="1:66" ht="12.75">
      <c r="A299" s="1" t="s">
        <v>1716</v>
      </c>
      <c r="B299" s="1" t="s">
        <v>1717</v>
      </c>
      <c r="C299" s="1" t="s">
        <v>2224</v>
      </c>
      <c r="D299" s="1" t="s">
        <v>1840</v>
      </c>
      <c r="E299" s="1" t="s">
        <v>1308</v>
      </c>
      <c r="F299" s="1"/>
      <c r="G299" s="1" t="s">
        <v>1833</v>
      </c>
      <c r="H299" s="1" t="s">
        <v>1718</v>
      </c>
      <c r="I299" s="1">
        <v>32518</v>
      </c>
      <c r="J299" s="1" t="s">
        <v>1880</v>
      </c>
      <c r="K299" s="1">
        <v>2.5355600000000003</v>
      </c>
      <c r="L299" s="1">
        <v>0</v>
      </c>
      <c r="M299" s="1">
        <v>-1</v>
      </c>
      <c r="N299" s="1">
        <v>2.5261099999999996</v>
      </c>
      <c r="O299" s="1">
        <v>0</v>
      </c>
      <c r="P299" s="1">
        <v>-1</v>
      </c>
      <c r="Q299" s="1">
        <v>2.515818</v>
      </c>
      <c r="R299" s="1">
        <v>-1</v>
      </c>
      <c r="S299" s="1">
        <v>0</v>
      </c>
      <c r="T299" s="1">
        <v>0</v>
      </c>
      <c r="U299" s="1">
        <v>0.010292</v>
      </c>
      <c r="V299" s="1">
        <v>-1</v>
      </c>
      <c r="W299" s="1">
        <v>0</v>
      </c>
      <c r="X299" s="1">
        <v>0</v>
      </c>
      <c r="Y299" s="1">
        <v>0</v>
      </c>
      <c r="Z299" s="1">
        <v>2.515818</v>
      </c>
      <c r="AA299" s="1">
        <v>2.52611</v>
      </c>
      <c r="AB299" s="1">
        <v>2.471714</v>
      </c>
      <c r="AC299" s="1">
        <v>0.010292</v>
      </c>
      <c r="AD299" s="1">
        <v>-1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f t="shared" si="16"/>
        <v>0</v>
      </c>
      <c r="AN299" s="1">
        <v>0.010292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>
        <f t="shared" si="17"/>
        <v>0.010292</v>
      </c>
      <c r="AU299" s="1">
        <v>0</v>
      </c>
      <c r="AV299" s="1" t="s">
        <v>1836</v>
      </c>
      <c r="BE299" s="15">
        <f t="shared" si="18"/>
        <v>0</v>
      </c>
      <c r="BH299" s="2">
        <v>276</v>
      </c>
      <c r="BN299" s="13">
        <f t="shared" si="19"/>
        <v>276</v>
      </c>
    </row>
    <row r="300" spans="1:66" ht="12.75">
      <c r="A300" s="1" t="s">
        <v>1729</v>
      </c>
      <c r="B300" s="1" t="s">
        <v>1730</v>
      </c>
      <c r="C300" s="1" t="s">
        <v>1731</v>
      </c>
      <c r="D300" s="1" t="s">
        <v>2097</v>
      </c>
      <c r="E300" s="1" t="s">
        <v>404</v>
      </c>
      <c r="F300" s="1"/>
      <c r="G300" s="1" t="s">
        <v>1833</v>
      </c>
      <c r="H300" s="1" t="s">
        <v>1732</v>
      </c>
      <c r="I300" s="1">
        <v>32518</v>
      </c>
      <c r="J300" s="1" t="s">
        <v>1880</v>
      </c>
      <c r="K300" s="1">
        <v>10027.403536400003</v>
      </c>
      <c r="L300" s="1">
        <v>0</v>
      </c>
      <c r="M300" s="1">
        <v>-1</v>
      </c>
      <c r="N300" s="1">
        <v>9525</v>
      </c>
      <c r="O300" s="1">
        <v>0</v>
      </c>
      <c r="P300" s="1">
        <v>-1</v>
      </c>
      <c r="Q300" s="1">
        <v>0</v>
      </c>
      <c r="R300" s="1">
        <v>0</v>
      </c>
      <c r="S300" s="1">
        <v>9416</v>
      </c>
      <c r="T300" s="1">
        <v>-1</v>
      </c>
      <c r="U300" s="1">
        <v>109</v>
      </c>
      <c r="V300" s="1">
        <v>-1</v>
      </c>
      <c r="W300" s="1">
        <v>0</v>
      </c>
      <c r="X300" s="1">
        <v>0</v>
      </c>
      <c r="Y300" s="1">
        <v>0</v>
      </c>
      <c r="Z300" s="1">
        <v>0</v>
      </c>
      <c r="AA300" s="1">
        <v>109</v>
      </c>
      <c r="AB300" s="1">
        <v>109</v>
      </c>
      <c r="AC300" s="1">
        <v>109</v>
      </c>
      <c r="AD300" s="1">
        <v>-1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f t="shared" si="16"/>
        <v>0</v>
      </c>
      <c r="AN300" s="1">
        <v>0</v>
      </c>
      <c r="AO300" s="1">
        <v>0</v>
      </c>
      <c r="AP300" s="1">
        <v>0</v>
      </c>
      <c r="AQ300" s="1">
        <v>2</v>
      </c>
      <c r="AR300" s="1">
        <v>0</v>
      </c>
      <c r="AS300" s="1">
        <v>107</v>
      </c>
      <c r="AT300">
        <f t="shared" si="17"/>
        <v>109</v>
      </c>
      <c r="AU300" s="1">
        <v>0</v>
      </c>
      <c r="AV300" s="1" t="s">
        <v>1844</v>
      </c>
      <c r="BE300" s="15">
        <f t="shared" si="18"/>
        <v>0</v>
      </c>
      <c r="BH300" s="2">
        <v>276</v>
      </c>
      <c r="BN300" s="13">
        <f t="shared" si="19"/>
        <v>276</v>
      </c>
    </row>
    <row r="301" spans="1:66" ht="12.75">
      <c r="A301" s="1" t="s">
        <v>1733</v>
      </c>
      <c r="B301" s="1" t="s">
        <v>1734</v>
      </c>
      <c r="C301" s="1" t="s">
        <v>1735</v>
      </c>
      <c r="D301" s="1" t="s">
        <v>1899</v>
      </c>
      <c r="E301" s="1" t="s">
        <v>1736</v>
      </c>
      <c r="F301" s="1"/>
      <c r="G301" s="1" t="s">
        <v>1833</v>
      </c>
      <c r="H301" s="1" t="s">
        <v>1737</v>
      </c>
      <c r="I301" s="1">
        <v>32518</v>
      </c>
      <c r="J301" s="1" t="s">
        <v>1880</v>
      </c>
      <c r="K301" s="1">
        <v>686.0345047999992</v>
      </c>
      <c r="L301" s="1">
        <v>0</v>
      </c>
      <c r="M301" s="1">
        <v>0</v>
      </c>
      <c r="N301" s="1">
        <v>300.58034700000013</v>
      </c>
      <c r="O301" s="1">
        <v>0</v>
      </c>
      <c r="P301" s="1">
        <v>0</v>
      </c>
      <c r="Q301" s="1">
        <v>299.59006620000014</v>
      </c>
      <c r="R301" s="1">
        <v>0</v>
      </c>
      <c r="S301" s="1">
        <v>0</v>
      </c>
      <c r="T301" s="1">
        <v>0</v>
      </c>
      <c r="U301" s="1">
        <v>0.9902808000000001</v>
      </c>
      <c r="V301" s="1">
        <v>0</v>
      </c>
      <c r="W301" s="1">
        <v>0</v>
      </c>
      <c r="X301" s="1">
        <v>0</v>
      </c>
      <c r="Y301" s="1">
        <v>0</v>
      </c>
      <c r="Z301" s="1">
        <v>299.59006620000014</v>
      </c>
      <c r="AA301" s="1">
        <v>15.5286096</v>
      </c>
      <c r="AB301" s="1">
        <v>13.94824</v>
      </c>
      <c r="AC301" s="1">
        <v>2.5564400000000003</v>
      </c>
      <c r="AD301" s="1">
        <v>0</v>
      </c>
      <c r="AE301" s="1">
        <v>0</v>
      </c>
      <c r="AF301" s="1">
        <v>0</v>
      </c>
      <c r="AG301" s="1">
        <v>1.58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f t="shared" si="16"/>
        <v>1.58</v>
      </c>
      <c r="AN301" s="1">
        <v>0.0316</v>
      </c>
      <c r="AO301" s="1">
        <v>0.1738</v>
      </c>
      <c r="AP301" s="1">
        <v>0.2212</v>
      </c>
      <c r="AQ301" s="1">
        <v>0.158</v>
      </c>
      <c r="AR301" s="1">
        <v>0.06004</v>
      </c>
      <c r="AS301" s="1">
        <v>0.3318</v>
      </c>
      <c r="AT301">
        <f t="shared" si="17"/>
        <v>0.97644</v>
      </c>
      <c r="AU301" s="1">
        <v>0</v>
      </c>
      <c r="AV301" s="1" t="s">
        <v>1836</v>
      </c>
      <c r="BA301" s="2">
        <v>1228</v>
      </c>
      <c r="BE301" s="15">
        <f t="shared" si="18"/>
        <v>1228</v>
      </c>
      <c r="BG301" s="2">
        <v>276</v>
      </c>
      <c r="BH301" s="2">
        <v>276</v>
      </c>
      <c r="BJ301" s="2">
        <v>1186</v>
      </c>
      <c r="BK301" s="2">
        <v>276</v>
      </c>
      <c r="BN301" s="13">
        <f t="shared" si="19"/>
        <v>2014</v>
      </c>
    </row>
    <row r="302" spans="1:66" ht="12.75">
      <c r="A302" s="1" t="s">
        <v>1738</v>
      </c>
      <c r="B302" s="1" t="s">
        <v>1739</v>
      </c>
      <c r="C302" s="1" t="s">
        <v>1740</v>
      </c>
      <c r="D302" s="1" t="s">
        <v>1877</v>
      </c>
      <c r="E302" s="1" t="s">
        <v>1741</v>
      </c>
      <c r="F302" s="1"/>
      <c r="G302" s="1" t="s">
        <v>1833</v>
      </c>
      <c r="H302" s="1" t="s">
        <v>1742</v>
      </c>
      <c r="I302" s="1">
        <v>32518</v>
      </c>
      <c r="J302" s="1" t="s">
        <v>1880</v>
      </c>
      <c r="K302" s="1">
        <v>1836.000865</v>
      </c>
      <c r="L302" s="1">
        <v>0</v>
      </c>
      <c r="M302" s="1">
        <v>-1</v>
      </c>
      <c r="N302" s="1">
        <v>1836</v>
      </c>
      <c r="O302" s="1">
        <v>0</v>
      </c>
      <c r="P302" s="1">
        <v>-1</v>
      </c>
      <c r="Q302" s="1">
        <v>0</v>
      </c>
      <c r="R302" s="1">
        <v>0</v>
      </c>
      <c r="S302" s="1">
        <v>1510</v>
      </c>
      <c r="T302" s="1">
        <v>-1</v>
      </c>
      <c r="U302" s="1">
        <v>326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326</v>
      </c>
      <c r="AB302" s="1">
        <v>326</v>
      </c>
      <c r="AC302" s="1">
        <v>326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f t="shared" si="16"/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326</v>
      </c>
      <c r="AT302">
        <f t="shared" si="17"/>
        <v>326</v>
      </c>
      <c r="AU302" s="1">
        <v>0</v>
      </c>
      <c r="AV302" s="1" t="s">
        <v>1844</v>
      </c>
      <c r="AY302" s="2">
        <v>22714</v>
      </c>
      <c r="BE302" s="15">
        <f t="shared" si="18"/>
        <v>22714</v>
      </c>
      <c r="BH302" s="2">
        <f>53196+276</f>
        <v>53472</v>
      </c>
      <c r="BN302" s="13">
        <f t="shared" si="19"/>
        <v>53472</v>
      </c>
    </row>
    <row r="303" spans="1:70" ht="12.75">
      <c r="A303" s="1" t="s">
        <v>1748</v>
      </c>
      <c r="B303" s="1" t="s">
        <v>1749</v>
      </c>
      <c r="C303" s="1" t="s">
        <v>1750</v>
      </c>
      <c r="D303" s="1" t="s">
        <v>1899</v>
      </c>
      <c r="E303" s="1" t="s">
        <v>1751</v>
      </c>
      <c r="F303" s="1"/>
      <c r="G303" s="1" t="s">
        <v>1833</v>
      </c>
      <c r="H303" s="1" t="s">
        <v>1752</v>
      </c>
      <c r="I303" s="1">
        <v>32518</v>
      </c>
      <c r="J303" s="1" t="s">
        <v>1880</v>
      </c>
      <c r="K303" s="1">
        <v>3315</v>
      </c>
      <c r="L303" s="1">
        <v>0</v>
      </c>
      <c r="M303" s="1">
        <v>0</v>
      </c>
      <c r="N303" s="1">
        <v>3315</v>
      </c>
      <c r="O303" s="1">
        <v>0</v>
      </c>
      <c r="P303" s="1">
        <v>0</v>
      </c>
      <c r="Q303" s="1">
        <v>2805</v>
      </c>
      <c r="R303" s="1">
        <v>0</v>
      </c>
      <c r="S303" s="1">
        <v>510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1020</v>
      </c>
      <c r="Z303" s="1">
        <v>1785</v>
      </c>
      <c r="AA303" s="1">
        <v>1020</v>
      </c>
      <c r="AB303" s="1">
        <v>1020</v>
      </c>
      <c r="AC303" s="1">
        <v>510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510</v>
      </c>
      <c r="AL303" s="1">
        <v>0</v>
      </c>
      <c r="AM303" s="1">
        <f t="shared" si="16"/>
        <v>510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>
        <f t="shared" si="17"/>
        <v>0</v>
      </c>
      <c r="AU303" s="1">
        <v>0</v>
      </c>
      <c r="AV303" s="1" t="s">
        <v>1844</v>
      </c>
      <c r="BA303" s="2">
        <v>1228</v>
      </c>
      <c r="BD303" s="2">
        <v>1900</v>
      </c>
      <c r="BE303" s="15">
        <f t="shared" si="18"/>
        <v>3128</v>
      </c>
      <c r="BG303" s="2">
        <v>276</v>
      </c>
      <c r="BJ303" s="2">
        <v>1174</v>
      </c>
      <c r="BK303" s="2">
        <v>276</v>
      </c>
      <c r="BM303" s="2">
        <v>1068</v>
      </c>
      <c r="BN303" s="13">
        <f t="shared" si="19"/>
        <v>2794</v>
      </c>
      <c r="BO303" s="13">
        <f>MAX(BN188:BN303)</f>
        <v>54462</v>
      </c>
      <c r="BP303" s="13">
        <f>MIN(BN188:BN303)</f>
        <v>0</v>
      </c>
      <c r="BQ303" s="13">
        <f>SUM(BN188:BN303)/132+SUM(BN315:BN330)/132</f>
        <v>20831.416666666668</v>
      </c>
      <c r="BR303" s="13"/>
    </row>
    <row r="304" spans="1:66" ht="12.75">
      <c r="A304" s="1" t="s">
        <v>2015</v>
      </c>
      <c r="B304" s="1" t="s">
        <v>2016</v>
      </c>
      <c r="C304" s="1" t="s">
        <v>2017</v>
      </c>
      <c r="D304" s="1" t="s">
        <v>2018</v>
      </c>
      <c r="E304" s="1" t="s">
        <v>2019</v>
      </c>
      <c r="F304" s="1"/>
      <c r="G304" s="1" t="s">
        <v>1833</v>
      </c>
      <c r="H304" s="1" t="s">
        <v>2020</v>
      </c>
      <c r="I304" s="1">
        <v>325131</v>
      </c>
      <c r="J304" s="1" t="s">
        <v>2021</v>
      </c>
      <c r="K304" s="1">
        <v>3</v>
      </c>
      <c r="L304" s="1">
        <v>0</v>
      </c>
      <c r="M304" s="1">
        <v>0</v>
      </c>
      <c r="N304" s="1">
        <v>3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3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3</v>
      </c>
      <c r="AB304" s="1">
        <v>3</v>
      </c>
      <c r="AC304" s="1">
        <v>3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f t="shared" si="16"/>
        <v>0</v>
      </c>
      <c r="AN304" s="1">
        <v>0</v>
      </c>
      <c r="AO304" s="1">
        <v>0</v>
      </c>
      <c r="AP304" s="1">
        <v>0</v>
      </c>
      <c r="AQ304" s="1">
        <v>3</v>
      </c>
      <c r="AR304" s="1">
        <v>0</v>
      </c>
      <c r="AS304" s="1">
        <v>0</v>
      </c>
      <c r="AT304">
        <f t="shared" si="17"/>
        <v>3</v>
      </c>
      <c r="AU304" s="1">
        <v>0</v>
      </c>
      <c r="AV304" s="1" t="s">
        <v>1836</v>
      </c>
      <c r="BE304" s="15">
        <f t="shared" si="18"/>
        <v>0</v>
      </c>
      <c r="BH304" s="2">
        <v>276</v>
      </c>
      <c r="BN304" s="13">
        <f t="shared" si="19"/>
        <v>276</v>
      </c>
    </row>
    <row r="305" spans="1:66" ht="12.75">
      <c r="A305" s="1" t="s">
        <v>2178</v>
      </c>
      <c r="B305" s="1" t="s">
        <v>2179</v>
      </c>
      <c r="C305" s="1" t="s">
        <v>2180</v>
      </c>
      <c r="D305" s="1" t="s">
        <v>2181</v>
      </c>
      <c r="E305" s="1" t="s">
        <v>2182</v>
      </c>
      <c r="F305" s="16" t="s">
        <v>213</v>
      </c>
      <c r="G305" s="1" t="s">
        <v>1833</v>
      </c>
      <c r="H305" s="1" t="s">
        <v>2183</v>
      </c>
      <c r="I305" s="1">
        <v>325131</v>
      </c>
      <c r="J305" s="1" t="s">
        <v>2021</v>
      </c>
      <c r="K305" s="1">
        <v>229.8581864000001</v>
      </c>
      <c r="L305" s="1">
        <v>0</v>
      </c>
      <c r="M305" s="1">
        <v>-1</v>
      </c>
      <c r="N305" s="1">
        <v>87</v>
      </c>
      <c r="O305" s="1">
        <v>0</v>
      </c>
      <c r="P305" s="1">
        <v>-1</v>
      </c>
      <c r="Q305" s="1">
        <v>1</v>
      </c>
      <c r="R305" s="1">
        <v>0</v>
      </c>
      <c r="S305" s="1">
        <v>85</v>
      </c>
      <c r="T305" s="1">
        <v>0</v>
      </c>
      <c r="U305" s="1">
        <v>1</v>
      </c>
      <c r="V305" s="1">
        <v>-1</v>
      </c>
      <c r="W305" s="1">
        <v>0</v>
      </c>
      <c r="X305" s="1">
        <v>0</v>
      </c>
      <c r="Y305" s="1">
        <v>0</v>
      </c>
      <c r="Z305" s="1">
        <v>1</v>
      </c>
      <c r="AA305" s="1">
        <v>2</v>
      </c>
      <c r="AB305" s="1">
        <v>2</v>
      </c>
      <c r="AC305" s="1">
        <v>1</v>
      </c>
      <c r="AD305" s="1">
        <v>-1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f t="shared" si="16"/>
        <v>0</v>
      </c>
      <c r="AN305" s="1">
        <v>0</v>
      </c>
      <c r="AO305" s="1">
        <v>0</v>
      </c>
      <c r="AP305" s="1">
        <v>1</v>
      </c>
      <c r="AQ305" s="1">
        <v>0</v>
      </c>
      <c r="AR305" s="1">
        <v>0</v>
      </c>
      <c r="AS305" s="1">
        <v>0</v>
      </c>
      <c r="AT305">
        <f t="shared" si="17"/>
        <v>1</v>
      </c>
      <c r="AU305" s="1">
        <v>0</v>
      </c>
      <c r="AV305" s="1" t="s">
        <v>1836</v>
      </c>
      <c r="BE305" s="15">
        <f t="shared" si="18"/>
        <v>0</v>
      </c>
      <c r="BH305" s="2">
        <v>276</v>
      </c>
      <c r="BN305" s="13">
        <f t="shared" si="19"/>
        <v>276</v>
      </c>
    </row>
    <row r="306" spans="1:66" ht="12.75">
      <c r="A306" s="1" t="s">
        <v>455</v>
      </c>
      <c r="B306" s="1" t="s">
        <v>456</v>
      </c>
      <c r="C306" s="1" t="s">
        <v>457</v>
      </c>
      <c r="D306" s="1" t="s">
        <v>1886</v>
      </c>
      <c r="E306" s="1" t="s">
        <v>458</v>
      </c>
      <c r="F306" s="16" t="s">
        <v>213</v>
      </c>
      <c r="G306" s="1" t="s">
        <v>1833</v>
      </c>
      <c r="H306" s="1" t="s">
        <v>459</v>
      </c>
      <c r="I306" s="1">
        <v>325131</v>
      </c>
      <c r="J306" s="1" t="s">
        <v>2021</v>
      </c>
      <c r="K306" s="1">
        <v>1380.22</v>
      </c>
      <c r="L306" s="1">
        <v>0</v>
      </c>
      <c r="M306" s="1">
        <v>0</v>
      </c>
      <c r="N306" s="1">
        <v>1380.22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1380.22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874.22</v>
      </c>
      <c r="AB306" s="1">
        <v>874.22</v>
      </c>
      <c r="AC306" s="1">
        <v>874.22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f t="shared" si="16"/>
        <v>0</v>
      </c>
      <c r="AN306" s="1">
        <v>0</v>
      </c>
      <c r="AO306" s="1">
        <v>0</v>
      </c>
      <c r="AP306" s="1">
        <v>770</v>
      </c>
      <c r="AQ306" s="1">
        <v>0.22</v>
      </c>
      <c r="AR306" s="1">
        <v>39</v>
      </c>
      <c r="AS306" s="1">
        <v>65</v>
      </c>
      <c r="AT306">
        <f t="shared" si="17"/>
        <v>874.22</v>
      </c>
      <c r="AU306" s="1">
        <v>0</v>
      </c>
      <c r="AV306" s="1" t="s">
        <v>1836</v>
      </c>
      <c r="AY306" s="2">
        <v>22714</v>
      </c>
      <c r="BE306" s="15">
        <f t="shared" si="18"/>
        <v>22714</v>
      </c>
      <c r="BH306" s="2">
        <f>53383+276</f>
        <v>53659</v>
      </c>
      <c r="BN306" s="13">
        <f t="shared" si="19"/>
        <v>53659</v>
      </c>
    </row>
    <row r="307" spans="1:66" ht="12.75">
      <c r="A307" s="1" t="s">
        <v>474</v>
      </c>
      <c r="B307" s="1" t="s">
        <v>475</v>
      </c>
      <c r="C307" s="1" t="s">
        <v>476</v>
      </c>
      <c r="D307" s="1" t="s">
        <v>1905</v>
      </c>
      <c r="E307" s="1" t="s">
        <v>477</v>
      </c>
      <c r="F307" s="16" t="s">
        <v>213</v>
      </c>
      <c r="G307" s="1" t="s">
        <v>1833</v>
      </c>
      <c r="H307" s="1" t="s">
        <v>478</v>
      </c>
      <c r="I307" s="1">
        <v>325131</v>
      </c>
      <c r="J307" s="1" t="s">
        <v>2021</v>
      </c>
      <c r="K307" s="1">
        <v>2238</v>
      </c>
      <c r="L307" s="1">
        <v>0</v>
      </c>
      <c r="M307" s="1">
        <v>0</v>
      </c>
      <c r="N307" s="1">
        <v>2238</v>
      </c>
      <c r="O307" s="1">
        <v>0</v>
      </c>
      <c r="P307" s="1">
        <v>0</v>
      </c>
      <c r="Q307" s="1">
        <v>180</v>
      </c>
      <c r="R307" s="1">
        <v>0</v>
      </c>
      <c r="S307" s="1">
        <v>0</v>
      </c>
      <c r="T307" s="1">
        <v>0</v>
      </c>
      <c r="U307" s="1">
        <v>2058</v>
      </c>
      <c r="V307" s="1">
        <v>0</v>
      </c>
      <c r="W307" s="1">
        <v>0</v>
      </c>
      <c r="X307" s="1">
        <v>0</v>
      </c>
      <c r="Y307" s="1">
        <v>0</v>
      </c>
      <c r="Z307" s="1">
        <v>180</v>
      </c>
      <c r="AA307" s="1">
        <v>1495</v>
      </c>
      <c r="AB307" s="1">
        <v>1495</v>
      </c>
      <c r="AC307" s="1">
        <v>1495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f t="shared" si="16"/>
        <v>0</v>
      </c>
      <c r="AN307" s="1">
        <v>0</v>
      </c>
      <c r="AO307" s="1">
        <v>79</v>
      </c>
      <c r="AP307" s="1">
        <v>238</v>
      </c>
      <c r="AQ307" s="1">
        <v>1026</v>
      </c>
      <c r="AR307" s="1">
        <v>108</v>
      </c>
      <c r="AS307" s="1">
        <v>44</v>
      </c>
      <c r="AT307">
        <f t="shared" si="17"/>
        <v>1495</v>
      </c>
      <c r="AU307" s="1">
        <v>0</v>
      </c>
      <c r="AV307" s="1" t="s">
        <v>1836</v>
      </c>
      <c r="AY307" s="2">
        <v>22714</v>
      </c>
      <c r="BE307" s="15">
        <f t="shared" si="18"/>
        <v>22714</v>
      </c>
      <c r="BH307" s="2">
        <f>53383+276</f>
        <v>53659</v>
      </c>
      <c r="BN307" s="13">
        <f t="shared" si="19"/>
        <v>53659</v>
      </c>
    </row>
    <row r="308" spans="1:66" ht="12.75">
      <c r="A308" s="1" t="s">
        <v>565</v>
      </c>
      <c r="B308" s="1" t="s">
        <v>566</v>
      </c>
      <c r="C308" s="1" t="s">
        <v>124</v>
      </c>
      <c r="D308" s="1" t="s">
        <v>1939</v>
      </c>
      <c r="E308" s="1" t="s">
        <v>567</v>
      </c>
      <c r="F308" s="1"/>
      <c r="G308" s="1" t="s">
        <v>1833</v>
      </c>
      <c r="H308" s="1" t="s">
        <v>568</v>
      </c>
      <c r="I308" s="1">
        <v>325131</v>
      </c>
      <c r="J308" s="1" t="s">
        <v>2021</v>
      </c>
      <c r="K308" s="1">
        <v>3795</v>
      </c>
      <c r="L308" s="1">
        <v>0</v>
      </c>
      <c r="M308" s="1">
        <v>0</v>
      </c>
      <c r="N308" s="1">
        <v>3795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3795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623</v>
      </c>
      <c r="AB308" s="1">
        <v>623</v>
      </c>
      <c r="AC308" s="1">
        <v>623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f t="shared" si="16"/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623</v>
      </c>
      <c r="AS308" s="1">
        <v>0</v>
      </c>
      <c r="AT308">
        <f t="shared" si="17"/>
        <v>623</v>
      </c>
      <c r="AU308" s="1">
        <v>0</v>
      </c>
      <c r="AV308" s="1" t="s">
        <v>1836</v>
      </c>
      <c r="AY308" s="2">
        <v>22714</v>
      </c>
      <c r="BE308" s="15">
        <f t="shared" si="18"/>
        <v>22714</v>
      </c>
      <c r="BH308" s="2">
        <f>53383+276</f>
        <v>53659</v>
      </c>
      <c r="BN308" s="13">
        <f t="shared" si="19"/>
        <v>53659</v>
      </c>
    </row>
    <row r="309" spans="1:66" ht="12.75">
      <c r="A309" s="1" t="s">
        <v>746</v>
      </c>
      <c r="B309" s="1" t="s">
        <v>747</v>
      </c>
      <c r="C309" s="1" t="s">
        <v>748</v>
      </c>
      <c r="D309" s="1" t="s">
        <v>2162</v>
      </c>
      <c r="E309" s="1" t="s">
        <v>749</v>
      </c>
      <c r="F309" s="1"/>
      <c r="G309" s="1" t="s">
        <v>1833</v>
      </c>
      <c r="H309" s="1" t="s">
        <v>750</v>
      </c>
      <c r="I309" s="1">
        <v>325131</v>
      </c>
      <c r="J309" s="1" t="s">
        <v>2021</v>
      </c>
      <c r="K309" s="1">
        <v>3490.612</v>
      </c>
      <c r="L309" s="1">
        <v>0</v>
      </c>
      <c r="M309" s="1">
        <v>0</v>
      </c>
      <c r="N309" s="1">
        <v>3490.6120000000005</v>
      </c>
      <c r="O309" s="1">
        <v>0</v>
      </c>
      <c r="P309" s="1">
        <v>0</v>
      </c>
      <c r="Q309" s="1">
        <v>3490.6120000000005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830.6120000000001</v>
      </c>
      <c r="Z309" s="1">
        <v>2660</v>
      </c>
      <c r="AA309" s="1">
        <v>2631.6880000000006</v>
      </c>
      <c r="AB309" s="1">
        <v>2512.6080000000006</v>
      </c>
      <c r="AC309" s="1">
        <v>330.008</v>
      </c>
      <c r="AD309" s="1">
        <v>0</v>
      </c>
      <c r="AE309" s="1">
        <v>0</v>
      </c>
      <c r="AF309" s="1">
        <v>0</v>
      </c>
      <c r="AG309" s="1">
        <v>31.76</v>
      </c>
      <c r="AH309" s="1">
        <v>185.2</v>
      </c>
      <c r="AI309" s="1">
        <v>0.628</v>
      </c>
      <c r="AJ309" s="1">
        <v>0</v>
      </c>
      <c r="AK309" s="1">
        <v>112.42</v>
      </c>
      <c r="AL309" s="1">
        <v>0</v>
      </c>
      <c r="AM309" s="1">
        <f t="shared" si="16"/>
        <v>330.008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>
        <f t="shared" si="17"/>
        <v>0</v>
      </c>
      <c r="AU309" s="1">
        <v>0</v>
      </c>
      <c r="AV309" s="1" t="s">
        <v>1836</v>
      </c>
      <c r="BA309" s="2">
        <v>1228</v>
      </c>
      <c r="BD309" s="2">
        <v>1900</v>
      </c>
      <c r="BE309" s="15">
        <f t="shared" si="18"/>
        <v>3128</v>
      </c>
      <c r="BG309" s="2">
        <v>276</v>
      </c>
      <c r="BJ309" s="2">
        <v>1174</v>
      </c>
      <c r="BK309" s="2">
        <v>276</v>
      </c>
      <c r="BM309" s="2">
        <v>1068</v>
      </c>
      <c r="BN309" s="13">
        <f t="shared" si="19"/>
        <v>2794</v>
      </c>
    </row>
    <row r="310" spans="1:66" ht="12.75">
      <c r="A310" s="1" t="s">
        <v>823</v>
      </c>
      <c r="B310" s="1" t="s">
        <v>824</v>
      </c>
      <c r="C310" s="1" t="s">
        <v>825</v>
      </c>
      <c r="D310" s="1" t="s">
        <v>1905</v>
      </c>
      <c r="E310" s="1" t="s">
        <v>826</v>
      </c>
      <c r="F310" s="1"/>
      <c r="G310" s="1" t="s">
        <v>1833</v>
      </c>
      <c r="H310" s="1" t="s">
        <v>827</v>
      </c>
      <c r="I310" s="1">
        <v>325131</v>
      </c>
      <c r="J310" s="1" t="s">
        <v>2021</v>
      </c>
      <c r="K310" s="1">
        <v>0.1</v>
      </c>
      <c r="L310" s="1">
        <v>0</v>
      </c>
      <c r="M310" s="1">
        <v>0</v>
      </c>
      <c r="N310" s="1">
        <v>0.1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0.1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0.1</v>
      </c>
      <c r="AB310" s="1">
        <v>0.1</v>
      </c>
      <c r="AC310" s="1">
        <v>0.1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f t="shared" si="16"/>
        <v>0</v>
      </c>
      <c r="AN310" s="1">
        <v>0</v>
      </c>
      <c r="AO310" s="1">
        <v>0</v>
      </c>
      <c r="AP310" s="1">
        <v>0</v>
      </c>
      <c r="AQ310" s="1">
        <v>0.1</v>
      </c>
      <c r="AR310" s="1">
        <v>0</v>
      </c>
      <c r="AS310" s="1">
        <v>0</v>
      </c>
      <c r="AT310">
        <f t="shared" si="17"/>
        <v>0.1</v>
      </c>
      <c r="AU310" s="1">
        <v>0</v>
      </c>
      <c r="AV310" s="1" t="s">
        <v>1836</v>
      </c>
      <c r="BE310" s="15">
        <f t="shared" si="18"/>
        <v>0</v>
      </c>
      <c r="BH310" s="2">
        <v>276</v>
      </c>
      <c r="BN310" s="13">
        <f t="shared" si="19"/>
        <v>276</v>
      </c>
    </row>
    <row r="311" spans="1:66" ht="12.75">
      <c r="A311" s="1" t="s">
        <v>1408</v>
      </c>
      <c r="B311" s="1" t="s">
        <v>1409</v>
      </c>
      <c r="C311" s="1" t="s">
        <v>1410</v>
      </c>
      <c r="D311" s="1" t="s">
        <v>2156</v>
      </c>
      <c r="E311" s="1" t="s">
        <v>1411</v>
      </c>
      <c r="F311" s="1"/>
      <c r="G311" s="1" t="s">
        <v>1833</v>
      </c>
      <c r="H311" s="1" t="s">
        <v>1412</v>
      </c>
      <c r="I311" s="1">
        <v>325131</v>
      </c>
      <c r="J311" s="1" t="s">
        <v>2021</v>
      </c>
      <c r="K311" s="1">
        <v>505</v>
      </c>
      <c r="L311" s="1">
        <v>0</v>
      </c>
      <c r="M311" s="1">
        <v>0</v>
      </c>
      <c r="N311" s="1">
        <v>505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505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505</v>
      </c>
      <c r="AB311" s="1">
        <v>505</v>
      </c>
      <c r="AC311" s="1">
        <v>505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f t="shared" si="16"/>
        <v>0</v>
      </c>
      <c r="AN311" s="1">
        <v>0</v>
      </c>
      <c r="AO311" s="1">
        <v>0</v>
      </c>
      <c r="AP311" s="1">
        <v>5</v>
      </c>
      <c r="AQ311" s="1">
        <v>0</v>
      </c>
      <c r="AR311" s="1">
        <v>500</v>
      </c>
      <c r="AS311" s="1">
        <v>0</v>
      </c>
      <c r="AT311">
        <f t="shared" si="17"/>
        <v>505</v>
      </c>
      <c r="AU311" s="1">
        <v>0</v>
      </c>
      <c r="AV311" s="1" t="s">
        <v>1836</v>
      </c>
      <c r="AY311" s="2">
        <v>22714</v>
      </c>
      <c r="BE311" s="15">
        <f t="shared" si="18"/>
        <v>22714</v>
      </c>
      <c r="BH311" s="2">
        <f>53218+276</f>
        <v>53494</v>
      </c>
      <c r="BN311" s="13">
        <f t="shared" si="19"/>
        <v>53494</v>
      </c>
    </row>
    <row r="312" spans="1:66" ht="12.75">
      <c r="A312" s="1" t="s">
        <v>1517</v>
      </c>
      <c r="B312" s="1" t="s">
        <v>1518</v>
      </c>
      <c r="C312" s="1" t="s">
        <v>2079</v>
      </c>
      <c r="D312" s="1" t="s">
        <v>1939</v>
      </c>
      <c r="E312" s="1" t="s">
        <v>1519</v>
      </c>
      <c r="F312" s="1"/>
      <c r="G312" s="1" t="s">
        <v>1833</v>
      </c>
      <c r="H312" s="1" t="s">
        <v>1520</v>
      </c>
      <c r="I312" s="1">
        <v>325131</v>
      </c>
      <c r="J312" s="1" t="s">
        <v>2021</v>
      </c>
      <c r="K312" s="1">
        <v>345.3</v>
      </c>
      <c r="L312" s="1">
        <v>0</v>
      </c>
      <c r="M312" s="1">
        <v>0</v>
      </c>
      <c r="N312" s="1">
        <v>345.3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345.3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180.3</v>
      </c>
      <c r="AB312" s="1">
        <v>180.3</v>
      </c>
      <c r="AC312" s="1">
        <v>180.3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f t="shared" si="16"/>
        <v>0</v>
      </c>
      <c r="AN312" s="1">
        <v>0</v>
      </c>
      <c r="AO312" s="1">
        <v>0</v>
      </c>
      <c r="AP312" s="1">
        <v>92</v>
      </c>
      <c r="AQ312" s="1">
        <v>0.3</v>
      </c>
      <c r="AR312" s="1">
        <v>62</v>
      </c>
      <c r="AS312" s="1">
        <v>26</v>
      </c>
      <c r="AT312">
        <f t="shared" si="17"/>
        <v>180.3</v>
      </c>
      <c r="AU312" s="1">
        <v>0</v>
      </c>
      <c r="AV312" s="1" t="s">
        <v>1836</v>
      </c>
      <c r="AY312" s="2">
        <v>22714</v>
      </c>
      <c r="BE312" s="15">
        <f t="shared" si="18"/>
        <v>22714</v>
      </c>
      <c r="BH312" s="2">
        <f>53196+276</f>
        <v>53472</v>
      </c>
      <c r="BN312" s="13">
        <f t="shared" si="19"/>
        <v>53472</v>
      </c>
    </row>
    <row r="313" spans="1:66" ht="12.75">
      <c r="A313" s="1" t="s">
        <v>1671</v>
      </c>
      <c r="B313" s="1" t="s">
        <v>1672</v>
      </c>
      <c r="C313" s="1" t="s">
        <v>1247</v>
      </c>
      <c r="D313" s="1" t="s">
        <v>2125</v>
      </c>
      <c r="E313" s="1" t="s">
        <v>1673</v>
      </c>
      <c r="F313" s="1"/>
      <c r="G313" s="1" t="s">
        <v>1833</v>
      </c>
      <c r="H313" s="1" t="s">
        <v>1674</v>
      </c>
      <c r="I313" s="1">
        <v>325131</v>
      </c>
      <c r="J313" s="1" t="s">
        <v>2021</v>
      </c>
      <c r="K313" s="1">
        <v>509</v>
      </c>
      <c r="L313" s="1">
        <v>0</v>
      </c>
      <c r="M313" s="1">
        <v>0</v>
      </c>
      <c r="N313" s="1">
        <v>509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509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259</v>
      </c>
      <c r="AB313" s="1">
        <v>259</v>
      </c>
      <c r="AC313" s="1">
        <v>259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f t="shared" si="16"/>
        <v>0</v>
      </c>
      <c r="AN313" s="1">
        <v>0</v>
      </c>
      <c r="AO313" s="1">
        <v>0</v>
      </c>
      <c r="AP313" s="1">
        <v>250</v>
      </c>
      <c r="AQ313" s="1">
        <v>9</v>
      </c>
      <c r="AR313" s="1">
        <v>0</v>
      </c>
      <c r="AS313" s="1">
        <v>0</v>
      </c>
      <c r="AT313">
        <f t="shared" si="17"/>
        <v>259</v>
      </c>
      <c r="AU313" s="1">
        <v>0</v>
      </c>
      <c r="AV313" s="1" t="s">
        <v>1836</v>
      </c>
      <c r="AY313" s="2">
        <v>22714</v>
      </c>
      <c r="BE313" s="15">
        <f t="shared" si="18"/>
        <v>22714</v>
      </c>
      <c r="BH313" s="2">
        <f>53218+276</f>
        <v>53494</v>
      </c>
      <c r="BN313" s="13">
        <f t="shared" si="19"/>
        <v>53494</v>
      </c>
    </row>
    <row r="314" spans="1:69" ht="12.75">
      <c r="A314" s="1" t="s">
        <v>1753</v>
      </c>
      <c r="B314" s="1" t="s">
        <v>1754</v>
      </c>
      <c r="C314" s="1" t="s">
        <v>187</v>
      </c>
      <c r="D314" s="1" t="s">
        <v>1991</v>
      </c>
      <c r="E314" s="1" t="s">
        <v>1755</v>
      </c>
      <c r="F314" s="1"/>
      <c r="G314" s="1" t="s">
        <v>1833</v>
      </c>
      <c r="H314" s="1" t="s">
        <v>1756</v>
      </c>
      <c r="I314" s="1">
        <v>325131</v>
      </c>
      <c r="J314" s="1" t="s">
        <v>2021</v>
      </c>
      <c r="K314" s="1">
        <v>25.5</v>
      </c>
      <c r="L314" s="1">
        <v>0</v>
      </c>
      <c r="M314" s="1">
        <v>-1</v>
      </c>
      <c r="N314" s="1">
        <v>25.5</v>
      </c>
      <c r="O314" s="1">
        <v>0</v>
      </c>
      <c r="P314" s="1">
        <v>-1</v>
      </c>
      <c r="Q314" s="1">
        <v>0</v>
      </c>
      <c r="R314" s="1">
        <v>0</v>
      </c>
      <c r="S314" s="1">
        <v>0</v>
      </c>
      <c r="T314" s="1">
        <v>0</v>
      </c>
      <c r="U314" s="1">
        <v>25.5</v>
      </c>
      <c r="V314" s="1">
        <v>-1</v>
      </c>
      <c r="W314" s="1">
        <v>0</v>
      </c>
      <c r="X314" s="1">
        <v>0</v>
      </c>
      <c r="Y314" s="1">
        <v>0</v>
      </c>
      <c r="Z314" s="1">
        <v>0</v>
      </c>
      <c r="AA314" s="1">
        <v>25.5</v>
      </c>
      <c r="AB314" s="1">
        <v>25.5</v>
      </c>
      <c r="AC314" s="1">
        <v>25.5</v>
      </c>
      <c r="AD314" s="1">
        <v>-1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f t="shared" si="16"/>
        <v>0</v>
      </c>
      <c r="AN314" s="1">
        <v>0</v>
      </c>
      <c r="AO314" s="1">
        <v>0</v>
      </c>
      <c r="AP314" s="1">
        <v>25.5</v>
      </c>
      <c r="AQ314" s="1">
        <v>0</v>
      </c>
      <c r="AR314" s="1">
        <v>0</v>
      </c>
      <c r="AS314" s="1">
        <v>0</v>
      </c>
      <c r="AT314">
        <f t="shared" si="17"/>
        <v>25.5</v>
      </c>
      <c r="AU314" s="1">
        <v>0</v>
      </c>
      <c r="AV314" s="1" t="s">
        <v>1836</v>
      </c>
      <c r="BE314" s="15">
        <f t="shared" si="18"/>
        <v>0</v>
      </c>
      <c r="BH314" s="2">
        <v>276</v>
      </c>
      <c r="BN314" s="13">
        <f t="shared" si="19"/>
        <v>276</v>
      </c>
      <c r="BO314" s="13">
        <f>MAX(BN304:BN314)</f>
        <v>53659</v>
      </c>
      <c r="BP314" s="13">
        <f>MIN(BN304:BN314)</f>
        <v>276</v>
      </c>
      <c r="BQ314" s="13">
        <f>SUM(BN304:BN314)/11</f>
        <v>29575.909090909092</v>
      </c>
    </row>
    <row r="315" spans="1:66" ht="12.75">
      <c r="A315" s="1" t="s">
        <v>2022</v>
      </c>
      <c r="B315" s="1" t="s">
        <v>2023</v>
      </c>
      <c r="C315" s="1" t="s">
        <v>2024</v>
      </c>
      <c r="D315" s="1" t="s">
        <v>1848</v>
      </c>
      <c r="E315" s="1" t="s">
        <v>2025</v>
      </c>
      <c r="F315" s="1"/>
      <c r="G315" s="1" t="s">
        <v>1833</v>
      </c>
      <c r="H315" s="1" t="s">
        <v>2026</v>
      </c>
      <c r="I315" s="13" t="s">
        <v>1985</v>
      </c>
      <c r="J315" s="1" t="s">
        <v>2027</v>
      </c>
      <c r="K315" s="1">
        <v>6635.643082199998</v>
      </c>
      <c r="L315" s="1">
        <v>-1</v>
      </c>
      <c r="M315" s="1">
        <v>-1</v>
      </c>
      <c r="N315" s="1">
        <v>6439.6</v>
      </c>
      <c r="O315" s="1">
        <v>-1</v>
      </c>
      <c r="P315" s="1">
        <v>-1</v>
      </c>
      <c r="Q315" s="1">
        <v>63</v>
      </c>
      <c r="R315" s="1">
        <v>-1</v>
      </c>
      <c r="S315" s="1">
        <v>238.2</v>
      </c>
      <c r="T315" s="1">
        <v>-1</v>
      </c>
      <c r="U315" s="1">
        <v>6138.4</v>
      </c>
      <c r="V315" s="1">
        <v>-1</v>
      </c>
      <c r="W315" s="1">
        <v>0</v>
      </c>
      <c r="X315" s="1">
        <v>0</v>
      </c>
      <c r="Y315" s="1">
        <v>0</v>
      </c>
      <c r="Z315" s="1">
        <v>63</v>
      </c>
      <c r="AA315" s="1">
        <v>6201.4</v>
      </c>
      <c r="AB315" s="1">
        <v>6201.4</v>
      </c>
      <c r="AC315" s="1">
        <v>6138.4</v>
      </c>
      <c r="AD315" s="1">
        <v>-1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f t="shared" si="16"/>
        <v>0</v>
      </c>
      <c r="AN315" s="1">
        <v>0</v>
      </c>
      <c r="AO315" s="1">
        <v>0</v>
      </c>
      <c r="AP315" s="1">
        <v>6138.4</v>
      </c>
      <c r="AQ315" s="1">
        <v>0</v>
      </c>
      <c r="AR315" s="1">
        <v>0</v>
      </c>
      <c r="AS315" s="1">
        <v>0</v>
      </c>
      <c r="AT315">
        <f t="shared" si="17"/>
        <v>6138.4</v>
      </c>
      <c r="AU315" s="1">
        <v>0</v>
      </c>
      <c r="AV315" s="1" t="s">
        <v>1868</v>
      </c>
      <c r="AY315" s="2">
        <v>22714</v>
      </c>
      <c r="BE315" s="15">
        <f t="shared" si="18"/>
        <v>22714</v>
      </c>
      <c r="BH315" s="2">
        <f>53218+276</f>
        <v>53494</v>
      </c>
      <c r="BN315" s="13">
        <f t="shared" si="19"/>
        <v>53494</v>
      </c>
    </row>
    <row r="316" spans="1:66" ht="12.75">
      <c r="A316" s="1" t="s">
        <v>2217</v>
      </c>
      <c r="B316" s="1" t="s">
        <v>2218</v>
      </c>
      <c r="C316" s="1" t="s">
        <v>2219</v>
      </c>
      <c r="D316" s="1" t="s">
        <v>1905</v>
      </c>
      <c r="E316" s="1" t="s">
        <v>2220</v>
      </c>
      <c r="F316" s="16" t="s">
        <v>213</v>
      </c>
      <c r="G316" s="1" t="s">
        <v>1833</v>
      </c>
      <c r="H316" s="1" t="s">
        <v>2221</v>
      </c>
      <c r="I316" s="13" t="s">
        <v>1985</v>
      </c>
      <c r="J316" s="1" t="s">
        <v>2027</v>
      </c>
      <c r="K316" s="1">
        <v>2090.0069222</v>
      </c>
      <c r="L316" s="1">
        <v>0</v>
      </c>
      <c r="M316" s="1">
        <v>0</v>
      </c>
      <c r="N316" s="1">
        <v>2090</v>
      </c>
      <c r="O316" s="1">
        <v>0</v>
      </c>
      <c r="P316" s="1">
        <v>0</v>
      </c>
      <c r="Q316" s="1">
        <v>0</v>
      </c>
      <c r="R316" s="1">
        <v>0</v>
      </c>
      <c r="S316" s="1">
        <v>500</v>
      </c>
      <c r="T316" s="1">
        <v>0</v>
      </c>
      <c r="U316" s="1">
        <v>1590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1590</v>
      </c>
      <c r="AB316" s="1">
        <v>1590</v>
      </c>
      <c r="AC316" s="1">
        <v>1590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f t="shared" si="16"/>
        <v>0</v>
      </c>
      <c r="AN316" s="1">
        <v>0</v>
      </c>
      <c r="AO316" s="1">
        <v>0</v>
      </c>
      <c r="AP316" s="1">
        <v>500</v>
      </c>
      <c r="AQ316" s="1">
        <v>90</v>
      </c>
      <c r="AR316" s="1">
        <v>0</v>
      </c>
      <c r="AS316" s="1">
        <v>1000</v>
      </c>
      <c r="AT316">
        <f t="shared" si="17"/>
        <v>1590</v>
      </c>
      <c r="AU316" s="1">
        <v>0</v>
      </c>
      <c r="AV316" s="1" t="s">
        <v>1844</v>
      </c>
      <c r="AY316" s="2">
        <v>22714</v>
      </c>
      <c r="BE316" s="15">
        <f t="shared" si="18"/>
        <v>22714</v>
      </c>
      <c r="BH316" s="2">
        <f>53383+276</f>
        <v>53659</v>
      </c>
      <c r="BN316" s="13">
        <f t="shared" si="19"/>
        <v>53659</v>
      </c>
    </row>
    <row r="317" spans="1:66" ht="12.75">
      <c r="A317" s="1" t="s">
        <v>330</v>
      </c>
      <c r="B317" s="1" t="s">
        <v>331</v>
      </c>
      <c r="C317" s="1" t="s">
        <v>332</v>
      </c>
      <c r="D317" s="1" t="s">
        <v>2037</v>
      </c>
      <c r="E317" s="1" t="s">
        <v>333</v>
      </c>
      <c r="F317" s="1"/>
      <c r="G317" s="1" t="s">
        <v>1833</v>
      </c>
      <c r="H317" s="1" t="s">
        <v>334</v>
      </c>
      <c r="I317" s="13" t="s">
        <v>1985</v>
      </c>
      <c r="J317" s="1" t="s">
        <v>2027</v>
      </c>
      <c r="K317" s="1">
        <v>2159.3501999999985</v>
      </c>
      <c r="L317" s="1">
        <v>0</v>
      </c>
      <c r="M317" s="1">
        <v>-1</v>
      </c>
      <c r="N317" s="1">
        <v>13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13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13</v>
      </c>
      <c r="AB317" s="1">
        <v>13</v>
      </c>
      <c r="AC317" s="1">
        <v>13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f t="shared" si="16"/>
        <v>0</v>
      </c>
      <c r="AN317" s="1">
        <v>0</v>
      </c>
      <c r="AO317" s="1">
        <v>0</v>
      </c>
      <c r="AP317" s="1">
        <v>0</v>
      </c>
      <c r="AQ317" s="1">
        <v>13</v>
      </c>
      <c r="AR317" s="1">
        <v>0</v>
      </c>
      <c r="AS317" s="1">
        <v>0</v>
      </c>
      <c r="AT317">
        <f t="shared" si="17"/>
        <v>13</v>
      </c>
      <c r="AU317" s="1">
        <v>0</v>
      </c>
      <c r="AV317" s="1" t="s">
        <v>1919</v>
      </c>
      <c r="BE317" s="15">
        <f t="shared" si="18"/>
        <v>0</v>
      </c>
      <c r="BH317" s="2">
        <v>276</v>
      </c>
      <c r="BN317" s="13">
        <f t="shared" si="19"/>
        <v>276</v>
      </c>
    </row>
    <row r="318" spans="1:66" ht="12.75">
      <c r="A318" s="1" t="s">
        <v>350</v>
      </c>
      <c r="B318" s="1" t="s">
        <v>351</v>
      </c>
      <c r="C318" s="1" t="s">
        <v>352</v>
      </c>
      <c r="D318" s="1" t="s">
        <v>1905</v>
      </c>
      <c r="E318" s="1" t="s">
        <v>353</v>
      </c>
      <c r="F318" s="1"/>
      <c r="G318" s="1" t="s">
        <v>1833</v>
      </c>
      <c r="H318" s="1" t="s">
        <v>354</v>
      </c>
      <c r="I318" s="13" t="s">
        <v>1985</v>
      </c>
      <c r="J318" s="1" t="s">
        <v>2027</v>
      </c>
      <c r="K318" s="1">
        <v>508.4093288</v>
      </c>
      <c r="L318" s="1">
        <v>0</v>
      </c>
      <c r="M318" s="1">
        <v>0</v>
      </c>
      <c r="N318" s="1">
        <v>250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250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250</v>
      </c>
      <c r="AB318" s="1">
        <v>250</v>
      </c>
      <c r="AC318" s="1">
        <v>250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f t="shared" si="16"/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250</v>
      </c>
      <c r="AS318" s="1">
        <v>0</v>
      </c>
      <c r="AT318">
        <f t="shared" si="17"/>
        <v>250</v>
      </c>
      <c r="AU318" s="1">
        <v>0</v>
      </c>
      <c r="AV318" s="1" t="s">
        <v>1868</v>
      </c>
      <c r="AY318" s="2">
        <v>22714</v>
      </c>
      <c r="BE318" s="15">
        <f t="shared" si="18"/>
        <v>22714</v>
      </c>
      <c r="BH318" s="2">
        <f>53196+276</f>
        <v>53472</v>
      </c>
      <c r="BN318" s="13">
        <f t="shared" si="19"/>
        <v>53472</v>
      </c>
    </row>
    <row r="319" spans="1:66" ht="12.75">
      <c r="A319" s="1" t="s">
        <v>614</v>
      </c>
      <c r="B319" s="1" t="s">
        <v>615</v>
      </c>
      <c r="C319" s="1" t="s">
        <v>2155</v>
      </c>
      <c r="D319" s="1" t="s">
        <v>2156</v>
      </c>
      <c r="E319" s="1" t="s">
        <v>616</v>
      </c>
      <c r="F319" s="1"/>
      <c r="G319" s="1" t="s">
        <v>1833</v>
      </c>
      <c r="H319" s="1" t="s">
        <v>617</v>
      </c>
      <c r="I319" s="13" t="s">
        <v>1985</v>
      </c>
      <c r="J319" s="1" t="s">
        <v>2027</v>
      </c>
      <c r="K319" s="1">
        <v>5875.4250741999995</v>
      </c>
      <c r="L319" s="1">
        <v>-1</v>
      </c>
      <c r="M319" s="1">
        <v>0</v>
      </c>
      <c r="N319" s="1">
        <v>5875.4</v>
      </c>
      <c r="O319" s="1">
        <v>-1</v>
      </c>
      <c r="P319" s="1">
        <v>0</v>
      </c>
      <c r="Q319" s="1">
        <v>37</v>
      </c>
      <c r="R319" s="1">
        <v>0</v>
      </c>
      <c r="S319" s="1">
        <v>5600</v>
      </c>
      <c r="T319" s="1">
        <v>0</v>
      </c>
      <c r="U319" s="1">
        <v>238.4</v>
      </c>
      <c r="V319" s="1">
        <v>0</v>
      </c>
      <c r="W319" s="1">
        <v>0</v>
      </c>
      <c r="X319" s="1">
        <v>0</v>
      </c>
      <c r="Y319" s="1">
        <v>0</v>
      </c>
      <c r="Z319" s="1">
        <v>37</v>
      </c>
      <c r="AA319" s="1">
        <v>238.4</v>
      </c>
      <c r="AB319" s="1">
        <v>238.4</v>
      </c>
      <c r="AC319" s="1">
        <v>238.4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f t="shared" si="16"/>
        <v>0</v>
      </c>
      <c r="AN319" s="1">
        <v>0</v>
      </c>
      <c r="AO319" s="1">
        <v>0</v>
      </c>
      <c r="AP319" s="1">
        <v>171</v>
      </c>
      <c r="AQ319" s="1">
        <v>3.4</v>
      </c>
      <c r="AR319" s="1">
        <v>0</v>
      </c>
      <c r="AS319" s="1">
        <v>64</v>
      </c>
      <c r="AT319">
        <f t="shared" si="17"/>
        <v>238.4</v>
      </c>
      <c r="AU319" s="1">
        <v>0</v>
      </c>
      <c r="AV319" s="1" t="s">
        <v>1868</v>
      </c>
      <c r="AY319" s="2">
        <v>22714</v>
      </c>
      <c r="BE319" s="15">
        <f t="shared" si="18"/>
        <v>22714</v>
      </c>
      <c r="BH319" s="2">
        <f>53196+276</f>
        <v>53472</v>
      </c>
      <c r="BN319" s="13">
        <f t="shared" si="19"/>
        <v>53472</v>
      </c>
    </row>
    <row r="320" spans="1:66" ht="12.75">
      <c r="A320" s="1" t="s">
        <v>645</v>
      </c>
      <c r="B320" s="1" t="s">
        <v>646</v>
      </c>
      <c r="C320" s="1" t="s">
        <v>647</v>
      </c>
      <c r="D320" s="1" t="s">
        <v>1899</v>
      </c>
      <c r="E320" s="1" t="s">
        <v>648</v>
      </c>
      <c r="F320" s="1"/>
      <c r="G320" s="1" t="s">
        <v>1833</v>
      </c>
      <c r="H320" s="1" t="s">
        <v>649</v>
      </c>
      <c r="I320" s="13" t="s">
        <v>1985</v>
      </c>
      <c r="J320" s="1" t="s">
        <v>2027</v>
      </c>
      <c r="K320" s="1">
        <v>514.335052</v>
      </c>
      <c r="L320" s="1">
        <v>0</v>
      </c>
      <c r="M320" s="1">
        <v>-1</v>
      </c>
      <c r="N320" s="1">
        <v>499.142852</v>
      </c>
      <c r="O320" s="1">
        <v>0</v>
      </c>
      <c r="P320" s="1">
        <v>-1</v>
      </c>
      <c r="Q320" s="1">
        <v>461</v>
      </c>
      <c r="R320" s="1">
        <v>0</v>
      </c>
      <c r="S320" s="1">
        <v>0</v>
      </c>
      <c r="T320" s="1">
        <v>0</v>
      </c>
      <c r="U320" s="1">
        <v>38.142852</v>
      </c>
      <c r="V320" s="1">
        <v>-1</v>
      </c>
      <c r="W320" s="1">
        <v>0</v>
      </c>
      <c r="X320" s="1">
        <v>0</v>
      </c>
      <c r="Y320" s="1">
        <v>0</v>
      </c>
      <c r="Z320" s="1">
        <v>461</v>
      </c>
      <c r="AA320" s="1">
        <v>38.142852</v>
      </c>
      <c r="AB320" s="1">
        <v>38.142852</v>
      </c>
      <c r="AC320" s="1">
        <v>38.142852</v>
      </c>
      <c r="AD320" s="1">
        <v>-1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f t="shared" si="16"/>
        <v>0</v>
      </c>
      <c r="AN320" s="1">
        <v>0</v>
      </c>
      <c r="AO320" s="1">
        <v>0</v>
      </c>
      <c r="AP320" s="1">
        <v>0</v>
      </c>
      <c r="AQ320" s="1">
        <v>38.142852000000005</v>
      </c>
      <c r="AR320" s="1">
        <v>0</v>
      </c>
      <c r="AS320" s="1">
        <v>0</v>
      </c>
      <c r="AT320">
        <f t="shared" si="17"/>
        <v>38.142852000000005</v>
      </c>
      <c r="AU320" s="1">
        <v>0</v>
      </c>
      <c r="AV320" s="1" t="s">
        <v>1836</v>
      </c>
      <c r="AY320" s="2">
        <v>22714</v>
      </c>
      <c r="BE320" s="15">
        <f t="shared" si="18"/>
        <v>22714</v>
      </c>
      <c r="BH320" s="2">
        <f>53177+276</f>
        <v>53453</v>
      </c>
      <c r="BN320" s="13">
        <f t="shared" si="19"/>
        <v>53453</v>
      </c>
    </row>
    <row r="321" spans="1:66" ht="12.75">
      <c r="A321" s="1" t="s">
        <v>650</v>
      </c>
      <c r="B321" s="1" t="s">
        <v>651</v>
      </c>
      <c r="C321" s="1" t="s">
        <v>647</v>
      </c>
      <c r="D321" s="1" t="s">
        <v>1899</v>
      </c>
      <c r="E321" s="1" t="s">
        <v>652</v>
      </c>
      <c r="F321" s="1"/>
      <c r="G321" s="1" t="s">
        <v>1833</v>
      </c>
      <c r="H321" s="1" t="s">
        <v>653</v>
      </c>
      <c r="I321" s="13" t="s">
        <v>1985</v>
      </c>
      <c r="J321" s="1" t="s">
        <v>2027</v>
      </c>
      <c r="K321" s="1">
        <v>96.62715079999998</v>
      </c>
      <c r="L321" s="1">
        <v>0</v>
      </c>
      <c r="M321" s="1">
        <v>-1</v>
      </c>
      <c r="N321" s="1">
        <v>81.41189200000001</v>
      </c>
      <c r="O321" s="1">
        <v>0</v>
      </c>
      <c r="P321" s="1">
        <v>-1</v>
      </c>
      <c r="Q321" s="1">
        <v>0</v>
      </c>
      <c r="R321" s="1">
        <v>0</v>
      </c>
      <c r="S321" s="1">
        <v>0</v>
      </c>
      <c r="T321" s="1">
        <v>0</v>
      </c>
      <c r="U321" s="1">
        <v>81.41189200000001</v>
      </c>
      <c r="V321" s="1">
        <v>-1</v>
      </c>
      <c r="W321" s="1">
        <v>0</v>
      </c>
      <c r="X321" s="1">
        <v>0</v>
      </c>
      <c r="Y321" s="1">
        <v>0</v>
      </c>
      <c r="Z321" s="1">
        <v>0</v>
      </c>
      <c r="AA321" s="1">
        <v>78.41189200000002</v>
      </c>
      <c r="AB321" s="1">
        <v>78.41189200000002</v>
      </c>
      <c r="AC321" s="1">
        <v>78.41189200000002</v>
      </c>
      <c r="AD321" s="1">
        <v>-1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f t="shared" si="16"/>
        <v>0</v>
      </c>
      <c r="AN321" s="1">
        <v>1.05</v>
      </c>
      <c r="AO321" s="1">
        <v>0</v>
      </c>
      <c r="AP321" s="1">
        <v>0</v>
      </c>
      <c r="AQ321" s="1">
        <v>77.36189199999998</v>
      </c>
      <c r="AR321" s="1">
        <v>0</v>
      </c>
      <c r="AS321" s="1">
        <v>0</v>
      </c>
      <c r="AT321">
        <f t="shared" si="17"/>
        <v>78.41189199999998</v>
      </c>
      <c r="AU321" s="1">
        <v>0</v>
      </c>
      <c r="AV321" s="1" t="s">
        <v>1836</v>
      </c>
      <c r="AY321" s="2">
        <v>22714</v>
      </c>
      <c r="BE321" s="15">
        <f t="shared" si="18"/>
        <v>22714</v>
      </c>
      <c r="BH321" s="2">
        <f>53177+276</f>
        <v>53453</v>
      </c>
      <c r="BN321" s="13">
        <f t="shared" si="19"/>
        <v>53453</v>
      </c>
    </row>
    <row r="322" spans="1:66" ht="12.75">
      <c r="A322" s="1" t="s">
        <v>766</v>
      </c>
      <c r="B322" s="1" t="s">
        <v>767</v>
      </c>
      <c r="C322" s="1" t="s">
        <v>768</v>
      </c>
      <c r="D322" s="1" t="s">
        <v>2037</v>
      </c>
      <c r="E322" s="1" t="s">
        <v>769</v>
      </c>
      <c r="F322" s="1"/>
      <c r="G322" s="1" t="s">
        <v>1833</v>
      </c>
      <c r="H322" s="1" t="s">
        <v>770</v>
      </c>
      <c r="I322" s="13" t="s">
        <v>1985</v>
      </c>
      <c r="J322" s="1" t="s">
        <v>2027</v>
      </c>
      <c r="K322" s="1">
        <v>962.9962100000006</v>
      </c>
      <c r="L322" s="1">
        <v>0</v>
      </c>
      <c r="M322" s="1">
        <v>-1</v>
      </c>
      <c r="N322" s="1">
        <v>165.3601500000001</v>
      </c>
      <c r="O322" s="1">
        <v>0</v>
      </c>
      <c r="P322" s="1">
        <v>-1</v>
      </c>
      <c r="Q322" s="1">
        <v>164.71502000000004</v>
      </c>
      <c r="R322" s="1">
        <v>-1</v>
      </c>
      <c r="S322" s="1">
        <v>0</v>
      </c>
      <c r="T322" s="1">
        <v>0</v>
      </c>
      <c r="U322" s="1">
        <v>0.64513</v>
      </c>
      <c r="V322" s="1">
        <v>-1</v>
      </c>
      <c r="W322" s="1">
        <v>0</v>
      </c>
      <c r="X322" s="1">
        <v>0</v>
      </c>
      <c r="Y322" s="1">
        <v>0</v>
      </c>
      <c r="Z322" s="1">
        <v>164.71501999999995</v>
      </c>
      <c r="AA322" s="1">
        <v>10.127220000000001</v>
      </c>
      <c r="AB322" s="1">
        <v>8.57648</v>
      </c>
      <c r="AC322" s="1">
        <v>1.9426400000000001</v>
      </c>
      <c r="AD322" s="1">
        <v>-1</v>
      </c>
      <c r="AE322" s="1">
        <v>0</v>
      </c>
      <c r="AF322" s="1">
        <v>0</v>
      </c>
      <c r="AG322" s="1">
        <v>1.3078400000000001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f t="shared" si="16"/>
        <v>1.3078400000000001</v>
      </c>
      <c r="AN322" s="1">
        <v>0.01721</v>
      </c>
      <c r="AO322" s="1">
        <v>0.09465</v>
      </c>
      <c r="AP322" s="1">
        <v>0.12046</v>
      </c>
      <c r="AQ322" s="1">
        <v>0.18909</v>
      </c>
      <c r="AR322" s="1">
        <v>0.0327</v>
      </c>
      <c r="AS322" s="1">
        <v>0.18069</v>
      </c>
      <c r="AT322">
        <f t="shared" si="17"/>
        <v>0.6348</v>
      </c>
      <c r="AU322" s="1">
        <v>0</v>
      </c>
      <c r="AV322" s="1" t="s">
        <v>1836</v>
      </c>
      <c r="BA322" s="2">
        <v>1228</v>
      </c>
      <c r="BD322" s="2">
        <v>1900</v>
      </c>
      <c r="BE322" s="15">
        <f t="shared" si="18"/>
        <v>3128</v>
      </c>
      <c r="BG322" s="2">
        <v>276</v>
      </c>
      <c r="BH322" s="2">
        <v>276</v>
      </c>
      <c r="BJ322" s="2">
        <v>1186</v>
      </c>
      <c r="BK322" s="2">
        <v>276</v>
      </c>
      <c r="BM322" s="2">
        <v>1068</v>
      </c>
      <c r="BN322" s="13">
        <f t="shared" si="19"/>
        <v>3082</v>
      </c>
    </row>
    <row r="323" spans="1:66" ht="12.75">
      <c r="A323" s="1" t="s">
        <v>1018</v>
      </c>
      <c r="B323" s="1" t="s">
        <v>1023</v>
      </c>
      <c r="C323" s="1" t="s">
        <v>2155</v>
      </c>
      <c r="D323" s="1" t="s">
        <v>2156</v>
      </c>
      <c r="E323" s="1" t="s">
        <v>1024</v>
      </c>
      <c r="F323" s="1"/>
      <c r="G323" s="1" t="s">
        <v>1833</v>
      </c>
      <c r="H323" s="1" t="s">
        <v>1025</v>
      </c>
      <c r="I323" s="13" t="s">
        <v>1985</v>
      </c>
      <c r="J323" s="1" t="s">
        <v>2027</v>
      </c>
      <c r="K323" s="1">
        <v>8.6</v>
      </c>
      <c r="L323" s="1">
        <v>0</v>
      </c>
      <c r="M323" s="1">
        <v>0</v>
      </c>
      <c r="N323" s="1">
        <v>8.6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8.6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4.3</v>
      </c>
      <c r="AB323" s="1">
        <v>4.3</v>
      </c>
      <c r="AC323" s="1">
        <v>4.3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f aca="true" t="shared" si="20" ref="AM323:AM386">SUM(AE323:AL323)</f>
        <v>0</v>
      </c>
      <c r="AN323" s="1">
        <v>0</v>
      </c>
      <c r="AO323" s="1">
        <v>4.3</v>
      </c>
      <c r="AP323" s="1">
        <v>0</v>
      </c>
      <c r="AQ323" s="1">
        <v>0</v>
      </c>
      <c r="AR323" s="1">
        <v>0</v>
      </c>
      <c r="AS323" s="1">
        <v>0</v>
      </c>
      <c r="AT323">
        <f aca="true" t="shared" si="21" ref="AT323:AT386">SUM(AN323:AS323)</f>
        <v>4.3</v>
      </c>
      <c r="AU323" s="1">
        <v>0</v>
      </c>
      <c r="AV323" s="1" t="s">
        <v>1836</v>
      </c>
      <c r="BE323" s="15">
        <f aca="true" t="shared" si="22" ref="BE323:BE386">SUM(AW323:BD323)</f>
        <v>0</v>
      </c>
      <c r="BH323" s="2">
        <v>276</v>
      </c>
      <c r="BN323" s="13">
        <f aca="true" t="shared" si="23" ref="BN323:BN386">SUM(BF323:BM323)</f>
        <v>276</v>
      </c>
    </row>
    <row r="324" spans="1:66" ht="12.75">
      <c r="A324" s="1" t="s">
        <v>1292</v>
      </c>
      <c r="B324" s="1" t="s">
        <v>1297</v>
      </c>
      <c r="C324" s="1" t="s">
        <v>1298</v>
      </c>
      <c r="D324" s="1" t="s">
        <v>2037</v>
      </c>
      <c r="E324" s="1" t="s">
        <v>1299</v>
      </c>
      <c r="F324" s="1"/>
      <c r="G324" s="1" t="s">
        <v>1833</v>
      </c>
      <c r="H324" s="1" t="s">
        <v>1300</v>
      </c>
      <c r="I324" s="13" t="s">
        <v>1985</v>
      </c>
      <c r="J324" s="1" t="s">
        <v>2027</v>
      </c>
      <c r="K324" s="1">
        <v>59.21168</v>
      </c>
      <c r="L324" s="1">
        <v>0</v>
      </c>
      <c r="M324" s="1">
        <v>-1</v>
      </c>
      <c r="N324" s="1">
        <v>17.61915</v>
      </c>
      <c r="O324" s="1">
        <v>0</v>
      </c>
      <c r="P324" s="1">
        <v>-1</v>
      </c>
      <c r="Q324" s="1">
        <v>0</v>
      </c>
      <c r="R324" s="1">
        <v>0</v>
      </c>
      <c r="S324" s="1">
        <v>0</v>
      </c>
      <c r="T324" s="1">
        <v>0</v>
      </c>
      <c r="U324" s="1">
        <v>17.61915</v>
      </c>
      <c r="V324" s="1">
        <v>-1</v>
      </c>
      <c r="W324" s="1">
        <v>0</v>
      </c>
      <c r="X324" s="1">
        <v>0</v>
      </c>
      <c r="Y324" s="1">
        <v>0</v>
      </c>
      <c r="Z324" s="1">
        <v>0</v>
      </c>
      <c r="AA324" s="1">
        <v>17.61915</v>
      </c>
      <c r="AB324" s="1">
        <v>17.61915</v>
      </c>
      <c r="AC324" s="1">
        <v>17.61915</v>
      </c>
      <c r="AD324" s="1">
        <v>-1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f t="shared" si="20"/>
        <v>0</v>
      </c>
      <c r="AN324" s="1">
        <v>0</v>
      </c>
      <c r="AO324" s="1">
        <v>0</v>
      </c>
      <c r="AP324" s="1">
        <v>0</v>
      </c>
      <c r="AQ324" s="1">
        <v>17.61915</v>
      </c>
      <c r="AR324" s="1">
        <v>0</v>
      </c>
      <c r="AS324" s="1">
        <v>0</v>
      </c>
      <c r="AT324">
        <f t="shared" si="21"/>
        <v>17.61915</v>
      </c>
      <c r="AU324" s="1">
        <v>0</v>
      </c>
      <c r="AV324" s="1" t="s">
        <v>1836</v>
      </c>
      <c r="BE324" s="15">
        <f t="shared" si="22"/>
        <v>0</v>
      </c>
      <c r="BH324" s="2">
        <v>276</v>
      </c>
      <c r="BN324" s="13">
        <f t="shared" si="23"/>
        <v>276</v>
      </c>
    </row>
    <row r="325" spans="1:66" ht="12.75">
      <c r="A325" s="1" t="s">
        <v>1326</v>
      </c>
      <c r="B325" s="1" t="s">
        <v>1327</v>
      </c>
      <c r="C325" s="1" t="s">
        <v>1328</v>
      </c>
      <c r="D325" s="1" t="s">
        <v>1905</v>
      </c>
      <c r="E325" s="1" t="s">
        <v>1329</v>
      </c>
      <c r="F325" s="16" t="s">
        <v>214</v>
      </c>
      <c r="G325" s="1" t="s">
        <v>1833</v>
      </c>
      <c r="H325" s="1" t="s">
        <v>1330</v>
      </c>
      <c r="I325" s="13" t="s">
        <v>1985</v>
      </c>
      <c r="J325" s="1" t="s">
        <v>2027</v>
      </c>
      <c r="K325" s="1">
        <v>500.29</v>
      </c>
      <c r="L325" s="1">
        <v>0</v>
      </c>
      <c r="M325" s="1">
        <v>0</v>
      </c>
      <c r="N325" s="1">
        <v>500.29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500.29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500.29</v>
      </c>
      <c r="AB325" s="1">
        <v>500.29</v>
      </c>
      <c r="AC325" s="1">
        <v>500.29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f t="shared" si="20"/>
        <v>0</v>
      </c>
      <c r="AN325" s="1">
        <v>0</v>
      </c>
      <c r="AO325" s="1">
        <v>0</v>
      </c>
      <c r="AP325" s="1">
        <v>0</v>
      </c>
      <c r="AQ325" s="1">
        <v>0.29</v>
      </c>
      <c r="AR325" s="1">
        <v>500</v>
      </c>
      <c r="AS325" s="1">
        <v>0</v>
      </c>
      <c r="AT325">
        <f t="shared" si="21"/>
        <v>500.29</v>
      </c>
      <c r="AU325" s="1">
        <v>0</v>
      </c>
      <c r="AV325" s="1" t="s">
        <v>1844</v>
      </c>
      <c r="AY325" s="2">
        <v>22714</v>
      </c>
      <c r="BE325" s="15">
        <f t="shared" si="22"/>
        <v>22714</v>
      </c>
      <c r="BH325" s="2">
        <f>53218+276</f>
        <v>53494</v>
      </c>
      <c r="BN325" s="13">
        <f t="shared" si="23"/>
        <v>53494</v>
      </c>
    </row>
    <row r="326" spans="1:66" ht="12.75">
      <c r="A326" s="1" t="s">
        <v>10</v>
      </c>
      <c r="B326" s="1" t="s">
        <v>11</v>
      </c>
      <c r="C326" s="1" t="s">
        <v>12</v>
      </c>
      <c r="D326" s="1" t="s">
        <v>1899</v>
      </c>
      <c r="E326" s="1" t="s">
        <v>13</v>
      </c>
      <c r="F326" s="16" t="s">
        <v>213</v>
      </c>
      <c r="G326" s="1" t="s">
        <v>1833</v>
      </c>
      <c r="H326" s="1" t="s">
        <v>14</v>
      </c>
      <c r="I326" s="16" t="s">
        <v>1983</v>
      </c>
      <c r="J326" s="1" t="s">
        <v>15</v>
      </c>
      <c r="K326" s="1">
        <v>346.56675420000005</v>
      </c>
      <c r="L326" s="1">
        <v>0</v>
      </c>
      <c r="M326" s="1">
        <v>0</v>
      </c>
      <c r="N326" s="1">
        <v>280.0000008</v>
      </c>
      <c r="O326" s="1">
        <v>0</v>
      </c>
      <c r="P326" s="1">
        <v>0</v>
      </c>
      <c r="Q326" s="1">
        <v>280.0000008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280.0000008</v>
      </c>
      <c r="AA326" s="1">
        <v>120.0000008</v>
      </c>
      <c r="AB326" s="1">
        <v>120</v>
      </c>
      <c r="AC326" s="1">
        <v>120</v>
      </c>
      <c r="AD326" s="1">
        <v>0</v>
      </c>
      <c r="AE326" s="1">
        <v>120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f t="shared" si="20"/>
        <v>120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>
        <f t="shared" si="21"/>
        <v>0</v>
      </c>
      <c r="AU326" s="1">
        <v>0</v>
      </c>
      <c r="AV326" s="1" t="s">
        <v>1844</v>
      </c>
      <c r="BA326" s="2">
        <v>1228</v>
      </c>
      <c r="BD326" s="2">
        <v>1900</v>
      </c>
      <c r="BE326" s="15">
        <f t="shared" si="22"/>
        <v>3128</v>
      </c>
      <c r="BG326" s="2">
        <v>276</v>
      </c>
      <c r="BJ326" s="2">
        <v>1186</v>
      </c>
      <c r="BK326" s="2">
        <v>276</v>
      </c>
      <c r="BM326" s="2">
        <v>1068</v>
      </c>
      <c r="BN326" s="13">
        <f t="shared" si="23"/>
        <v>2806</v>
      </c>
    </row>
    <row r="327" spans="1:66" ht="12.75">
      <c r="A327" s="1" t="s">
        <v>275</v>
      </c>
      <c r="B327" s="1" t="s">
        <v>276</v>
      </c>
      <c r="C327" s="1" t="s">
        <v>277</v>
      </c>
      <c r="D327" s="1" t="s">
        <v>1840</v>
      </c>
      <c r="E327" s="1" t="s">
        <v>278</v>
      </c>
      <c r="F327" s="16" t="s">
        <v>213</v>
      </c>
      <c r="G327" s="1" t="s">
        <v>1833</v>
      </c>
      <c r="H327" s="1" t="s">
        <v>279</v>
      </c>
      <c r="I327" s="16" t="s">
        <v>1983</v>
      </c>
      <c r="J327" s="1" t="s">
        <v>15</v>
      </c>
      <c r="K327" s="1">
        <v>6034.6965814000005</v>
      </c>
      <c r="L327" s="1">
        <v>0</v>
      </c>
      <c r="M327" s="1">
        <v>-1</v>
      </c>
      <c r="N327" s="1">
        <v>6034.6965814000005</v>
      </c>
      <c r="O327" s="1">
        <v>0</v>
      </c>
      <c r="P327" s="1">
        <v>-1</v>
      </c>
      <c r="Q327" s="1">
        <v>6034.6796414</v>
      </c>
      <c r="R327" s="1">
        <v>-1</v>
      </c>
      <c r="S327" s="1">
        <v>0</v>
      </c>
      <c r="T327" s="1">
        <v>0</v>
      </c>
      <c r="U327" s="1">
        <v>0.01694</v>
      </c>
      <c r="V327" s="1">
        <v>-1</v>
      </c>
      <c r="W327" s="1">
        <v>0</v>
      </c>
      <c r="X327" s="1">
        <v>0</v>
      </c>
      <c r="Y327" s="1">
        <v>471</v>
      </c>
      <c r="Z327" s="1">
        <v>5563.6796414</v>
      </c>
      <c r="AA327" s="1">
        <v>464.6965814</v>
      </c>
      <c r="AB327" s="1">
        <v>464.5988094</v>
      </c>
      <c r="AC327" s="1">
        <v>0.25608</v>
      </c>
      <c r="AD327" s="1">
        <v>-1</v>
      </c>
      <c r="AE327" s="1">
        <v>0.23914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f t="shared" si="20"/>
        <v>0.23914</v>
      </c>
      <c r="AN327" s="1">
        <v>0.00176</v>
      </c>
      <c r="AO327" s="1">
        <v>0.00165</v>
      </c>
      <c r="AP327" s="1">
        <v>0.00011</v>
      </c>
      <c r="AQ327" s="1">
        <v>0.009130000000000001</v>
      </c>
      <c r="AR327" s="1">
        <v>0</v>
      </c>
      <c r="AS327" s="1">
        <v>0.0042899999999999995</v>
      </c>
      <c r="AT327">
        <f t="shared" si="21"/>
        <v>0.01694</v>
      </c>
      <c r="AU327" s="1">
        <v>0</v>
      </c>
      <c r="AV327" s="1" t="s">
        <v>1844</v>
      </c>
      <c r="BA327" s="2">
        <v>1228</v>
      </c>
      <c r="BC327" s="2">
        <v>1720</v>
      </c>
      <c r="BD327" s="2">
        <v>1900</v>
      </c>
      <c r="BE327" s="15">
        <f t="shared" si="22"/>
        <v>4848</v>
      </c>
      <c r="BF327" s="2">
        <v>276</v>
      </c>
      <c r="BH327" s="2">
        <v>276</v>
      </c>
      <c r="BJ327" s="2">
        <v>1134</v>
      </c>
      <c r="BK327" s="2">
        <v>276</v>
      </c>
      <c r="BL327" s="2">
        <v>620</v>
      </c>
      <c r="BM327" s="2">
        <v>1068</v>
      </c>
      <c r="BN327" s="13">
        <f t="shared" si="23"/>
        <v>3650</v>
      </c>
    </row>
    <row r="328" spans="1:66" ht="12.75">
      <c r="A328" s="1" t="s">
        <v>2100</v>
      </c>
      <c r="B328" s="1" t="s">
        <v>2101</v>
      </c>
      <c r="C328" s="1" t="s">
        <v>2102</v>
      </c>
      <c r="D328" s="1" t="s">
        <v>1886</v>
      </c>
      <c r="E328" s="1" t="s">
        <v>2103</v>
      </c>
      <c r="F328" s="1"/>
      <c r="G328" s="1" t="s">
        <v>1833</v>
      </c>
      <c r="H328" s="1" t="s">
        <v>2104</v>
      </c>
      <c r="I328" s="16" t="s">
        <v>1983</v>
      </c>
      <c r="J328" s="1" t="s">
        <v>2105</v>
      </c>
      <c r="K328" s="1">
        <v>118.45</v>
      </c>
      <c r="L328" s="1">
        <v>0</v>
      </c>
      <c r="M328" s="1">
        <v>0</v>
      </c>
      <c r="N328" s="1">
        <v>118.45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118.45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118.45</v>
      </c>
      <c r="AB328" s="1">
        <v>118.45</v>
      </c>
      <c r="AC328" s="1">
        <v>118.45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f t="shared" si="20"/>
        <v>0</v>
      </c>
      <c r="AN328" s="1">
        <v>89.45</v>
      </c>
      <c r="AO328" s="1">
        <v>0</v>
      </c>
      <c r="AP328" s="1">
        <v>29</v>
      </c>
      <c r="AQ328" s="1">
        <v>0</v>
      </c>
      <c r="AR328" s="1">
        <v>0</v>
      </c>
      <c r="AS328" s="1">
        <v>0</v>
      </c>
      <c r="AT328">
        <f t="shared" si="21"/>
        <v>118.45</v>
      </c>
      <c r="AU328" s="1">
        <v>0</v>
      </c>
      <c r="AV328" s="1" t="s">
        <v>1844</v>
      </c>
      <c r="AY328" s="2">
        <v>22714</v>
      </c>
      <c r="BE328" s="15">
        <f t="shared" si="22"/>
        <v>22714</v>
      </c>
      <c r="BH328" s="2">
        <f>53196+276</f>
        <v>53472</v>
      </c>
      <c r="BN328" s="13">
        <f t="shared" si="23"/>
        <v>53472</v>
      </c>
    </row>
    <row r="329" spans="1:66" ht="12.75">
      <c r="A329" s="1" t="s">
        <v>2238</v>
      </c>
      <c r="B329" s="1" t="s">
        <v>2239</v>
      </c>
      <c r="C329" s="1" t="s">
        <v>1957</v>
      </c>
      <c r="D329" s="1" t="s">
        <v>1848</v>
      </c>
      <c r="E329" s="1" t="s">
        <v>2240</v>
      </c>
      <c r="F329" s="1"/>
      <c r="G329" s="1" t="s">
        <v>1833</v>
      </c>
      <c r="H329" s="1" t="s">
        <v>2241</v>
      </c>
      <c r="I329" s="16" t="s">
        <v>1983</v>
      </c>
      <c r="J329" s="1" t="s">
        <v>2105</v>
      </c>
      <c r="K329" s="1">
        <v>14677.000006</v>
      </c>
      <c r="L329" s="1">
        <v>-1</v>
      </c>
      <c r="M329" s="1">
        <v>-1</v>
      </c>
      <c r="N329" s="1">
        <v>14677.000006</v>
      </c>
      <c r="O329" s="1">
        <v>-1</v>
      </c>
      <c r="P329" s="1">
        <v>-1</v>
      </c>
      <c r="Q329" s="1">
        <v>13270.000006000002</v>
      </c>
      <c r="R329" s="1">
        <v>-1</v>
      </c>
      <c r="S329" s="1">
        <v>1407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6000.000006</v>
      </c>
      <c r="Z329" s="1">
        <v>7270</v>
      </c>
      <c r="AA329" s="1">
        <v>3800.000006</v>
      </c>
      <c r="AB329" s="1">
        <v>3800.000006</v>
      </c>
      <c r="AC329" s="1">
        <v>3800.000006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3800.000006</v>
      </c>
      <c r="AL329" s="1">
        <v>0</v>
      </c>
      <c r="AM329" s="1">
        <f t="shared" si="20"/>
        <v>3800.000006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>
        <f t="shared" si="21"/>
        <v>0</v>
      </c>
      <c r="AU329" s="1">
        <v>0</v>
      </c>
      <c r="AV329" s="1" t="s">
        <v>1844</v>
      </c>
      <c r="BA329" s="2">
        <v>1228</v>
      </c>
      <c r="BC329" s="2">
        <v>1720</v>
      </c>
      <c r="BD329" s="2">
        <v>7130</v>
      </c>
      <c r="BE329" s="15">
        <f t="shared" si="22"/>
        <v>10078</v>
      </c>
      <c r="BG329" s="2">
        <v>276</v>
      </c>
      <c r="BJ329" s="2">
        <v>1134</v>
      </c>
      <c r="BK329" s="2">
        <v>276</v>
      </c>
      <c r="BL329" s="2">
        <v>620</v>
      </c>
      <c r="BM329" s="2">
        <v>1823</v>
      </c>
      <c r="BN329" s="13">
        <f t="shared" si="23"/>
        <v>4129</v>
      </c>
    </row>
    <row r="330" spans="1:69" ht="12.75">
      <c r="A330" s="1" t="s">
        <v>1105</v>
      </c>
      <c r="B330" s="1" t="s">
        <v>1106</v>
      </c>
      <c r="C330" s="1" t="s">
        <v>99</v>
      </c>
      <c r="D330" s="1" t="s">
        <v>2031</v>
      </c>
      <c r="E330" s="1" t="s">
        <v>1107</v>
      </c>
      <c r="F330" s="16" t="s">
        <v>213</v>
      </c>
      <c r="G330" s="1" t="s">
        <v>1833</v>
      </c>
      <c r="H330" s="1" t="s">
        <v>1108</v>
      </c>
      <c r="I330" s="16" t="s">
        <v>1984</v>
      </c>
      <c r="J330" s="1" t="s">
        <v>1109</v>
      </c>
      <c r="K330" s="1">
        <v>3390.825611199999</v>
      </c>
      <c r="L330" s="1">
        <v>-1</v>
      </c>
      <c r="M330" s="1">
        <v>-1</v>
      </c>
      <c r="N330" s="1">
        <v>3216.0000179999997</v>
      </c>
      <c r="O330" s="1">
        <v>0</v>
      </c>
      <c r="P330" s="1">
        <v>-1</v>
      </c>
      <c r="Q330" s="1">
        <v>3180.0000179999997</v>
      </c>
      <c r="R330" s="1">
        <v>-1</v>
      </c>
      <c r="S330" s="1">
        <v>36</v>
      </c>
      <c r="T330" s="1">
        <v>-1</v>
      </c>
      <c r="U330" s="1">
        <v>0</v>
      </c>
      <c r="V330" s="1">
        <v>0</v>
      </c>
      <c r="W330" s="1">
        <v>0</v>
      </c>
      <c r="X330" s="1">
        <v>0</v>
      </c>
      <c r="Y330" s="1">
        <v>848</v>
      </c>
      <c r="Z330" s="1">
        <v>2332.0000179999997</v>
      </c>
      <c r="AA330" s="1">
        <v>848</v>
      </c>
      <c r="AB330" s="1">
        <v>848</v>
      </c>
      <c r="AC330" s="1">
        <v>848</v>
      </c>
      <c r="AD330" s="1">
        <v>-1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848</v>
      </c>
      <c r="AL330" s="1">
        <v>0</v>
      </c>
      <c r="AM330" s="1">
        <f t="shared" si="20"/>
        <v>848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>
        <f t="shared" si="21"/>
        <v>0</v>
      </c>
      <c r="AU330" s="1">
        <v>0</v>
      </c>
      <c r="AV330" s="1" t="s">
        <v>1844</v>
      </c>
      <c r="BA330" s="2">
        <v>1228</v>
      </c>
      <c r="BD330" s="2">
        <v>1900</v>
      </c>
      <c r="BE330" s="15">
        <f t="shared" si="22"/>
        <v>3128</v>
      </c>
      <c r="BG330" s="2">
        <v>276</v>
      </c>
      <c r="BJ330" s="2">
        <v>1174</v>
      </c>
      <c r="BK330" s="2">
        <v>276</v>
      </c>
      <c r="BM330" s="2">
        <v>1068</v>
      </c>
      <c r="BN330" s="13">
        <f t="shared" si="23"/>
        <v>2794</v>
      </c>
      <c r="BO330" s="13">
        <f>MAX(BN215:BN330)</f>
        <v>54462</v>
      </c>
      <c r="BP330" s="13">
        <f>MIN(BN215:BN330)</f>
        <v>0</v>
      </c>
      <c r="BQ330" s="13">
        <f>SUM(BN315:BN330)/16</f>
        <v>27828.625</v>
      </c>
    </row>
    <row r="331" spans="1:66" ht="12.75">
      <c r="A331" s="1" t="s">
        <v>1936</v>
      </c>
      <c r="B331" s="1" t="s">
        <v>1937</v>
      </c>
      <c r="C331" s="1" t="s">
        <v>1938</v>
      </c>
      <c r="D331" s="1" t="s">
        <v>1939</v>
      </c>
      <c r="E331" s="1" t="s">
        <v>1940</v>
      </c>
      <c r="F331" s="16" t="s">
        <v>213</v>
      </c>
      <c r="G331" s="1" t="s">
        <v>1894</v>
      </c>
      <c r="H331" s="1" t="s">
        <v>1941</v>
      </c>
      <c r="I331" s="1">
        <v>32521</v>
      </c>
      <c r="J331" s="1" t="s">
        <v>1942</v>
      </c>
      <c r="K331" s="1">
        <v>24144.01</v>
      </c>
      <c r="L331" s="1">
        <v>0</v>
      </c>
      <c r="M331" s="1">
        <v>0</v>
      </c>
      <c r="N331" s="1">
        <v>24144.01</v>
      </c>
      <c r="O331" s="1">
        <v>0</v>
      </c>
      <c r="P331" s="1">
        <v>0</v>
      </c>
      <c r="Q331" s="1">
        <v>24140.42</v>
      </c>
      <c r="R331" s="1">
        <v>0</v>
      </c>
      <c r="S331" s="1">
        <v>0</v>
      </c>
      <c r="T331" s="1">
        <v>0</v>
      </c>
      <c r="U331" s="1">
        <v>3.59</v>
      </c>
      <c r="V331" s="1">
        <v>0</v>
      </c>
      <c r="W331" s="1">
        <v>0</v>
      </c>
      <c r="X331" s="1">
        <v>0</v>
      </c>
      <c r="Y331" s="1">
        <v>0</v>
      </c>
      <c r="Z331" s="1">
        <v>24140.42</v>
      </c>
      <c r="AA331" s="1">
        <v>2.72</v>
      </c>
      <c r="AB331" s="1">
        <v>2.72</v>
      </c>
      <c r="AC331" s="1">
        <v>2.72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f t="shared" si="20"/>
        <v>0</v>
      </c>
      <c r="AN331" s="1">
        <v>0</v>
      </c>
      <c r="AO331" s="1">
        <v>0</v>
      </c>
      <c r="AP331" s="1">
        <v>2.42</v>
      </c>
      <c r="AQ331" s="1">
        <v>0.22</v>
      </c>
      <c r="AR331" s="1">
        <v>0</v>
      </c>
      <c r="AS331" s="1">
        <v>0.08</v>
      </c>
      <c r="AT331">
        <f t="shared" si="21"/>
        <v>2.72</v>
      </c>
      <c r="AU331" s="1">
        <v>0</v>
      </c>
      <c r="AV331" s="1" t="s">
        <v>1844</v>
      </c>
      <c r="BE331" s="15">
        <f t="shared" si="22"/>
        <v>0</v>
      </c>
      <c r="BH331" s="2">
        <v>276</v>
      </c>
      <c r="BN331" s="13">
        <f t="shared" si="23"/>
        <v>276</v>
      </c>
    </row>
    <row r="332" spans="1:66" ht="12.75">
      <c r="A332" s="1" t="s">
        <v>1943</v>
      </c>
      <c r="B332" s="1" t="s">
        <v>1944</v>
      </c>
      <c r="C332" s="1" t="s">
        <v>1945</v>
      </c>
      <c r="D332" s="1" t="s">
        <v>1886</v>
      </c>
      <c r="E332" s="1" t="s">
        <v>1946</v>
      </c>
      <c r="F332" s="16" t="s">
        <v>213</v>
      </c>
      <c r="G332" s="1" t="s">
        <v>1833</v>
      </c>
      <c r="H332" s="1" t="s">
        <v>1947</v>
      </c>
      <c r="I332" s="1">
        <v>32521</v>
      </c>
      <c r="J332" s="1" t="s">
        <v>1942</v>
      </c>
      <c r="K332" s="1">
        <v>3627.0003748</v>
      </c>
      <c r="L332" s="1">
        <v>0</v>
      </c>
      <c r="M332" s="1">
        <v>0</v>
      </c>
      <c r="N332" s="1">
        <v>3627.0003748</v>
      </c>
      <c r="O332" s="1">
        <v>0</v>
      </c>
      <c r="P332" s="1">
        <v>0</v>
      </c>
      <c r="Q332" s="1">
        <v>2673.0003748</v>
      </c>
      <c r="R332" s="1">
        <v>0</v>
      </c>
      <c r="S332" s="1">
        <v>0</v>
      </c>
      <c r="T332" s="1">
        <v>0</v>
      </c>
      <c r="U332" s="1">
        <v>954</v>
      </c>
      <c r="V332" s="1">
        <v>0</v>
      </c>
      <c r="W332" s="1">
        <v>0</v>
      </c>
      <c r="X332" s="1">
        <v>0</v>
      </c>
      <c r="Y332" s="1">
        <v>0</v>
      </c>
      <c r="Z332" s="1">
        <v>2673.0003748</v>
      </c>
      <c r="AA332" s="1">
        <v>3460.0003748</v>
      </c>
      <c r="AB332" s="1">
        <v>3460</v>
      </c>
      <c r="AC332" s="1">
        <v>954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f t="shared" si="20"/>
        <v>0</v>
      </c>
      <c r="AN332" s="1">
        <v>0</v>
      </c>
      <c r="AO332" s="1">
        <v>0</v>
      </c>
      <c r="AP332" s="1">
        <v>0</v>
      </c>
      <c r="AQ332" s="1">
        <v>954</v>
      </c>
      <c r="AR332" s="1">
        <v>0</v>
      </c>
      <c r="AS332" s="1">
        <v>0</v>
      </c>
      <c r="AT332">
        <f t="shared" si="21"/>
        <v>954</v>
      </c>
      <c r="AU332" s="1">
        <v>0</v>
      </c>
      <c r="AV332" s="1" t="s">
        <v>1919</v>
      </c>
      <c r="AY332" s="2">
        <v>22714</v>
      </c>
      <c r="BE332" s="15">
        <f t="shared" si="22"/>
        <v>22714</v>
      </c>
      <c r="BH332" s="2">
        <f>53218+276</f>
        <v>53494</v>
      </c>
      <c r="BN332" s="13">
        <f t="shared" si="23"/>
        <v>53494</v>
      </c>
    </row>
    <row r="333" spans="1:66" ht="12.75">
      <c r="A333" s="1" t="s">
        <v>2111</v>
      </c>
      <c r="B333" s="1" t="s">
        <v>2112</v>
      </c>
      <c r="C333" s="1" t="s">
        <v>2113</v>
      </c>
      <c r="D333" s="1" t="s">
        <v>1840</v>
      </c>
      <c r="E333" s="1" t="s">
        <v>2114</v>
      </c>
      <c r="F333" s="16" t="s">
        <v>213</v>
      </c>
      <c r="G333" s="1" t="s">
        <v>1833</v>
      </c>
      <c r="H333" s="1" t="s">
        <v>2115</v>
      </c>
      <c r="I333" s="1">
        <v>32521</v>
      </c>
      <c r="J333" s="1" t="s">
        <v>1942</v>
      </c>
      <c r="K333" s="1">
        <v>11172.57</v>
      </c>
      <c r="L333" s="1">
        <v>0</v>
      </c>
      <c r="M333" s="1">
        <v>-1</v>
      </c>
      <c r="N333" s="1">
        <v>11172.57</v>
      </c>
      <c r="O333" s="1">
        <v>0</v>
      </c>
      <c r="P333" s="1">
        <v>-1</v>
      </c>
      <c r="Q333" s="1">
        <v>3621.81</v>
      </c>
      <c r="R333" s="1">
        <v>-1</v>
      </c>
      <c r="S333" s="1">
        <v>7550.4</v>
      </c>
      <c r="T333" s="1">
        <v>-1</v>
      </c>
      <c r="U333" s="1">
        <v>0.36</v>
      </c>
      <c r="V333" s="1">
        <v>-1</v>
      </c>
      <c r="W333" s="1">
        <v>0</v>
      </c>
      <c r="X333" s="1">
        <v>0</v>
      </c>
      <c r="Y333" s="1">
        <v>0.58</v>
      </c>
      <c r="Z333" s="1">
        <v>3621.23</v>
      </c>
      <c r="AA333" s="1">
        <v>1.11</v>
      </c>
      <c r="AB333" s="1">
        <v>1.11</v>
      </c>
      <c r="AC333" s="1">
        <v>0.91</v>
      </c>
      <c r="AD333" s="1">
        <v>-1</v>
      </c>
      <c r="AE333" s="1">
        <v>0</v>
      </c>
      <c r="AF333" s="1">
        <v>0</v>
      </c>
      <c r="AG333" s="1">
        <v>0</v>
      </c>
      <c r="AH333" s="1">
        <v>0.06</v>
      </c>
      <c r="AI333" s="1">
        <v>0</v>
      </c>
      <c r="AJ333" s="1">
        <v>0</v>
      </c>
      <c r="AK333" s="1">
        <v>0.49</v>
      </c>
      <c r="AL333" s="1">
        <v>0</v>
      </c>
      <c r="AM333" s="1">
        <f t="shared" si="20"/>
        <v>0.55</v>
      </c>
      <c r="AN333" s="1">
        <v>0</v>
      </c>
      <c r="AO333" s="1">
        <v>0.28</v>
      </c>
      <c r="AP333" s="1">
        <v>0</v>
      </c>
      <c r="AQ333" s="1">
        <v>0.01</v>
      </c>
      <c r="AR333" s="1">
        <v>0.07</v>
      </c>
      <c r="AS333" s="1">
        <v>0</v>
      </c>
      <c r="AT333">
        <f t="shared" si="21"/>
        <v>0.36000000000000004</v>
      </c>
      <c r="AU333" s="1">
        <v>0</v>
      </c>
      <c r="AV333" s="1" t="s">
        <v>1844</v>
      </c>
      <c r="BA333" s="2">
        <v>1228</v>
      </c>
      <c r="BD333" s="2">
        <v>1900</v>
      </c>
      <c r="BE333" s="15">
        <f t="shared" si="22"/>
        <v>3128</v>
      </c>
      <c r="BG333" s="2">
        <v>276</v>
      </c>
      <c r="BH333" s="2">
        <v>276</v>
      </c>
      <c r="BJ333" s="2">
        <v>1174</v>
      </c>
      <c r="BK333" s="2">
        <v>276</v>
      </c>
      <c r="BM333" s="2">
        <v>1068</v>
      </c>
      <c r="BN333" s="13">
        <f t="shared" si="23"/>
        <v>3070</v>
      </c>
    </row>
    <row r="334" spans="1:66" ht="12.75">
      <c r="A334" s="1" t="s">
        <v>2178</v>
      </c>
      <c r="B334" s="1" t="s">
        <v>2189</v>
      </c>
      <c r="C334" s="1" t="s">
        <v>2190</v>
      </c>
      <c r="D334" s="1" t="s">
        <v>1877</v>
      </c>
      <c r="E334" s="1" t="s">
        <v>2191</v>
      </c>
      <c r="F334" s="16" t="s">
        <v>213</v>
      </c>
      <c r="G334" s="1" t="s">
        <v>1833</v>
      </c>
      <c r="H334" s="1" t="s">
        <v>2192</v>
      </c>
      <c r="I334" s="1">
        <v>32521</v>
      </c>
      <c r="J334" s="1" t="s">
        <v>1942</v>
      </c>
      <c r="K334" s="1">
        <v>4452.06</v>
      </c>
      <c r="L334" s="1">
        <v>0</v>
      </c>
      <c r="M334" s="1">
        <v>-1</v>
      </c>
      <c r="N334" s="1">
        <v>4058.1</v>
      </c>
      <c r="O334" s="1">
        <v>0</v>
      </c>
      <c r="P334" s="1">
        <v>-1</v>
      </c>
      <c r="Q334" s="1">
        <v>4058.1</v>
      </c>
      <c r="R334" s="1">
        <v>-1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4058.1</v>
      </c>
      <c r="AA334" s="1">
        <v>255.4</v>
      </c>
      <c r="AB334" s="1">
        <v>255.4</v>
      </c>
      <c r="AC334" s="1">
        <v>252</v>
      </c>
      <c r="AD334" s="1">
        <v>-1</v>
      </c>
      <c r="AE334" s="1">
        <v>252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f t="shared" si="20"/>
        <v>252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>
        <f t="shared" si="21"/>
        <v>0</v>
      </c>
      <c r="AU334" s="1">
        <v>0</v>
      </c>
      <c r="AV334" s="1" t="s">
        <v>1844</v>
      </c>
      <c r="BA334" s="2">
        <v>1228</v>
      </c>
      <c r="BD334" s="2">
        <v>1900</v>
      </c>
      <c r="BE334" s="15">
        <f t="shared" si="22"/>
        <v>3128</v>
      </c>
      <c r="BF334" s="2">
        <v>276</v>
      </c>
      <c r="BJ334" s="2">
        <v>1174</v>
      </c>
      <c r="BK334" s="2">
        <v>276</v>
      </c>
      <c r="BM334" s="2">
        <v>1068</v>
      </c>
      <c r="BN334" s="13">
        <f t="shared" si="23"/>
        <v>2794</v>
      </c>
    </row>
    <row r="335" spans="1:66" ht="12.75">
      <c r="A335" s="1" t="s">
        <v>2178</v>
      </c>
      <c r="B335" s="1" t="s">
        <v>2193</v>
      </c>
      <c r="C335" s="1" t="s">
        <v>2194</v>
      </c>
      <c r="D335" s="1" t="s">
        <v>1905</v>
      </c>
      <c r="E335" s="1" t="s">
        <v>2195</v>
      </c>
      <c r="F335" s="16" t="s">
        <v>213</v>
      </c>
      <c r="G335" s="1" t="s">
        <v>1833</v>
      </c>
      <c r="H335" s="1" t="s">
        <v>2196</v>
      </c>
      <c r="I335" s="1">
        <v>32521</v>
      </c>
      <c r="J335" s="1" t="s">
        <v>1942</v>
      </c>
      <c r="K335" s="1">
        <v>4772.600012000001</v>
      </c>
      <c r="L335" s="1">
        <v>0</v>
      </c>
      <c r="M335" s="1">
        <v>-1</v>
      </c>
      <c r="N335" s="1">
        <v>4772.600012000001</v>
      </c>
      <c r="O335" s="1">
        <v>0</v>
      </c>
      <c r="P335" s="1">
        <v>-1</v>
      </c>
      <c r="Q335" s="1">
        <v>4772.600012000001</v>
      </c>
      <c r="R335" s="1">
        <v>-1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4772.600012</v>
      </c>
      <c r="AA335" s="1">
        <v>1000.0000120000001</v>
      </c>
      <c r="AB335" s="1">
        <v>1000.0000120000001</v>
      </c>
      <c r="AC335" s="1">
        <v>800.0000120000001</v>
      </c>
      <c r="AD335" s="1">
        <v>-1</v>
      </c>
      <c r="AE335" s="1">
        <v>800.0000120000001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f t="shared" si="20"/>
        <v>800.0000120000001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>
        <f t="shared" si="21"/>
        <v>0</v>
      </c>
      <c r="AU335" s="1">
        <v>0</v>
      </c>
      <c r="AV335" s="1" t="s">
        <v>1844</v>
      </c>
      <c r="BA335" s="2">
        <v>1228</v>
      </c>
      <c r="BD335" s="2">
        <v>1900</v>
      </c>
      <c r="BE335" s="15">
        <f t="shared" si="22"/>
        <v>3128</v>
      </c>
      <c r="BG335" s="2">
        <v>276</v>
      </c>
      <c r="BJ335" s="2">
        <v>1134</v>
      </c>
      <c r="BK335" s="2">
        <v>276</v>
      </c>
      <c r="BM335" s="2">
        <v>1068</v>
      </c>
      <c r="BN335" s="13">
        <f t="shared" si="23"/>
        <v>2754</v>
      </c>
    </row>
    <row r="336" spans="1:66" ht="12.75">
      <c r="A336" s="1" t="s">
        <v>2178</v>
      </c>
      <c r="B336" s="1" t="s">
        <v>2197</v>
      </c>
      <c r="C336" s="1" t="s">
        <v>2190</v>
      </c>
      <c r="D336" s="1" t="s">
        <v>1877</v>
      </c>
      <c r="E336" s="1" t="s">
        <v>2198</v>
      </c>
      <c r="F336" s="16" t="s">
        <v>213</v>
      </c>
      <c r="G336" s="1" t="s">
        <v>1833</v>
      </c>
      <c r="H336" s="1" t="s">
        <v>2199</v>
      </c>
      <c r="I336" s="1">
        <v>32521</v>
      </c>
      <c r="J336" s="1" t="s">
        <v>1942</v>
      </c>
      <c r="K336" s="1">
        <v>3334.680012</v>
      </c>
      <c r="L336" s="1">
        <v>0</v>
      </c>
      <c r="M336" s="1">
        <v>-1</v>
      </c>
      <c r="N336" s="1">
        <v>2985.4</v>
      </c>
      <c r="O336" s="1">
        <v>0</v>
      </c>
      <c r="P336" s="1">
        <v>-1</v>
      </c>
      <c r="Q336" s="1">
        <v>2985.4</v>
      </c>
      <c r="R336" s="1">
        <v>-1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2985.4</v>
      </c>
      <c r="AA336" s="1">
        <v>478.2</v>
      </c>
      <c r="AB336" s="1">
        <v>478.2</v>
      </c>
      <c r="AC336" s="1">
        <v>478.2</v>
      </c>
      <c r="AD336" s="1">
        <v>-1</v>
      </c>
      <c r="AE336" s="1">
        <v>478.2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f t="shared" si="20"/>
        <v>478.2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>
        <f t="shared" si="21"/>
        <v>0</v>
      </c>
      <c r="AU336" s="1">
        <v>0</v>
      </c>
      <c r="AV336" s="1" t="s">
        <v>1844</v>
      </c>
      <c r="BA336" s="2">
        <v>1228</v>
      </c>
      <c r="BE336" s="15">
        <f t="shared" si="22"/>
        <v>1228</v>
      </c>
      <c r="BG336" s="2">
        <v>276</v>
      </c>
      <c r="BJ336" s="2">
        <v>1174</v>
      </c>
      <c r="BK336" s="2">
        <v>276</v>
      </c>
      <c r="BN336" s="13">
        <f t="shared" si="23"/>
        <v>1726</v>
      </c>
    </row>
    <row r="337" spans="1:66" ht="12.75">
      <c r="A337" s="1" t="s">
        <v>2228</v>
      </c>
      <c r="B337" s="1" t="s">
        <v>2229</v>
      </c>
      <c r="C337" s="1" t="s">
        <v>2230</v>
      </c>
      <c r="D337" s="1" t="s">
        <v>2060</v>
      </c>
      <c r="E337" s="1" t="s">
        <v>2231</v>
      </c>
      <c r="F337" s="16" t="s">
        <v>213</v>
      </c>
      <c r="G337" s="1" t="s">
        <v>1833</v>
      </c>
      <c r="H337" s="1" t="s">
        <v>2232</v>
      </c>
      <c r="I337" s="1">
        <v>32521</v>
      </c>
      <c r="J337" s="1" t="s">
        <v>1942</v>
      </c>
      <c r="K337" s="1">
        <v>2575</v>
      </c>
      <c r="L337" s="1">
        <v>0</v>
      </c>
      <c r="M337" s="1">
        <v>0</v>
      </c>
      <c r="N337" s="1">
        <v>2575</v>
      </c>
      <c r="O337" s="1">
        <v>0</v>
      </c>
      <c r="P337" s="1">
        <v>0</v>
      </c>
      <c r="Q337" s="1">
        <v>2040</v>
      </c>
      <c r="R337" s="1">
        <v>0</v>
      </c>
      <c r="S337" s="1">
        <v>535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500</v>
      </c>
      <c r="Z337" s="1">
        <v>1540</v>
      </c>
      <c r="AA337" s="1">
        <v>1815</v>
      </c>
      <c r="AB337" s="1">
        <v>1815</v>
      </c>
      <c r="AC337" s="1">
        <v>500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500</v>
      </c>
      <c r="AJ337" s="1">
        <v>0</v>
      </c>
      <c r="AK337" s="1">
        <v>0</v>
      </c>
      <c r="AL337" s="1">
        <v>0</v>
      </c>
      <c r="AM337" s="1">
        <f t="shared" si="20"/>
        <v>500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>
        <f t="shared" si="21"/>
        <v>0</v>
      </c>
      <c r="AU337" s="1">
        <v>0</v>
      </c>
      <c r="AV337" s="1" t="s">
        <v>1844</v>
      </c>
      <c r="BA337" s="2">
        <v>1228</v>
      </c>
      <c r="BD337" s="2">
        <v>1900</v>
      </c>
      <c r="BE337" s="15">
        <f t="shared" si="22"/>
        <v>3128</v>
      </c>
      <c r="BG337" s="2">
        <v>276</v>
      </c>
      <c r="BJ337" s="2">
        <v>1174</v>
      </c>
      <c r="BK337" s="2">
        <v>276</v>
      </c>
      <c r="BM337" s="2">
        <v>1068</v>
      </c>
      <c r="BN337" s="13">
        <f t="shared" si="23"/>
        <v>2794</v>
      </c>
    </row>
    <row r="338" spans="1:66" ht="12.75">
      <c r="A338" s="1" t="s">
        <v>2</v>
      </c>
      <c r="B338" s="1" t="s">
        <v>3</v>
      </c>
      <c r="C338" s="1" t="s">
        <v>4</v>
      </c>
      <c r="D338" s="1" t="s">
        <v>1923</v>
      </c>
      <c r="E338" s="1" t="s">
        <v>5</v>
      </c>
      <c r="F338" s="1"/>
      <c r="G338" s="1" t="s">
        <v>1833</v>
      </c>
      <c r="H338" s="1" t="s">
        <v>6</v>
      </c>
      <c r="I338" s="1">
        <v>32521</v>
      </c>
      <c r="J338" s="1" t="s">
        <v>1942</v>
      </c>
      <c r="K338" s="1">
        <v>58.16</v>
      </c>
      <c r="L338" s="1">
        <v>0</v>
      </c>
      <c r="M338" s="1">
        <v>0</v>
      </c>
      <c r="N338" s="1">
        <v>58.16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58.16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0.16</v>
      </c>
      <c r="AB338" s="1">
        <v>0.16</v>
      </c>
      <c r="AC338" s="1">
        <v>0.16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f t="shared" si="20"/>
        <v>0</v>
      </c>
      <c r="AN338" s="1">
        <v>0</v>
      </c>
      <c r="AO338" s="1">
        <v>0</v>
      </c>
      <c r="AP338" s="1">
        <v>0</v>
      </c>
      <c r="AQ338" s="1">
        <v>0.16</v>
      </c>
      <c r="AR338" s="1">
        <v>0</v>
      </c>
      <c r="AS338" s="1">
        <v>0</v>
      </c>
      <c r="AT338">
        <f t="shared" si="21"/>
        <v>0.16</v>
      </c>
      <c r="AU338" s="1">
        <v>0</v>
      </c>
      <c r="AV338" s="1" t="s">
        <v>1836</v>
      </c>
      <c r="AY338" s="2">
        <v>22714</v>
      </c>
      <c r="BE338" s="15">
        <f t="shared" si="22"/>
        <v>22714</v>
      </c>
      <c r="BH338" s="2">
        <f>53177+276</f>
        <v>53453</v>
      </c>
      <c r="BN338" s="13">
        <f t="shared" si="23"/>
        <v>53453</v>
      </c>
    </row>
    <row r="339" spans="1:66" ht="12.75">
      <c r="A339" s="1" t="s">
        <v>221</v>
      </c>
      <c r="B339" s="1" t="s">
        <v>222</v>
      </c>
      <c r="C339" s="1" t="s">
        <v>223</v>
      </c>
      <c r="D339" s="1" t="s">
        <v>224</v>
      </c>
      <c r="E339" s="1" t="s">
        <v>225</v>
      </c>
      <c r="F339" s="16" t="s">
        <v>214</v>
      </c>
      <c r="G339" s="1" t="s">
        <v>1833</v>
      </c>
      <c r="H339" s="1" t="s">
        <v>226</v>
      </c>
      <c r="I339" s="1">
        <v>32521</v>
      </c>
      <c r="J339" s="1" t="s">
        <v>1942</v>
      </c>
      <c r="K339" s="1">
        <v>9632.524590800003</v>
      </c>
      <c r="L339" s="1">
        <v>0</v>
      </c>
      <c r="M339" s="1">
        <v>0</v>
      </c>
      <c r="N339" s="1">
        <v>9477</v>
      </c>
      <c r="O339" s="1">
        <v>0</v>
      </c>
      <c r="P339" s="1">
        <v>0</v>
      </c>
      <c r="Q339" s="1">
        <v>9477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4</v>
      </c>
      <c r="Z339" s="1">
        <v>9473</v>
      </c>
      <c r="AA339" s="1">
        <v>4</v>
      </c>
      <c r="AB339" s="1">
        <v>4</v>
      </c>
      <c r="AC339" s="1">
        <v>4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4</v>
      </c>
      <c r="AL339" s="1">
        <v>0</v>
      </c>
      <c r="AM339" s="1">
        <f t="shared" si="20"/>
        <v>4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>
        <f t="shared" si="21"/>
        <v>0</v>
      </c>
      <c r="AU339" s="1">
        <v>0</v>
      </c>
      <c r="AV339" s="1" t="s">
        <v>1844</v>
      </c>
      <c r="AZ339" s="2">
        <v>5969</v>
      </c>
      <c r="BA339" s="2">
        <v>1228</v>
      </c>
      <c r="BC339" s="2">
        <v>1720</v>
      </c>
      <c r="BD339" s="2">
        <v>7130</v>
      </c>
      <c r="BE339" s="15">
        <f t="shared" si="22"/>
        <v>16047</v>
      </c>
      <c r="BF339" s="2">
        <v>276</v>
      </c>
      <c r="BI339" s="2">
        <v>655</v>
      </c>
      <c r="BJ339" s="2">
        <v>1174</v>
      </c>
      <c r="BK339" s="2">
        <v>276</v>
      </c>
      <c r="BL339" s="2">
        <v>620</v>
      </c>
      <c r="BM339" s="2">
        <v>1823</v>
      </c>
      <c r="BN339" s="13">
        <f t="shared" si="23"/>
        <v>4824</v>
      </c>
    </row>
    <row r="340" spans="1:66" ht="12.75">
      <c r="A340" s="1" t="s">
        <v>280</v>
      </c>
      <c r="B340" s="1" t="s">
        <v>281</v>
      </c>
      <c r="C340" s="1" t="s">
        <v>51</v>
      </c>
      <c r="D340" s="1" t="s">
        <v>1886</v>
      </c>
      <c r="E340" s="1" t="s">
        <v>282</v>
      </c>
      <c r="F340" s="16" t="s">
        <v>213</v>
      </c>
      <c r="G340" s="1" t="s">
        <v>1833</v>
      </c>
      <c r="H340" s="1" t="s">
        <v>283</v>
      </c>
      <c r="I340" s="1">
        <v>32521</v>
      </c>
      <c r="J340" s="1" t="s">
        <v>1942</v>
      </c>
      <c r="K340" s="1">
        <v>5212</v>
      </c>
      <c r="L340" s="1">
        <v>0</v>
      </c>
      <c r="M340" s="1">
        <v>0</v>
      </c>
      <c r="N340" s="1">
        <v>5212</v>
      </c>
      <c r="O340" s="1">
        <v>0</v>
      </c>
      <c r="P340" s="1">
        <v>0</v>
      </c>
      <c r="Q340" s="1">
        <v>5212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65</v>
      </c>
      <c r="Z340" s="1">
        <v>5147</v>
      </c>
      <c r="AA340" s="1">
        <v>335</v>
      </c>
      <c r="AB340" s="1">
        <v>335</v>
      </c>
      <c r="AC340" s="1">
        <v>335</v>
      </c>
      <c r="AD340" s="1">
        <v>0</v>
      </c>
      <c r="AE340" s="1">
        <v>335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f t="shared" si="20"/>
        <v>335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>
        <f t="shared" si="21"/>
        <v>0</v>
      </c>
      <c r="AU340" s="1">
        <v>0</v>
      </c>
      <c r="AV340" s="1" t="s">
        <v>1919</v>
      </c>
      <c r="BA340" s="2">
        <v>1228</v>
      </c>
      <c r="BD340" s="2">
        <v>1900</v>
      </c>
      <c r="BE340" s="15">
        <f t="shared" si="22"/>
        <v>3128</v>
      </c>
      <c r="BF340" s="2">
        <v>276</v>
      </c>
      <c r="BJ340" s="2">
        <v>1174</v>
      </c>
      <c r="BK340" s="2">
        <v>276</v>
      </c>
      <c r="BM340" s="2">
        <v>1068</v>
      </c>
      <c r="BN340" s="13">
        <f t="shared" si="23"/>
        <v>2794</v>
      </c>
    </row>
    <row r="341" spans="1:66" ht="12.75">
      <c r="A341" s="1" t="s">
        <v>289</v>
      </c>
      <c r="B341" s="1" t="s">
        <v>290</v>
      </c>
      <c r="C341" s="1" t="s">
        <v>291</v>
      </c>
      <c r="D341" s="1" t="s">
        <v>2037</v>
      </c>
      <c r="E341" s="1" t="s">
        <v>292</v>
      </c>
      <c r="F341" s="16" t="s">
        <v>213</v>
      </c>
      <c r="G341" s="1" t="s">
        <v>1894</v>
      </c>
      <c r="H341" s="1" t="s">
        <v>293</v>
      </c>
      <c r="I341" s="1">
        <v>32521</v>
      </c>
      <c r="J341" s="1" t="s">
        <v>1942</v>
      </c>
      <c r="K341" s="1">
        <v>16772</v>
      </c>
      <c r="L341" s="1">
        <v>0</v>
      </c>
      <c r="M341" s="1">
        <v>0</v>
      </c>
      <c r="N341" s="1">
        <v>16772</v>
      </c>
      <c r="O341" s="1">
        <v>0</v>
      </c>
      <c r="P341" s="1">
        <v>0</v>
      </c>
      <c r="Q341" s="1">
        <v>16772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11726</v>
      </c>
      <c r="Z341" s="1">
        <v>5046</v>
      </c>
      <c r="AA341" s="1">
        <v>11726</v>
      </c>
      <c r="AB341" s="1">
        <v>6238</v>
      </c>
      <c r="AC341" s="1">
        <v>5029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5029</v>
      </c>
      <c r="AL341" s="1">
        <v>0</v>
      </c>
      <c r="AM341" s="1">
        <f t="shared" si="20"/>
        <v>5029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>
        <f t="shared" si="21"/>
        <v>0</v>
      </c>
      <c r="AU341" s="1">
        <v>0</v>
      </c>
      <c r="AV341" s="1" t="s">
        <v>1844</v>
      </c>
      <c r="BA341" s="2">
        <v>1228</v>
      </c>
      <c r="BC341" s="2">
        <v>1720</v>
      </c>
      <c r="BD341" s="2">
        <v>7130</v>
      </c>
      <c r="BE341" s="15">
        <f t="shared" si="22"/>
        <v>10078</v>
      </c>
      <c r="BF341" s="2">
        <v>276</v>
      </c>
      <c r="BJ341" s="2">
        <v>1134</v>
      </c>
      <c r="BK341" s="2">
        <v>276</v>
      </c>
      <c r="BL341" s="2">
        <v>620</v>
      </c>
      <c r="BM341" s="2">
        <v>1823</v>
      </c>
      <c r="BN341" s="13">
        <f t="shared" si="23"/>
        <v>4129</v>
      </c>
    </row>
    <row r="342" spans="1:66" ht="12.75">
      <c r="A342" s="1" t="s">
        <v>294</v>
      </c>
      <c r="B342" s="1" t="s">
        <v>295</v>
      </c>
      <c r="C342" s="1" t="s">
        <v>296</v>
      </c>
      <c r="D342" s="1" t="s">
        <v>1886</v>
      </c>
      <c r="E342" s="1" t="s">
        <v>297</v>
      </c>
      <c r="F342" s="16" t="s">
        <v>213</v>
      </c>
      <c r="G342" s="1" t="s">
        <v>1833</v>
      </c>
      <c r="H342" s="1" t="s">
        <v>298</v>
      </c>
      <c r="I342" s="1">
        <v>32521</v>
      </c>
      <c r="J342" s="1" t="s">
        <v>1942</v>
      </c>
      <c r="K342" s="1">
        <v>21289</v>
      </c>
      <c r="L342" s="1">
        <v>0</v>
      </c>
      <c r="M342" s="1">
        <v>0</v>
      </c>
      <c r="N342" s="1">
        <v>21289</v>
      </c>
      <c r="O342" s="1">
        <v>0</v>
      </c>
      <c r="P342" s="1">
        <v>0</v>
      </c>
      <c r="Q342" s="1">
        <v>21289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21289</v>
      </c>
      <c r="AA342" s="1">
        <v>14909</v>
      </c>
      <c r="AB342" s="1">
        <v>14909</v>
      </c>
      <c r="AC342" s="1">
        <v>8316</v>
      </c>
      <c r="AD342" s="1">
        <v>0</v>
      </c>
      <c r="AE342" s="1">
        <v>8316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f t="shared" si="20"/>
        <v>8316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>
        <f t="shared" si="21"/>
        <v>0</v>
      </c>
      <c r="AU342" s="1">
        <v>0</v>
      </c>
      <c r="AV342" s="1" t="s">
        <v>1844</v>
      </c>
      <c r="AZ342" s="2">
        <v>15453</v>
      </c>
      <c r="BA342" s="2">
        <v>1228</v>
      </c>
      <c r="BC342" s="2">
        <v>1720</v>
      </c>
      <c r="BD342" s="2">
        <v>7130</v>
      </c>
      <c r="BE342" s="15">
        <f t="shared" si="22"/>
        <v>25531</v>
      </c>
      <c r="BF342" s="2">
        <v>276</v>
      </c>
      <c r="BI342" s="2">
        <v>1697</v>
      </c>
      <c r="BJ342" s="2">
        <v>1134</v>
      </c>
      <c r="BK342" s="2">
        <v>276</v>
      </c>
      <c r="BL342" s="2">
        <v>620</v>
      </c>
      <c r="BM342" s="2">
        <v>1823</v>
      </c>
      <c r="BN342" s="13">
        <f t="shared" si="23"/>
        <v>5826</v>
      </c>
    </row>
    <row r="343" spans="1:66" ht="12.75">
      <c r="A343" s="1" t="s">
        <v>317</v>
      </c>
      <c r="B343" s="1" t="s">
        <v>318</v>
      </c>
      <c r="C343" s="1" t="s">
        <v>239</v>
      </c>
      <c r="D343" s="1" t="s">
        <v>2225</v>
      </c>
      <c r="E343" s="1" t="s">
        <v>319</v>
      </c>
      <c r="F343" s="16" t="s">
        <v>213</v>
      </c>
      <c r="G343" s="1" t="s">
        <v>1833</v>
      </c>
      <c r="H343" s="1" t="s">
        <v>320</v>
      </c>
      <c r="I343" s="1">
        <v>32521</v>
      </c>
      <c r="J343" s="1" t="s">
        <v>1942</v>
      </c>
      <c r="K343" s="1">
        <v>21310.6</v>
      </c>
      <c r="L343" s="1">
        <v>0</v>
      </c>
      <c r="M343" s="1">
        <v>0</v>
      </c>
      <c r="N343" s="1">
        <v>21310.6</v>
      </c>
      <c r="O343" s="1">
        <v>0</v>
      </c>
      <c r="P343" s="1">
        <v>0</v>
      </c>
      <c r="Q343" s="1">
        <v>21201.6</v>
      </c>
      <c r="R343" s="1">
        <v>0</v>
      </c>
      <c r="S343" s="1">
        <v>0</v>
      </c>
      <c r="T343" s="1">
        <v>0</v>
      </c>
      <c r="U343" s="1">
        <v>109</v>
      </c>
      <c r="V343" s="1">
        <v>0</v>
      </c>
      <c r="W343" s="1">
        <v>0</v>
      </c>
      <c r="X343" s="1">
        <v>0</v>
      </c>
      <c r="Y343" s="1">
        <v>0</v>
      </c>
      <c r="Z343" s="1">
        <v>21201.6</v>
      </c>
      <c r="AA343" s="1">
        <v>7490.8</v>
      </c>
      <c r="AB343" s="1">
        <v>7490.8</v>
      </c>
      <c r="AC343" s="1">
        <v>7490.8</v>
      </c>
      <c r="AD343" s="1">
        <v>0</v>
      </c>
      <c r="AE343" s="1">
        <v>0</v>
      </c>
      <c r="AF343" s="1">
        <v>0</v>
      </c>
      <c r="AG343" s="1">
        <v>7455.8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f t="shared" si="20"/>
        <v>7455.8</v>
      </c>
      <c r="AN343" s="1">
        <v>0</v>
      </c>
      <c r="AO343" s="1">
        <v>0</v>
      </c>
      <c r="AP343" s="1">
        <v>0</v>
      </c>
      <c r="AQ343" s="1">
        <v>0</v>
      </c>
      <c r="AR343" s="1">
        <v>35</v>
      </c>
      <c r="AS343" s="1">
        <v>0</v>
      </c>
      <c r="AT343">
        <f t="shared" si="21"/>
        <v>35</v>
      </c>
      <c r="AU343" s="1">
        <v>0</v>
      </c>
      <c r="AV343" s="1" t="s">
        <v>1844</v>
      </c>
      <c r="AW343" s="2">
        <v>54987</v>
      </c>
      <c r="AY343" s="2">
        <v>22714</v>
      </c>
      <c r="BA343" s="2">
        <v>1228</v>
      </c>
      <c r="BC343" s="2">
        <v>25000</v>
      </c>
      <c r="BD343" s="2">
        <v>7130</v>
      </c>
      <c r="BE343" s="15">
        <f t="shared" si="22"/>
        <v>111059</v>
      </c>
      <c r="BF343" s="2">
        <f>28343+276</f>
        <v>28619</v>
      </c>
      <c r="BH343" s="2">
        <f>53196+276</f>
        <v>53472</v>
      </c>
      <c r="BJ343" s="2">
        <v>1134</v>
      </c>
      <c r="BK343" s="2">
        <v>276</v>
      </c>
      <c r="BL343" s="2">
        <f>3235+620</f>
        <v>3855</v>
      </c>
      <c r="BM343" s="2">
        <v>1823</v>
      </c>
      <c r="BN343" s="13">
        <f t="shared" si="23"/>
        <v>89179</v>
      </c>
    </row>
    <row r="344" spans="1:66" ht="12.75">
      <c r="A344" s="1" t="s">
        <v>360</v>
      </c>
      <c r="B344" s="1" t="s">
        <v>361</v>
      </c>
      <c r="C344" s="1" t="s">
        <v>362</v>
      </c>
      <c r="D344" s="1" t="s">
        <v>1939</v>
      </c>
      <c r="E344" s="1" t="s">
        <v>363</v>
      </c>
      <c r="F344" s="1"/>
      <c r="G344" s="1" t="s">
        <v>1833</v>
      </c>
      <c r="H344" s="1" t="s">
        <v>364</v>
      </c>
      <c r="I344" s="1">
        <v>32521</v>
      </c>
      <c r="J344" s="1" t="s">
        <v>1942</v>
      </c>
      <c r="K344" s="1">
        <v>3418</v>
      </c>
      <c r="L344" s="1">
        <v>0</v>
      </c>
      <c r="M344" s="1">
        <v>0</v>
      </c>
      <c r="N344" s="1">
        <v>3418</v>
      </c>
      <c r="O344" s="1">
        <v>0</v>
      </c>
      <c r="P344" s="1">
        <v>0</v>
      </c>
      <c r="Q344" s="1">
        <v>3418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3418</v>
      </c>
      <c r="AA344" s="1">
        <v>1057</v>
      </c>
      <c r="AB344" s="1">
        <v>1057</v>
      </c>
      <c r="AC344" s="1">
        <v>1056</v>
      </c>
      <c r="AD344" s="1">
        <v>0</v>
      </c>
      <c r="AE344" s="1">
        <v>1056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f t="shared" si="20"/>
        <v>1056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>
        <f t="shared" si="21"/>
        <v>0</v>
      </c>
      <c r="AU344" s="1">
        <v>0</v>
      </c>
      <c r="AV344" s="1" t="s">
        <v>1844</v>
      </c>
      <c r="BA344" s="2">
        <v>1228</v>
      </c>
      <c r="BD344" s="2">
        <v>1900</v>
      </c>
      <c r="BE344" s="15">
        <f t="shared" si="22"/>
        <v>3128</v>
      </c>
      <c r="BG344" s="2">
        <v>276</v>
      </c>
      <c r="BJ344" s="2">
        <v>1174</v>
      </c>
      <c r="BK344" s="2">
        <v>276</v>
      </c>
      <c r="BM344" s="2">
        <v>1068</v>
      </c>
      <c r="BN344" s="13">
        <f t="shared" si="23"/>
        <v>2794</v>
      </c>
    </row>
    <row r="345" spans="1:66" ht="12.75">
      <c r="A345" s="1" t="s">
        <v>370</v>
      </c>
      <c r="B345" s="1" t="s">
        <v>371</v>
      </c>
      <c r="C345" s="1" t="s">
        <v>372</v>
      </c>
      <c r="D345" s="1" t="s">
        <v>2225</v>
      </c>
      <c r="E345" s="1" t="s">
        <v>373</v>
      </c>
      <c r="F345" s="1"/>
      <c r="G345" s="1" t="s">
        <v>1833</v>
      </c>
      <c r="H345" s="1" t="s">
        <v>374</v>
      </c>
      <c r="I345" s="1">
        <v>32521</v>
      </c>
      <c r="J345" s="1" t="s">
        <v>1942</v>
      </c>
      <c r="K345" s="1">
        <v>10416.6</v>
      </c>
      <c r="L345" s="1">
        <v>0</v>
      </c>
      <c r="M345" s="1">
        <v>0</v>
      </c>
      <c r="N345" s="1">
        <v>10400.8</v>
      </c>
      <c r="O345" s="1">
        <v>0</v>
      </c>
      <c r="P345" s="1">
        <v>0</v>
      </c>
      <c r="Q345" s="1">
        <v>10399.6</v>
      </c>
      <c r="R345" s="1">
        <v>0</v>
      </c>
      <c r="S345" s="1">
        <v>1.2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10399.6</v>
      </c>
      <c r="AA345" s="1">
        <v>5175</v>
      </c>
      <c r="AB345" s="1">
        <v>4083.4</v>
      </c>
      <c r="AC345" s="1">
        <v>1852</v>
      </c>
      <c r="AD345" s="1">
        <v>0</v>
      </c>
      <c r="AE345" s="1">
        <v>0</v>
      </c>
      <c r="AF345" s="1">
        <v>0</v>
      </c>
      <c r="AG345" s="1">
        <v>1852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f t="shared" si="20"/>
        <v>1852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>
        <f t="shared" si="21"/>
        <v>0</v>
      </c>
      <c r="AU345" s="1">
        <v>0</v>
      </c>
      <c r="AV345" s="1" t="s">
        <v>1844</v>
      </c>
      <c r="BA345" s="2">
        <v>1228</v>
      </c>
      <c r="BC345" s="2">
        <v>1720</v>
      </c>
      <c r="BD345" s="2">
        <v>7130</v>
      </c>
      <c r="BE345" s="15">
        <f t="shared" si="22"/>
        <v>10078</v>
      </c>
      <c r="BF345" s="2">
        <v>276</v>
      </c>
      <c r="BJ345" s="2">
        <v>1174</v>
      </c>
      <c r="BK345" s="2">
        <v>276</v>
      </c>
      <c r="BL345" s="2">
        <v>620</v>
      </c>
      <c r="BM345" s="2">
        <v>1823</v>
      </c>
      <c r="BN345" s="13">
        <f t="shared" si="23"/>
        <v>4169</v>
      </c>
    </row>
    <row r="346" spans="1:66" ht="12.75">
      <c r="A346" s="1" t="s">
        <v>380</v>
      </c>
      <c r="B346" s="1" t="s">
        <v>381</v>
      </c>
      <c r="C346" s="1" t="s">
        <v>382</v>
      </c>
      <c r="D346" s="1" t="s">
        <v>1848</v>
      </c>
      <c r="E346" s="1" t="s">
        <v>383</v>
      </c>
      <c r="F346" s="1"/>
      <c r="G346" s="1" t="s">
        <v>1894</v>
      </c>
      <c r="H346" s="1" t="s">
        <v>384</v>
      </c>
      <c r="I346" s="1">
        <v>32521</v>
      </c>
      <c r="J346" s="1" t="s">
        <v>1942</v>
      </c>
      <c r="K346" s="1">
        <v>346</v>
      </c>
      <c r="L346" s="1">
        <v>0</v>
      </c>
      <c r="M346" s="1">
        <v>0</v>
      </c>
      <c r="N346" s="1">
        <v>346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346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346</v>
      </c>
      <c r="AB346" s="1">
        <v>346</v>
      </c>
      <c r="AC346" s="1">
        <v>346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f t="shared" si="20"/>
        <v>0</v>
      </c>
      <c r="AN346" s="1">
        <v>0</v>
      </c>
      <c r="AO346" s="1">
        <v>0</v>
      </c>
      <c r="AP346" s="1">
        <v>66</v>
      </c>
      <c r="AQ346" s="1">
        <v>280</v>
      </c>
      <c r="AR346" s="1">
        <v>0</v>
      </c>
      <c r="AS346" s="1">
        <v>0</v>
      </c>
      <c r="AT346">
        <f t="shared" si="21"/>
        <v>346</v>
      </c>
      <c r="AU346" s="1">
        <v>0</v>
      </c>
      <c r="AV346" s="1" t="s">
        <v>1844</v>
      </c>
      <c r="AY346" s="2">
        <v>22714</v>
      </c>
      <c r="BE346" s="15">
        <f t="shared" si="22"/>
        <v>22714</v>
      </c>
      <c r="BH346" s="2">
        <f>53196+276</f>
        <v>53472</v>
      </c>
      <c r="BN346" s="13">
        <f t="shared" si="23"/>
        <v>53472</v>
      </c>
    </row>
    <row r="347" spans="1:66" ht="12.75">
      <c r="A347" s="1" t="s">
        <v>425</v>
      </c>
      <c r="B347" s="1" t="s">
        <v>426</v>
      </c>
      <c r="C347" s="1" t="s">
        <v>427</v>
      </c>
      <c r="D347" s="1" t="s">
        <v>2097</v>
      </c>
      <c r="E347" s="1" t="s">
        <v>428</v>
      </c>
      <c r="F347" s="16" t="s">
        <v>213</v>
      </c>
      <c r="G347" s="1" t="s">
        <v>1833</v>
      </c>
      <c r="H347" s="1" t="s">
        <v>429</v>
      </c>
      <c r="I347" s="1">
        <v>32521</v>
      </c>
      <c r="J347" s="1" t="s">
        <v>1942</v>
      </c>
      <c r="K347" s="1">
        <v>3</v>
      </c>
      <c r="L347" s="1">
        <v>0</v>
      </c>
      <c r="M347" s="1">
        <v>0</v>
      </c>
      <c r="N347" s="1">
        <v>3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3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3</v>
      </c>
      <c r="AB347" s="1">
        <v>3</v>
      </c>
      <c r="AC347" s="1">
        <v>3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f t="shared" si="20"/>
        <v>0</v>
      </c>
      <c r="AN347" s="1">
        <v>0</v>
      </c>
      <c r="AO347" s="1">
        <v>0</v>
      </c>
      <c r="AP347" s="1">
        <v>3</v>
      </c>
      <c r="AQ347" s="1">
        <v>0</v>
      </c>
      <c r="AR347" s="1">
        <v>0</v>
      </c>
      <c r="AS347" s="1">
        <v>0</v>
      </c>
      <c r="AT347">
        <f t="shared" si="21"/>
        <v>3</v>
      </c>
      <c r="AU347" s="1">
        <v>0</v>
      </c>
      <c r="AV347" s="1" t="s">
        <v>1836</v>
      </c>
      <c r="BE347" s="15">
        <f t="shared" si="22"/>
        <v>0</v>
      </c>
      <c r="BH347" s="2">
        <v>276</v>
      </c>
      <c r="BN347" s="13">
        <f t="shared" si="23"/>
        <v>276</v>
      </c>
    </row>
    <row r="348" spans="1:66" ht="12.75">
      <c r="A348" s="1" t="s">
        <v>484</v>
      </c>
      <c r="B348" s="1" t="s">
        <v>485</v>
      </c>
      <c r="C348" s="1" t="s">
        <v>362</v>
      </c>
      <c r="D348" s="1" t="s">
        <v>1939</v>
      </c>
      <c r="E348" s="1" t="s">
        <v>486</v>
      </c>
      <c r="F348" s="1"/>
      <c r="G348" s="1" t="s">
        <v>1833</v>
      </c>
      <c r="H348" s="1" t="s">
        <v>487</v>
      </c>
      <c r="I348" s="1">
        <v>32521</v>
      </c>
      <c r="J348" s="1" t="s">
        <v>1942</v>
      </c>
      <c r="K348" s="1">
        <v>1469</v>
      </c>
      <c r="L348" s="1">
        <v>0</v>
      </c>
      <c r="M348" s="1">
        <v>0</v>
      </c>
      <c r="N348" s="1">
        <v>1469</v>
      </c>
      <c r="O348" s="1">
        <v>0</v>
      </c>
      <c r="P348" s="1">
        <v>0</v>
      </c>
      <c r="Q348" s="1">
        <v>1469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1469</v>
      </c>
      <c r="AA348" s="1">
        <v>31</v>
      </c>
      <c r="AB348" s="1">
        <v>31</v>
      </c>
      <c r="AC348" s="1">
        <v>31</v>
      </c>
      <c r="AD348" s="1">
        <v>0</v>
      </c>
      <c r="AE348" s="1">
        <v>31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f t="shared" si="20"/>
        <v>31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>
        <f t="shared" si="21"/>
        <v>0</v>
      </c>
      <c r="AU348" s="1">
        <v>0</v>
      </c>
      <c r="AV348" s="1" t="s">
        <v>1836</v>
      </c>
      <c r="BA348" s="2">
        <v>1228</v>
      </c>
      <c r="BE348" s="15">
        <f t="shared" si="22"/>
        <v>1228</v>
      </c>
      <c r="BG348" s="2">
        <v>276</v>
      </c>
      <c r="BJ348" s="2">
        <v>1174</v>
      </c>
      <c r="BK348" s="2">
        <v>276</v>
      </c>
      <c r="BN348" s="13">
        <f t="shared" si="23"/>
        <v>1726</v>
      </c>
    </row>
    <row r="349" spans="1:66" ht="12.75">
      <c r="A349" s="1" t="s">
        <v>543</v>
      </c>
      <c r="B349" s="1" t="s">
        <v>544</v>
      </c>
      <c r="C349" s="1" t="s">
        <v>545</v>
      </c>
      <c r="D349" s="1" t="s">
        <v>2181</v>
      </c>
      <c r="E349" s="1" t="s">
        <v>546</v>
      </c>
      <c r="F349" s="16" t="s">
        <v>213</v>
      </c>
      <c r="G349" s="1" t="s">
        <v>1833</v>
      </c>
      <c r="H349" s="1" t="s">
        <v>547</v>
      </c>
      <c r="I349" s="1">
        <v>32521</v>
      </c>
      <c r="J349" s="1" t="s">
        <v>1942</v>
      </c>
      <c r="K349" s="1">
        <v>1047.4198999999996</v>
      </c>
      <c r="L349" s="1">
        <v>0</v>
      </c>
      <c r="M349" s="1">
        <v>-1</v>
      </c>
      <c r="N349" s="1">
        <v>250</v>
      </c>
      <c r="O349" s="1">
        <v>0</v>
      </c>
      <c r="P349" s="1">
        <v>0</v>
      </c>
      <c r="Q349" s="1">
        <v>250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192</v>
      </c>
      <c r="Z349" s="1">
        <v>58</v>
      </c>
      <c r="AA349" s="1">
        <v>192</v>
      </c>
      <c r="AB349" s="1">
        <v>192</v>
      </c>
      <c r="AC349" s="1">
        <v>192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192</v>
      </c>
      <c r="AL349" s="1">
        <v>0</v>
      </c>
      <c r="AM349" s="1">
        <f t="shared" si="20"/>
        <v>192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>
        <f t="shared" si="21"/>
        <v>0</v>
      </c>
      <c r="AU349" s="1">
        <v>0</v>
      </c>
      <c r="AV349" s="1" t="s">
        <v>1844</v>
      </c>
      <c r="BA349" s="2">
        <v>1228</v>
      </c>
      <c r="BD349" s="2">
        <v>1900</v>
      </c>
      <c r="BE349" s="15">
        <f t="shared" si="22"/>
        <v>3128</v>
      </c>
      <c r="BG349" s="2">
        <v>276</v>
      </c>
      <c r="BJ349" s="2">
        <v>1186</v>
      </c>
      <c r="BK349" s="2">
        <v>276</v>
      </c>
      <c r="BM349" s="2">
        <v>1068</v>
      </c>
      <c r="BN349" s="13">
        <f t="shared" si="23"/>
        <v>2806</v>
      </c>
    </row>
    <row r="350" spans="1:66" ht="12.75">
      <c r="A350" s="1" t="s">
        <v>548</v>
      </c>
      <c r="B350" s="1" t="s">
        <v>549</v>
      </c>
      <c r="C350" s="1" t="s">
        <v>550</v>
      </c>
      <c r="D350" s="1" t="s">
        <v>551</v>
      </c>
      <c r="E350" s="1" t="s">
        <v>552</v>
      </c>
      <c r="F350" s="16" t="s">
        <v>213</v>
      </c>
      <c r="G350" s="1" t="s">
        <v>1833</v>
      </c>
      <c r="H350" s="1" t="s">
        <v>553</v>
      </c>
      <c r="I350" s="1">
        <v>32521</v>
      </c>
      <c r="J350" s="1" t="s">
        <v>1942</v>
      </c>
      <c r="K350" s="1">
        <v>14660</v>
      </c>
      <c r="L350" s="1">
        <v>0</v>
      </c>
      <c r="M350" s="1">
        <v>0</v>
      </c>
      <c r="N350" s="1">
        <v>14660</v>
      </c>
      <c r="O350" s="1">
        <v>0</v>
      </c>
      <c r="P350" s="1">
        <v>0</v>
      </c>
      <c r="Q350" s="1">
        <v>14160</v>
      </c>
      <c r="R350" s="1">
        <v>0</v>
      </c>
      <c r="S350" s="1">
        <v>0</v>
      </c>
      <c r="T350" s="1">
        <v>0</v>
      </c>
      <c r="U350" s="1">
        <v>500</v>
      </c>
      <c r="V350" s="1">
        <v>0</v>
      </c>
      <c r="W350" s="1">
        <v>0</v>
      </c>
      <c r="X350" s="1">
        <v>0</v>
      </c>
      <c r="Y350" s="1">
        <v>0</v>
      </c>
      <c r="Z350" s="1">
        <v>14160</v>
      </c>
      <c r="AA350" s="1">
        <v>3500</v>
      </c>
      <c r="AB350" s="1">
        <v>3500</v>
      </c>
      <c r="AC350" s="1">
        <v>500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f t="shared" si="20"/>
        <v>0</v>
      </c>
      <c r="AN350" s="1">
        <v>0</v>
      </c>
      <c r="AO350" s="1">
        <v>0</v>
      </c>
      <c r="AP350" s="1">
        <v>250</v>
      </c>
      <c r="AQ350" s="1">
        <v>0</v>
      </c>
      <c r="AR350" s="1">
        <v>0</v>
      </c>
      <c r="AS350" s="1">
        <v>250</v>
      </c>
      <c r="AT350">
        <f t="shared" si="21"/>
        <v>500</v>
      </c>
      <c r="AU350" s="1">
        <v>0</v>
      </c>
      <c r="AV350" s="1" t="s">
        <v>1919</v>
      </c>
      <c r="AY350" s="2">
        <v>22714</v>
      </c>
      <c r="BE350" s="15">
        <f t="shared" si="22"/>
        <v>22714</v>
      </c>
      <c r="BH350" s="2">
        <f>53218+276</f>
        <v>53494</v>
      </c>
      <c r="BN350" s="13">
        <f t="shared" si="23"/>
        <v>53494</v>
      </c>
    </row>
    <row r="351" spans="1:66" ht="12.75">
      <c r="A351" s="1" t="s">
        <v>673</v>
      </c>
      <c r="B351" s="1" t="s">
        <v>674</v>
      </c>
      <c r="C351" s="1" t="s">
        <v>675</v>
      </c>
      <c r="D351" s="1" t="s">
        <v>1886</v>
      </c>
      <c r="E351" s="1" t="s">
        <v>676</v>
      </c>
      <c r="F351" s="1"/>
      <c r="G351" s="1" t="s">
        <v>1833</v>
      </c>
      <c r="H351" s="1" t="s">
        <v>677</v>
      </c>
      <c r="I351" s="1">
        <v>32521</v>
      </c>
      <c r="J351" s="1" t="s">
        <v>1942</v>
      </c>
      <c r="K351" s="1">
        <v>7757.438075000001</v>
      </c>
      <c r="L351" s="1">
        <v>0</v>
      </c>
      <c r="M351" s="1">
        <v>0</v>
      </c>
      <c r="N351" s="1">
        <v>2.9380749999999995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2.9380749999999995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2.938075</v>
      </c>
      <c r="AB351" s="1">
        <v>2.938075</v>
      </c>
      <c r="AC351" s="1">
        <v>2.938075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f t="shared" si="20"/>
        <v>0</v>
      </c>
      <c r="AN351" s="1">
        <v>0</v>
      </c>
      <c r="AO351" s="1">
        <v>0</v>
      </c>
      <c r="AP351" s="1">
        <v>0</v>
      </c>
      <c r="AQ351" s="1">
        <v>2.938075</v>
      </c>
      <c r="AR351" s="1">
        <v>0</v>
      </c>
      <c r="AS351" s="1">
        <v>0</v>
      </c>
      <c r="AT351">
        <f t="shared" si="21"/>
        <v>2.938075</v>
      </c>
      <c r="AU351" s="1">
        <v>0</v>
      </c>
      <c r="AV351" s="1" t="s">
        <v>1844</v>
      </c>
      <c r="BE351" s="15">
        <f t="shared" si="22"/>
        <v>0</v>
      </c>
      <c r="BH351" s="2">
        <v>276</v>
      </c>
      <c r="BN351" s="13">
        <f t="shared" si="23"/>
        <v>276</v>
      </c>
    </row>
    <row r="352" spans="1:66" ht="12.75">
      <c r="A352" s="1" t="s">
        <v>688</v>
      </c>
      <c r="B352" s="1" t="s">
        <v>689</v>
      </c>
      <c r="C352" s="1" t="s">
        <v>690</v>
      </c>
      <c r="D352" s="1" t="s">
        <v>2162</v>
      </c>
      <c r="E352" s="1" t="s">
        <v>691</v>
      </c>
      <c r="F352" s="16" t="s">
        <v>213</v>
      </c>
      <c r="G352" s="1" t="s">
        <v>1833</v>
      </c>
      <c r="H352" s="1" t="s">
        <v>692</v>
      </c>
      <c r="I352" s="1">
        <v>32521</v>
      </c>
      <c r="J352" s="1" t="s">
        <v>1942</v>
      </c>
      <c r="K352" s="1">
        <v>1611.4845399999974</v>
      </c>
      <c r="L352" s="1">
        <v>0</v>
      </c>
      <c r="M352" s="1">
        <v>0</v>
      </c>
      <c r="N352" s="1">
        <v>248.6784</v>
      </c>
      <c r="O352" s="1">
        <v>0</v>
      </c>
      <c r="P352" s="1">
        <v>0</v>
      </c>
      <c r="Q352" s="1">
        <v>248.11274000000003</v>
      </c>
      <c r="R352" s="1">
        <v>0</v>
      </c>
      <c r="S352" s="1">
        <v>0</v>
      </c>
      <c r="T352" s="1">
        <v>0</v>
      </c>
      <c r="U352" s="1">
        <v>0.5656599999999999</v>
      </c>
      <c r="V352" s="1">
        <v>0</v>
      </c>
      <c r="W352" s="1">
        <v>0</v>
      </c>
      <c r="X352" s="1">
        <v>0</v>
      </c>
      <c r="Y352" s="1">
        <v>0.15858</v>
      </c>
      <c r="Z352" s="1">
        <v>247.95415999999994</v>
      </c>
      <c r="AA352" s="1">
        <v>10.751240000000003</v>
      </c>
      <c r="AB352" s="1">
        <v>10.751240000000003</v>
      </c>
      <c r="AC352" s="1">
        <v>0.5656599999999999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f t="shared" si="20"/>
        <v>0</v>
      </c>
      <c r="AN352" s="1">
        <v>0.026399999999999996</v>
      </c>
      <c r="AO352" s="1">
        <v>0.1454</v>
      </c>
      <c r="AP352" s="1">
        <v>0</v>
      </c>
      <c r="AQ352" s="1">
        <v>0.0661</v>
      </c>
      <c r="AR352" s="1">
        <v>0.05018</v>
      </c>
      <c r="AS352" s="1">
        <v>0.27758</v>
      </c>
      <c r="AT352">
        <f t="shared" si="21"/>
        <v>0.56566</v>
      </c>
      <c r="AU352" s="1">
        <v>0</v>
      </c>
      <c r="AV352" s="1" t="s">
        <v>1836</v>
      </c>
      <c r="BE352" s="15">
        <f t="shared" si="22"/>
        <v>0</v>
      </c>
      <c r="BH352" s="2">
        <v>276</v>
      </c>
      <c r="BN352" s="13">
        <f t="shared" si="23"/>
        <v>276</v>
      </c>
    </row>
    <row r="353" spans="1:66" ht="12.75">
      <c r="A353" s="1" t="s">
        <v>698</v>
      </c>
      <c r="B353" s="1" t="s">
        <v>699</v>
      </c>
      <c r="C353" s="1" t="s">
        <v>2185</v>
      </c>
      <c r="D353" s="1" t="s">
        <v>1848</v>
      </c>
      <c r="E353" s="1" t="s">
        <v>700</v>
      </c>
      <c r="F353" s="16" t="s">
        <v>213</v>
      </c>
      <c r="G353" s="1" t="s">
        <v>1833</v>
      </c>
      <c r="H353" s="1" t="s">
        <v>701</v>
      </c>
      <c r="I353" s="1">
        <v>32521</v>
      </c>
      <c r="J353" s="1" t="s">
        <v>1942</v>
      </c>
      <c r="K353" s="1">
        <v>8798</v>
      </c>
      <c r="L353" s="1">
        <v>-1</v>
      </c>
      <c r="M353" s="1">
        <v>-1</v>
      </c>
      <c r="N353" s="1">
        <v>8606</v>
      </c>
      <c r="O353" s="1">
        <v>-1</v>
      </c>
      <c r="P353" s="1">
        <v>-1</v>
      </c>
      <c r="Q353" s="1">
        <v>8606</v>
      </c>
      <c r="R353" s="1">
        <v>-1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8606</v>
      </c>
      <c r="AA353" s="1">
        <v>824</v>
      </c>
      <c r="AB353" s="1">
        <v>824</v>
      </c>
      <c r="AC353" s="1">
        <v>824</v>
      </c>
      <c r="AD353" s="1">
        <v>-1</v>
      </c>
      <c r="AE353" s="1">
        <v>0</v>
      </c>
      <c r="AF353" s="1">
        <v>0</v>
      </c>
      <c r="AG353" s="1">
        <v>824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f t="shared" si="20"/>
        <v>824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>
        <f t="shared" si="21"/>
        <v>0</v>
      </c>
      <c r="AU353" s="1">
        <v>0</v>
      </c>
      <c r="AV353" s="1" t="s">
        <v>1868</v>
      </c>
      <c r="BA353" s="2">
        <v>1228</v>
      </c>
      <c r="BC353" s="2">
        <v>1720</v>
      </c>
      <c r="BD353" s="2">
        <v>1900</v>
      </c>
      <c r="BE353" s="15">
        <f t="shared" si="22"/>
        <v>4848</v>
      </c>
      <c r="BG353" s="2">
        <v>276</v>
      </c>
      <c r="BJ353" s="2">
        <v>1134</v>
      </c>
      <c r="BK353" s="2">
        <v>276</v>
      </c>
      <c r="BL353" s="2">
        <v>620</v>
      </c>
      <c r="BM353" s="2">
        <v>1068</v>
      </c>
      <c r="BN353" s="13">
        <f t="shared" si="23"/>
        <v>3374</v>
      </c>
    </row>
    <row r="354" spans="1:66" ht="12.75">
      <c r="A354" s="1" t="s">
        <v>833</v>
      </c>
      <c r="B354" s="1" t="s">
        <v>834</v>
      </c>
      <c r="C354" s="1" t="s">
        <v>835</v>
      </c>
      <c r="D354" s="1" t="s">
        <v>1991</v>
      </c>
      <c r="E354" s="1" t="s">
        <v>836</v>
      </c>
      <c r="F354" s="1"/>
      <c r="G354" s="1" t="s">
        <v>1833</v>
      </c>
      <c r="H354" s="1" t="s">
        <v>837</v>
      </c>
      <c r="I354" s="1">
        <v>32521</v>
      </c>
      <c r="J354" s="1" t="s">
        <v>1942</v>
      </c>
      <c r="K354" s="1">
        <v>9010.792931</v>
      </c>
      <c r="L354" s="1">
        <v>0</v>
      </c>
      <c r="M354" s="1">
        <v>-1</v>
      </c>
      <c r="N354" s="1">
        <v>9010.3</v>
      </c>
      <c r="O354" s="1">
        <v>0</v>
      </c>
      <c r="P354" s="1">
        <v>0</v>
      </c>
      <c r="Q354" s="1">
        <v>9010</v>
      </c>
      <c r="R354" s="1">
        <v>0</v>
      </c>
      <c r="S354" s="1">
        <v>0</v>
      </c>
      <c r="T354" s="1">
        <v>0</v>
      </c>
      <c r="U354" s="1">
        <v>0.3</v>
      </c>
      <c r="V354" s="1">
        <v>0</v>
      </c>
      <c r="W354" s="1">
        <v>0</v>
      </c>
      <c r="X354" s="1">
        <v>0</v>
      </c>
      <c r="Y354" s="1">
        <v>0</v>
      </c>
      <c r="Z354" s="1">
        <v>9010</v>
      </c>
      <c r="AA354" s="1">
        <v>250.3</v>
      </c>
      <c r="AB354" s="1">
        <v>250.3</v>
      </c>
      <c r="AC354" s="1">
        <v>0.2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f t="shared" si="20"/>
        <v>0</v>
      </c>
      <c r="AN354" s="1">
        <v>0</v>
      </c>
      <c r="AO354" s="1">
        <v>0</v>
      </c>
      <c r="AP354" s="1">
        <v>0</v>
      </c>
      <c r="AQ354" s="1">
        <v>0.2</v>
      </c>
      <c r="AR354" s="1">
        <v>0</v>
      </c>
      <c r="AS354" s="1">
        <v>0</v>
      </c>
      <c r="AT354">
        <f t="shared" si="21"/>
        <v>0.2</v>
      </c>
      <c r="AU354" s="1">
        <v>0</v>
      </c>
      <c r="AV354" s="1" t="s">
        <v>1844</v>
      </c>
      <c r="BE354" s="15">
        <f t="shared" si="22"/>
        <v>0</v>
      </c>
      <c r="BH354" s="2">
        <v>276</v>
      </c>
      <c r="BN354" s="13">
        <f t="shared" si="23"/>
        <v>276</v>
      </c>
    </row>
    <row r="355" spans="1:66" ht="12.75">
      <c r="A355" s="1" t="s">
        <v>906</v>
      </c>
      <c r="B355" s="1" t="s">
        <v>907</v>
      </c>
      <c r="C355" s="1" t="s">
        <v>908</v>
      </c>
      <c r="D355" s="1" t="s">
        <v>1848</v>
      </c>
      <c r="E355" s="1" t="s">
        <v>909</v>
      </c>
      <c r="F355" s="1"/>
      <c r="G355" s="1" t="s">
        <v>1833</v>
      </c>
      <c r="H355" s="1" t="s">
        <v>910</v>
      </c>
      <c r="I355" s="1">
        <v>32521</v>
      </c>
      <c r="J355" s="1" t="s">
        <v>1942</v>
      </c>
      <c r="K355" s="1">
        <v>5988</v>
      </c>
      <c r="L355" s="1">
        <v>-1</v>
      </c>
      <c r="M355" s="1">
        <v>-1</v>
      </c>
      <c r="N355" s="1">
        <v>5086.4</v>
      </c>
      <c r="O355" s="1">
        <v>-1</v>
      </c>
      <c r="P355" s="1">
        <v>-1</v>
      </c>
      <c r="Q355" s="1">
        <v>5086.4</v>
      </c>
      <c r="R355" s="1">
        <v>-1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5086.4</v>
      </c>
      <c r="AA355" s="1">
        <v>2769.6</v>
      </c>
      <c r="AB355" s="1">
        <v>2769.6</v>
      </c>
      <c r="AC355" s="1">
        <v>2769.6</v>
      </c>
      <c r="AD355" s="1">
        <v>-1</v>
      </c>
      <c r="AE355" s="1">
        <v>2769.6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f t="shared" si="20"/>
        <v>2769.6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>
        <f t="shared" si="21"/>
        <v>0</v>
      </c>
      <c r="AU355" s="1">
        <v>0</v>
      </c>
      <c r="AV355" s="1" t="s">
        <v>1844</v>
      </c>
      <c r="BA355" s="2">
        <v>1228</v>
      </c>
      <c r="BD355" s="2">
        <v>1900</v>
      </c>
      <c r="BE355" s="15">
        <f t="shared" si="22"/>
        <v>3128</v>
      </c>
      <c r="BG355" s="2">
        <v>276</v>
      </c>
      <c r="BJ355" s="2">
        <v>1134</v>
      </c>
      <c r="BK355" s="2">
        <v>276</v>
      </c>
      <c r="BM355" s="2">
        <v>1068</v>
      </c>
      <c r="BN355" s="13">
        <f t="shared" si="23"/>
        <v>2754</v>
      </c>
    </row>
    <row r="356" spans="1:66" ht="12.75">
      <c r="A356" s="1" t="s">
        <v>934</v>
      </c>
      <c r="B356" s="1" t="s">
        <v>935</v>
      </c>
      <c r="C356" s="1" t="s">
        <v>372</v>
      </c>
      <c r="D356" s="1" t="s">
        <v>2225</v>
      </c>
      <c r="E356" s="1" t="s">
        <v>936</v>
      </c>
      <c r="F356" s="1"/>
      <c r="G356" s="1" t="s">
        <v>1833</v>
      </c>
      <c r="H356" s="1" t="s">
        <v>937</v>
      </c>
      <c r="I356" s="1">
        <v>32521</v>
      </c>
      <c r="J356" s="1" t="s">
        <v>1942</v>
      </c>
      <c r="K356" s="1">
        <v>2375.247099999999</v>
      </c>
      <c r="L356" s="1">
        <v>0</v>
      </c>
      <c r="M356" s="1">
        <v>0</v>
      </c>
      <c r="N356" s="1">
        <v>2143.1728000000003</v>
      </c>
      <c r="O356" s="1">
        <v>0</v>
      </c>
      <c r="P356" s="1">
        <v>0</v>
      </c>
      <c r="Q356" s="1">
        <v>2143.1153999999997</v>
      </c>
      <c r="R356" s="1">
        <v>0</v>
      </c>
      <c r="S356" s="1">
        <v>0</v>
      </c>
      <c r="T356" s="1">
        <v>0</v>
      </c>
      <c r="U356" s="1">
        <v>0.0574</v>
      </c>
      <c r="V356" s="1">
        <v>0</v>
      </c>
      <c r="W356" s="1">
        <v>0</v>
      </c>
      <c r="X356" s="1">
        <v>0</v>
      </c>
      <c r="Y356" s="1">
        <v>0.0021</v>
      </c>
      <c r="Z356" s="1">
        <v>2143.1133000000004</v>
      </c>
      <c r="AA356" s="1">
        <v>378.8623999999999</v>
      </c>
      <c r="AB356" s="1">
        <v>378.82739999999995</v>
      </c>
      <c r="AC356" s="1">
        <v>368.0317</v>
      </c>
      <c r="AD356" s="1">
        <v>0</v>
      </c>
      <c r="AE356" s="1">
        <v>368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f t="shared" si="20"/>
        <v>368</v>
      </c>
      <c r="AN356" s="1">
        <v>0.0049</v>
      </c>
      <c r="AO356" s="1">
        <v>0.0037</v>
      </c>
      <c r="AP356" s="1">
        <v>0.0011</v>
      </c>
      <c r="AQ356" s="1">
        <v>0.011</v>
      </c>
      <c r="AR356" s="1">
        <v>0.0073</v>
      </c>
      <c r="AS356" s="1">
        <v>0.0037</v>
      </c>
      <c r="AT356">
        <f t="shared" si="21"/>
        <v>0.0317</v>
      </c>
      <c r="AU356" s="1">
        <v>0</v>
      </c>
      <c r="AV356" s="1" t="s">
        <v>1844</v>
      </c>
      <c r="BA356" s="2">
        <v>1228</v>
      </c>
      <c r="BD356" s="2">
        <v>1900</v>
      </c>
      <c r="BE356" s="15">
        <f t="shared" si="22"/>
        <v>3128</v>
      </c>
      <c r="BG356" s="2">
        <v>276</v>
      </c>
      <c r="BH356" s="2">
        <v>276</v>
      </c>
      <c r="BJ356" s="2">
        <v>1174</v>
      </c>
      <c r="BK356" s="2">
        <v>276</v>
      </c>
      <c r="BM356" s="2">
        <v>1068</v>
      </c>
      <c r="BN356" s="13">
        <f t="shared" si="23"/>
        <v>3070</v>
      </c>
    </row>
    <row r="357" spans="1:66" ht="12.75">
      <c r="A357" s="1" t="s">
        <v>1120</v>
      </c>
      <c r="B357" s="1" t="s">
        <v>1121</v>
      </c>
      <c r="C357" s="1" t="s">
        <v>1122</v>
      </c>
      <c r="D357" s="1" t="s">
        <v>1939</v>
      </c>
      <c r="E357" s="1" t="s">
        <v>1123</v>
      </c>
      <c r="F357" s="16" t="s">
        <v>213</v>
      </c>
      <c r="G357" s="1" t="s">
        <v>1833</v>
      </c>
      <c r="H357" s="1" t="s">
        <v>1124</v>
      </c>
      <c r="I357" s="1">
        <v>32521</v>
      </c>
      <c r="J357" s="1" t="s">
        <v>1942</v>
      </c>
      <c r="K357" s="1">
        <v>17582</v>
      </c>
      <c r="L357" s="1">
        <v>0</v>
      </c>
      <c r="M357" s="1">
        <v>0</v>
      </c>
      <c r="N357" s="1">
        <v>17579</v>
      </c>
      <c r="O357" s="1">
        <v>0</v>
      </c>
      <c r="P357" s="1">
        <v>0</v>
      </c>
      <c r="Q357" s="1">
        <v>15493</v>
      </c>
      <c r="R357" s="1">
        <v>0</v>
      </c>
      <c r="S357" s="1">
        <v>2057</v>
      </c>
      <c r="T357" s="1">
        <v>0</v>
      </c>
      <c r="U357" s="1">
        <v>0</v>
      </c>
      <c r="V357" s="1">
        <v>0</v>
      </c>
      <c r="W357" s="1">
        <v>29</v>
      </c>
      <c r="X357" s="1">
        <v>0</v>
      </c>
      <c r="Y357" s="1">
        <v>0</v>
      </c>
      <c r="Z357" s="1">
        <v>15493</v>
      </c>
      <c r="AA357" s="1">
        <v>1280</v>
      </c>
      <c r="AB357" s="1">
        <v>1280</v>
      </c>
      <c r="AC357" s="1">
        <v>15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f t="shared" si="20"/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>
        <f t="shared" si="21"/>
        <v>0</v>
      </c>
      <c r="AU357" s="1">
        <v>15</v>
      </c>
      <c r="AV357" s="1" t="s">
        <v>1844</v>
      </c>
      <c r="BE357" s="15">
        <f t="shared" si="22"/>
        <v>0</v>
      </c>
      <c r="BN357" s="13">
        <f t="shared" si="23"/>
        <v>0</v>
      </c>
    </row>
    <row r="358" spans="1:66" ht="12.75">
      <c r="A358" s="1" t="s">
        <v>1125</v>
      </c>
      <c r="B358" s="1" t="s">
        <v>1126</v>
      </c>
      <c r="C358" s="1" t="s">
        <v>1127</v>
      </c>
      <c r="D358" s="1" t="s">
        <v>2225</v>
      </c>
      <c r="E358" s="1" t="s">
        <v>1128</v>
      </c>
      <c r="F358" s="16" t="s">
        <v>213</v>
      </c>
      <c r="G358" s="1" t="s">
        <v>1833</v>
      </c>
      <c r="H358" s="1" t="s">
        <v>1129</v>
      </c>
      <c r="I358" s="1">
        <v>32521</v>
      </c>
      <c r="J358" s="1" t="s">
        <v>1942</v>
      </c>
      <c r="K358" s="1">
        <v>4907</v>
      </c>
      <c r="L358" s="1">
        <v>0</v>
      </c>
      <c r="M358" s="1">
        <v>0</v>
      </c>
      <c r="N358" s="1">
        <v>4907</v>
      </c>
      <c r="O358" s="1">
        <v>0</v>
      </c>
      <c r="P358" s="1">
        <v>0</v>
      </c>
      <c r="Q358" s="1">
        <v>4902</v>
      </c>
      <c r="R358" s="1">
        <v>0</v>
      </c>
      <c r="S358" s="1">
        <v>0</v>
      </c>
      <c r="T358" s="1">
        <v>0</v>
      </c>
      <c r="U358" s="1">
        <v>5</v>
      </c>
      <c r="V358" s="1">
        <v>0</v>
      </c>
      <c r="W358" s="1">
        <v>0</v>
      </c>
      <c r="X358" s="1">
        <v>0</v>
      </c>
      <c r="Y358" s="1">
        <v>2</v>
      </c>
      <c r="Z358" s="1">
        <v>4900</v>
      </c>
      <c r="AA358" s="1">
        <v>2661</v>
      </c>
      <c r="AB358" s="1">
        <v>2661</v>
      </c>
      <c r="AC358" s="1">
        <v>2631</v>
      </c>
      <c r="AD358" s="1">
        <v>0</v>
      </c>
      <c r="AE358" s="1">
        <v>2631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f t="shared" si="20"/>
        <v>2631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>
        <f t="shared" si="21"/>
        <v>0</v>
      </c>
      <c r="AU358" s="1">
        <v>0</v>
      </c>
      <c r="AV358" s="1" t="s">
        <v>1844</v>
      </c>
      <c r="BA358" s="2">
        <v>1228</v>
      </c>
      <c r="BD358" s="2">
        <v>1900</v>
      </c>
      <c r="BE358" s="15">
        <f t="shared" si="22"/>
        <v>3128</v>
      </c>
      <c r="BG358" s="2">
        <v>276</v>
      </c>
      <c r="BJ358" s="2">
        <v>1174</v>
      </c>
      <c r="BK358" s="2">
        <v>276</v>
      </c>
      <c r="BM358" s="2">
        <v>1068</v>
      </c>
      <c r="BN358" s="13">
        <f t="shared" si="23"/>
        <v>2794</v>
      </c>
    </row>
    <row r="359" spans="1:66" ht="12.75">
      <c r="A359" s="1" t="s">
        <v>1191</v>
      </c>
      <c r="B359" s="1" t="s">
        <v>1192</v>
      </c>
      <c r="C359" s="1" t="s">
        <v>1193</v>
      </c>
      <c r="D359" s="1" t="s">
        <v>1886</v>
      </c>
      <c r="E359" s="1" t="s">
        <v>1194</v>
      </c>
      <c r="F359" s="16" t="s">
        <v>213</v>
      </c>
      <c r="G359" s="1" t="s">
        <v>1833</v>
      </c>
      <c r="H359" s="1" t="s">
        <v>1195</v>
      </c>
      <c r="I359" s="1">
        <v>32521</v>
      </c>
      <c r="J359" s="1" t="s">
        <v>1942</v>
      </c>
      <c r="K359" s="1">
        <v>7804</v>
      </c>
      <c r="L359" s="1">
        <v>0</v>
      </c>
      <c r="M359" s="1">
        <v>0</v>
      </c>
      <c r="N359" s="1">
        <v>7804</v>
      </c>
      <c r="O359" s="1">
        <v>0</v>
      </c>
      <c r="P359" s="1">
        <v>0</v>
      </c>
      <c r="Q359" s="1">
        <v>7804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7804</v>
      </c>
      <c r="AA359" s="1">
        <v>3611</v>
      </c>
      <c r="AB359" s="1">
        <v>3611</v>
      </c>
      <c r="AC359" s="1">
        <v>3611</v>
      </c>
      <c r="AD359" s="1">
        <v>0</v>
      </c>
      <c r="AE359" s="1">
        <v>3611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f t="shared" si="20"/>
        <v>3611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>
        <f t="shared" si="21"/>
        <v>0</v>
      </c>
      <c r="AU359" s="1">
        <v>0</v>
      </c>
      <c r="AV359" s="1" t="s">
        <v>1844</v>
      </c>
      <c r="BA359" s="2">
        <v>1228</v>
      </c>
      <c r="BC359" s="2">
        <v>1720</v>
      </c>
      <c r="BD359" s="2">
        <v>1900</v>
      </c>
      <c r="BE359" s="15">
        <f t="shared" si="22"/>
        <v>4848</v>
      </c>
      <c r="BG359" s="2">
        <v>276</v>
      </c>
      <c r="BJ359" s="2">
        <v>1174</v>
      </c>
      <c r="BK359" s="2">
        <v>276</v>
      </c>
      <c r="BL359" s="2">
        <v>620</v>
      </c>
      <c r="BM359" s="2">
        <v>1068</v>
      </c>
      <c r="BN359" s="13">
        <f t="shared" si="23"/>
        <v>3414</v>
      </c>
    </row>
    <row r="360" spans="1:66" ht="12.75">
      <c r="A360" s="1" t="s">
        <v>1191</v>
      </c>
      <c r="B360" s="1" t="s">
        <v>1196</v>
      </c>
      <c r="C360" s="1" t="s">
        <v>1197</v>
      </c>
      <c r="D360" s="1" t="s">
        <v>1939</v>
      </c>
      <c r="E360" s="1" t="s">
        <v>1198</v>
      </c>
      <c r="F360" s="16" t="s">
        <v>213</v>
      </c>
      <c r="G360" s="1" t="s">
        <v>1833</v>
      </c>
      <c r="H360" s="1" t="s">
        <v>1199</v>
      </c>
      <c r="I360" s="1">
        <v>32521</v>
      </c>
      <c r="J360" s="1" t="s">
        <v>1942</v>
      </c>
      <c r="K360" s="1">
        <v>1538</v>
      </c>
      <c r="L360" s="1">
        <v>0</v>
      </c>
      <c r="M360" s="1">
        <v>0</v>
      </c>
      <c r="N360" s="1">
        <v>1538</v>
      </c>
      <c r="O360" s="1">
        <v>0</v>
      </c>
      <c r="P360" s="1">
        <v>0</v>
      </c>
      <c r="Q360" s="1">
        <v>1538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1538</v>
      </c>
      <c r="AA360" s="1">
        <v>103</v>
      </c>
      <c r="AB360" s="1">
        <v>103</v>
      </c>
      <c r="AC360" s="1">
        <v>93</v>
      </c>
      <c r="AD360" s="1">
        <v>0</v>
      </c>
      <c r="AE360" s="1">
        <v>93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f t="shared" si="20"/>
        <v>93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>
        <f t="shared" si="21"/>
        <v>0</v>
      </c>
      <c r="AU360" s="1">
        <v>0</v>
      </c>
      <c r="AV360" s="1" t="s">
        <v>1836</v>
      </c>
      <c r="BA360" s="2">
        <v>1228</v>
      </c>
      <c r="BD360" s="2">
        <v>1900</v>
      </c>
      <c r="BE360" s="15">
        <f t="shared" si="22"/>
        <v>3128</v>
      </c>
      <c r="BG360" s="2">
        <v>276</v>
      </c>
      <c r="BJ360" s="2">
        <v>1174</v>
      </c>
      <c r="BK360" s="2">
        <v>276</v>
      </c>
      <c r="BM360" s="2">
        <v>1068</v>
      </c>
      <c r="BN360" s="13">
        <f t="shared" si="23"/>
        <v>2794</v>
      </c>
    </row>
    <row r="361" spans="1:66" ht="12.75">
      <c r="A361" s="1" t="s">
        <v>1200</v>
      </c>
      <c r="B361" s="1" t="s">
        <v>1201</v>
      </c>
      <c r="C361" s="1" t="s">
        <v>1202</v>
      </c>
      <c r="D361" s="1" t="s">
        <v>1991</v>
      </c>
      <c r="E361" s="1" t="s">
        <v>1203</v>
      </c>
      <c r="F361" s="16" t="s">
        <v>213</v>
      </c>
      <c r="G361" s="1" t="s">
        <v>1833</v>
      </c>
      <c r="H361" s="1" t="s">
        <v>1204</v>
      </c>
      <c r="I361" s="1">
        <v>32521</v>
      </c>
      <c r="J361" s="1" t="s">
        <v>1942</v>
      </c>
      <c r="K361" s="1">
        <v>475.1383402000001</v>
      </c>
      <c r="L361" s="1">
        <v>0</v>
      </c>
      <c r="M361" s="1">
        <v>-1</v>
      </c>
      <c r="N361" s="1">
        <v>475.12600000000003</v>
      </c>
      <c r="O361" s="1">
        <v>0</v>
      </c>
      <c r="P361" s="1">
        <v>-1</v>
      </c>
      <c r="Q361" s="1">
        <v>475.12600000000003</v>
      </c>
      <c r="R361" s="1">
        <v>-1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475.126</v>
      </c>
      <c r="AA361" s="1">
        <v>144.126</v>
      </c>
      <c r="AB361" s="1">
        <v>144.126</v>
      </c>
      <c r="AC361" s="1">
        <v>140</v>
      </c>
      <c r="AD361" s="1">
        <v>0</v>
      </c>
      <c r="AE361" s="1">
        <v>140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f t="shared" si="20"/>
        <v>140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>
        <f t="shared" si="21"/>
        <v>0</v>
      </c>
      <c r="AU361" s="1">
        <v>0</v>
      </c>
      <c r="AV361" s="1" t="s">
        <v>1844</v>
      </c>
      <c r="BA361" s="2">
        <v>1228</v>
      </c>
      <c r="BD361" s="2">
        <v>1900</v>
      </c>
      <c r="BE361" s="15">
        <f t="shared" si="22"/>
        <v>3128</v>
      </c>
      <c r="BF361" s="2">
        <v>276</v>
      </c>
      <c r="BJ361" s="2">
        <v>1186</v>
      </c>
      <c r="BK361" s="2">
        <v>276</v>
      </c>
      <c r="BM361" s="2">
        <v>1068</v>
      </c>
      <c r="BN361" s="13">
        <f t="shared" si="23"/>
        <v>2806</v>
      </c>
    </row>
    <row r="362" spans="1:66" ht="12.75">
      <c r="A362" s="1" t="s">
        <v>1205</v>
      </c>
      <c r="B362" s="1" t="s">
        <v>1206</v>
      </c>
      <c r="C362" s="1" t="s">
        <v>2185</v>
      </c>
      <c r="D362" s="1" t="s">
        <v>1848</v>
      </c>
      <c r="E362" s="1" t="s">
        <v>700</v>
      </c>
      <c r="F362" s="1"/>
      <c r="G362" s="1" t="s">
        <v>1833</v>
      </c>
      <c r="H362" s="1" t="s">
        <v>1207</v>
      </c>
      <c r="I362" s="1">
        <v>32521</v>
      </c>
      <c r="J362" s="1" t="s">
        <v>1942</v>
      </c>
      <c r="K362" s="1">
        <v>19.02546319999999</v>
      </c>
      <c r="L362" s="1">
        <v>-1</v>
      </c>
      <c r="M362" s="1">
        <v>-1</v>
      </c>
      <c r="N362" s="1">
        <v>19</v>
      </c>
      <c r="O362" s="1">
        <v>-1</v>
      </c>
      <c r="P362" s="1">
        <v>-1</v>
      </c>
      <c r="Q362" s="1">
        <v>18</v>
      </c>
      <c r="R362" s="1">
        <v>-1</v>
      </c>
      <c r="S362" s="1">
        <v>0</v>
      </c>
      <c r="T362" s="1">
        <v>0</v>
      </c>
      <c r="U362" s="1">
        <v>1</v>
      </c>
      <c r="V362" s="1">
        <v>-1</v>
      </c>
      <c r="W362" s="1">
        <v>0</v>
      </c>
      <c r="X362" s="1">
        <v>0</v>
      </c>
      <c r="Y362" s="1">
        <v>0</v>
      </c>
      <c r="Z362" s="1">
        <v>18</v>
      </c>
      <c r="AA362" s="1">
        <v>1</v>
      </c>
      <c r="AB362" s="1">
        <v>1</v>
      </c>
      <c r="AC362" s="1">
        <v>1</v>
      </c>
      <c r="AD362" s="1">
        <v>-1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f t="shared" si="20"/>
        <v>0</v>
      </c>
      <c r="AN362" s="1">
        <v>0</v>
      </c>
      <c r="AO362" s="1">
        <v>0</v>
      </c>
      <c r="AP362" s="1">
        <v>1</v>
      </c>
      <c r="AQ362" s="1">
        <v>0</v>
      </c>
      <c r="AR362" s="1">
        <v>0</v>
      </c>
      <c r="AS362" s="1">
        <v>0</v>
      </c>
      <c r="AT362">
        <f t="shared" si="21"/>
        <v>1</v>
      </c>
      <c r="AU362" s="1">
        <v>0</v>
      </c>
      <c r="AV362" s="1" t="s">
        <v>1836</v>
      </c>
      <c r="BE362" s="15">
        <f t="shared" si="22"/>
        <v>0</v>
      </c>
      <c r="BH362" s="2">
        <v>276</v>
      </c>
      <c r="BN362" s="13">
        <f t="shared" si="23"/>
        <v>276</v>
      </c>
    </row>
    <row r="363" spans="1:66" ht="12.75">
      <c r="A363" s="1" t="s">
        <v>1267</v>
      </c>
      <c r="B363" s="1" t="s">
        <v>1268</v>
      </c>
      <c r="C363" s="1" t="s">
        <v>1269</v>
      </c>
      <c r="D363" s="1" t="s">
        <v>1991</v>
      </c>
      <c r="E363" s="1" t="s">
        <v>1270</v>
      </c>
      <c r="F363" s="1"/>
      <c r="G363" s="1" t="s">
        <v>1833</v>
      </c>
      <c r="H363" s="1" t="s">
        <v>1271</v>
      </c>
      <c r="I363" s="1">
        <v>32521</v>
      </c>
      <c r="J363" s="1" t="s">
        <v>1942</v>
      </c>
      <c r="K363" s="1">
        <v>5768.5</v>
      </c>
      <c r="L363" s="1">
        <v>0</v>
      </c>
      <c r="M363" s="1">
        <v>0</v>
      </c>
      <c r="N363" s="1">
        <v>5768.5</v>
      </c>
      <c r="O363" s="1">
        <v>0</v>
      </c>
      <c r="P363" s="1">
        <v>0</v>
      </c>
      <c r="Q363" s="1">
        <v>5768</v>
      </c>
      <c r="R363" s="1">
        <v>0</v>
      </c>
      <c r="S363" s="1">
        <v>0</v>
      </c>
      <c r="T363" s="1">
        <v>0</v>
      </c>
      <c r="U363" s="1">
        <v>0.5</v>
      </c>
      <c r="V363" s="1">
        <v>0</v>
      </c>
      <c r="W363" s="1">
        <v>0</v>
      </c>
      <c r="X363" s="1">
        <v>0</v>
      </c>
      <c r="Y363" s="1">
        <v>0</v>
      </c>
      <c r="Z363" s="1">
        <v>5768</v>
      </c>
      <c r="AA363" s="1">
        <v>394.5</v>
      </c>
      <c r="AB363" s="1">
        <v>394.5</v>
      </c>
      <c r="AC363" s="1">
        <v>0.5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f t="shared" si="20"/>
        <v>0</v>
      </c>
      <c r="AN363" s="1">
        <v>0</v>
      </c>
      <c r="AO363" s="1">
        <v>0</v>
      </c>
      <c r="AP363" s="1">
        <v>0</v>
      </c>
      <c r="AQ363" s="1">
        <v>0.5</v>
      </c>
      <c r="AR363" s="1">
        <v>0</v>
      </c>
      <c r="AS363" s="1">
        <v>0</v>
      </c>
      <c r="AT363">
        <f t="shared" si="21"/>
        <v>0.5</v>
      </c>
      <c r="AU363" s="1">
        <v>0</v>
      </c>
      <c r="AV363" s="1" t="s">
        <v>1844</v>
      </c>
      <c r="BE363" s="15">
        <f t="shared" si="22"/>
        <v>0</v>
      </c>
      <c r="BH363" s="2">
        <v>276</v>
      </c>
      <c r="BN363" s="13">
        <f t="shared" si="23"/>
        <v>276</v>
      </c>
    </row>
    <row r="364" spans="1:66" ht="12.75">
      <c r="A364" s="1" t="s">
        <v>1357</v>
      </c>
      <c r="B364" s="1" t="s">
        <v>1358</v>
      </c>
      <c r="C364" s="1" t="s">
        <v>1359</v>
      </c>
      <c r="D364" s="1" t="s">
        <v>24</v>
      </c>
      <c r="E364" s="1" t="s">
        <v>1360</v>
      </c>
      <c r="F364" s="1"/>
      <c r="G364" s="1" t="s">
        <v>1833</v>
      </c>
      <c r="H364" s="1" t="s">
        <v>1361</v>
      </c>
      <c r="I364" s="1">
        <v>32521</v>
      </c>
      <c r="J364" s="1" t="s">
        <v>1942</v>
      </c>
      <c r="K364" s="1">
        <v>34</v>
      </c>
      <c r="L364" s="1">
        <v>0</v>
      </c>
      <c r="M364" s="1">
        <v>0</v>
      </c>
      <c r="N364" s="1">
        <v>34</v>
      </c>
      <c r="O364" s="1">
        <v>0</v>
      </c>
      <c r="P364" s="1">
        <v>0</v>
      </c>
      <c r="Q364" s="1">
        <v>34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20</v>
      </c>
      <c r="Z364" s="1">
        <v>14</v>
      </c>
      <c r="AA364" s="1">
        <v>20</v>
      </c>
      <c r="AB364" s="1">
        <v>20</v>
      </c>
      <c r="AC364" s="1">
        <v>20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20</v>
      </c>
      <c r="AL364" s="1">
        <v>0</v>
      </c>
      <c r="AM364" s="1">
        <f t="shared" si="20"/>
        <v>20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>
        <f t="shared" si="21"/>
        <v>0</v>
      </c>
      <c r="AU364" s="1">
        <v>0</v>
      </c>
      <c r="AV364" s="1" t="s">
        <v>1836</v>
      </c>
      <c r="BA364" s="2">
        <v>1228</v>
      </c>
      <c r="BD364" s="2">
        <v>1900</v>
      </c>
      <c r="BE364" s="15">
        <f t="shared" si="22"/>
        <v>3128</v>
      </c>
      <c r="BG364" s="2">
        <v>276</v>
      </c>
      <c r="BJ364" s="2">
        <v>1186</v>
      </c>
      <c r="BK364" s="2">
        <v>276</v>
      </c>
      <c r="BM364" s="2">
        <v>1068</v>
      </c>
      <c r="BN364" s="13">
        <f t="shared" si="23"/>
        <v>2806</v>
      </c>
    </row>
    <row r="365" spans="1:66" ht="12.75">
      <c r="A365" s="1" t="s">
        <v>1378</v>
      </c>
      <c r="B365" s="1" t="s">
        <v>1379</v>
      </c>
      <c r="C365" s="1" t="s">
        <v>1380</v>
      </c>
      <c r="D365" s="1" t="s">
        <v>551</v>
      </c>
      <c r="E365" s="1" t="s">
        <v>1381</v>
      </c>
      <c r="F365" s="16" t="s">
        <v>214</v>
      </c>
      <c r="G365" s="1" t="s">
        <v>1833</v>
      </c>
      <c r="H365" s="1" t="s">
        <v>1382</v>
      </c>
      <c r="I365" s="1">
        <v>32521</v>
      </c>
      <c r="J365" s="1" t="s">
        <v>1942</v>
      </c>
      <c r="K365" s="1">
        <v>17541.4</v>
      </c>
      <c r="L365" s="1">
        <v>0</v>
      </c>
      <c r="M365" s="1">
        <v>0</v>
      </c>
      <c r="N365" s="1">
        <v>17541.4</v>
      </c>
      <c r="O365" s="1">
        <v>0</v>
      </c>
      <c r="P365" s="1">
        <v>0</v>
      </c>
      <c r="Q365" s="1">
        <v>17523.8</v>
      </c>
      <c r="R365" s="1">
        <v>0</v>
      </c>
      <c r="S365" s="1">
        <v>0</v>
      </c>
      <c r="T365" s="1">
        <v>0</v>
      </c>
      <c r="U365" s="1">
        <v>17.6</v>
      </c>
      <c r="V365" s="1">
        <v>0</v>
      </c>
      <c r="W365" s="1">
        <v>0</v>
      </c>
      <c r="X365" s="1">
        <v>0</v>
      </c>
      <c r="Y365" s="1">
        <v>1.2</v>
      </c>
      <c r="Z365" s="1">
        <v>17522.6</v>
      </c>
      <c r="AA365" s="1">
        <v>156.6</v>
      </c>
      <c r="AB365" s="1">
        <v>137.4</v>
      </c>
      <c r="AC365" s="1">
        <v>11.6</v>
      </c>
      <c r="AD365" s="1">
        <v>0</v>
      </c>
      <c r="AE365" s="1">
        <v>0</v>
      </c>
      <c r="AF365" s="1">
        <v>0</v>
      </c>
      <c r="AG365" s="1">
        <v>1.2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f t="shared" si="20"/>
        <v>1.2</v>
      </c>
      <c r="AN365" s="1">
        <v>1.4</v>
      </c>
      <c r="AO365" s="1">
        <v>1.2</v>
      </c>
      <c r="AP365" s="1">
        <v>1.2</v>
      </c>
      <c r="AQ365" s="1">
        <v>3.2</v>
      </c>
      <c r="AR365" s="1">
        <v>2.2</v>
      </c>
      <c r="AS365" s="1">
        <v>1.2</v>
      </c>
      <c r="AT365">
        <f t="shared" si="21"/>
        <v>10.399999999999999</v>
      </c>
      <c r="AU365" s="1">
        <v>0</v>
      </c>
      <c r="AV365" s="1" t="s">
        <v>1844</v>
      </c>
      <c r="AZ365" s="2">
        <v>5969</v>
      </c>
      <c r="BA365" s="2">
        <v>1228</v>
      </c>
      <c r="BC365" s="2">
        <v>1720</v>
      </c>
      <c r="BD365" s="2">
        <v>7130</v>
      </c>
      <c r="BE365" s="15">
        <f t="shared" si="22"/>
        <v>16047</v>
      </c>
      <c r="BG365" s="2">
        <v>276</v>
      </c>
      <c r="BH365" s="2">
        <v>276</v>
      </c>
      <c r="BI365" s="2">
        <v>655</v>
      </c>
      <c r="BJ365" s="2">
        <v>1134</v>
      </c>
      <c r="BK365" s="2">
        <v>276</v>
      </c>
      <c r="BL365" s="2">
        <v>620</v>
      </c>
      <c r="BM365" s="2">
        <v>1823</v>
      </c>
      <c r="BN365" s="13">
        <f t="shared" si="23"/>
        <v>5060</v>
      </c>
    </row>
    <row r="366" spans="1:66" ht="12.75">
      <c r="A366" s="1" t="s">
        <v>1413</v>
      </c>
      <c r="B366" s="1" t="s">
        <v>1418</v>
      </c>
      <c r="C366" s="1" t="s">
        <v>2108</v>
      </c>
      <c r="D366" s="1" t="s">
        <v>1840</v>
      </c>
      <c r="E366" s="1" t="s">
        <v>2109</v>
      </c>
      <c r="F366" s="16" t="s">
        <v>213</v>
      </c>
      <c r="G366" s="1" t="s">
        <v>1833</v>
      </c>
      <c r="H366" s="1" t="s">
        <v>1419</v>
      </c>
      <c r="I366" s="1">
        <v>32521</v>
      </c>
      <c r="J366" s="1" t="s">
        <v>1942</v>
      </c>
      <c r="K366" s="1">
        <v>10388.799485199997</v>
      </c>
      <c r="L366" s="1">
        <v>0</v>
      </c>
      <c r="M366" s="1">
        <v>-1</v>
      </c>
      <c r="N366" s="1">
        <v>10388.798493999999</v>
      </c>
      <c r="O366" s="1">
        <v>0</v>
      </c>
      <c r="P366" s="1">
        <v>-1</v>
      </c>
      <c r="Q366" s="1">
        <v>10222.798493999999</v>
      </c>
      <c r="R366" s="1">
        <v>-1</v>
      </c>
      <c r="S366" s="1">
        <v>166</v>
      </c>
      <c r="T366" s="1">
        <v>-1</v>
      </c>
      <c r="U366" s="1">
        <v>0</v>
      </c>
      <c r="V366" s="1">
        <v>0</v>
      </c>
      <c r="W366" s="1">
        <v>0</v>
      </c>
      <c r="X366" s="1">
        <v>0</v>
      </c>
      <c r="Y366" s="1">
        <v>10</v>
      </c>
      <c r="Z366" s="1">
        <v>10212.798494</v>
      </c>
      <c r="AA366" s="1">
        <v>6839.828494</v>
      </c>
      <c r="AB366" s="1">
        <v>6839.815066</v>
      </c>
      <c r="AC366" s="1">
        <v>6839</v>
      </c>
      <c r="AD366" s="1">
        <v>-1</v>
      </c>
      <c r="AE366" s="1">
        <v>6829</v>
      </c>
      <c r="AF366" s="1">
        <v>0</v>
      </c>
      <c r="AG366" s="1">
        <v>0</v>
      </c>
      <c r="AH366" s="1">
        <v>10</v>
      </c>
      <c r="AI366" s="1">
        <v>0</v>
      </c>
      <c r="AJ366" s="1">
        <v>0</v>
      </c>
      <c r="AK366" s="1">
        <v>0</v>
      </c>
      <c r="AL366" s="1">
        <v>0</v>
      </c>
      <c r="AM366" s="1">
        <f t="shared" si="20"/>
        <v>6839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>
        <f t="shared" si="21"/>
        <v>0</v>
      </c>
      <c r="AU366" s="1">
        <v>0</v>
      </c>
      <c r="AV366" s="1" t="s">
        <v>1844</v>
      </c>
      <c r="BA366" s="2">
        <v>1228</v>
      </c>
      <c r="BC366" s="2">
        <v>1720</v>
      </c>
      <c r="BD366" s="2">
        <v>7130</v>
      </c>
      <c r="BE366" s="15">
        <f t="shared" si="22"/>
        <v>10078</v>
      </c>
      <c r="BF366" s="2">
        <v>276</v>
      </c>
      <c r="BJ366" s="2">
        <v>1134</v>
      </c>
      <c r="BK366" s="2">
        <v>276</v>
      </c>
      <c r="BL366" s="2">
        <v>620</v>
      </c>
      <c r="BM366" s="2">
        <v>1823</v>
      </c>
      <c r="BN366" s="13">
        <f t="shared" si="23"/>
        <v>4129</v>
      </c>
    </row>
    <row r="367" spans="1:66" ht="12.75">
      <c r="A367" s="1" t="s">
        <v>1413</v>
      </c>
      <c r="B367" s="1" t="s">
        <v>1414</v>
      </c>
      <c r="C367" s="1" t="s">
        <v>1415</v>
      </c>
      <c r="D367" s="1" t="s">
        <v>2037</v>
      </c>
      <c r="E367" s="1" t="s">
        <v>1416</v>
      </c>
      <c r="F367" s="16" t="s">
        <v>213</v>
      </c>
      <c r="G367" s="1" t="s">
        <v>1833</v>
      </c>
      <c r="H367" s="1" t="s">
        <v>1417</v>
      </c>
      <c r="I367" s="1">
        <v>32521</v>
      </c>
      <c r="J367" s="1" t="s">
        <v>1942</v>
      </c>
      <c r="K367" s="1">
        <v>6774.641089999999</v>
      </c>
      <c r="L367" s="1">
        <v>0</v>
      </c>
      <c r="M367" s="1">
        <v>-1</v>
      </c>
      <c r="N367" s="1">
        <v>6660.2612199999985</v>
      </c>
      <c r="O367" s="1">
        <v>0</v>
      </c>
      <c r="P367" s="1">
        <v>-1</v>
      </c>
      <c r="Q367" s="1">
        <v>6660.2612199999985</v>
      </c>
      <c r="R367" s="1">
        <v>-1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6660.26122</v>
      </c>
      <c r="AA367" s="1">
        <v>0.26122</v>
      </c>
      <c r="AB367" s="1">
        <v>0.26122</v>
      </c>
      <c r="AC367" s="1">
        <v>0.26122</v>
      </c>
      <c r="AD367" s="1">
        <v>-1</v>
      </c>
      <c r="AE367" s="1">
        <v>0.26122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f t="shared" si="20"/>
        <v>0.26122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>
        <f t="shared" si="21"/>
        <v>0</v>
      </c>
      <c r="AU367" s="1">
        <v>0</v>
      </c>
      <c r="AV367" s="1" t="s">
        <v>1844</v>
      </c>
      <c r="BA367" s="2">
        <v>1228</v>
      </c>
      <c r="BC367" s="2">
        <v>1720</v>
      </c>
      <c r="BD367" s="2">
        <v>1900</v>
      </c>
      <c r="BE367" s="15">
        <f t="shared" si="22"/>
        <v>4848</v>
      </c>
      <c r="BG367" s="2">
        <v>276</v>
      </c>
      <c r="BJ367" s="2">
        <v>1134</v>
      </c>
      <c r="BK367" s="2">
        <v>276</v>
      </c>
      <c r="BL367" s="2">
        <v>620</v>
      </c>
      <c r="BM367" s="2">
        <v>1068</v>
      </c>
      <c r="BN367" s="13">
        <f t="shared" si="23"/>
        <v>3374</v>
      </c>
    </row>
    <row r="368" spans="1:66" ht="12.75">
      <c r="A368" s="1" t="s">
        <v>1413</v>
      </c>
      <c r="B368" s="1" t="s">
        <v>1428</v>
      </c>
      <c r="C368" s="1" t="s">
        <v>372</v>
      </c>
      <c r="D368" s="1" t="s">
        <v>2225</v>
      </c>
      <c r="E368" s="1" t="s">
        <v>1429</v>
      </c>
      <c r="F368" s="16" t="s">
        <v>213</v>
      </c>
      <c r="G368" s="1" t="s">
        <v>1833</v>
      </c>
      <c r="H368" s="1" t="s">
        <v>1430</v>
      </c>
      <c r="I368" s="1">
        <v>32521</v>
      </c>
      <c r="J368" s="1" t="s">
        <v>1942</v>
      </c>
      <c r="K368" s="1">
        <v>2082.74</v>
      </c>
      <c r="L368" s="1">
        <v>0</v>
      </c>
      <c r="M368" s="1">
        <v>0</v>
      </c>
      <c r="N368" s="1">
        <v>2019.81</v>
      </c>
      <c r="O368" s="1">
        <v>0</v>
      </c>
      <c r="P368" s="1">
        <v>0</v>
      </c>
      <c r="Q368" s="1">
        <v>2019.81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2019.81</v>
      </c>
      <c r="AA368" s="1">
        <v>252.04</v>
      </c>
      <c r="AB368" s="1">
        <v>252.04</v>
      </c>
      <c r="AC368" s="1">
        <v>171.7</v>
      </c>
      <c r="AD368" s="1">
        <v>0</v>
      </c>
      <c r="AE368" s="1">
        <v>0</v>
      </c>
      <c r="AF368" s="1">
        <v>0</v>
      </c>
      <c r="AG368" s="1">
        <v>171.7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f t="shared" si="20"/>
        <v>171.7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>
        <f t="shared" si="21"/>
        <v>0</v>
      </c>
      <c r="AU368" s="1">
        <v>0</v>
      </c>
      <c r="AV368" s="1" t="s">
        <v>1844</v>
      </c>
      <c r="BA368" s="2">
        <v>1228</v>
      </c>
      <c r="BE368" s="15">
        <f t="shared" si="22"/>
        <v>1228</v>
      </c>
      <c r="BF368" s="2">
        <v>276</v>
      </c>
      <c r="BJ368" s="2">
        <v>1174</v>
      </c>
      <c r="BK368" s="2">
        <v>276</v>
      </c>
      <c r="BN368" s="13">
        <f t="shared" si="23"/>
        <v>1726</v>
      </c>
    </row>
    <row r="369" spans="1:66" ht="12.75">
      <c r="A369" s="1" t="s">
        <v>1461</v>
      </c>
      <c r="B369" s="1" t="s">
        <v>1462</v>
      </c>
      <c r="C369" s="1" t="s">
        <v>1463</v>
      </c>
      <c r="D369" s="1" t="s">
        <v>2119</v>
      </c>
      <c r="E369" s="1" t="s">
        <v>1464</v>
      </c>
      <c r="F369" s="16" t="s">
        <v>213</v>
      </c>
      <c r="G369" s="1" t="s">
        <v>1833</v>
      </c>
      <c r="H369" s="1" t="s">
        <v>1465</v>
      </c>
      <c r="I369" s="1">
        <v>32521</v>
      </c>
      <c r="J369" s="1" t="s">
        <v>1942</v>
      </c>
      <c r="K369" s="1">
        <v>8728.001379600006</v>
      </c>
      <c r="L369" s="1">
        <v>0</v>
      </c>
      <c r="M369" s="1">
        <v>-1</v>
      </c>
      <c r="N369" s="1">
        <v>8728</v>
      </c>
      <c r="O369" s="1">
        <v>0</v>
      </c>
      <c r="P369" s="1">
        <v>-1</v>
      </c>
      <c r="Q369" s="1">
        <v>8728</v>
      </c>
      <c r="R369" s="1">
        <v>-1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8728</v>
      </c>
      <c r="AA369" s="1">
        <v>6098</v>
      </c>
      <c r="AB369" s="1">
        <v>6098</v>
      </c>
      <c r="AC369" s="1">
        <v>6098</v>
      </c>
      <c r="AD369" s="1">
        <v>-1</v>
      </c>
      <c r="AE369" s="1">
        <v>6098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f t="shared" si="20"/>
        <v>6098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>
        <f t="shared" si="21"/>
        <v>0</v>
      </c>
      <c r="AU369" s="1">
        <v>0</v>
      </c>
      <c r="AV369" s="1" t="s">
        <v>1844</v>
      </c>
      <c r="BA369" s="2">
        <v>1228</v>
      </c>
      <c r="BC369" s="2">
        <v>1720</v>
      </c>
      <c r="BD369" s="2">
        <v>1900</v>
      </c>
      <c r="BE369" s="15">
        <f t="shared" si="22"/>
        <v>4848</v>
      </c>
      <c r="BF369" s="2">
        <v>276</v>
      </c>
      <c r="BJ369" s="2">
        <v>1134</v>
      </c>
      <c r="BK369" s="2">
        <v>276</v>
      </c>
      <c r="BL369" s="2">
        <v>620</v>
      </c>
      <c r="BM369" s="2">
        <v>1068</v>
      </c>
      <c r="BN369" s="13">
        <f t="shared" si="23"/>
        <v>3374</v>
      </c>
    </row>
    <row r="370" spans="1:66" ht="12.75">
      <c r="A370" s="1" t="s">
        <v>1495</v>
      </c>
      <c r="B370" s="1" t="s">
        <v>1496</v>
      </c>
      <c r="C370" s="1" t="s">
        <v>1957</v>
      </c>
      <c r="D370" s="1" t="s">
        <v>1848</v>
      </c>
      <c r="E370" s="1" t="s">
        <v>1963</v>
      </c>
      <c r="F370" s="1"/>
      <c r="G370" s="1" t="s">
        <v>1833</v>
      </c>
      <c r="H370" s="1" t="s">
        <v>1497</v>
      </c>
      <c r="I370" s="1">
        <v>32521</v>
      </c>
      <c r="J370" s="1" t="s">
        <v>1942</v>
      </c>
      <c r="K370" s="1">
        <v>1582</v>
      </c>
      <c r="L370" s="1">
        <v>0</v>
      </c>
      <c r="M370" s="1">
        <v>0</v>
      </c>
      <c r="N370" s="1">
        <v>1582</v>
      </c>
      <c r="O370" s="1">
        <v>0</v>
      </c>
      <c r="P370" s="1">
        <v>0</v>
      </c>
      <c r="Q370" s="1">
        <v>1582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1582</v>
      </c>
      <c r="AA370" s="1">
        <v>802</v>
      </c>
      <c r="AB370" s="1">
        <v>802</v>
      </c>
      <c r="AC370" s="1">
        <v>802</v>
      </c>
      <c r="AD370" s="1">
        <v>0</v>
      </c>
      <c r="AE370" s="1">
        <v>802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f t="shared" si="20"/>
        <v>802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>
        <f t="shared" si="21"/>
        <v>0</v>
      </c>
      <c r="AU370" s="1">
        <v>0</v>
      </c>
      <c r="AV370" s="1" t="s">
        <v>1844</v>
      </c>
      <c r="BA370" s="2">
        <v>1228</v>
      </c>
      <c r="BD370" s="2">
        <v>1900</v>
      </c>
      <c r="BE370" s="15">
        <f t="shared" si="22"/>
        <v>3128</v>
      </c>
      <c r="BF370" s="2">
        <v>276</v>
      </c>
      <c r="BJ370" s="2">
        <v>1174</v>
      </c>
      <c r="BK370" s="2">
        <v>276</v>
      </c>
      <c r="BM370" s="2">
        <v>1068</v>
      </c>
      <c r="BN370" s="13">
        <f t="shared" si="23"/>
        <v>2794</v>
      </c>
    </row>
    <row r="371" spans="1:66" ht="12.75">
      <c r="A371" s="1" t="s">
        <v>1536</v>
      </c>
      <c r="B371" s="1" t="s">
        <v>1537</v>
      </c>
      <c r="C371" s="1" t="s">
        <v>1538</v>
      </c>
      <c r="D371" s="1" t="s">
        <v>1905</v>
      </c>
      <c r="E371" s="1" t="s">
        <v>1539</v>
      </c>
      <c r="F371" s="16" t="s">
        <v>214</v>
      </c>
      <c r="G371" s="1" t="s">
        <v>1833</v>
      </c>
      <c r="H371" s="1" t="s">
        <v>1540</v>
      </c>
      <c r="I371" s="1">
        <v>32521</v>
      </c>
      <c r="J371" s="1" t="s">
        <v>1942</v>
      </c>
      <c r="K371" s="1">
        <v>5147.7</v>
      </c>
      <c r="L371" s="1">
        <v>0</v>
      </c>
      <c r="M371" s="1">
        <v>0</v>
      </c>
      <c r="N371" s="1">
        <v>5144.7</v>
      </c>
      <c r="O371" s="1">
        <v>0</v>
      </c>
      <c r="P371" s="1">
        <v>0</v>
      </c>
      <c r="Q371" s="1">
        <v>4487</v>
      </c>
      <c r="R371" s="1">
        <v>0</v>
      </c>
      <c r="S371" s="1">
        <v>0</v>
      </c>
      <c r="T371" s="1">
        <v>0</v>
      </c>
      <c r="U371" s="1">
        <v>657.7</v>
      </c>
      <c r="V371" s="1">
        <v>0</v>
      </c>
      <c r="W371" s="1">
        <v>0</v>
      </c>
      <c r="X371" s="1">
        <v>0</v>
      </c>
      <c r="Y371" s="1">
        <v>0</v>
      </c>
      <c r="Z371" s="1">
        <v>4487</v>
      </c>
      <c r="AA371" s="1">
        <v>657.7</v>
      </c>
      <c r="AB371" s="1">
        <v>657.7</v>
      </c>
      <c r="AC371" s="1">
        <v>650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f t="shared" si="20"/>
        <v>0</v>
      </c>
      <c r="AN371" s="1">
        <v>0</v>
      </c>
      <c r="AO371" s="1">
        <v>0</v>
      </c>
      <c r="AP371" s="1">
        <v>0</v>
      </c>
      <c r="AQ371" s="1">
        <v>650</v>
      </c>
      <c r="AR371" s="1">
        <v>0</v>
      </c>
      <c r="AS371" s="1">
        <v>0</v>
      </c>
      <c r="AT371">
        <f t="shared" si="21"/>
        <v>650</v>
      </c>
      <c r="AU371" s="1">
        <v>0</v>
      </c>
      <c r="AV371" s="1" t="s">
        <v>1844</v>
      </c>
      <c r="AY371" s="2">
        <v>22714</v>
      </c>
      <c r="BE371" s="15">
        <f t="shared" si="22"/>
        <v>22714</v>
      </c>
      <c r="BH371" s="2">
        <f>53218+276</f>
        <v>53494</v>
      </c>
      <c r="BN371" s="13">
        <f t="shared" si="23"/>
        <v>53494</v>
      </c>
    </row>
    <row r="372" spans="1:66" ht="12.75">
      <c r="A372" s="1" t="s">
        <v>1546</v>
      </c>
      <c r="B372" s="1" t="s">
        <v>1547</v>
      </c>
      <c r="C372" s="1" t="s">
        <v>2185</v>
      </c>
      <c r="D372" s="1" t="s">
        <v>1848</v>
      </c>
      <c r="E372" s="1" t="s">
        <v>700</v>
      </c>
      <c r="F372" s="16" t="s">
        <v>213</v>
      </c>
      <c r="G372" s="1" t="s">
        <v>1833</v>
      </c>
      <c r="H372" s="1" t="s">
        <v>1548</v>
      </c>
      <c r="I372" s="1">
        <v>32521</v>
      </c>
      <c r="J372" s="1" t="s">
        <v>1942</v>
      </c>
      <c r="K372" s="1">
        <v>10500.2</v>
      </c>
      <c r="L372" s="1">
        <v>-1</v>
      </c>
      <c r="M372" s="1">
        <v>-1</v>
      </c>
      <c r="N372" s="1">
        <v>10494.6</v>
      </c>
      <c r="O372" s="1">
        <v>-1</v>
      </c>
      <c r="P372" s="1">
        <v>-1</v>
      </c>
      <c r="Q372" s="1">
        <v>10482.2</v>
      </c>
      <c r="R372" s="1">
        <v>-1</v>
      </c>
      <c r="S372" s="1">
        <v>12.4</v>
      </c>
      <c r="T372" s="1">
        <v>-1</v>
      </c>
      <c r="U372" s="1">
        <v>0</v>
      </c>
      <c r="V372" s="1">
        <v>0</v>
      </c>
      <c r="W372" s="1">
        <v>0</v>
      </c>
      <c r="X372" s="1">
        <v>0</v>
      </c>
      <c r="Y372" s="1">
        <v>7044</v>
      </c>
      <c r="Z372" s="1">
        <v>3438.2</v>
      </c>
      <c r="AA372" s="1">
        <v>7044</v>
      </c>
      <c r="AB372" s="1">
        <v>7044</v>
      </c>
      <c r="AC372" s="1">
        <v>7044</v>
      </c>
      <c r="AD372" s="1">
        <v>-1</v>
      </c>
      <c r="AE372" s="1">
        <v>0</v>
      </c>
      <c r="AF372" s="1">
        <v>0</v>
      </c>
      <c r="AG372" s="1">
        <v>0</v>
      </c>
      <c r="AH372" s="1">
        <v>7044</v>
      </c>
      <c r="AI372" s="1">
        <v>0</v>
      </c>
      <c r="AJ372" s="1">
        <v>0</v>
      </c>
      <c r="AK372" s="1">
        <v>0</v>
      </c>
      <c r="AL372" s="1">
        <v>0</v>
      </c>
      <c r="AM372" s="1">
        <f t="shared" si="20"/>
        <v>7044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>
        <f t="shared" si="21"/>
        <v>0</v>
      </c>
      <c r="AU372" s="1">
        <v>0</v>
      </c>
      <c r="AV372" s="1" t="s">
        <v>1844</v>
      </c>
      <c r="BA372" s="2">
        <v>1228</v>
      </c>
      <c r="BB372" s="2">
        <v>17729</v>
      </c>
      <c r="BC372" s="2">
        <v>1720</v>
      </c>
      <c r="BD372" s="2">
        <v>7130</v>
      </c>
      <c r="BE372" s="15">
        <f t="shared" si="22"/>
        <v>27807</v>
      </c>
      <c r="BG372" s="2">
        <v>276</v>
      </c>
      <c r="BJ372" s="2">
        <v>1134</v>
      </c>
      <c r="BK372" s="2">
        <f>3720+276</f>
        <v>3996</v>
      </c>
      <c r="BL372" s="2">
        <v>620</v>
      </c>
      <c r="BM372" s="2">
        <v>1823</v>
      </c>
      <c r="BN372" s="13">
        <f t="shared" si="23"/>
        <v>7849</v>
      </c>
    </row>
    <row r="373" spans="1:66" ht="12.75">
      <c r="A373" s="1" t="s">
        <v>1598</v>
      </c>
      <c r="B373" s="1" t="s">
        <v>1599</v>
      </c>
      <c r="C373" s="1" t="s">
        <v>1600</v>
      </c>
      <c r="D373" s="1" t="s">
        <v>1831</v>
      </c>
      <c r="E373" s="1" t="s">
        <v>1601</v>
      </c>
      <c r="F373" s="16" t="s">
        <v>214</v>
      </c>
      <c r="G373" s="1" t="s">
        <v>1833</v>
      </c>
      <c r="H373" s="1" t="s">
        <v>1602</v>
      </c>
      <c r="I373" s="1">
        <v>32521</v>
      </c>
      <c r="J373" s="1" t="s">
        <v>1942</v>
      </c>
      <c r="K373" s="1">
        <v>1113</v>
      </c>
      <c r="L373" s="1">
        <v>0</v>
      </c>
      <c r="M373" s="1">
        <v>0</v>
      </c>
      <c r="N373" s="1">
        <v>1113</v>
      </c>
      <c r="O373" s="1">
        <v>0</v>
      </c>
      <c r="P373" s="1">
        <v>0</v>
      </c>
      <c r="Q373" s="1">
        <v>1109</v>
      </c>
      <c r="R373" s="1">
        <v>0</v>
      </c>
      <c r="S373" s="1">
        <v>0</v>
      </c>
      <c r="T373" s="1">
        <v>0</v>
      </c>
      <c r="U373" s="1">
        <v>4</v>
      </c>
      <c r="V373" s="1">
        <v>0</v>
      </c>
      <c r="W373" s="1">
        <v>0</v>
      </c>
      <c r="X373" s="1">
        <v>0</v>
      </c>
      <c r="Y373" s="1">
        <v>40</v>
      </c>
      <c r="Z373" s="1">
        <v>1069</v>
      </c>
      <c r="AA373" s="1">
        <v>44</v>
      </c>
      <c r="AB373" s="1">
        <v>44</v>
      </c>
      <c r="AC373" s="1">
        <v>4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f t="shared" si="20"/>
        <v>0</v>
      </c>
      <c r="AN373" s="1">
        <v>0</v>
      </c>
      <c r="AO373" s="1">
        <v>0</v>
      </c>
      <c r="AP373" s="1">
        <v>2</v>
      </c>
      <c r="AQ373" s="1">
        <v>0</v>
      </c>
      <c r="AR373" s="1">
        <v>0</v>
      </c>
      <c r="AS373" s="1">
        <v>2</v>
      </c>
      <c r="AT373">
        <f t="shared" si="21"/>
        <v>4</v>
      </c>
      <c r="AU373" s="1">
        <v>0</v>
      </c>
      <c r="AV373" s="1" t="s">
        <v>1836</v>
      </c>
      <c r="BE373" s="15">
        <f t="shared" si="22"/>
        <v>0</v>
      </c>
      <c r="BH373" s="2">
        <v>276</v>
      </c>
      <c r="BN373" s="13">
        <f t="shared" si="23"/>
        <v>276</v>
      </c>
    </row>
    <row r="374" spans="1:66" ht="12.75">
      <c r="A374" s="1" t="s">
        <v>1431</v>
      </c>
      <c r="B374" s="1" t="s">
        <v>1432</v>
      </c>
      <c r="C374" s="1" t="s">
        <v>1433</v>
      </c>
      <c r="D374" s="1" t="s">
        <v>1905</v>
      </c>
      <c r="E374" s="1" t="s">
        <v>1434</v>
      </c>
      <c r="F374" s="16" t="s">
        <v>213</v>
      </c>
      <c r="G374" s="1" t="s">
        <v>1833</v>
      </c>
      <c r="H374" s="1" t="s">
        <v>1435</v>
      </c>
      <c r="I374" s="1">
        <v>32521</v>
      </c>
      <c r="J374" s="1" t="s">
        <v>1436</v>
      </c>
      <c r="K374" s="1">
        <v>9801.530033599998</v>
      </c>
      <c r="L374" s="1">
        <v>-1</v>
      </c>
      <c r="M374" s="1">
        <v>0</v>
      </c>
      <c r="N374" s="1">
        <v>9801.51</v>
      </c>
      <c r="O374" s="1">
        <v>-1</v>
      </c>
      <c r="P374" s="1">
        <v>0</v>
      </c>
      <c r="Q374" s="1">
        <v>9801.51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32</v>
      </c>
      <c r="Z374" s="1">
        <v>9769.51</v>
      </c>
      <c r="AA374" s="1">
        <v>32</v>
      </c>
      <c r="AB374" s="1">
        <v>32</v>
      </c>
      <c r="AC374" s="1">
        <v>32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32</v>
      </c>
      <c r="AJ374" s="1">
        <v>0</v>
      </c>
      <c r="AK374" s="1">
        <v>0</v>
      </c>
      <c r="AL374" s="1">
        <v>0</v>
      </c>
      <c r="AM374" s="1">
        <f t="shared" si="20"/>
        <v>32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>
        <f t="shared" si="21"/>
        <v>0</v>
      </c>
      <c r="AU374" s="1">
        <v>0</v>
      </c>
      <c r="AV374" s="1" t="s">
        <v>1844</v>
      </c>
      <c r="BA374" s="2">
        <v>1228</v>
      </c>
      <c r="BC374" s="2">
        <v>1720</v>
      </c>
      <c r="BD374" s="2">
        <v>7130</v>
      </c>
      <c r="BE374" s="15">
        <f t="shared" si="22"/>
        <v>10078</v>
      </c>
      <c r="BF374" s="2">
        <v>276</v>
      </c>
      <c r="BJ374" s="2">
        <v>1174</v>
      </c>
      <c r="BK374" s="2">
        <v>276</v>
      </c>
      <c r="BL374" s="2">
        <v>620</v>
      </c>
      <c r="BM374" s="2">
        <v>1823</v>
      </c>
      <c r="BN374" s="13">
        <f t="shared" si="23"/>
        <v>4169</v>
      </c>
    </row>
    <row r="375" spans="1:69" ht="12.75">
      <c r="A375" s="1" t="s">
        <v>1684</v>
      </c>
      <c r="B375" s="1" t="s">
        <v>1685</v>
      </c>
      <c r="C375" s="1" t="s">
        <v>4</v>
      </c>
      <c r="D375" s="1" t="s">
        <v>1923</v>
      </c>
      <c r="E375" s="1" t="s">
        <v>5</v>
      </c>
      <c r="F375" s="16" t="s">
        <v>213</v>
      </c>
      <c r="G375" s="1" t="s">
        <v>1833</v>
      </c>
      <c r="H375" s="1" t="s">
        <v>1686</v>
      </c>
      <c r="I375" s="1">
        <v>32521</v>
      </c>
      <c r="J375" s="1" t="s">
        <v>1687</v>
      </c>
      <c r="K375" s="1">
        <v>1569.1204858</v>
      </c>
      <c r="L375" s="1">
        <v>0</v>
      </c>
      <c r="M375" s="1">
        <v>-1</v>
      </c>
      <c r="N375" s="1">
        <v>1569.12</v>
      </c>
      <c r="O375" s="1">
        <v>0</v>
      </c>
      <c r="P375" s="1">
        <v>-1</v>
      </c>
      <c r="Q375" s="1">
        <v>0</v>
      </c>
      <c r="R375" s="1">
        <v>0</v>
      </c>
      <c r="S375" s="1">
        <v>1485.12</v>
      </c>
      <c r="T375" s="1">
        <v>-1</v>
      </c>
      <c r="U375" s="1">
        <v>84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20</v>
      </c>
      <c r="AB375" s="1">
        <v>20</v>
      </c>
      <c r="AC375" s="1">
        <v>20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f t="shared" si="20"/>
        <v>0</v>
      </c>
      <c r="AN375" s="1">
        <v>0</v>
      </c>
      <c r="AO375" s="1">
        <v>0</v>
      </c>
      <c r="AP375" s="1">
        <v>0</v>
      </c>
      <c r="AQ375" s="1">
        <v>20</v>
      </c>
      <c r="AR375" s="1">
        <v>0</v>
      </c>
      <c r="AS375" s="1">
        <v>0</v>
      </c>
      <c r="AT375">
        <f t="shared" si="21"/>
        <v>20</v>
      </c>
      <c r="AU375" s="1">
        <v>0</v>
      </c>
      <c r="AV375" s="1" t="s">
        <v>1836</v>
      </c>
      <c r="AY375" s="2">
        <v>22714</v>
      </c>
      <c r="BE375" s="15">
        <f t="shared" si="22"/>
        <v>22714</v>
      </c>
      <c r="BH375" s="2">
        <f>53177+276</f>
        <v>53453</v>
      </c>
      <c r="BN375" s="13">
        <f t="shared" si="23"/>
        <v>53453</v>
      </c>
      <c r="BO375" s="13">
        <f>MAX(BN331:BN375)</f>
        <v>89179</v>
      </c>
      <c r="BP375" s="13">
        <f>MIN(BN331:BN375)</f>
        <v>0</v>
      </c>
      <c r="BQ375" s="13">
        <f>SUM(BN331:BN375)/44</f>
        <v>11607.727272727272</v>
      </c>
    </row>
    <row r="376" spans="1:66" ht="12.75">
      <c r="A376" s="1" t="s">
        <v>1948</v>
      </c>
      <c r="B376" s="1" t="s">
        <v>1949</v>
      </c>
      <c r="C376" s="1" t="s">
        <v>1950</v>
      </c>
      <c r="D376" s="1" t="s">
        <v>1951</v>
      </c>
      <c r="E376" s="1" t="s">
        <v>1952</v>
      </c>
      <c r="F376" s="1"/>
      <c r="G376" s="1" t="s">
        <v>1833</v>
      </c>
      <c r="H376" s="1" t="s">
        <v>1953</v>
      </c>
      <c r="I376" s="1">
        <v>32532</v>
      </c>
      <c r="J376" s="1" t="s">
        <v>1954</v>
      </c>
      <c r="K376" s="1">
        <v>106.87</v>
      </c>
      <c r="L376" s="1">
        <v>0</v>
      </c>
      <c r="M376" s="1">
        <v>-1</v>
      </c>
      <c r="N376" s="1">
        <v>106.87</v>
      </c>
      <c r="O376" s="1">
        <v>0</v>
      </c>
      <c r="P376" s="1">
        <v>-1</v>
      </c>
      <c r="Q376" s="1">
        <v>70.87</v>
      </c>
      <c r="R376" s="1">
        <v>-1</v>
      </c>
      <c r="S376" s="1">
        <v>0</v>
      </c>
      <c r="T376" s="1">
        <v>0</v>
      </c>
      <c r="U376" s="1">
        <v>36</v>
      </c>
      <c r="V376" s="1">
        <v>0</v>
      </c>
      <c r="W376" s="1">
        <v>0</v>
      </c>
      <c r="X376" s="1">
        <v>0</v>
      </c>
      <c r="Y376" s="1">
        <v>20.42</v>
      </c>
      <c r="Z376" s="1">
        <v>50.45</v>
      </c>
      <c r="AA376" s="1">
        <v>36.04</v>
      </c>
      <c r="AB376" s="1">
        <v>36.04</v>
      </c>
      <c r="AC376" s="1">
        <v>36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f t="shared" si="20"/>
        <v>0</v>
      </c>
      <c r="AN376" s="1">
        <v>36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>
        <f t="shared" si="21"/>
        <v>36</v>
      </c>
      <c r="AU376" s="1">
        <v>0</v>
      </c>
      <c r="AV376" s="1" t="s">
        <v>1836</v>
      </c>
      <c r="AY376" s="2">
        <v>22714</v>
      </c>
      <c r="BE376" s="15">
        <f t="shared" si="22"/>
        <v>22714</v>
      </c>
      <c r="BH376" s="2">
        <f>53177+276</f>
        <v>53453</v>
      </c>
      <c r="BN376" s="13">
        <f t="shared" si="23"/>
        <v>53453</v>
      </c>
    </row>
    <row r="377" spans="1:66" ht="12.75">
      <c r="A377" s="1" t="s">
        <v>2057</v>
      </c>
      <c r="B377" s="1" t="s">
        <v>2058</v>
      </c>
      <c r="C377" s="1" t="s">
        <v>2059</v>
      </c>
      <c r="D377" s="1" t="s">
        <v>2060</v>
      </c>
      <c r="E377" s="1" t="s">
        <v>2061</v>
      </c>
      <c r="F377" s="1"/>
      <c r="G377" s="1" t="s">
        <v>1833</v>
      </c>
      <c r="H377" s="1" t="s">
        <v>2062</v>
      </c>
      <c r="I377" s="1">
        <v>32532</v>
      </c>
      <c r="J377" s="1" t="s">
        <v>1954</v>
      </c>
      <c r="K377" s="1">
        <v>206</v>
      </c>
      <c r="L377" s="1">
        <v>0</v>
      </c>
      <c r="M377" s="1">
        <v>0</v>
      </c>
      <c r="N377" s="1">
        <v>206</v>
      </c>
      <c r="O377" s="1">
        <v>0</v>
      </c>
      <c r="P377" s="1">
        <v>0</v>
      </c>
      <c r="Q377" s="1">
        <v>88</v>
      </c>
      <c r="R377" s="1">
        <v>0</v>
      </c>
      <c r="S377" s="1">
        <v>118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78</v>
      </c>
      <c r="Z377" s="1">
        <v>10</v>
      </c>
      <c r="AA377" s="1">
        <v>78</v>
      </c>
      <c r="AB377" s="1">
        <v>78</v>
      </c>
      <c r="AC377" s="1">
        <v>78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78</v>
      </c>
      <c r="AL377" s="1">
        <v>0</v>
      </c>
      <c r="AM377" s="1">
        <f t="shared" si="20"/>
        <v>78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>
        <f t="shared" si="21"/>
        <v>0</v>
      </c>
      <c r="AU377" s="1">
        <v>0</v>
      </c>
      <c r="AV377" s="1" t="s">
        <v>1836</v>
      </c>
      <c r="BA377" s="2">
        <v>1228</v>
      </c>
      <c r="BD377" s="2">
        <v>1900</v>
      </c>
      <c r="BE377" s="15">
        <f t="shared" si="22"/>
        <v>3128</v>
      </c>
      <c r="BG377" s="2">
        <v>276</v>
      </c>
      <c r="BJ377" s="2">
        <v>1186</v>
      </c>
      <c r="BK377" s="2">
        <v>276</v>
      </c>
      <c r="BM377" s="2">
        <v>1068</v>
      </c>
      <c r="BN377" s="13">
        <f t="shared" si="23"/>
        <v>2806</v>
      </c>
    </row>
    <row r="378" spans="1:66" ht="12.75">
      <c r="A378" s="1" t="s">
        <v>2063</v>
      </c>
      <c r="B378" s="1" t="s">
        <v>2064</v>
      </c>
      <c r="C378" s="1" t="s">
        <v>2065</v>
      </c>
      <c r="D378" s="1" t="s">
        <v>1840</v>
      </c>
      <c r="E378" s="1" t="s">
        <v>2066</v>
      </c>
      <c r="F378" s="1"/>
      <c r="G378" s="1" t="s">
        <v>1833</v>
      </c>
      <c r="H378" s="1" t="s">
        <v>2067</v>
      </c>
      <c r="I378" s="1">
        <v>32532</v>
      </c>
      <c r="J378" s="1" t="s">
        <v>1954</v>
      </c>
      <c r="K378" s="1">
        <v>5614.299102800001</v>
      </c>
      <c r="L378" s="1">
        <v>0</v>
      </c>
      <c r="M378" s="1">
        <v>-1</v>
      </c>
      <c r="N378" s="1">
        <v>5614.299064</v>
      </c>
      <c r="O378" s="1">
        <v>0</v>
      </c>
      <c r="P378" s="1">
        <v>-1</v>
      </c>
      <c r="Q378" s="1">
        <v>576.1740159999999</v>
      </c>
      <c r="R378" s="1">
        <v>-1</v>
      </c>
      <c r="S378" s="1">
        <v>5038</v>
      </c>
      <c r="T378" s="1">
        <v>0</v>
      </c>
      <c r="U378" s="1">
        <v>0.12504800000000002</v>
      </c>
      <c r="V378" s="1">
        <v>-1</v>
      </c>
      <c r="W378" s="1">
        <v>0</v>
      </c>
      <c r="X378" s="1">
        <v>0</v>
      </c>
      <c r="Y378" s="1">
        <v>540.918994</v>
      </c>
      <c r="Z378" s="1">
        <v>35.255022</v>
      </c>
      <c r="AA378" s="1">
        <v>18.299063999999998</v>
      </c>
      <c r="AB378" s="1">
        <v>17.875989999999998</v>
      </c>
      <c r="AC378" s="1">
        <v>14.18251</v>
      </c>
      <c r="AD378" s="1">
        <v>-1</v>
      </c>
      <c r="AE378" s="1">
        <v>0.142462</v>
      </c>
      <c r="AF378" s="1">
        <v>0</v>
      </c>
      <c r="AG378" s="1">
        <v>0</v>
      </c>
      <c r="AH378" s="1">
        <v>0</v>
      </c>
      <c r="AI378" s="1">
        <v>0</v>
      </c>
      <c r="AJ378" s="1">
        <v>5.415</v>
      </c>
      <c r="AK378" s="1">
        <v>8.5</v>
      </c>
      <c r="AL378" s="1">
        <v>0</v>
      </c>
      <c r="AM378" s="1">
        <f t="shared" si="20"/>
        <v>14.057462000000001</v>
      </c>
      <c r="AN378" s="1">
        <v>0.012992</v>
      </c>
      <c r="AO378" s="1">
        <v>0.01218</v>
      </c>
      <c r="AP378" s="1">
        <v>0.000812</v>
      </c>
      <c r="AQ378" s="1">
        <v>0.067396</v>
      </c>
      <c r="AR378" s="1">
        <v>0</v>
      </c>
      <c r="AS378" s="1">
        <v>0.031668</v>
      </c>
      <c r="AT378">
        <f t="shared" si="21"/>
        <v>0.125048</v>
      </c>
      <c r="AU378" s="1">
        <v>0</v>
      </c>
      <c r="AV378" s="1" t="s">
        <v>1844</v>
      </c>
      <c r="BA378" s="2">
        <v>1228</v>
      </c>
      <c r="BD378" s="2">
        <v>1900</v>
      </c>
      <c r="BE378" s="15">
        <f t="shared" si="22"/>
        <v>3128</v>
      </c>
      <c r="BF378" s="2">
        <v>276</v>
      </c>
      <c r="BH378" s="2">
        <v>276</v>
      </c>
      <c r="BJ378" s="2">
        <v>1174</v>
      </c>
      <c r="BK378" s="2">
        <v>276</v>
      </c>
      <c r="BM378" s="2">
        <v>1068</v>
      </c>
      <c r="BN378" s="13">
        <f t="shared" si="23"/>
        <v>3070</v>
      </c>
    </row>
    <row r="379" spans="1:66" ht="12.75">
      <c r="A379" s="1" t="s">
        <v>2242</v>
      </c>
      <c r="B379" s="1" t="s">
        <v>2243</v>
      </c>
      <c r="C379" s="1" t="s">
        <v>2244</v>
      </c>
      <c r="D379" s="1" t="s">
        <v>1991</v>
      </c>
      <c r="E379" s="1" t="s">
        <v>2245</v>
      </c>
      <c r="F379" s="1"/>
      <c r="G379" s="1" t="s">
        <v>1833</v>
      </c>
      <c r="H379" s="1" t="s">
        <v>2246</v>
      </c>
      <c r="I379" s="1">
        <v>32532</v>
      </c>
      <c r="J379" s="1" t="s">
        <v>1954</v>
      </c>
      <c r="K379" s="1">
        <v>561</v>
      </c>
      <c r="L379" s="1">
        <v>0</v>
      </c>
      <c r="M379" s="1">
        <v>0</v>
      </c>
      <c r="N379" s="1">
        <v>561</v>
      </c>
      <c r="O379" s="1">
        <v>0</v>
      </c>
      <c r="P379" s="1">
        <v>0</v>
      </c>
      <c r="Q379" s="1">
        <v>561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561</v>
      </c>
      <c r="Z379" s="1">
        <v>0</v>
      </c>
      <c r="AA379" s="1">
        <v>561</v>
      </c>
      <c r="AB379" s="1">
        <v>561</v>
      </c>
      <c r="AC379" s="1">
        <v>561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561</v>
      </c>
      <c r="AL379" s="1">
        <v>0</v>
      </c>
      <c r="AM379" s="1">
        <f t="shared" si="20"/>
        <v>561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>
        <f t="shared" si="21"/>
        <v>0</v>
      </c>
      <c r="AU379" s="1">
        <v>0</v>
      </c>
      <c r="AV379" s="1" t="s">
        <v>1844</v>
      </c>
      <c r="BA379" s="2">
        <v>1228</v>
      </c>
      <c r="BE379" s="15">
        <f t="shared" si="22"/>
        <v>1228</v>
      </c>
      <c r="BG379" s="2">
        <v>276</v>
      </c>
      <c r="BJ379" s="2">
        <v>1186</v>
      </c>
      <c r="BK379" s="2">
        <v>276</v>
      </c>
      <c r="BN379" s="13">
        <f t="shared" si="23"/>
        <v>1738</v>
      </c>
    </row>
    <row r="380" spans="1:66" ht="12.75">
      <c r="A380" s="1" t="s">
        <v>163</v>
      </c>
      <c r="B380" s="1" t="s">
        <v>164</v>
      </c>
      <c r="C380" s="1" t="s">
        <v>165</v>
      </c>
      <c r="D380" s="1" t="s">
        <v>2225</v>
      </c>
      <c r="E380" s="1" t="s">
        <v>166</v>
      </c>
      <c r="F380" s="1"/>
      <c r="G380" s="1" t="s">
        <v>1833</v>
      </c>
      <c r="H380" s="1" t="s">
        <v>167</v>
      </c>
      <c r="I380" s="1">
        <v>32532</v>
      </c>
      <c r="J380" s="1" t="s">
        <v>1954</v>
      </c>
      <c r="K380" s="1">
        <v>500</v>
      </c>
      <c r="L380" s="1">
        <v>0</v>
      </c>
      <c r="M380" s="1">
        <v>0</v>
      </c>
      <c r="N380" s="1">
        <v>500</v>
      </c>
      <c r="O380" s="1">
        <v>0</v>
      </c>
      <c r="P380" s="1">
        <v>0</v>
      </c>
      <c r="Q380" s="1">
        <v>500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500</v>
      </c>
      <c r="Z380" s="1">
        <v>0</v>
      </c>
      <c r="AA380" s="1">
        <v>500</v>
      </c>
      <c r="AB380" s="1">
        <v>500</v>
      </c>
      <c r="AC380" s="1">
        <v>500</v>
      </c>
      <c r="AD380" s="1">
        <v>0</v>
      </c>
      <c r="AE380" s="1">
        <v>0</v>
      </c>
      <c r="AF380" s="1">
        <v>500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f t="shared" si="20"/>
        <v>500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>
        <f t="shared" si="21"/>
        <v>0</v>
      </c>
      <c r="AU380" s="1">
        <v>0</v>
      </c>
      <c r="AV380" s="1" t="s">
        <v>1868</v>
      </c>
      <c r="BA380" s="2">
        <v>1228</v>
      </c>
      <c r="BD380" s="2">
        <v>1900</v>
      </c>
      <c r="BE380" s="15">
        <f t="shared" si="22"/>
        <v>3128</v>
      </c>
      <c r="BG380" s="2">
        <v>276</v>
      </c>
      <c r="BJ380" s="2">
        <v>1186</v>
      </c>
      <c r="BK380" s="2">
        <v>276</v>
      </c>
      <c r="BM380" s="2">
        <v>1068</v>
      </c>
      <c r="BN380" s="13">
        <f t="shared" si="23"/>
        <v>2806</v>
      </c>
    </row>
    <row r="381" spans="1:66" ht="12.75">
      <c r="A381" s="1" t="s">
        <v>177</v>
      </c>
      <c r="B381" s="1" t="s">
        <v>178</v>
      </c>
      <c r="C381" s="1" t="s">
        <v>179</v>
      </c>
      <c r="D381" s="1" t="s">
        <v>1951</v>
      </c>
      <c r="E381" s="1" t="s">
        <v>180</v>
      </c>
      <c r="F381" s="1"/>
      <c r="G381" s="1" t="s">
        <v>1894</v>
      </c>
      <c r="H381" s="1" t="s">
        <v>181</v>
      </c>
      <c r="I381" s="1">
        <v>32532</v>
      </c>
      <c r="J381" s="1" t="s">
        <v>1954</v>
      </c>
      <c r="K381" s="1">
        <v>1960</v>
      </c>
      <c r="L381" s="1">
        <v>0</v>
      </c>
      <c r="M381" s="1">
        <v>0</v>
      </c>
      <c r="N381" s="1">
        <v>1960</v>
      </c>
      <c r="O381" s="1">
        <v>0</v>
      </c>
      <c r="P381" s="1">
        <v>0</v>
      </c>
      <c r="Q381" s="1">
        <v>1960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1960</v>
      </c>
      <c r="Z381" s="1">
        <v>0</v>
      </c>
      <c r="AA381" s="1">
        <v>1960</v>
      </c>
      <c r="AB381" s="1">
        <v>1960</v>
      </c>
      <c r="AC381" s="1">
        <v>1782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1782</v>
      </c>
      <c r="AL381" s="1">
        <v>0</v>
      </c>
      <c r="AM381" s="1">
        <f t="shared" si="20"/>
        <v>1782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>
        <f t="shared" si="21"/>
        <v>0</v>
      </c>
      <c r="AU381" s="1">
        <v>0</v>
      </c>
      <c r="AV381" s="1" t="s">
        <v>1844</v>
      </c>
      <c r="BA381" s="2">
        <v>1228</v>
      </c>
      <c r="BD381" s="2">
        <v>1900</v>
      </c>
      <c r="BE381" s="15">
        <f t="shared" si="22"/>
        <v>3128</v>
      </c>
      <c r="BG381" s="2">
        <v>276</v>
      </c>
      <c r="BJ381" s="2">
        <v>1174</v>
      </c>
      <c r="BK381" s="2">
        <v>276</v>
      </c>
      <c r="BM381" s="2">
        <v>1068</v>
      </c>
      <c r="BN381" s="13">
        <f t="shared" si="23"/>
        <v>2794</v>
      </c>
    </row>
    <row r="382" spans="1:66" ht="12.75">
      <c r="A382" s="1" t="s">
        <v>299</v>
      </c>
      <c r="B382" s="1" t="s">
        <v>300</v>
      </c>
      <c r="C382" s="1" t="s">
        <v>301</v>
      </c>
      <c r="D382" s="1" t="s">
        <v>1877</v>
      </c>
      <c r="E382" s="1" t="s">
        <v>302</v>
      </c>
      <c r="F382" s="1"/>
      <c r="G382" s="1" t="s">
        <v>1833</v>
      </c>
      <c r="H382" s="1" t="s">
        <v>303</v>
      </c>
      <c r="I382" s="1">
        <v>32532</v>
      </c>
      <c r="J382" s="1" t="s">
        <v>1954</v>
      </c>
      <c r="K382" s="1">
        <v>18.5</v>
      </c>
      <c r="L382" s="1">
        <v>0</v>
      </c>
      <c r="M382" s="1">
        <v>0</v>
      </c>
      <c r="N382" s="1">
        <v>18.5</v>
      </c>
      <c r="O382" s="1">
        <v>0</v>
      </c>
      <c r="P382" s="1">
        <v>0</v>
      </c>
      <c r="Q382" s="1">
        <v>13.5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5</v>
      </c>
      <c r="X382" s="1">
        <v>0</v>
      </c>
      <c r="Y382" s="1">
        <v>0</v>
      </c>
      <c r="Z382" s="1">
        <v>13.5</v>
      </c>
      <c r="AA382" s="1">
        <v>5</v>
      </c>
      <c r="AB382" s="1">
        <v>5</v>
      </c>
      <c r="AC382" s="1">
        <v>5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f t="shared" si="20"/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>
        <f t="shared" si="21"/>
        <v>0</v>
      </c>
      <c r="AU382" s="1">
        <v>5</v>
      </c>
      <c r="AV382" s="1" t="s">
        <v>1836</v>
      </c>
      <c r="BE382" s="15">
        <f t="shared" si="22"/>
        <v>0</v>
      </c>
      <c r="BN382" s="13">
        <f t="shared" si="23"/>
        <v>0</v>
      </c>
    </row>
    <row r="383" spans="1:66" ht="12.75">
      <c r="A383" s="1" t="s">
        <v>668</v>
      </c>
      <c r="B383" s="1" t="s">
        <v>669</v>
      </c>
      <c r="C383" s="1" t="s">
        <v>670</v>
      </c>
      <c r="D383" s="1" t="s">
        <v>1886</v>
      </c>
      <c r="E383" s="1" t="s">
        <v>671</v>
      </c>
      <c r="F383" s="1"/>
      <c r="G383" s="1" t="s">
        <v>1833</v>
      </c>
      <c r="H383" s="1" t="s">
        <v>672</v>
      </c>
      <c r="I383" s="1">
        <v>32532</v>
      </c>
      <c r="J383" s="1" t="s">
        <v>1954</v>
      </c>
      <c r="K383" s="1">
        <v>757</v>
      </c>
      <c r="L383" s="1">
        <v>0</v>
      </c>
      <c r="M383" s="1">
        <v>0</v>
      </c>
      <c r="N383" s="1">
        <v>757</v>
      </c>
      <c r="O383" s="1">
        <v>0</v>
      </c>
      <c r="P383" s="1">
        <v>0</v>
      </c>
      <c r="Q383" s="1">
        <v>757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694</v>
      </c>
      <c r="Z383" s="1">
        <v>63</v>
      </c>
      <c r="AA383" s="1">
        <v>694</v>
      </c>
      <c r="AB383" s="1">
        <v>694</v>
      </c>
      <c r="AC383" s="1">
        <v>694</v>
      </c>
      <c r="AD383" s="1">
        <v>0</v>
      </c>
      <c r="AE383" s="1">
        <v>0</v>
      </c>
      <c r="AF383" s="1">
        <v>694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f t="shared" si="20"/>
        <v>694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>
        <f t="shared" si="21"/>
        <v>0</v>
      </c>
      <c r="AU383" s="1">
        <v>0</v>
      </c>
      <c r="AV383" s="1" t="s">
        <v>1919</v>
      </c>
      <c r="BA383" s="2">
        <v>1228</v>
      </c>
      <c r="BE383" s="15">
        <f t="shared" si="22"/>
        <v>1228</v>
      </c>
      <c r="BG383" s="2">
        <v>276</v>
      </c>
      <c r="BJ383" s="2">
        <v>1186</v>
      </c>
      <c r="BK383" s="2">
        <v>276</v>
      </c>
      <c r="BN383" s="13">
        <f t="shared" si="23"/>
        <v>1738</v>
      </c>
    </row>
    <row r="384" spans="1:66" ht="12.75">
      <c r="A384" s="1" t="s">
        <v>1221</v>
      </c>
      <c r="B384" s="1" t="s">
        <v>1222</v>
      </c>
      <c r="C384" s="1" t="s">
        <v>1223</v>
      </c>
      <c r="D384" s="1" t="s">
        <v>1877</v>
      </c>
      <c r="E384" s="1" t="s">
        <v>1224</v>
      </c>
      <c r="F384" s="16" t="s">
        <v>213</v>
      </c>
      <c r="G384" s="1" t="s">
        <v>1833</v>
      </c>
      <c r="H384" s="1" t="s">
        <v>1225</v>
      </c>
      <c r="I384" s="1">
        <v>32532</v>
      </c>
      <c r="J384" s="1" t="s">
        <v>1954</v>
      </c>
      <c r="K384" s="1">
        <v>646.29</v>
      </c>
      <c r="L384" s="1">
        <v>0</v>
      </c>
      <c r="M384" s="1">
        <v>0</v>
      </c>
      <c r="N384" s="1">
        <v>646.29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646.29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639.8</v>
      </c>
      <c r="AB384" s="1">
        <v>639.8</v>
      </c>
      <c r="AC384" s="1">
        <v>639.8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f t="shared" si="20"/>
        <v>0</v>
      </c>
      <c r="AN384" s="1">
        <v>217.4</v>
      </c>
      <c r="AO384" s="1">
        <v>0</v>
      </c>
      <c r="AP384" s="1">
        <v>422.4</v>
      </c>
      <c r="AQ384" s="1">
        <v>0</v>
      </c>
      <c r="AR384" s="1">
        <v>0</v>
      </c>
      <c r="AS384" s="1">
        <v>0</v>
      </c>
      <c r="AT384">
        <f t="shared" si="21"/>
        <v>639.8</v>
      </c>
      <c r="AU384" s="1">
        <v>0</v>
      </c>
      <c r="AV384" s="1" t="s">
        <v>1844</v>
      </c>
      <c r="AY384" s="2">
        <v>22714</v>
      </c>
      <c r="BE384" s="15">
        <f t="shared" si="22"/>
        <v>22714</v>
      </c>
      <c r="BH384" s="2">
        <f>53218+276</f>
        <v>53494</v>
      </c>
      <c r="BN384" s="13">
        <f t="shared" si="23"/>
        <v>53494</v>
      </c>
    </row>
    <row r="385" spans="1:66" ht="12.75">
      <c r="A385" s="1" t="s">
        <v>1272</v>
      </c>
      <c r="B385" s="1" t="s">
        <v>1273</v>
      </c>
      <c r="C385" s="1" t="s">
        <v>165</v>
      </c>
      <c r="D385" s="1" t="s">
        <v>551</v>
      </c>
      <c r="E385" s="1" t="s">
        <v>1274</v>
      </c>
      <c r="F385" s="1"/>
      <c r="G385" s="1" t="s">
        <v>1833</v>
      </c>
      <c r="H385" s="1" t="s">
        <v>1275</v>
      </c>
      <c r="I385" s="1">
        <v>32532</v>
      </c>
      <c r="J385" s="1" t="s">
        <v>1954</v>
      </c>
      <c r="K385" s="1">
        <v>241</v>
      </c>
      <c r="L385" s="1">
        <v>0</v>
      </c>
      <c r="M385" s="1">
        <v>0</v>
      </c>
      <c r="N385" s="1">
        <v>241</v>
      </c>
      <c r="O385" s="1">
        <v>0</v>
      </c>
      <c r="P385" s="1">
        <v>0</v>
      </c>
      <c r="Q385" s="1">
        <v>241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56.2</v>
      </c>
      <c r="Z385" s="1">
        <v>184.8</v>
      </c>
      <c r="AA385" s="1">
        <v>0.2</v>
      </c>
      <c r="AB385" s="1">
        <v>0.2</v>
      </c>
      <c r="AC385" s="1">
        <v>0.2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0.2</v>
      </c>
      <c r="AJ385" s="1">
        <v>0</v>
      </c>
      <c r="AK385" s="1">
        <v>0</v>
      </c>
      <c r="AL385" s="1">
        <v>0</v>
      </c>
      <c r="AM385" s="1">
        <f t="shared" si="20"/>
        <v>0.2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>
        <f t="shared" si="21"/>
        <v>0</v>
      </c>
      <c r="AU385" s="1">
        <v>0</v>
      </c>
      <c r="AV385" s="1" t="s">
        <v>1836</v>
      </c>
      <c r="BA385" s="2">
        <v>1228</v>
      </c>
      <c r="BE385" s="15">
        <f t="shared" si="22"/>
        <v>1228</v>
      </c>
      <c r="BF385" s="2">
        <v>276</v>
      </c>
      <c r="BJ385" s="2">
        <v>1186</v>
      </c>
      <c r="BK385" s="2">
        <v>276</v>
      </c>
      <c r="BN385" s="13">
        <f t="shared" si="23"/>
        <v>1738</v>
      </c>
    </row>
    <row r="386" spans="1:66" ht="12.75">
      <c r="A386" s="1" t="s">
        <v>1413</v>
      </c>
      <c r="B386" s="1" t="s">
        <v>1420</v>
      </c>
      <c r="C386" s="1" t="s">
        <v>1421</v>
      </c>
      <c r="D386" s="1" t="s">
        <v>2037</v>
      </c>
      <c r="E386" s="1" t="s">
        <v>1422</v>
      </c>
      <c r="F386" s="16" t="s">
        <v>213</v>
      </c>
      <c r="G386" s="1" t="s">
        <v>1833</v>
      </c>
      <c r="H386" s="1" t="s">
        <v>1423</v>
      </c>
      <c r="I386" s="1">
        <v>32532</v>
      </c>
      <c r="J386" s="1" t="s">
        <v>1954</v>
      </c>
      <c r="K386" s="1">
        <v>5183.942900000001</v>
      </c>
      <c r="L386" s="1">
        <v>0</v>
      </c>
      <c r="M386" s="1">
        <v>-1</v>
      </c>
      <c r="N386" s="1">
        <v>5162.8</v>
      </c>
      <c r="O386" s="1">
        <v>0</v>
      </c>
      <c r="P386" s="1">
        <v>-1</v>
      </c>
      <c r="Q386" s="1">
        <v>46</v>
      </c>
      <c r="R386" s="1">
        <v>-1</v>
      </c>
      <c r="S386" s="1">
        <v>0</v>
      </c>
      <c r="T386" s="1">
        <v>0</v>
      </c>
      <c r="U386" s="1">
        <v>5116.8</v>
      </c>
      <c r="V386" s="1">
        <v>-1</v>
      </c>
      <c r="W386" s="1">
        <v>0</v>
      </c>
      <c r="X386" s="1">
        <v>0</v>
      </c>
      <c r="Y386" s="1">
        <v>0</v>
      </c>
      <c r="Z386" s="1">
        <v>46</v>
      </c>
      <c r="AA386" s="1">
        <v>5116.8</v>
      </c>
      <c r="AB386" s="1">
        <v>5116.8</v>
      </c>
      <c r="AC386" s="1">
        <v>5116.8</v>
      </c>
      <c r="AD386" s="1">
        <v>-1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f t="shared" si="20"/>
        <v>0</v>
      </c>
      <c r="AN386" s="1">
        <v>5116.8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>
        <f t="shared" si="21"/>
        <v>5116.8</v>
      </c>
      <c r="AU386" s="1">
        <v>0</v>
      </c>
      <c r="AV386" s="1" t="s">
        <v>1844</v>
      </c>
      <c r="BE386" s="15">
        <f t="shared" si="22"/>
        <v>0</v>
      </c>
      <c r="BH386" s="2">
        <v>276</v>
      </c>
      <c r="BN386" s="13">
        <f t="shared" si="23"/>
        <v>276</v>
      </c>
    </row>
    <row r="387" spans="1:66" ht="12.75">
      <c r="A387" s="1" t="s">
        <v>1564</v>
      </c>
      <c r="B387" s="1" t="s">
        <v>1565</v>
      </c>
      <c r="C387" s="1" t="s">
        <v>1566</v>
      </c>
      <c r="D387" s="1" t="s">
        <v>1370</v>
      </c>
      <c r="E387" s="1" t="s">
        <v>1567</v>
      </c>
      <c r="F387" s="1"/>
      <c r="G387" s="1" t="s">
        <v>1833</v>
      </c>
      <c r="H387" s="1" t="s">
        <v>1568</v>
      </c>
      <c r="I387" s="1">
        <v>32532</v>
      </c>
      <c r="J387" s="1" t="s">
        <v>1954</v>
      </c>
      <c r="K387" s="1">
        <v>250</v>
      </c>
      <c r="L387" s="1">
        <v>0</v>
      </c>
      <c r="M387" s="1">
        <v>0</v>
      </c>
      <c r="N387" s="1">
        <v>250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250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250</v>
      </c>
      <c r="AB387" s="1">
        <v>250</v>
      </c>
      <c r="AC387" s="1">
        <v>250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f aca="true" t="shared" si="24" ref="AM387:AM450">SUM(AE387:AL387)</f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250</v>
      </c>
      <c r="AS387" s="1">
        <v>0</v>
      </c>
      <c r="AT387">
        <f aca="true" t="shared" si="25" ref="AT387:AT450">SUM(AN387:AS387)</f>
        <v>250</v>
      </c>
      <c r="AU387" s="1">
        <v>0</v>
      </c>
      <c r="AV387" s="1" t="s">
        <v>1844</v>
      </c>
      <c r="AY387" s="2">
        <v>22714</v>
      </c>
      <c r="BE387" s="15">
        <f aca="true" t="shared" si="26" ref="BE387:BE450">SUM(AW387:BD387)</f>
        <v>22714</v>
      </c>
      <c r="BH387" s="2">
        <f>53196+276</f>
        <v>53472</v>
      </c>
      <c r="BN387" s="13">
        <f aca="true" t="shared" si="27" ref="BN387:BN450">SUM(BF387:BM387)</f>
        <v>53472</v>
      </c>
    </row>
    <row r="388" spans="1:66" ht="12.75">
      <c r="A388" s="1" t="s">
        <v>1629</v>
      </c>
      <c r="B388" s="1" t="s">
        <v>1630</v>
      </c>
      <c r="C388" s="1" t="s">
        <v>964</v>
      </c>
      <c r="D388" s="1" t="s">
        <v>1840</v>
      </c>
      <c r="E388" s="1" t="s">
        <v>1631</v>
      </c>
      <c r="F388" s="1"/>
      <c r="G388" s="1" t="s">
        <v>1833</v>
      </c>
      <c r="H388" s="1" t="s">
        <v>1632</v>
      </c>
      <c r="I388" s="1">
        <v>32532</v>
      </c>
      <c r="J388" s="1" t="s">
        <v>1954</v>
      </c>
      <c r="K388" s="1">
        <v>855</v>
      </c>
      <c r="L388" s="1">
        <v>0</v>
      </c>
      <c r="M388" s="1">
        <v>0</v>
      </c>
      <c r="N388" s="1">
        <v>855</v>
      </c>
      <c r="O388" s="1">
        <v>0</v>
      </c>
      <c r="P388" s="1">
        <v>0</v>
      </c>
      <c r="Q388" s="1">
        <v>855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5</v>
      </c>
      <c r="Z388" s="1">
        <v>850</v>
      </c>
      <c r="AA388" s="1">
        <v>5</v>
      </c>
      <c r="AB388" s="1">
        <v>5</v>
      </c>
      <c r="AC388" s="1">
        <v>5</v>
      </c>
      <c r="AD388" s="1">
        <v>0</v>
      </c>
      <c r="AE388" s="1">
        <v>0</v>
      </c>
      <c r="AF388" s="1">
        <v>5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f t="shared" si="24"/>
        <v>5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>
        <f t="shared" si="25"/>
        <v>0</v>
      </c>
      <c r="AU388" s="1">
        <v>0</v>
      </c>
      <c r="AV388" s="1" t="s">
        <v>1836</v>
      </c>
      <c r="BA388" s="2">
        <v>1228</v>
      </c>
      <c r="BD388" s="2">
        <v>1900</v>
      </c>
      <c r="BE388" s="15">
        <f t="shared" si="26"/>
        <v>3128</v>
      </c>
      <c r="BG388" s="2">
        <v>276</v>
      </c>
      <c r="BJ388" s="2">
        <v>1186</v>
      </c>
      <c r="BK388" s="2">
        <v>276</v>
      </c>
      <c r="BM388" s="2">
        <v>1068</v>
      </c>
      <c r="BN388" s="13">
        <f t="shared" si="27"/>
        <v>2806</v>
      </c>
    </row>
    <row r="389" spans="1:69" ht="12.75">
      <c r="A389" s="1" t="s">
        <v>1638</v>
      </c>
      <c r="B389" s="1" t="s">
        <v>1639</v>
      </c>
      <c r="C389" s="1" t="s">
        <v>1640</v>
      </c>
      <c r="D389" s="1" t="s">
        <v>1939</v>
      </c>
      <c r="E389" s="1" t="s">
        <v>1641</v>
      </c>
      <c r="F389" s="1"/>
      <c r="G389" s="1" t="s">
        <v>1894</v>
      </c>
      <c r="H389" s="1" t="s">
        <v>1642</v>
      </c>
      <c r="I389" s="1">
        <v>32532</v>
      </c>
      <c r="J389" s="1" t="s">
        <v>1954</v>
      </c>
      <c r="K389" s="1">
        <v>58.57</v>
      </c>
      <c r="L389" s="1">
        <v>0</v>
      </c>
      <c r="M389" s="1">
        <v>0</v>
      </c>
      <c r="N389" s="1">
        <v>58.57</v>
      </c>
      <c r="O389" s="1">
        <v>0</v>
      </c>
      <c r="P389" s="1">
        <v>0</v>
      </c>
      <c r="Q389" s="1">
        <v>24.68</v>
      </c>
      <c r="R389" s="1">
        <v>0</v>
      </c>
      <c r="S389" s="1">
        <v>0</v>
      </c>
      <c r="T389" s="1">
        <v>0</v>
      </c>
      <c r="U389" s="1">
        <v>33.89</v>
      </c>
      <c r="V389" s="1">
        <v>0</v>
      </c>
      <c r="W389" s="1">
        <v>0</v>
      </c>
      <c r="X389" s="1">
        <v>0</v>
      </c>
      <c r="Y389" s="1">
        <v>1.27</v>
      </c>
      <c r="Z389" s="1">
        <v>23.41</v>
      </c>
      <c r="AA389" s="1">
        <v>33.89</v>
      </c>
      <c r="AB389" s="1">
        <v>33.89</v>
      </c>
      <c r="AC389" s="1">
        <v>33.89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f t="shared" si="24"/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33.89</v>
      </c>
      <c r="AS389" s="1">
        <v>0</v>
      </c>
      <c r="AT389">
        <f t="shared" si="25"/>
        <v>33.89</v>
      </c>
      <c r="AU389" s="1">
        <v>0</v>
      </c>
      <c r="AV389" s="1" t="s">
        <v>1836</v>
      </c>
      <c r="AY389" s="2">
        <v>22714</v>
      </c>
      <c r="BE389" s="15">
        <f t="shared" si="26"/>
        <v>22714</v>
      </c>
      <c r="BH389" s="2">
        <f>53177+276</f>
        <v>53453</v>
      </c>
      <c r="BN389" s="13">
        <f t="shared" si="27"/>
        <v>53453</v>
      </c>
      <c r="BO389" s="13">
        <f>MAX(BN376:BN389)</f>
        <v>53494</v>
      </c>
      <c r="BP389" s="13">
        <f>MIN(BN376:BN389)</f>
        <v>0</v>
      </c>
      <c r="BQ389" s="13">
        <f>SUM(BN376:BN389)/14</f>
        <v>16688.85714285714</v>
      </c>
    </row>
    <row r="390" spans="1:66" ht="12.75">
      <c r="A390" s="1" t="s">
        <v>1837</v>
      </c>
      <c r="B390" s="1" t="s">
        <v>1838</v>
      </c>
      <c r="C390" s="1" t="s">
        <v>1839</v>
      </c>
      <c r="D390" s="1" t="s">
        <v>1840</v>
      </c>
      <c r="E390" s="1" t="s">
        <v>1841</v>
      </c>
      <c r="F390" s="1"/>
      <c r="G390" s="1" t="s">
        <v>1833</v>
      </c>
      <c r="H390" s="1" t="s">
        <v>1842</v>
      </c>
      <c r="I390" s="1">
        <v>32541</v>
      </c>
      <c r="J390" s="1" t="s">
        <v>1843</v>
      </c>
      <c r="K390" s="1">
        <v>2250.1275054000002</v>
      </c>
      <c r="L390" s="1">
        <v>0</v>
      </c>
      <c r="M390" s="1">
        <v>-1</v>
      </c>
      <c r="N390" s="1">
        <v>2250.1250820000005</v>
      </c>
      <c r="O390" s="1">
        <v>0</v>
      </c>
      <c r="P390" s="1">
        <v>-1</v>
      </c>
      <c r="Q390" s="1">
        <v>2250.121232</v>
      </c>
      <c r="R390" s="1">
        <v>-1</v>
      </c>
      <c r="S390" s="1">
        <v>0</v>
      </c>
      <c r="T390" s="1">
        <v>0</v>
      </c>
      <c r="U390" s="1">
        <v>0.0038500000000000006</v>
      </c>
      <c r="V390" s="1">
        <v>-1</v>
      </c>
      <c r="W390" s="1">
        <v>0</v>
      </c>
      <c r="X390" s="1">
        <v>0</v>
      </c>
      <c r="Y390" s="1">
        <v>58.76807799999999</v>
      </c>
      <c r="Z390" s="1">
        <v>2191.353154</v>
      </c>
      <c r="AA390" s="1">
        <v>60.12508199999998</v>
      </c>
      <c r="AB390" s="1">
        <v>60.09457799999998</v>
      </c>
      <c r="AC390" s="1">
        <v>58.82627799999998</v>
      </c>
      <c r="AD390" s="1">
        <v>-1</v>
      </c>
      <c r="AE390" s="1">
        <v>0.05435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58.76807799999999</v>
      </c>
      <c r="AL390" s="1">
        <v>0</v>
      </c>
      <c r="AM390" s="1">
        <f t="shared" si="24"/>
        <v>58.82242799999999</v>
      </c>
      <c r="AN390" s="1">
        <v>0.00039999999999999996</v>
      </c>
      <c r="AO390" s="1">
        <v>0.000375</v>
      </c>
      <c r="AP390" s="1">
        <v>2.4999999999999998E-05</v>
      </c>
      <c r="AQ390" s="1">
        <v>0.002075</v>
      </c>
      <c r="AR390" s="1">
        <v>0</v>
      </c>
      <c r="AS390" s="1">
        <v>0.000975</v>
      </c>
      <c r="AT390">
        <f t="shared" si="25"/>
        <v>0.00385</v>
      </c>
      <c r="AU390" s="1">
        <v>0</v>
      </c>
      <c r="AV390" s="1" t="s">
        <v>1844</v>
      </c>
      <c r="BA390" s="2">
        <v>1228</v>
      </c>
      <c r="BD390" s="2">
        <v>1900</v>
      </c>
      <c r="BE390" s="15">
        <f t="shared" si="26"/>
        <v>3128</v>
      </c>
      <c r="BG390" s="2">
        <v>276</v>
      </c>
      <c r="BH390" s="2">
        <v>276</v>
      </c>
      <c r="BJ390" s="2">
        <v>1174</v>
      </c>
      <c r="BK390" s="2">
        <v>276</v>
      </c>
      <c r="BM390" s="2">
        <v>1068</v>
      </c>
      <c r="BN390" s="13">
        <f t="shared" si="27"/>
        <v>3070</v>
      </c>
    </row>
    <row r="391" spans="1:66" ht="12.75">
      <c r="A391" s="1" t="s">
        <v>1862</v>
      </c>
      <c r="B391" s="1" t="s">
        <v>1863</v>
      </c>
      <c r="C391" s="1" t="s">
        <v>1864</v>
      </c>
      <c r="D391" s="1" t="s">
        <v>1865</v>
      </c>
      <c r="E391" s="1" t="s">
        <v>1866</v>
      </c>
      <c r="F391" s="1"/>
      <c r="G391" s="1" t="s">
        <v>1833</v>
      </c>
      <c r="H391" s="1" t="s">
        <v>1867</v>
      </c>
      <c r="I391" s="1">
        <v>32541</v>
      </c>
      <c r="J391" s="1" t="s">
        <v>1843</v>
      </c>
      <c r="K391" s="1">
        <v>14351.250867800001</v>
      </c>
      <c r="L391" s="1">
        <v>0</v>
      </c>
      <c r="M391" s="1">
        <v>0</v>
      </c>
      <c r="N391" s="1">
        <v>8769</v>
      </c>
      <c r="O391" s="1">
        <v>0</v>
      </c>
      <c r="P391" s="1">
        <v>0</v>
      </c>
      <c r="Q391" s="1">
        <v>8765</v>
      </c>
      <c r="R391" s="1">
        <v>0</v>
      </c>
      <c r="S391" s="1">
        <v>0</v>
      </c>
      <c r="T391" s="1">
        <v>0</v>
      </c>
      <c r="U391" s="1">
        <v>4</v>
      </c>
      <c r="V391" s="1">
        <v>0</v>
      </c>
      <c r="W391" s="1">
        <v>0</v>
      </c>
      <c r="X391" s="1">
        <v>0</v>
      </c>
      <c r="Y391" s="1">
        <v>0</v>
      </c>
      <c r="Z391" s="1">
        <v>8765</v>
      </c>
      <c r="AA391" s="1">
        <v>4</v>
      </c>
      <c r="AB391" s="1">
        <v>4</v>
      </c>
      <c r="AC391" s="1">
        <v>4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f t="shared" si="24"/>
        <v>0</v>
      </c>
      <c r="AN391" s="1">
        <v>0</v>
      </c>
      <c r="AO391" s="1">
        <v>0</v>
      </c>
      <c r="AP391" s="1">
        <v>0</v>
      </c>
      <c r="AQ391" s="1">
        <v>4</v>
      </c>
      <c r="AR391" s="1">
        <v>0</v>
      </c>
      <c r="AS391" s="1">
        <v>0</v>
      </c>
      <c r="AT391">
        <f t="shared" si="25"/>
        <v>4</v>
      </c>
      <c r="AU391" s="1">
        <v>0</v>
      </c>
      <c r="AV391" s="1" t="s">
        <v>1868</v>
      </c>
      <c r="BE391" s="15">
        <f t="shared" si="26"/>
        <v>0</v>
      </c>
      <c r="BH391" s="2">
        <v>276</v>
      </c>
      <c r="BN391" s="13">
        <f t="shared" si="27"/>
        <v>276</v>
      </c>
    </row>
    <row r="392" spans="1:66" ht="12.75">
      <c r="A392" s="1" t="s">
        <v>1889</v>
      </c>
      <c r="B392" s="1" t="s">
        <v>1890</v>
      </c>
      <c r="C392" s="1" t="s">
        <v>1891</v>
      </c>
      <c r="D392" s="1" t="s">
        <v>1892</v>
      </c>
      <c r="E392" s="1" t="s">
        <v>1893</v>
      </c>
      <c r="F392" s="1"/>
      <c r="G392" s="1" t="s">
        <v>1894</v>
      </c>
      <c r="H392" s="1" t="s">
        <v>1895</v>
      </c>
      <c r="I392" s="1">
        <v>32541</v>
      </c>
      <c r="J392" s="1" t="s">
        <v>1843</v>
      </c>
      <c r="K392" s="1">
        <v>8300</v>
      </c>
      <c r="L392" s="1">
        <v>0</v>
      </c>
      <c r="M392" s="1">
        <v>0</v>
      </c>
      <c r="N392" s="1">
        <v>8300</v>
      </c>
      <c r="O392" s="1">
        <v>0</v>
      </c>
      <c r="P392" s="1">
        <v>0</v>
      </c>
      <c r="Q392" s="1">
        <v>8300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8300</v>
      </c>
      <c r="Z392" s="1">
        <v>0</v>
      </c>
      <c r="AA392" s="1">
        <v>8300</v>
      </c>
      <c r="AB392" s="1">
        <v>8300</v>
      </c>
      <c r="AC392" s="1">
        <v>8300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8300</v>
      </c>
      <c r="AL392" s="1">
        <v>0</v>
      </c>
      <c r="AM392" s="1">
        <f t="shared" si="24"/>
        <v>8300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>
        <f t="shared" si="25"/>
        <v>0</v>
      </c>
      <c r="AU392" s="1">
        <v>0</v>
      </c>
      <c r="AV392" s="1" t="s">
        <v>1844</v>
      </c>
      <c r="BA392" s="2">
        <v>1228</v>
      </c>
      <c r="BC392" s="2">
        <v>1720</v>
      </c>
      <c r="BD392" s="2">
        <v>1900</v>
      </c>
      <c r="BE392" s="15">
        <f t="shared" si="26"/>
        <v>4848</v>
      </c>
      <c r="BG392" s="2">
        <v>276</v>
      </c>
      <c r="BJ392" s="2">
        <v>1174</v>
      </c>
      <c r="BK392" s="2">
        <v>276</v>
      </c>
      <c r="BL392" s="2">
        <v>620</v>
      </c>
      <c r="BM392" s="2">
        <v>1068</v>
      </c>
      <c r="BN392" s="13">
        <f t="shared" si="27"/>
        <v>3414</v>
      </c>
    </row>
    <row r="393" spans="1:66" ht="12.75">
      <c r="A393" s="1" t="s">
        <v>1965</v>
      </c>
      <c r="B393" s="1" t="s">
        <v>1966</v>
      </c>
      <c r="C393" s="1" t="s">
        <v>1967</v>
      </c>
      <c r="D393" s="1" t="s">
        <v>1939</v>
      </c>
      <c r="E393" s="1" t="s">
        <v>1968</v>
      </c>
      <c r="F393" s="16" t="s">
        <v>213</v>
      </c>
      <c r="G393" s="1" t="s">
        <v>1833</v>
      </c>
      <c r="H393" s="1" t="s">
        <v>1969</v>
      </c>
      <c r="I393" s="1">
        <v>32541</v>
      </c>
      <c r="J393" s="1" t="s">
        <v>1843</v>
      </c>
      <c r="K393" s="1">
        <v>255</v>
      </c>
      <c r="L393" s="1">
        <v>0</v>
      </c>
      <c r="M393" s="1">
        <v>0</v>
      </c>
      <c r="N393" s="1">
        <v>255</v>
      </c>
      <c r="O393" s="1">
        <v>0</v>
      </c>
      <c r="P393" s="1">
        <v>0</v>
      </c>
      <c r="Q393" s="1">
        <v>255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250</v>
      </c>
      <c r="Z393" s="1">
        <v>5</v>
      </c>
      <c r="AA393" s="1">
        <v>250</v>
      </c>
      <c r="AB393" s="1">
        <v>250</v>
      </c>
      <c r="AC393" s="1">
        <v>250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250</v>
      </c>
      <c r="AL393" s="1">
        <v>0</v>
      </c>
      <c r="AM393" s="1">
        <f t="shared" si="24"/>
        <v>250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>
        <f t="shared" si="25"/>
        <v>0</v>
      </c>
      <c r="AU393" s="1">
        <v>0</v>
      </c>
      <c r="AV393" s="1" t="s">
        <v>1844</v>
      </c>
      <c r="BA393" s="2">
        <v>1228</v>
      </c>
      <c r="BD393" s="2">
        <v>1900</v>
      </c>
      <c r="BE393" s="15">
        <f t="shared" si="26"/>
        <v>3128</v>
      </c>
      <c r="BG393" s="2">
        <v>276</v>
      </c>
      <c r="BJ393" s="2">
        <v>1186</v>
      </c>
      <c r="BK393" s="2">
        <v>276</v>
      </c>
      <c r="BM393" s="2">
        <v>1068</v>
      </c>
      <c r="BN393" s="13">
        <f t="shared" si="27"/>
        <v>2806</v>
      </c>
    </row>
    <row r="394" spans="1:66" ht="12.75">
      <c r="A394" s="1" t="s">
        <v>2000</v>
      </c>
      <c r="B394" s="1" t="s">
        <v>2001</v>
      </c>
      <c r="C394" s="1" t="s">
        <v>2002</v>
      </c>
      <c r="D394" s="1" t="s">
        <v>1840</v>
      </c>
      <c r="E394" s="1" t="s">
        <v>2003</v>
      </c>
      <c r="F394" s="1"/>
      <c r="G394" s="1" t="s">
        <v>1833</v>
      </c>
      <c r="H394" s="1" t="s">
        <v>2004</v>
      </c>
      <c r="I394" s="1">
        <v>32541</v>
      </c>
      <c r="J394" s="1" t="s">
        <v>1843</v>
      </c>
      <c r="K394" s="1">
        <v>739.02645</v>
      </c>
      <c r="L394" s="1">
        <v>0</v>
      </c>
      <c r="M394" s="1">
        <v>-1</v>
      </c>
      <c r="N394" s="1">
        <v>739</v>
      </c>
      <c r="O394" s="1">
        <v>0</v>
      </c>
      <c r="P394" s="1">
        <v>-1</v>
      </c>
      <c r="Q394" s="1">
        <v>739</v>
      </c>
      <c r="R394" s="1">
        <v>-1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253</v>
      </c>
      <c r="Z394" s="1">
        <v>486</v>
      </c>
      <c r="AA394" s="1">
        <v>253</v>
      </c>
      <c r="AB394" s="1">
        <v>253</v>
      </c>
      <c r="AC394" s="1">
        <v>253</v>
      </c>
      <c r="AD394" s="1">
        <v>-1</v>
      </c>
      <c r="AE394" s="1">
        <v>0</v>
      </c>
      <c r="AF394" s="1">
        <v>0</v>
      </c>
      <c r="AG394" s="1">
        <v>0</v>
      </c>
      <c r="AH394" s="1">
        <v>134</v>
      </c>
      <c r="AI394" s="1">
        <v>0</v>
      </c>
      <c r="AJ394" s="1">
        <v>0</v>
      </c>
      <c r="AK394" s="1">
        <v>119</v>
      </c>
      <c r="AL394" s="1">
        <v>0</v>
      </c>
      <c r="AM394" s="1">
        <f t="shared" si="24"/>
        <v>253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>
        <f t="shared" si="25"/>
        <v>0</v>
      </c>
      <c r="AU394" s="1">
        <v>0</v>
      </c>
      <c r="AV394" s="1" t="s">
        <v>1844</v>
      </c>
      <c r="BA394" s="2">
        <v>1228</v>
      </c>
      <c r="BD394" s="2">
        <v>1900</v>
      </c>
      <c r="BE394" s="15">
        <f t="shared" si="26"/>
        <v>3128</v>
      </c>
      <c r="BG394" s="2">
        <v>276</v>
      </c>
      <c r="BJ394" s="2">
        <v>1174</v>
      </c>
      <c r="BK394" s="2">
        <v>276</v>
      </c>
      <c r="BM394" s="2">
        <v>1068</v>
      </c>
      <c r="BN394" s="13">
        <f t="shared" si="27"/>
        <v>2794</v>
      </c>
    </row>
    <row r="395" spans="1:66" ht="12.75">
      <c r="A395" s="1" t="s">
        <v>2005</v>
      </c>
      <c r="B395" s="1" t="s">
        <v>2006</v>
      </c>
      <c r="C395" s="1" t="s">
        <v>2007</v>
      </c>
      <c r="D395" s="1" t="s">
        <v>1840</v>
      </c>
      <c r="E395" s="1" t="s">
        <v>2008</v>
      </c>
      <c r="F395" s="1"/>
      <c r="G395" s="1" t="s">
        <v>1833</v>
      </c>
      <c r="H395" s="1" t="s">
        <v>2009</v>
      </c>
      <c r="I395" s="1">
        <v>32541</v>
      </c>
      <c r="J395" s="1" t="s">
        <v>1843</v>
      </c>
      <c r="K395" s="1">
        <v>109.02700000000002</v>
      </c>
      <c r="L395" s="1">
        <v>0</v>
      </c>
      <c r="M395" s="1">
        <v>-1</v>
      </c>
      <c r="N395" s="1">
        <v>27.84</v>
      </c>
      <c r="O395" s="1">
        <v>0</v>
      </c>
      <c r="P395" s="1">
        <v>-1</v>
      </c>
      <c r="Q395" s="1">
        <v>27.84</v>
      </c>
      <c r="R395" s="1">
        <v>-1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27.84</v>
      </c>
      <c r="Z395" s="1">
        <v>0</v>
      </c>
      <c r="AA395" s="1">
        <v>27.84</v>
      </c>
      <c r="AB395" s="1">
        <v>27.84</v>
      </c>
      <c r="AC395" s="1">
        <v>27.84</v>
      </c>
      <c r="AD395" s="1">
        <v>-1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27.84</v>
      </c>
      <c r="AL395" s="1">
        <v>0</v>
      </c>
      <c r="AM395" s="1">
        <f t="shared" si="24"/>
        <v>27.84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>
        <f t="shared" si="25"/>
        <v>0</v>
      </c>
      <c r="AU395" s="1">
        <v>0</v>
      </c>
      <c r="AV395" s="1" t="s">
        <v>1836</v>
      </c>
      <c r="BA395" s="2">
        <v>1228</v>
      </c>
      <c r="BE395" s="15">
        <f t="shared" si="26"/>
        <v>1228</v>
      </c>
      <c r="BF395" s="2">
        <v>276</v>
      </c>
      <c r="BJ395" s="2">
        <v>1186</v>
      </c>
      <c r="BK395" s="2">
        <v>276</v>
      </c>
      <c r="BN395" s="13">
        <f t="shared" si="27"/>
        <v>1738</v>
      </c>
    </row>
    <row r="396" spans="1:66" ht="12.75">
      <c r="A396" s="1" t="s">
        <v>2010</v>
      </c>
      <c r="B396" s="1" t="s">
        <v>2011</v>
      </c>
      <c r="C396" s="1" t="s">
        <v>2012</v>
      </c>
      <c r="D396" s="1" t="s">
        <v>1840</v>
      </c>
      <c r="E396" s="1" t="s">
        <v>2013</v>
      </c>
      <c r="F396" s="1"/>
      <c r="G396" s="1" t="s">
        <v>1833</v>
      </c>
      <c r="H396" s="1" t="s">
        <v>2014</v>
      </c>
      <c r="I396" s="1">
        <v>32541</v>
      </c>
      <c r="J396" s="1" t="s">
        <v>1843</v>
      </c>
      <c r="K396" s="1">
        <v>5853.9950690000005</v>
      </c>
      <c r="L396" s="1">
        <v>0</v>
      </c>
      <c r="M396" s="1">
        <v>-1</v>
      </c>
      <c r="N396" s="1">
        <v>5853.920050000001</v>
      </c>
      <c r="O396" s="1">
        <v>0</v>
      </c>
      <c r="P396" s="1">
        <v>-1</v>
      </c>
      <c r="Q396" s="1">
        <v>5853.919000000001</v>
      </c>
      <c r="R396" s="1">
        <v>-1</v>
      </c>
      <c r="S396" s="1">
        <v>0</v>
      </c>
      <c r="T396" s="1">
        <v>0</v>
      </c>
      <c r="U396" s="1">
        <v>0.00105</v>
      </c>
      <c r="V396" s="1">
        <v>-1</v>
      </c>
      <c r="W396" s="1">
        <v>0</v>
      </c>
      <c r="X396" s="1">
        <v>0</v>
      </c>
      <c r="Y396" s="1">
        <v>4202.5070000000005</v>
      </c>
      <c r="Z396" s="1">
        <v>1651.412</v>
      </c>
      <c r="AA396" s="1">
        <v>4202.50805</v>
      </c>
      <c r="AB396" s="1">
        <v>4202.50805</v>
      </c>
      <c r="AC396" s="1">
        <v>4202.50805</v>
      </c>
      <c r="AD396" s="1">
        <v>-1</v>
      </c>
      <c r="AE396" s="1">
        <v>0</v>
      </c>
      <c r="AF396" s="1">
        <v>0</v>
      </c>
      <c r="AG396" s="1">
        <v>0</v>
      </c>
      <c r="AH396" s="1">
        <v>10.55</v>
      </c>
      <c r="AI396" s="1">
        <v>0</v>
      </c>
      <c r="AJ396" s="1">
        <v>0</v>
      </c>
      <c r="AK396" s="1">
        <v>4191.957</v>
      </c>
      <c r="AL396" s="1">
        <v>0</v>
      </c>
      <c r="AM396" s="1">
        <f t="shared" si="24"/>
        <v>4202.5070000000005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0.00105</v>
      </c>
      <c r="AT396">
        <f t="shared" si="25"/>
        <v>0.00105</v>
      </c>
      <c r="AU396" s="1">
        <v>0</v>
      </c>
      <c r="AV396" s="1" t="s">
        <v>1844</v>
      </c>
      <c r="BA396" s="2">
        <v>1228</v>
      </c>
      <c r="BC396" s="2">
        <v>1720</v>
      </c>
      <c r="BD396" s="2">
        <v>1900</v>
      </c>
      <c r="BE396" s="15">
        <f t="shared" si="26"/>
        <v>4848</v>
      </c>
      <c r="BG396" s="2">
        <v>276</v>
      </c>
      <c r="BH396" s="2">
        <v>276</v>
      </c>
      <c r="BJ396" s="2">
        <v>1134</v>
      </c>
      <c r="BK396" s="2">
        <v>276</v>
      </c>
      <c r="BL396" s="2">
        <v>620</v>
      </c>
      <c r="BM396" s="2">
        <v>1068</v>
      </c>
      <c r="BN396" s="13">
        <f t="shared" si="27"/>
        <v>3650</v>
      </c>
    </row>
    <row r="397" spans="1:66" ht="12.75">
      <c r="A397" s="1" t="s">
        <v>2068</v>
      </c>
      <c r="B397" s="1" t="s">
        <v>2069</v>
      </c>
      <c r="C397" s="1" t="s">
        <v>2070</v>
      </c>
      <c r="D397" s="1" t="s">
        <v>1840</v>
      </c>
      <c r="E397" s="1" t="s">
        <v>2071</v>
      </c>
      <c r="F397" s="16" t="s">
        <v>213</v>
      </c>
      <c r="G397" s="1" t="s">
        <v>1833</v>
      </c>
      <c r="H397" s="1" t="s">
        <v>2072</v>
      </c>
      <c r="I397" s="1">
        <v>32541</v>
      </c>
      <c r="J397" s="1" t="s">
        <v>1843</v>
      </c>
      <c r="K397" s="1">
        <v>5700.0012072</v>
      </c>
      <c r="L397" s="1">
        <v>0</v>
      </c>
      <c r="M397" s="1">
        <v>-1</v>
      </c>
      <c r="N397" s="1">
        <v>5700</v>
      </c>
      <c r="O397" s="1">
        <v>0</v>
      </c>
      <c r="P397" s="1">
        <v>-1</v>
      </c>
      <c r="Q397" s="1">
        <v>5700</v>
      </c>
      <c r="R397" s="1">
        <v>-1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5700</v>
      </c>
      <c r="Z397" s="1">
        <v>0</v>
      </c>
      <c r="AA397" s="1">
        <v>5700</v>
      </c>
      <c r="AB397" s="1">
        <v>5700</v>
      </c>
      <c r="AC397" s="1">
        <v>5700</v>
      </c>
      <c r="AD397" s="1">
        <v>-1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5700</v>
      </c>
      <c r="AL397" s="1">
        <v>0</v>
      </c>
      <c r="AM397" s="1">
        <f t="shared" si="24"/>
        <v>5700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>
        <f t="shared" si="25"/>
        <v>0</v>
      </c>
      <c r="AU397" s="1">
        <v>0</v>
      </c>
      <c r="AV397" s="1" t="s">
        <v>1844</v>
      </c>
      <c r="BA397" s="2">
        <v>1228</v>
      </c>
      <c r="BE397" s="15">
        <f t="shared" si="26"/>
        <v>1228</v>
      </c>
      <c r="BG397" s="2">
        <v>276</v>
      </c>
      <c r="BJ397" s="2">
        <v>1134</v>
      </c>
      <c r="BK397" s="2">
        <v>276</v>
      </c>
      <c r="BN397" s="13">
        <f t="shared" si="27"/>
        <v>1686</v>
      </c>
    </row>
    <row r="398" spans="1:66" ht="12.75">
      <c r="A398" s="1" t="s">
        <v>2073</v>
      </c>
      <c r="B398" s="1" t="s">
        <v>2074</v>
      </c>
      <c r="C398" s="1" t="s">
        <v>2002</v>
      </c>
      <c r="D398" s="1" t="s">
        <v>1840</v>
      </c>
      <c r="E398" s="1" t="s">
        <v>2075</v>
      </c>
      <c r="F398" s="1"/>
      <c r="G398" s="1" t="s">
        <v>1833</v>
      </c>
      <c r="H398" s="1" t="s">
        <v>2076</v>
      </c>
      <c r="I398" s="1">
        <v>32541</v>
      </c>
      <c r="J398" s="1" t="s">
        <v>1843</v>
      </c>
      <c r="K398" s="1">
        <v>4713.000252600001</v>
      </c>
      <c r="L398" s="1">
        <v>0</v>
      </c>
      <c r="M398" s="1">
        <v>-1</v>
      </c>
      <c r="N398" s="1">
        <v>4713</v>
      </c>
      <c r="O398" s="1">
        <v>0</v>
      </c>
      <c r="P398" s="1">
        <v>-1</v>
      </c>
      <c r="Q398" s="1">
        <v>4713</v>
      </c>
      <c r="R398" s="1">
        <v>-1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4407</v>
      </c>
      <c r="Z398" s="1">
        <v>306</v>
      </c>
      <c r="AA398" s="1">
        <v>4407</v>
      </c>
      <c r="AB398" s="1">
        <v>4407</v>
      </c>
      <c r="AC398" s="1">
        <v>4407</v>
      </c>
      <c r="AD398" s="1">
        <v>-1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4407</v>
      </c>
      <c r="AL398" s="1">
        <v>0</v>
      </c>
      <c r="AM398" s="1">
        <f t="shared" si="24"/>
        <v>4407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>
        <f t="shared" si="25"/>
        <v>0</v>
      </c>
      <c r="AU398" s="1">
        <v>0</v>
      </c>
      <c r="AV398" s="1" t="s">
        <v>1844</v>
      </c>
      <c r="BA398" s="2">
        <v>1228</v>
      </c>
      <c r="BE398" s="15">
        <f t="shared" si="26"/>
        <v>1228</v>
      </c>
      <c r="BF398" s="2">
        <v>276</v>
      </c>
      <c r="BJ398" s="2">
        <v>1174</v>
      </c>
      <c r="BK398" s="2">
        <v>276</v>
      </c>
      <c r="BN398" s="13">
        <f t="shared" si="27"/>
        <v>1726</v>
      </c>
    </row>
    <row r="399" spans="1:66" ht="12.75">
      <c r="A399" s="1" t="s">
        <v>2082</v>
      </c>
      <c r="B399" s="1" t="s">
        <v>2083</v>
      </c>
      <c r="C399" s="1" t="s">
        <v>2002</v>
      </c>
      <c r="D399" s="1" t="s">
        <v>1840</v>
      </c>
      <c r="E399" s="1" t="s">
        <v>2003</v>
      </c>
      <c r="F399" s="1"/>
      <c r="G399" s="1" t="s">
        <v>1833</v>
      </c>
      <c r="H399" s="1" t="s">
        <v>2084</v>
      </c>
      <c r="I399" s="1">
        <v>32541</v>
      </c>
      <c r="J399" s="1" t="s">
        <v>1843</v>
      </c>
      <c r="K399" s="1">
        <v>804.8012000000001</v>
      </c>
      <c r="L399" s="1">
        <v>0</v>
      </c>
      <c r="M399" s="1">
        <v>-1</v>
      </c>
      <c r="N399" s="1">
        <v>804.8</v>
      </c>
      <c r="O399" s="1">
        <v>0</v>
      </c>
      <c r="P399" s="1">
        <v>-1</v>
      </c>
      <c r="Q399" s="1">
        <v>804.8</v>
      </c>
      <c r="R399" s="1">
        <v>-1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367.8</v>
      </c>
      <c r="Z399" s="1">
        <v>437</v>
      </c>
      <c r="AA399" s="1">
        <v>367.8</v>
      </c>
      <c r="AB399" s="1">
        <v>367.8</v>
      </c>
      <c r="AC399" s="1">
        <v>367.8</v>
      </c>
      <c r="AD399" s="1">
        <v>-1</v>
      </c>
      <c r="AE399" s="1">
        <v>0</v>
      </c>
      <c r="AF399" s="1">
        <v>0</v>
      </c>
      <c r="AG399" s="1">
        <v>0</v>
      </c>
      <c r="AH399" s="1">
        <v>0</v>
      </c>
      <c r="AI399" s="1">
        <v>38.8</v>
      </c>
      <c r="AJ399" s="1">
        <v>0</v>
      </c>
      <c r="AK399" s="1">
        <v>329</v>
      </c>
      <c r="AL399" s="1">
        <v>0</v>
      </c>
      <c r="AM399" s="1">
        <f t="shared" si="24"/>
        <v>367.8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>
        <f t="shared" si="25"/>
        <v>0</v>
      </c>
      <c r="AU399" s="1">
        <v>0</v>
      </c>
      <c r="AV399" s="1" t="s">
        <v>1844</v>
      </c>
      <c r="BA399" s="2">
        <v>1228</v>
      </c>
      <c r="BD399" s="2">
        <v>1900</v>
      </c>
      <c r="BE399" s="15">
        <f t="shared" si="26"/>
        <v>3128</v>
      </c>
      <c r="BF399" s="2">
        <v>276</v>
      </c>
      <c r="BJ399" s="2">
        <v>1174</v>
      </c>
      <c r="BK399" s="2">
        <v>276</v>
      </c>
      <c r="BM399" s="2">
        <v>1068</v>
      </c>
      <c r="BN399" s="13">
        <f t="shared" si="27"/>
        <v>2794</v>
      </c>
    </row>
    <row r="400" spans="1:66" ht="12.75">
      <c r="A400" s="1" t="s">
        <v>2122</v>
      </c>
      <c r="B400" s="1" t="s">
        <v>2123</v>
      </c>
      <c r="C400" s="1" t="s">
        <v>2124</v>
      </c>
      <c r="D400" s="1" t="s">
        <v>2125</v>
      </c>
      <c r="E400" s="1" t="s">
        <v>2126</v>
      </c>
      <c r="F400" s="1"/>
      <c r="G400" s="1" t="s">
        <v>1833</v>
      </c>
      <c r="H400" s="1" t="s">
        <v>2127</v>
      </c>
      <c r="I400" s="1">
        <v>32541</v>
      </c>
      <c r="J400" s="1" t="s">
        <v>1843</v>
      </c>
      <c r="K400" s="1">
        <v>236</v>
      </c>
      <c r="L400" s="1">
        <v>0</v>
      </c>
      <c r="M400" s="1">
        <v>0</v>
      </c>
      <c r="N400" s="1">
        <v>236</v>
      </c>
      <c r="O400" s="1">
        <v>0</v>
      </c>
      <c r="P400" s="1">
        <v>0</v>
      </c>
      <c r="Q400" s="1">
        <v>236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236</v>
      </c>
      <c r="Z400" s="1">
        <v>0</v>
      </c>
      <c r="AA400" s="1">
        <v>236</v>
      </c>
      <c r="AB400" s="1">
        <v>236</v>
      </c>
      <c r="AC400" s="1">
        <v>236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236</v>
      </c>
      <c r="AL400" s="1">
        <v>0</v>
      </c>
      <c r="AM400" s="1">
        <f t="shared" si="24"/>
        <v>236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>
        <f t="shared" si="25"/>
        <v>0</v>
      </c>
      <c r="AU400" s="1">
        <v>0</v>
      </c>
      <c r="AV400" s="1" t="s">
        <v>1844</v>
      </c>
      <c r="BA400" s="2">
        <v>1228</v>
      </c>
      <c r="BD400" s="2">
        <v>1900</v>
      </c>
      <c r="BE400" s="15">
        <f t="shared" si="26"/>
        <v>3128</v>
      </c>
      <c r="BG400" s="2">
        <v>276</v>
      </c>
      <c r="BJ400" s="2">
        <v>1186</v>
      </c>
      <c r="BK400" s="2">
        <v>276</v>
      </c>
      <c r="BM400" s="2">
        <v>1068</v>
      </c>
      <c r="BN400" s="13">
        <f t="shared" si="27"/>
        <v>2806</v>
      </c>
    </row>
    <row r="401" spans="1:66" ht="12.75">
      <c r="A401" s="1" t="s">
        <v>2165</v>
      </c>
      <c r="B401" s="1" t="s">
        <v>2166</v>
      </c>
      <c r="C401" s="1" t="s">
        <v>2167</v>
      </c>
      <c r="D401" s="1" t="s">
        <v>2060</v>
      </c>
      <c r="E401" s="1" t="s">
        <v>2168</v>
      </c>
      <c r="F401" s="1"/>
      <c r="G401" s="1" t="s">
        <v>1833</v>
      </c>
      <c r="H401" s="1" t="s">
        <v>2169</v>
      </c>
      <c r="I401" s="1">
        <v>32541</v>
      </c>
      <c r="J401" s="1" t="s">
        <v>1843</v>
      </c>
      <c r="K401" s="1">
        <v>3727</v>
      </c>
      <c r="L401" s="1">
        <v>0</v>
      </c>
      <c r="M401" s="1">
        <v>0</v>
      </c>
      <c r="N401" s="1">
        <v>3727</v>
      </c>
      <c r="O401" s="1">
        <v>0</v>
      </c>
      <c r="P401" s="1">
        <v>0</v>
      </c>
      <c r="Q401" s="1">
        <v>3727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2582</v>
      </c>
      <c r="Z401" s="1">
        <v>1145</v>
      </c>
      <c r="AA401" s="1">
        <v>2582</v>
      </c>
      <c r="AB401" s="1">
        <v>2582</v>
      </c>
      <c r="AC401" s="1">
        <v>2582</v>
      </c>
      <c r="AD401" s="1">
        <v>0</v>
      </c>
      <c r="AE401" s="1">
        <v>0</v>
      </c>
      <c r="AF401" s="1">
        <v>0</v>
      </c>
      <c r="AG401" s="1">
        <v>0</v>
      </c>
      <c r="AH401" s="1">
        <v>2582</v>
      </c>
      <c r="AI401" s="1">
        <v>0</v>
      </c>
      <c r="AJ401" s="1">
        <v>0</v>
      </c>
      <c r="AK401" s="1">
        <v>0</v>
      </c>
      <c r="AL401" s="1">
        <v>0</v>
      </c>
      <c r="AM401" s="1">
        <f t="shared" si="24"/>
        <v>2582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>
        <f t="shared" si="25"/>
        <v>0</v>
      </c>
      <c r="AU401" s="1">
        <v>0</v>
      </c>
      <c r="AV401" s="1" t="s">
        <v>1844</v>
      </c>
      <c r="BA401" s="2">
        <v>1228</v>
      </c>
      <c r="BB401" s="2">
        <v>17729</v>
      </c>
      <c r="BE401" s="15">
        <f t="shared" si="26"/>
        <v>18957</v>
      </c>
      <c r="BG401" s="2">
        <v>276</v>
      </c>
      <c r="BJ401" s="2">
        <v>1174</v>
      </c>
      <c r="BK401" s="2">
        <f>3720+276</f>
        <v>3996</v>
      </c>
      <c r="BN401" s="13">
        <f t="shared" si="27"/>
        <v>5446</v>
      </c>
    </row>
    <row r="402" spans="1:66" ht="12.75">
      <c r="A402" s="1" t="s">
        <v>2170</v>
      </c>
      <c r="B402" s="1" t="s">
        <v>2171</v>
      </c>
      <c r="C402" s="1" t="s">
        <v>2172</v>
      </c>
      <c r="D402" s="1" t="s">
        <v>1840</v>
      </c>
      <c r="E402" s="1" t="s">
        <v>2173</v>
      </c>
      <c r="F402" s="1"/>
      <c r="G402" s="1" t="s">
        <v>1833</v>
      </c>
      <c r="H402" s="1" t="s">
        <v>2174</v>
      </c>
      <c r="I402" s="1">
        <v>32541</v>
      </c>
      <c r="J402" s="1" t="s">
        <v>1843</v>
      </c>
      <c r="K402" s="1">
        <v>1530</v>
      </c>
      <c r="L402" s="1">
        <v>0</v>
      </c>
      <c r="M402" s="1">
        <v>0</v>
      </c>
      <c r="N402" s="1">
        <v>1530</v>
      </c>
      <c r="O402" s="1">
        <v>0</v>
      </c>
      <c r="P402" s="1">
        <v>0</v>
      </c>
      <c r="Q402" s="1">
        <v>1530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30</v>
      </c>
      <c r="Z402" s="1">
        <v>1500</v>
      </c>
      <c r="AA402" s="1">
        <v>30</v>
      </c>
      <c r="AB402" s="1">
        <v>30</v>
      </c>
      <c r="AC402" s="1">
        <v>30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30</v>
      </c>
      <c r="AL402" s="1">
        <v>0</v>
      </c>
      <c r="AM402" s="1">
        <f t="shared" si="24"/>
        <v>30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>
        <f t="shared" si="25"/>
        <v>0</v>
      </c>
      <c r="AU402" s="1">
        <v>0</v>
      </c>
      <c r="AV402" s="1" t="s">
        <v>1836</v>
      </c>
      <c r="BA402" s="2">
        <v>1228</v>
      </c>
      <c r="BD402" s="2">
        <v>1900</v>
      </c>
      <c r="BE402" s="15">
        <f t="shared" si="26"/>
        <v>3128</v>
      </c>
      <c r="BG402" s="2">
        <v>276</v>
      </c>
      <c r="BJ402" s="2">
        <v>1174</v>
      </c>
      <c r="BK402" s="2">
        <v>276</v>
      </c>
      <c r="BM402" s="2">
        <v>1068</v>
      </c>
      <c r="BN402" s="13">
        <f t="shared" si="27"/>
        <v>2794</v>
      </c>
    </row>
    <row r="403" spans="1:66" ht="12.75">
      <c r="A403" s="1" t="s">
        <v>2222</v>
      </c>
      <c r="B403" s="1" t="s">
        <v>2223</v>
      </c>
      <c r="C403" s="1" t="s">
        <v>2224</v>
      </c>
      <c r="D403" s="1" t="s">
        <v>2225</v>
      </c>
      <c r="E403" s="1" t="s">
        <v>2226</v>
      </c>
      <c r="F403" s="16" t="s">
        <v>213</v>
      </c>
      <c r="G403" s="1" t="s">
        <v>1827</v>
      </c>
      <c r="H403" s="1" t="s">
        <v>2227</v>
      </c>
      <c r="I403" s="1">
        <v>32541</v>
      </c>
      <c r="J403" s="1" t="s">
        <v>1843</v>
      </c>
      <c r="K403" s="1">
        <v>27.853</v>
      </c>
      <c r="L403" s="1">
        <v>0</v>
      </c>
      <c r="M403" s="1">
        <v>0</v>
      </c>
      <c r="N403" s="1">
        <v>27.853</v>
      </c>
      <c r="O403" s="1">
        <v>0</v>
      </c>
      <c r="P403" s="1">
        <v>0</v>
      </c>
      <c r="Q403" s="1">
        <v>26.4</v>
      </c>
      <c r="R403" s="1">
        <v>0</v>
      </c>
      <c r="S403" s="1">
        <v>0</v>
      </c>
      <c r="T403" s="1">
        <v>0</v>
      </c>
      <c r="U403" s="1">
        <v>1.4530000000000003</v>
      </c>
      <c r="V403" s="1">
        <v>0</v>
      </c>
      <c r="W403" s="1">
        <v>0</v>
      </c>
      <c r="X403" s="1">
        <v>0</v>
      </c>
      <c r="Y403" s="1">
        <v>0</v>
      </c>
      <c r="Z403" s="1">
        <v>26.4</v>
      </c>
      <c r="AA403" s="1">
        <v>11.152999999999999</v>
      </c>
      <c r="AB403" s="1">
        <v>10.953</v>
      </c>
      <c r="AC403" s="1">
        <v>0.87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f t="shared" si="24"/>
        <v>0</v>
      </c>
      <c r="AN403" s="1">
        <v>0.11</v>
      </c>
      <c r="AO403" s="1">
        <v>0.08</v>
      </c>
      <c r="AP403" s="1">
        <v>0.08</v>
      </c>
      <c r="AQ403" s="1">
        <v>0.3</v>
      </c>
      <c r="AR403" s="1">
        <v>0.2</v>
      </c>
      <c r="AS403" s="1">
        <v>0.1</v>
      </c>
      <c r="AT403">
        <f t="shared" si="25"/>
        <v>0.87</v>
      </c>
      <c r="AU403" s="1">
        <v>0</v>
      </c>
      <c r="AV403" s="1" t="s">
        <v>1836</v>
      </c>
      <c r="BE403" s="15">
        <f t="shared" si="26"/>
        <v>0</v>
      </c>
      <c r="BH403" s="2">
        <v>276</v>
      </c>
      <c r="BN403" s="13">
        <f t="shared" si="27"/>
        <v>276</v>
      </c>
    </row>
    <row r="404" spans="1:66" ht="12.75">
      <c r="A404" s="1" t="s">
        <v>2233</v>
      </c>
      <c r="B404" s="1" t="s">
        <v>2234</v>
      </c>
      <c r="C404" s="1" t="s">
        <v>2235</v>
      </c>
      <c r="D404" s="1" t="s">
        <v>1840</v>
      </c>
      <c r="E404" s="1" t="s">
        <v>2236</v>
      </c>
      <c r="F404" s="16" t="s">
        <v>213</v>
      </c>
      <c r="G404" s="1" t="s">
        <v>1833</v>
      </c>
      <c r="H404" s="1" t="s">
        <v>2237</v>
      </c>
      <c r="I404" s="1">
        <v>32541</v>
      </c>
      <c r="J404" s="1" t="s">
        <v>1843</v>
      </c>
      <c r="K404" s="1">
        <v>174.657496</v>
      </c>
      <c r="L404" s="1">
        <v>0</v>
      </c>
      <c r="M404" s="1">
        <v>-1</v>
      </c>
      <c r="N404" s="1">
        <v>172.59</v>
      </c>
      <c r="O404" s="1">
        <v>0</v>
      </c>
      <c r="P404" s="1">
        <v>-1</v>
      </c>
      <c r="Q404" s="1">
        <v>166.16</v>
      </c>
      <c r="R404" s="1">
        <v>-1</v>
      </c>
      <c r="S404" s="1">
        <v>6.43</v>
      </c>
      <c r="T404" s="1">
        <v>-1</v>
      </c>
      <c r="U404" s="1">
        <v>0</v>
      </c>
      <c r="V404" s="1">
        <v>0</v>
      </c>
      <c r="W404" s="1">
        <v>0</v>
      </c>
      <c r="X404" s="1">
        <v>0</v>
      </c>
      <c r="Y404" s="1">
        <v>84.69</v>
      </c>
      <c r="Z404" s="1">
        <v>81.47</v>
      </c>
      <c r="AA404" s="1">
        <v>71.6</v>
      </c>
      <c r="AB404" s="1">
        <v>71.6</v>
      </c>
      <c r="AC404" s="1">
        <v>71.6</v>
      </c>
      <c r="AD404" s="1">
        <v>-1</v>
      </c>
      <c r="AE404" s="1">
        <v>0</v>
      </c>
      <c r="AF404" s="1">
        <v>0</v>
      </c>
      <c r="AG404" s="1">
        <v>0</v>
      </c>
      <c r="AH404" s="1">
        <v>71.6</v>
      </c>
      <c r="AI404" s="1">
        <v>0</v>
      </c>
      <c r="AJ404" s="1">
        <v>0</v>
      </c>
      <c r="AK404" s="1">
        <v>0</v>
      </c>
      <c r="AL404" s="1">
        <v>0</v>
      </c>
      <c r="AM404" s="1">
        <f t="shared" si="24"/>
        <v>71.6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>
        <f t="shared" si="25"/>
        <v>0</v>
      </c>
      <c r="AU404" s="1">
        <v>0</v>
      </c>
      <c r="AV404" s="1" t="s">
        <v>1836</v>
      </c>
      <c r="BA404" s="2">
        <v>1228</v>
      </c>
      <c r="BE404" s="15">
        <f t="shared" si="26"/>
        <v>1228</v>
      </c>
      <c r="BG404" s="2">
        <v>276</v>
      </c>
      <c r="BJ404" s="2">
        <v>1186</v>
      </c>
      <c r="BK404" s="2">
        <v>276</v>
      </c>
      <c r="BN404" s="13">
        <f t="shared" si="27"/>
        <v>1738</v>
      </c>
    </row>
    <row r="405" spans="1:66" ht="12.75">
      <c r="A405" s="1" t="s">
        <v>2252</v>
      </c>
      <c r="B405" s="1" t="s">
        <v>2253</v>
      </c>
      <c r="C405" s="1" t="s">
        <v>2254</v>
      </c>
      <c r="D405" s="1" t="s">
        <v>2225</v>
      </c>
      <c r="E405" s="1" t="s">
        <v>2255</v>
      </c>
      <c r="F405" s="1"/>
      <c r="G405" s="1" t="s">
        <v>1827</v>
      </c>
      <c r="H405" s="1" t="s">
        <v>2256</v>
      </c>
      <c r="I405" s="1">
        <v>32541</v>
      </c>
      <c r="J405" s="1" t="s">
        <v>1843</v>
      </c>
      <c r="K405" s="1">
        <v>185.806</v>
      </c>
      <c r="L405" s="1">
        <v>0</v>
      </c>
      <c r="M405" s="1">
        <v>0</v>
      </c>
      <c r="N405" s="1">
        <v>185.806</v>
      </c>
      <c r="O405" s="1">
        <v>0</v>
      </c>
      <c r="P405" s="1">
        <v>0</v>
      </c>
      <c r="Q405" s="1">
        <v>184.6</v>
      </c>
      <c r="R405" s="1">
        <v>0</v>
      </c>
      <c r="S405" s="1">
        <v>0</v>
      </c>
      <c r="T405" s="1">
        <v>0</v>
      </c>
      <c r="U405" s="1">
        <v>1.206</v>
      </c>
      <c r="V405" s="1">
        <v>0</v>
      </c>
      <c r="W405" s="1">
        <v>0</v>
      </c>
      <c r="X405" s="1">
        <v>0</v>
      </c>
      <c r="Y405" s="1">
        <v>0</v>
      </c>
      <c r="Z405" s="1">
        <v>184.6</v>
      </c>
      <c r="AA405" s="1">
        <v>18.506</v>
      </c>
      <c r="AB405" s="1">
        <v>18.006000000000004</v>
      </c>
      <c r="AC405" s="1">
        <v>0.735</v>
      </c>
      <c r="AD405" s="1">
        <v>0</v>
      </c>
      <c r="AE405" s="1">
        <v>0</v>
      </c>
      <c r="AF405" s="1">
        <v>0</v>
      </c>
      <c r="AG405" s="1">
        <v>0.1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f t="shared" si="24"/>
        <v>0.1</v>
      </c>
      <c r="AN405" s="1">
        <v>0.095</v>
      </c>
      <c r="AO405" s="1">
        <v>0.07</v>
      </c>
      <c r="AP405" s="1">
        <v>0.07</v>
      </c>
      <c r="AQ405" s="1">
        <v>0.2</v>
      </c>
      <c r="AR405" s="1">
        <v>0.1</v>
      </c>
      <c r="AS405" s="1">
        <v>0.1</v>
      </c>
      <c r="AT405">
        <f t="shared" si="25"/>
        <v>0.635</v>
      </c>
      <c r="AU405" s="1">
        <v>0</v>
      </c>
      <c r="AV405" s="1" t="s">
        <v>1836</v>
      </c>
      <c r="BA405" s="2">
        <v>1228</v>
      </c>
      <c r="BD405" s="2">
        <v>1900</v>
      </c>
      <c r="BE405" s="15">
        <f t="shared" si="26"/>
        <v>3128</v>
      </c>
      <c r="BG405" s="2">
        <v>276</v>
      </c>
      <c r="BH405" s="2">
        <v>276</v>
      </c>
      <c r="BJ405" s="2">
        <v>1186</v>
      </c>
      <c r="BK405" s="2">
        <v>276</v>
      </c>
      <c r="BM405" s="2">
        <v>1068</v>
      </c>
      <c r="BN405" s="13">
        <f t="shared" si="27"/>
        <v>3082</v>
      </c>
    </row>
    <row r="406" spans="1:66" ht="12.75">
      <c r="A406" s="1" t="s">
        <v>2262</v>
      </c>
      <c r="B406" s="1" t="s">
        <v>2263</v>
      </c>
      <c r="C406" s="1" t="s">
        <v>2264</v>
      </c>
      <c r="D406" s="1" t="s">
        <v>2265</v>
      </c>
      <c r="E406" s="1" t="s">
        <v>2266</v>
      </c>
      <c r="F406" s="16" t="s">
        <v>213</v>
      </c>
      <c r="G406" s="1" t="s">
        <v>1833</v>
      </c>
      <c r="H406" s="1" t="s">
        <v>2267</v>
      </c>
      <c r="I406" s="1">
        <v>32541</v>
      </c>
      <c r="J406" s="1" t="s">
        <v>1843</v>
      </c>
      <c r="K406" s="1">
        <v>15523</v>
      </c>
      <c r="L406" s="1">
        <v>0</v>
      </c>
      <c r="M406" s="1">
        <v>0</v>
      </c>
      <c r="N406" s="1">
        <v>15523</v>
      </c>
      <c r="O406" s="1">
        <v>0</v>
      </c>
      <c r="P406" s="1">
        <v>0</v>
      </c>
      <c r="Q406" s="1">
        <v>15523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357</v>
      </c>
      <c r="Z406" s="1">
        <v>15166</v>
      </c>
      <c r="AA406" s="1">
        <v>330</v>
      </c>
      <c r="AB406" s="1">
        <v>330</v>
      </c>
      <c r="AC406" s="1">
        <v>330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330</v>
      </c>
      <c r="AL406" s="1">
        <v>0</v>
      </c>
      <c r="AM406" s="1">
        <f t="shared" si="24"/>
        <v>330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>
        <f t="shared" si="25"/>
        <v>0</v>
      </c>
      <c r="AU406" s="1">
        <v>0</v>
      </c>
      <c r="AV406" s="1" t="s">
        <v>1844</v>
      </c>
      <c r="AZ406" s="2">
        <v>5969</v>
      </c>
      <c r="BA406" s="2">
        <v>1228</v>
      </c>
      <c r="BC406" s="2">
        <v>1720</v>
      </c>
      <c r="BD406" s="2">
        <v>7130</v>
      </c>
      <c r="BE406" s="15">
        <f t="shared" si="26"/>
        <v>16047</v>
      </c>
      <c r="BG406" s="2">
        <v>276</v>
      </c>
      <c r="BI406" s="2">
        <v>655</v>
      </c>
      <c r="BJ406" s="2">
        <v>1134</v>
      </c>
      <c r="BK406" s="2">
        <v>276</v>
      </c>
      <c r="BL406" s="2">
        <v>620</v>
      </c>
      <c r="BM406" s="2">
        <v>1823</v>
      </c>
      <c r="BN406" s="13">
        <f t="shared" si="27"/>
        <v>4784</v>
      </c>
    </row>
    <row r="407" spans="1:66" ht="12.75">
      <c r="A407" s="1" t="s">
        <v>38</v>
      </c>
      <c r="B407" s="1" t="s">
        <v>39</v>
      </c>
      <c r="C407" s="1" t="s">
        <v>40</v>
      </c>
      <c r="D407" s="1" t="s">
        <v>41</v>
      </c>
      <c r="E407" s="1" t="s">
        <v>42</v>
      </c>
      <c r="F407" s="16" t="s">
        <v>213</v>
      </c>
      <c r="G407" s="1" t="s">
        <v>1894</v>
      </c>
      <c r="H407" s="1" t="s">
        <v>43</v>
      </c>
      <c r="I407" s="1">
        <v>32541</v>
      </c>
      <c r="J407" s="1" t="s">
        <v>1843</v>
      </c>
      <c r="K407" s="1">
        <v>21113</v>
      </c>
      <c r="L407" s="1">
        <v>0</v>
      </c>
      <c r="M407" s="1">
        <v>0</v>
      </c>
      <c r="N407" s="1">
        <v>21113</v>
      </c>
      <c r="O407" s="1">
        <v>0</v>
      </c>
      <c r="P407" s="1">
        <v>0</v>
      </c>
      <c r="Q407" s="1">
        <v>15463</v>
      </c>
      <c r="R407" s="1">
        <v>0</v>
      </c>
      <c r="S407" s="1">
        <v>5500</v>
      </c>
      <c r="T407" s="1">
        <v>0</v>
      </c>
      <c r="U407" s="1">
        <v>150</v>
      </c>
      <c r="V407" s="1">
        <v>0</v>
      </c>
      <c r="W407" s="1">
        <v>0</v>
      </c>
      <c r="X407" s="1">
        <v>0</v>
      </c>
      <c r="Y407" s="1">
        <v>1200</v>
      </c>
      <c r="Z407" s="1">
        <v>14263</v>
      </c>
      <c r="AA407" s="1">
        <v>150</v>
      </c>
      <c r="AB407" s="1">
        <v>150</v>
      </c>
      <c r="AC407" s="1">
        <v>150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f t="shared" si="24"/>
        <v>0</v>
      </c>
      <c r="AN407" s="1">
        <v>150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>
        <f t="shared" si="25"/>
        <v>150</v>
      </c>
      <c r="AU407" s="1">
        <v>0</v>
      </c>
      <c r="AV407" s="1" t="s">
        <v>1919</v>
      </c>
      <c r="AY407" s="2">
        <v>22714</v>
      </c>
      <c r="BE407" s="15">
        <f t="shared" si="26"/>
        <v>22714</v>
      </c>
      <c r="BH407" s="2">
        <f>53196+276</f>
        <v>53472</v>
      </c>
      <c r="BN407" s="13">
        <f t="shared" si="27"/>
        <v>53472</v>
      </c>
    </row>
    <row r="408" spans="1:66" ht="12.75">
      <c r="A408" s="1" t="s">
        <v>64</v>
      </c>
      <c r="B408" s="1" t="s">
        <v>65</v>
      </c>
      <c r="C408" s="1" t="s">
        <v>66</v>
      </c>
      <c r="D408" s="1" t="s">
        <v>1991</v>
      </c>
      <c r="E408" s="1" t="s">
        <v>67</v>
      </c>
      <c r="F408" s="1"/>
      <c r="G408" s="1" t="s">
        <v>1894</v>
      </c>
      <c r="H408" s="1" t="s">
        <v>68</v>
      </c>
      <c r="I408" s="1">
        <v>32541</v>
      </c>
      <c r="J408" s="1" t="s">
        <v>1843</v>
      </c>
      <c r="K408" s="1">
        <v>60.4</v>
      </c>
      <c r="L408" s="1">
        <v>0</v>
      </c>
      <c r="M408" s="1">
        <v>0</v>
      </c>
      <c r="N408" s="1">
        <v>60.4</v>
      </c>
      <c r="O408" s="1">
        <v>0</v>
      </c>
      <c r="P408" s="1">
        <v>0</v>
      </c>
      <c r="Q408" s="1">
        <v>60.4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10</v>
      </c>
      <c r="Z408" s="1">
        <v>50.4</v>
      </c>
      <c r="AA408" s="1">
        <v>10</v>
      </c>
      <c r="AB408" s="1">
        <v>10</v>
      </c>
      <c r="AC408" s="1">
        <v>10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10</v>
      </c>
      <c r="AL408" s="1">
        <v>0</v>
      </c>
      <c r="AM408" s="1">
        <f t="shared" si="24"/>
        <v>10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>
        <f t="shared" si="25"/>
        <v>0</v>
      </c>
      <c r="AU408" s="1">
        <v>0</v>
      </c>
      <c r="AV408" s="1" t="s">
        <v>1836</v>
      </c>
      <c r="BA408" s="2">
        <v>1228</v>
      </c>
      <c r="BE408" s="15">
        <f t="shared" si="26"/>
        <v>1228</v>
      </c>
      <c r="BG408" s="2">
        <v>276</v>
      </c>
      <c r="BJ408" s="2">
        <v>1186</v>
      </c>
      <c r="BK408" s="2">
        <v>276</v>
      </c>
      <c r="BN408" s="13">
        <f t="shared" si="27"/>
        <v>1738</v>
      </c>
    </row>
    <row r="409" spans="1:66" ht="12.75">
      <c r="A409" s="1" t="s">
        <v>69</v>
      </c>
      <c r="B409" s="1" t="s">
        <v>70</v>
      </c>
      <c r="C409" s="1" t="s">
        <v>71</v>
      </c>
      <c r="D409" s="1" t="s">
        <v>1840</v>
      </c>
      <c r="E409" s="1" t="s">
        <v>72</v>
      </c>
      <c r="F409" s="1"/>
      <c r="G409" s="1" t="s">
        <v>1833</v>
      </c>
      <c r="H409" s="1" t="s">
        <v>73</v>
      </c>
      <c r="I409" s="1">
        <v>32541</v>
      </c>
      <c r="J409" s="1" t="s">
        <v>1843</v>
      </c>
      <c r="K409" s="1">
        <v>5142.3</v>
      </c>
      <c r="L409" s="1">
        <v>0</v>
      </c>
      <c r="M409" s="1">
        <v>-1</v>
      </c>
      <c r="N409" s="1">
        <v>5142.3</v>
      </c>
      <c r="O409" s="1">
        <v>0</v>
      </c>
      <c r="P409" s="1">
        <v>-1</v>
      </c>
      <c r="Q409" s="1">
        <v>5142.3</v>
      </c>
      <c r="R409" s="1">
        <v>-1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1579</v>
      </c>
      <c r="Z409" s="1">
        <v>3563.3</v>
      </c>
      <c r="AA409" s="1">
        <v>1525.7</v>
      </c>
      <c r="AB409" s="1">
        <v>1525.7</v>
      </c>
      <c r="AC409" s="1">
        <v>1525.7</v>
      </c>
      <c r="AD409" s="1">
        <v>-1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1525.7</v>
      </c>
      <c r="AL409" s="1">
        <v>0</v>
      </c>
      <c r="AM409" s="1">
        <f t="shared" si="24"/>
        <v>1525.7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>
        <f t="shared" si="25"/>
        <v>0</v>
      </c>
      <c r="AU409" s="1">
        <v>0</v>
      </c>
      <c r="AV409" s="1" t="s">
        <v>1844</v>
      </c>
      <c r="BA409" s="2">
        <v>1228</v>
      </c>
      <c r="BD409" s="2">
        <v>1900</v>
      </c>
      <c r="BE409" s="15">
        <f t="shared" si="26"/>
        <v>3128</v>
      </c>
      <c r="BG409" s="2">
        <v>276</v>
      </c>
      <c r="BJ409" s="2">
        <v>1134</v>
      </c>
      <c r="BK409" s="2">
        <v>276</v>
      </c>
      <c r="BM409" s="2">
        <v>1068</v>
      </c>
      <c r="BN409" s="13">
        <f t="shared" si="27"/>
        <v>2754</v>
      </c>
    </row>
    <row r="410" spans="1:66" ht="12.75">
      <c r="A410" s="1" t="s">
        <v>97</v>
      </c>
      <c r="B410" s="1" t="s">
        <v>98</v>
      </c>
      <c r="C410" s="1" t="s">
        <v>99</v>
      </c>
      <c r="D410" s="1" t="s">
        <v>1892</v>
      </c>
      <c r="E410" s="1" t="s">
        <v>100</v>
      </c>
      <c r="F410" s="1"/>
      <c r="G410" s="1" t="s">
        <v>1894</v>
      </c>
      <c r="H410" s="1" t="s">
        <v>101</v>
      </c>
      <c r="I410" s="1">
        <v>32541</v>
      </c>
      <c r="J410" s="1" t="s">
        <v>1843</v>
      </c>
      <c r="K410" s="1">
        <v>556</v>
      </c>
      <c r="L410" s="1">
        <v>0</v>
      </c>
      <c r="M410" s="1">
        <v>0</v>
      </c>
      <c r="N410" s="1">
        <v>556</v>
      </c>
      <c r="O410" s="1">
        <v>0</v>
      </c>
      <c r="P410" s="1">
        <v>0</v>
      </c>
      <c r="Q410" s="1">
        <v>556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443</v>
      </c>
      <c r="Z410" s="1">
        <v>113</v>
      </c>
      <c r="AA410" s="1">
        <v>443</v>
      </c>
      <c r="AB410" s="1">
        <v>443</v>
      </c>
      <c r="AC410" s="1">
        <v>443</v>
      </c>
      <c r="AD410" s="1">
        <v>0</v>
      </c>
      <c r="AE410" s="1">
        <v>0</v>
      </c>
      <c r="AF410" s="1">
        <v>0</v>
      </c>
      <c r="AG410" s="1">
        <v>0</v>
      </c>
      <c r="AH410" s="1">
        <v>443</v>
      </c>
      <c r="AI410" s="1">
        <v>0</v>
      </c>
      <c r="AJ410" s="1">
        <v>0</v>
      </c>
      <c r="AK410" s="1">
        <v>0</v>
      </c>
      <c r="AL410" s="1">
        <v>0</v>
      </c>
      <c r="AM410" s="1">
        <f t="shared" si="24"/>
        <v>443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>
        <f t="shared" si="25"/>
        <v>0</v>
      </c>
      <c r="AU410" s="1">
        <v>0</v>
      </c>
      <c r="AV410" s="1" t="s">
        <v>1844</v>
      </c>
      <c r="BA410" s="2">
        <v>1228</v>
      </c>
      <c r="BD410" s="2">
        <v>1900</v>
      </c>
      <c r="BE410" s="15">
        <f t="shared" si="26"/>
        <v>3128</v>
      </c>
      <c r="BG410" s="2">
        <v>276</v>
      </c>
      <c r="BJ410" s="2">
        <v>1186</v>
      </c>
      <c r="BK410" s="2">
        <v>276</v>
      </c>
      <c r="BM410" s="2">
        <v>1068</v>
      </c>
      <c r="BN410" s="13">
        <f t="shared" si="27"/>
        <v>2806</v>
      </c>
    </row>
    <row r="411" spans="1:66" ht="12.75">
      <c r="A411" s="1" t="s">
        <v>255</v>
      </c>
      <c r="B411" s="1" t="s">
        <v>256</v>
      </c>
      <c r="C411" s="1" t="s">
        <v>257</v>
      </c>
      <c r="D411" s="1" t="s">
        <v>24</v>
      </c>
      <c r="E411" s="1" t="s">
        <v>258</v>
      </c>
      <c r="F411" s="1"/>
      <c r="G411" s="1" t="s">
        <v>1833</v>
      </c>
      <c r="H411" s="1" t="s">
        <v>259</v>
      </c>
      <c r="I411" s="1">
        <v>32541</v>
      </c>
      <c r="J411" s="1" t="s">
        <v>1843</v>
      </c>
      <c r="K411" s="1">
        <v>13.804078999999998</v>
      </c>
      <c r="L411" s="1">
        <v>0</v>
      </c>
      <c r="M411" s="1">
        <v>0</v>
      </c>
      <c r="N411" s="1">
        <v>13.3</v>
      </c>
      <c r="O411" s="1">
        <v>0</v>
      </c>
      <c r="P411" s="1">
        <v>0</v>
      </c>
      <c r="Q411" s="1">
        <v>2</v>
      </c>
      <c r="R411" s="1">
        <v>0</v>
      </c>
      <c r="S411" s="1">
        <v>11.3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1</v>
      </c>
      <c r="Z411" s="1">
        <v>1</v>
      </c>
      <c r="AA411" s="1">
        <v>1</v>
      </c>
      <c r="AB411" s="1">
        <v>1</v>
      </c>
      <c r="AC411" s="1">
        <v>1</v>
      </c>
      <c r="AD411" s="1">
        <v>0</v>
      </c>
      <c r="AE411" s="1">
        <v>0</v>
      </c>
      <c r="AF411" s="1">
        <v>0</v>
      </c>
      <c r="AG411" s="1">
        <v>0</v>
      </c>
      <c r="AH411" s="1">
        <v>1</v>
      </c>
      <c r="AI411" s="1">
        <v>0</v>
      </c>
      <c r="AJ411" s="1">
        <v>0</v>
      </c>
      <c r="AK411" s="1">
        <v>0</v>
      </c>
      <c r="AL411" s="1">
        <v>0</v>
      </c>
      <c r="AM411" s="1">
        <f t="shared" si="24"/>
        <v>1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>
        <f t="shared" si="25"/>
        <v>0</v>
      </c>
      <c r="AU411" s="1">
        <v>0</v>
      </c>
      <c r="AV411" s="1" t="s">
        <v>1836</v>
      </c>
      <c r="BA411" s="2">
        <v>1228</v>
      </c>
      <c r="BD411" s="2">
        <v>1900</v>
      </c>
      <c r="BE411" s="15">
        <f t="shared" si="26"/>
        <v>3128</v>
      </c>
      <c r="BG411" s="2">
        <v>276</v>
      </c>
      <c r="BJ411" s="2">
        <v>1186</v>
      </c>
      <c r="BK411" s="2">
        <v>276</v>
      </c>
      <c r="BM411" s="2">
        <v>1068</v>
      </c>
      <c r="BN411" s="13">
        <f t="shared" si="27"/>
        <v>2806</v>
      </c>
    </row>
    <row r="412" spans="1:66" ht="12.75">
      <c r="A412" s="1" t="s">
        <v>304</v>
      </c>
      <c r="B412" s="1" t="s">
        <v>305</v>
      </c>
      <c r="C412" s="1" t="s">
        <v>306</v>
      </c>
      <c r="D412" s="1" t="s">
        <v>1848</v>
      </c>
      <c r="E412" s="1" t="s">
        <v>307</v>
      </c>
      <c r="F412" s="16" t="s">
        <v>213</v>
      </c>
      <c r="G412" s="1" t="s">
        <v>1833</v>
      </c>
      <c r="H412" s="1" t="s">
        <v>308</v>
      </c>
      <c r="I412" s="1">
        <v>32541</v>
      </c>
      <c r="J412" s="1" t="s">
        <v>1843</v>
      </c>
      <c r="K412" s="1">
        <v>28162.606731400003</v>
      </c>
      <c r="L412" s="1">
        <v>-1</v>
      </c>
      <c r="M412" s="1">
        <v>-1</v>
      </c>
      <c r="N412" s="1">
        <v>28162.6</v>
      </c>
      <c r="O412" s="1">
        <v>-1</v>
      </c>
      <c r="P412" s="1">
        <v>-1</v>
      </c>
      <c r="Q412" s="1">
        <v>26960.6</v>
      </c>
      <c r="R412" s="1">
        <v>-1</v>
      </c>
      <c r="S412" s="1">
        <v>1202</v>
      </c>
      <c r="T412" s="1">
        <v>-1</v>
      </c>
      <c r="U412" s="1">
        <v>0</v>
      </c>
      <c r="V412" s="1">
        <v>0</v>
      </c>
      <c r="W412" s="1">
        <v>0</v>
      </c>
      <c r="X412" s="1">
        <v>0</v>
      </c>
      <c r="Y412" s="1">
        <v>9029.6</v>
      </c>
      <c r="Z412" s="1">
        <v>17931</v>
      </c>
      <c r="AA412" s="1">
        <v>9029.6</v>
      </c>
      <c r="AB412" s="1">
        <v>9029.6</v>
      </c>
      <c r="AC412" s="1">
        <v>9029.6</v>
      </c>
      <c r="AD412" s="1">
        <v>-1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9029.6</v>
      </c>
      <c r="AL412" s="1">
        <v>0</v>
      </c>
      <c r="AM412" s="1">
        <f t="shared" si="24"/>
        <v>9029.6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>
        <f t="shared" si="25"/>
        <v>0</v>
      </c>
      <c r="AU412" s="1">
        <v>0</v>
      </c>
      <c r="AV412" s="1" t="s">
        <v>1844</v>
      </c>
      <c r="BA412" s="2">
        <v>1228</v>
      </c>
      <c r="BC412" s="2">
        <v>1720</v>
      </c>
      <c r="BD412" s="2">
        <v>7130</v>
      </c>
      <c r="BE412" s="15">
        <f t="shared" si="26"/>
        <v>10078</v>
      </c>
      <c r="BG412" s="2">
        <v>276</v>
      </c>
      <c r="BJ412" s="2">
        <v>986</v>
      </c>
      <c r="BK412" s="2">
        <v>276</v>
      </c>
      <c r="BL412" s="2">
        <v>620</v>
      </c>
      <c r="BM412" s="2">
        <v>1823</v>
      </c>
      <c r="BN412" s="13">
        <f t="shared" si="27"/>
        <v>3981</v>
      </c>
    </row>
    <row r="413" spans="1:66" ht="12.75">
      <c r="A413" s="1" t="s">
        <v>309</v>
      </c>
      <c r="B413" s="1" t="s">
        <v>310</v>
      </c>
      <c r="C413" s="1" t="s">
        <v>311</v>
      </c>
      <c r="D413" s="1" t="s">
        <v>2225</v>
      </c>
      <c r="E413" s="1" t="s">
        <v>312</v>
      </c>
      <c r="F413" s="16" t="s">
        <v>213</v>
      </c>
      <c r="G413" s="1" t="s">
        <v>1894</v>
      </c>
      <c r="H413" s="1" t="s">
        <v>313</v>
      </c>
      <c r="I413" s="1">
        <v>32541</v>
      </c>
      <c r="J413" s="1" t="s">
        <v>1843</v>
      </c>
      <c r="K413" s="1">
        <v>9073</v>
      </c>
      <c r="L413" s="1">
        <v>0</v>
      </c>
      <c r="M413" s="1">
        <v>0</v>
      </c>
      <c r="N413" s="1">
        <v>9073</v>
      </c>
      <c r="O413" s="1">
        <v>0</v>
      </c>
      <c r="P413" s="1">
        <v>0</v>
      </c>
      <c r="Q413" s="1">
        <v>9073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6116</v>
      </c>
      <c r="Z413" s="1">
        <v>2957</v>
      </c>
      <c r="AA413" s="1">
        <v>6116</v>
      </c>
      <c r="AB413" s="1">
        <v>6116</v>
      </c>
      <c r="AC413" s="1">
        <v>6116</v>
      </c>
      <c r="AD413" s="1">
        <v>0</v>
      </c>
      <c r="AE413" s="1">
        <v>0</v>
      </c>
      <c r="AF413" s="1">
        <v>0</v>
      </c>
      <c r="AG413" s="1">
        <v>0</v>
      </c>
      <c r="AH413" s="1">
        <v>2172</v>
      </c>
      <c r="AI413" s="1">
        <v>292</v>
      </c>
      <c r="AJ413" s="1">
        <v>0</v>
      </c>
      <c r="AK413" s="1">
        <v>3652</v>
      </c>
      <c r="AL413" s="1">
        <v>0</v>
      </c>
      <c r="AM413" s="1">
        <f t="shared" si="24"/>
        <v>6116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>
        <f t="shared" si="25"/>
        <v>0</v>
      </c>
      <c r="AU413" s="1">
        <v>0</v>
      </c>
      <c r="AV413" s="1" t="s">
        <v>1844</v>
      </c>
      <c r="BA413" s="2">
        <v>1228</v>
      </c>
      <c r="BC413" s="2">
        <v>1720</v>
      </c>
      <c r="BD413" s="2">
        <v>7130</v>
      </c>
      <c r="BE413" s="15">
        <f t="shared" si="26"/>
        <v>10078</v>
      </c>
      <c r="BG413" s="2">
        <v>276</v>
      </c>
      <c r="BJ413" s="2">
        <v>1174</v>
      </c>
      <c r="BK413" s="2">
        <v>276</v>
      </c>
      <c r="BL413" s="2">
        <v>620</v>
      </c>
      <c r="BM413" s="2">
        <v>1823</v>
      </c>
      <c r="BN413" s="13">
        <f t="shared" si="27"/>
        <v>4169</v>
      </c>
    </row>
    <row r="414" spans="1:66" ht="12.75">
      <c r="A414" s="1" t="s">
        <v>326</v>
      </c>
      <c r="B414" s="1" t="s">
        <v>327</v>
      </c>
      <c r="C414" s="1" t="s">
        <v>1922</v>
      </c>
      <c r="D414" s="1" t="s">
        <v>1923</v>
      </c>
      <c r="E414" s="1" t="s">
        <v>328</v>
      </c>
      <c r="F414" s="1"/>
      <c r="G414" s="1" t="s">
        <v>1833</v>
      </c>
      <c r="H414" s="1" t="s">
        <v>329</v>
      </c>
      <c r="I414" s="1">
        <v>32541</v>
      </c>
      <c r="J414" s="1" t="s">
        <v>1843</v>
      </c>
      <c r="K414" s="1">
        <v>6950</v>
      </c>
      <c r="L414" s="1">
        <v>0</v>
      </c>
      <c r="M414" s="1">
        <v>0</v>
      </c>
      <c r="N414" s="1">
        <v>6950</v>
      </c>
      <c r="O414" s="1">
        <v>0</v>
      </c>
      <c r="P414" s="1">
        <v>0</v>
      </c>
      <c r="Q414" s="1">
        <v>6950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1000</v>
      </c>
      <c r="Z414" s="1">
        <v>5950</v>
      </c>
      <c r="AA414" s="1">
        <v>1000</v>
      </c>
      <c r="AB414" s="1">
        <v>1000</v>
      </c>
      <c r="AC414" s="1">
        <v>1000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1000</v>
      </c>
      <c r="AL414" s="1">
        <v>0</v>
      </c>
      <c r="AM414" s="1">
        <f t="shared" si="24"/>
        <v>1000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>
        <f t="shared" si="25"/>
        <v>0</v>
      </c>
      <c r="AU414" s="1">
        <v>0</v>
      </c>
      <c r="AV414" s="1" t="s">
        <v>1844</v>
      </c>
      <c r="BA414" s="2">
        <v>1228</v>
      </c>
      <c r="BC414" s="2">
        <v>1720</v>
      </c>
      <c r="BE414" s="15">
        <f t="shared" si="26"/>
        <v>2948</v>
      </c>
      <c r="BG414" s="2">
        <v>276</v>
      </c>
      <c r="BJ414" s="2">
        <v>1174</v>
      </c>
      <c r="BK414" s="2">
        <v>276</v>
      </c>
      <c r="BL414" s="2">
        <v>620</v>
      </c>
      <c r="BN414" s="13">
        <f t="shared" si="27"/>
        <v>2346</v>
      </c>
    </row>
    <row r="415" spans="1:66" ht="12.75">
      <c r="A415" s="1" t="s">
        <v>355</v>
      </c>
      <c r="B415" s="1" t="s">
        <v>356</v>
      </c>
      <c r="C415" s="1" t="s">
        <v>357</v>
      </c>
      <c r="D415" s="1" t="s">
        <v>1865</v>
      </c>
      <c r="E415" s="1" t="s">
        <v>358</v>
      </c>
      <c r="F415" s="16" t="s">
        <v>213</v>
      </c>
      <c r="G415" s="1" t="s">
        <v>1833</v>
      </c>
      <c r="H415" s="1" t="s">
        <v>359</v>
      </c>
      <c r="I415" s="1">
        <v>32541</v>
      </c>
      <c r="J415" s="1" t="s">
        <v>1843</v>
      </c>
      <c r="K415" s="1">
        <v>33949.205435799995</v>
      </c>
      <c r="L415" s="1">
        <v>0</v>
      </c>
      <c r="M415" s="1">
        <v>-1</v>
      </c>
      <c r="N415" s="1">
        <v>33088</v>
      </c>
      <c r="O415" s="1">
        <v>0</v>
      </c>
      <c r="P415" s="1">
        <v>0</v>
      </c>
      <c r="Q415" s="1">
        <v>33088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250</v>
      </c>
      <c r="Z415" s="1">
        <v>32838</v>
      </c>
      <c r="AA415" s="1">
        <v>250</v>
      </c>
      <c r="AB415" s="1">
        <v>250</v>
      </c>
      <c r="AC415" s="1">
        <v>250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250</v>
      </c>
      <c r="AL415" s="1">
        <v>0</v>
      </c>
      <c r="AM415" s="1">
        <f t="shared" si="24"/>
        <v>250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>
        <f t="shared" si="25"/>
        <v>0</v>
      </c>
      <c r="AU415" s="1">
        <v>0</v>
      </c>
      <c r="AV415" s="1" t="s">
        <v>1868</v>
      </c>
      <c r="AX415" s="2">
        <v>48960</v>
      </c>
      <c r="BA415" s="2">
        <v>1228</v>
      </c>
      <c r="BC415" s="2">
        <v>1720</v>
      </c>
      <c r="BD415" s="2">
        <v>7130</v>
      </c>
      <c r="BE415" s="15">
        <f t="shared" si="26"/>
        <v>59038</v>
      </c>
      <c r="BG415" s="2">
        <f>27419+276</f>
        <v>27695</v>
      </c>
      <c r="BJ415" s="2">
        <v>1134</v>
      </c>
      <c r="BK415" s="2">
        <v>276</v>
      </c>
      <c r="BL415" s="2">
        <v>620</v>
      </c>
      <c r="BM415" s="2">
        <v>1823</v>
      </c>
      <c r="BN415" s="13">
        <f t="shared" si="27"/>
        <v>31548</v>
      </c>
    </row>
    <row r="416" spans="1:66" ht="12.75">
      <c r="A416" s="1" t="s">
        <v>396</v>
      </c>
      <c r="B416" s="1" t="s">
        <v>397</v>
      </c>
      <c r="C416" s="1" t="s">
        <v>398</v>
      </c>
      <c r="D416" s="1" t="s">
        <v>1899</v>
      </c>
      <c r="E416" s="1" t="s">
        <v>399</v>
      </c>
      <c r="F416" s="16" t="s">
        <v>214</v>
      </c>
      <c r="G416" s="1" t="s">
        <v>1833</v>
      </c>
      <c r="H416" s="1" t="s">
        <v>400</v>
      </c>
      <c r="I416" s="1">
        <v>32541</v>
      </c>
      <c r="J416" s="1" t="s">
        <v>1843</v>
      </c>
      <c r="K416" s="1">
        <v>7113</v>
      </c>
      <c r="L416" s="1">
        <v>0</v>
      </c>
      <c r="M416" s="1">
        <v>0</v>
      </c>
      <c r="N416" s="1">
        <v>7113</v>
      </c>
      <c r="O416" s="1">
        <v>0</v>
      </c>
      <c r="P416" s="1">
        <v>0</v>
      </c>
      <c r="Q416" s="1">
        <v>7113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7113</v>
      </c>
      <c r="Z416" s="1">
        <v>0</v>
      </c>
      <c r="AA416" s="1">
        <v>7113</v>
      </c>
      <c r="AB416" s="1">
        <v>7113</v>
      </c>
      <c r="AC416" s="1">
        <v>7113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7113</v>
      </c>
      <c r="AL416" s="1">
        <v>0</v>
      </c>
      <c r="AM416" s="1">
        <f t="shared" si="24"/>
        <v>7113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>
        <f t="shared" si="25"/>
        <v>0</v>
      </c>
      <c r="AU416" s="1">
        <v>0</v>
      </c>
      <c r="AV416" s="1" t="s">
        <v>1844</v>
      </c>
      <c r="BA416" s="2">
        <v>1228</v>
      </c>
      <c r="BC416" s="2">
        <v>1720</v>
      </c>
      <c r="BD416" s="2">
        <v>1900</v>
      </c>
      <c r="BE416" s="15">
        <f t="shared" si="26"/>
        <v>4848</v>
      </c>
      <c r="BG416" s="2">
        <v>276</v>
      </c>
      <c r="BJ416" s="2">
        <v>1174</v>
      </c>
      <c r="BK416" s="2">
        <v>276</v>
      </c>
      <c r="BL416" s="2">
        <v>620</v>
      </c>
      <c r="BM416" s="2">
        <v>1068</v>
      </c>
      <c r="BN416" s="13">
        <f t="shared" si="27"/>
        <v>3414</v>
      </c>
    </row>
    <row r="417" spans="1:66" ht="12.75">
      <c r="A417" s="1" t="s">
        <v>498</v>
      </c>
      <c r="B417" s="1" t="s">
        <v>499</v>
      </c>
      <c r="C417" s="1" t="s">
        <v>372</v>
      </c>
      <c r="D417" s="1" t="s">
        <v>2225</v>
      </c>
      <c r="E417" s="1" t="s">
        <v>500</v>
      </c>
      <c r="F417" s="1"/>
      <c r="G417" s="1" t="s">
        <v>1833</v>
      </c>
      <c r="H417" s="1" t="s">
        <v>501</v>
      </c>
      <c r="I417" s="1">
        <v>32541</v>
      </c>
      <c r="J417" s="1" t="s">
        <v>1843</v>
      </c>
      <c r="K417" s="1">
        <v>20</v>
      </c>
      <c r="L417" s="1">
        <v>0</v>
      </c>
      <c r="M417" s="1">
        <v>0</v>
      </c>
      <c r="N417" s="1">
        <v>20</v>
      </c>
      <c r="O417" s="1">
        <v>0</v>
      </c>
      <c r="P417" s="1">
        <v>0</v>
      </c>
      <c r="Q417" s="1">
        <v>10</v>
      </c>
      <c r="R417" s="1">
        <v>0</v>
      </c>
      <c r="S417" s="1">
        <v>0</v>
      </c>
      <c r="T417" s="1">
        <v>0</v>
      </c>
      <c r="U417" s="1">
        <v>10</v>
      </c>
      <c r="V417" s="1">
        <v>0</v>
      </c>
      <c r="W417" s="1">
        <v>0</v>
      </c>
      <c r="X417" s="1">
        <v>0</v>
      </c>
      <c r="Y417" s="1">
        <v>0</v>
      </c>
      <c r="Z417" s="1">
        <v>10</v>
      </c>
      <c r="AA417" s="1">
        <v>10</v>
      </c>
      <c r="AB417" s="1">
        <v>10</v>
      </c>
      <c r="AC417" s="1">
        <v>10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f t="shared" si="24"/>
        <v>0</v>
      </c>
      <c r="AN417" s="1">
        <v>10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>
        <f t="shared" si="25"/>
        <v>10</v>
      </c>
      <c r="AU417" s="1">
        <v>0</v>
      </c>
      <c r="AV417" s="1" t="s">
        <v>1836</v>
      </c>
      <c r="BE417" s="15">
        <f t="shared" si="26"/>
        <v>0</v>
      </c>
      <c r="BH417" s="2">
        <v>276</v>
      </c>
      <c r="BN417" s="13">
        <f t="shared" si="27"/>
        <v>276</v>
      </c>
    </row>
    <row r="418" spans="1:66" ht="12.75">
      <c r="A418" s="1" t="s">
        <v>569</v>
      </c>
      <c r="B418" s="1" t="s">
        <v>570</v>
      </c>
      <c r="C418" s="1" t="s">
        <v>571</v>
      </c>
      <c r="D418" s="1" t="s">
        <v>1923</v>
      </c>
      <c r="E418" s="1" t="s">
        <v>572</v>
      </c>
      <c r="F418" s="1"/>
      <c r="G418" s="1" t="s">
        <v>1833</v>
      </c>
      <c r="H418" s="1" t="s">
        <v>573</v>
      </c>
      <c r="I418" s="1">
        <v>32541</v>
      </c>
      <c r="J418" s="1" t="s">
        <v>1843</v>
      </c>
      <c r="K418" s="1">
        <v>5</v>
      </c>
      <c r="L418" s="1">
        <v>0</v>
      </c>
      <c r="M418" s="1">
        <v>0</v>
      </c>
      <c r="N418" s="1">
        <v>5</v>
      </c>
      <c r="O418" s="1">
        <v>0</v>
      </c>
      <c r="P418" s="1">
        <v>0</v>
      </c>
      <c r="Q418" s="1">
        <v>5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5</v>
      </c>
      <c r="Z418" s="1">
        <v>0</v>
      </c>
      <c r="AA418" s="1">
        <v>5</v>
      </c>
      <c r="AB418" s="1">
        <v>5</v>
      </c>
      <c r="AC418" s="1">
        <v>5</v>
      </c>
      <c r="AD418" s="1">
        <v>0</v>
      </c>
      <c r="AE418" s="1">
        <v>0</v>
      </c>
      <c r="AF418" s="1">
        <v>0</v>
      </c>
      <c r="AG418" s="1">
        <v>0</v>
      </c>
      <c r="AH418" s="1">
        <v>5</v>
      </c>
      <c r="AI418" s="1">
        <v>0</v>
      </c>
      <c r="AJ418" s="1">
        <v>0</v>
      </c>
      <c r="AK418" s="1">
        <v>0</v>
      </c>
      <c r="AL418" s="1">
        <v>0</v>
      </c>
      <c r="AM418" s="1">
        <f t="shared" si="24"/>
        <v>5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>
        <f t="shared" si="25"/>
        <v>0</v>
      </c>
      <c r="AU418" s="1">
        <v>0</v>
      </c>
      <c r="AV418" s="1" t="s">
        <v>1836</v>
      </c>
      <c r="BA418" s="2">
        <v>1228</v>
      </c>
      <c r="BD418" s="2">
        <v>1900</v>
      </c>
      <c r="BE418" s="15">
        <f t="shared" si="26"/>
        <v>3128</v>
      </c>
      <c r="BG418" s="2">
        <v>276</v>
      </c>
      <c r="BJ418" s="2">
        <v>1186</v>
      </c>
      <c r="BK418" s="2">
        <v>276</v>
      </c>
      <c r="BM418" s="2">
        <v>1068</v>
      </c>
      <c r="BN418" s="13">
        <f t="shared" si="27"/>
        <v>2806</v>
      </c>
    </row>
    <row r="419" spans="1:66" ht="12.75">
      <c r="A419" s="1" t="s">
        <v>589</v>
      </c>
      <c r="B419" s="1" t="s">
        <v>590</v>
      </c>
      <c r="C419" s="1" t="s">
        <v>591</v>
      </c>
      <c r="D419" s="1" t="s">
        <v>1905</v>
      </c>
      <c r="E419" s="1" t="s">
        <v>592</v>
      </c>
      <c r="F419" s="16" t="s">
        <v>213</v>
      </c>
      <c r="G419" s="1" t="s">
        <v>1833</v>
      </c>
      <c r="H419" s="1" t="s">
        <v>593</v>
      </c>
      <c r="I419" s="1">
        <v>32541</v>
      </c>
      <c r="J419" s="1" t="s">
        <v>1843</v>
      </c>
      <c r="K419" s="1">
        <v>20599.799988</v>
      </c>
      <c r="L419" s="1">
        <v>0</v>
      </c>
      <c r="M419" s="1">
        <v>-1</v>
      </c>
      <c r="N419" s="1">
        <v>19411.599987999998</v>
      </c>
      <c r="O419" s="1">
        <v>0</v>
      </c>
      <c r="P419" s="1">
        <v>-1</v>
      </c>
      <c r="Q419" s="1">
        <v>19131.599987999998</v>
      </c>
      <c r="R419" s="1">
        <v>-1</v>
      </c>
      <c r="S419" s="1">
        <v>280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7664.399987999999</v>
      </c>
      <c r="Z419" s="1">
        <v>11467.2</v>
      </c>
      <c r="AA419" s="1">
        <v>7785.599988</v>
      </c>
      <c r="AB419" s="1">
        <v>7785.599988</v>
      </c>
      <c r="AC419" s="1">
        <v>7663.999988</v>
      </c>
      <c r="AD419" s="1">
        <v>-1</v>
      </c>
      <c r="AE419" s="1">
        <v>0</v>
      </c>
      <c r="AF419" s="1">
        <v>0</v>
      </c>
      <c r="AG419" s="1">
        <v>0</v>
      </c>
      <c r="AH419" s="1">
        <v>520</v>
      </c>
      <c r="AI419" s="1">
        <v>0</v>
      </c>
      <c r="AJ419" s="1">
        <v>0</v>
      </c>
      <c r="AK419" s="1">
        <v>7143.999988</v>
      </c>
      <c r="AL419" s="1">
        <v>0</v>
      </c>
      <c r="AM419" s="1">
        <f t="shared" si="24"/>
        <v>7663.999988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>
        <f t="shared" si="25"/>
        <v>0</v>
      </c>
      <c r="AU419" s="1">
        <v>0</v>
      </c>
      <c r="AV419" s="1" t="s">
        <v>1844</v>
      </c>
      <c r="BA419" s="2">
        <v>1228</v>
      </c>
      <c r="BC419" s="2">
        <v>1720</v>
      </c>
      <c r="BD419" s="2">
        <v>7130</v>
      </c>
      <c r="BE419" s="15">
        <f t="shared" si="26"/>
        <v>10078</v>
      </c>
      <c r="BG419" s="2">
        <v>276</v>
      </c>
      <c r="BJ419" s="2">
        <v>1071</v>
      </c>
      <c r="BK419" s="2">
        <v>276</v>
      </c>
      <c r="BL419" s="2">
        <v>620</v>
      </c>
      <c r="BM419" s="2">
        <v>1823</v>
      </c>
      <c r="BN419" s="13">
        <f t="shared" si="27"/>
        <v>4066</v>
      </c>
    </row>
    <row r="420" spans="1:66" ht="12.75">
      <c r="A420" s="1" t="s">
        <v>594</v>
      </c>
      <c r="B420" s="1" t="s">
        <v>595</v>
      </c>
      <c r="C420" s="1" t="s">
        <v>596</v>
      </c>
      <c r="D420" s="1" t="s">
        <v>1905</v>
      </c>
      <c r="E420" s="1" t="s">
        <v>597</v>
      </c>
      <c r="F420" s="16" t="s">
        <v>213</v>
      </c>
      <c r="G420" s="1" t="s">
        <v>1833</v>
      </c>
      <c r="H420" s="1" t="s">
        <v>598</v>
      </c>
      <c r="I420" s="1">
        <v>32541</v>
      </c>
      <c r="J420" s="1" t="s">
        <v>1843</v>
      </c>
      <c r="K420" s="1">
        <v>16415.8</v>
      </c>
      <c r="L420" s="1">
        <v>0</v>
      </c>
      <c r="M420" s="1">
        <v>-1</v>
      </c>
      <c r="N420" s="1">
        <v>15948</v>
      </c>
      <c r="O420" s="1">
        <v>0</v>
      </c>
      <c r="P420" s="1">
        <v>-1</v>
      </c>
      <c r="Q420" s="1">
        <v>15948</v>
      </c>
      <c r="R420" s="1">
        <v>-1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2530</v>
      </c>
      <c r="Z420" s="1">
        <v>13418</v>
      </c>
      <c r="AA420" s="1">
        <v>2530</v>
      </c>
      <c r="AB420" s="1">
        <v>2530</v>
      </c>
      <c r="AC420" s="1">
        <v>2530</v>
      </c>
      <c r="AD420" s="1">
        <v>-1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2530</v>
      </c>
      <c r="AL420" s="1">
        <v>0</v>
      </c>
      <c r="AM420" s="1">
        <f t="shared" si="24"/>
        <v>2530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>
        <f t="shared" si="25"/>
        <v>0</v>
      </c>
      <c r="AU420" s="1">
        <v>0</v>
      </c>
      <c r="AV420" s="1" t="s">
        <v>1844</v>
      </c>
      <c r="BA420" s="2">
        <v>1228</v>
      </c>
      <c r="BC420" s="2">
        <v>1720</v>
      </c>
      <c r="BE420" s="15">
        <f t="shared" si="26"/>
        <v>2948</v>
      </c>
      <c r="BG420" s="2">
        <v>276</v>
      </c>
      <c r="BJ420" s="2">
        <v>1071</v>
      </c>
      <c r="BK420" s="2">
        <v>276</v>
      </c>
      <c r="BL420" s="2">
        <v>620</v>
      </c>
      <c r="BN420" s="13">
        <f t="shared" si="27"/>
        <v>2243</v>
      </c>
    </row>
    <row r="421" spans="1:66" ht="12.75">
      <c r="A421" s="1" t="s">
        <v>599</v>
      </c>
      <c r="B421" s="1" t="s">
        <v>600</v>
      </c>
      <c r="C421" s="1" t="s">
        <v>601</v>
      </c>
      <c r="D421" s="1" t="s">
        <v>2018</v>
      </c>
      <c r="E421" s="1" t="s">
        <v>602</v>
      </c>
      <c r="F421" s="16" t="s">
        <v>213</v>
      </c>
      <c r="G421" s="1" t="s">
        <v>1833</v>
      </c>
      <c r="H421" s="1" t="s">
        <v>603</v>
      </c>
      <c r="I421" s="1">
        <v>32541</v>
      </c>
      <c r="J421" s="1" t="s">
        <v>1843</v>
      </c>
      <c r="K421" s="1">
        <v>3</v>
      </c>
      <c r="L421" s="1">
        <v>0</v>
      </c>
      <c r="M421" s="1">
        <v>0</v>
      </c>
      <c r="N421" s="1">
        <v>3</v>
      </c>
      <c r="O421" s="1">
        <v>0</v>
      </c>
      <c r="P421" s="1">
        <v>0</v>
      </c>
      <c r="Q421" s="1">
        <v>3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2</v>
      </c>
      <c r="Z421" s="1">
        <v>1</v>
      </c>
      <c r="AA421" s="1">
        <v>2</v>
      </c>
      <c r="AB421" s="1">
        <v>2</v>
      </c>
      <c r="AC421" s="1">
        <v>2</v>
      </c>
      <c r="AD421" s="1">
        <v>0</v>
      </c>
      <c r="AE421" s="1">
        <v>0</v>
      </c>
      <c r="AF421" s="1">
        <v>0</v>
      </c>
      <c r="AG421" s="1">
        <v>0</v>
      </c>
      <c r="AH421" s="1">
        <v>2</v>
      </c>
      <c r="AI421" s="1">
        <v>0</v>
      </c>
      <c r="AJ421" s="1">
        <v>0</v>
      </c>
      <c r="AK421" s="1">
        <v>0</v>
      </c>
      <c r="AL421" s="1">
        <v>0</v>
      </c>
      <c r="AM421" s="1">
        <f t="shared" si="24"/>
        <v>2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>
        <f t="shared" si="25"/>
        <v>0</v>
      </c>
      <c r="AU421" s="1">
        <v>0</v>
      </c>
      <c r="AV421" s="1" t="s">
        <v>1836</v>
      </c>
      <c r="BA421" s="2">
        <v>1228</v>
      </c>
      <c r="BD421" s="2">
        <v>1900</v>
      </c>
      <c r="BE421" s="15">
        <f t="shared" si="26"/>
        <v>3128</v>
      </c>
      <c r="BG421" s="2">
        <v>276</v>
      </c>
      <c r="BJ421" s="2">
        <v>1186</v>
      </c>
      <c r="BK421" s="2">
        <v>276</v>
      </c>
      <c r="BM421" s="2">
        <v>1068</v>
      </c>
      <c r="BN421" s="13">
        <f t="shared" si="27"/>
        <v>2806</v>
      </c>
    </row>
    <row r="422" spans="1:66" ht="12.75">
      <c r="A422" s="1" t="s">
        <v>751</v>
      </c>
      <c r="B422" s="1" t="s">
        <v>752</v>
      </c>
      <c r="C422" s="1" t="s">
        <v>753</v>
      </c>
      <c r="D422" s="1" t="s">
        <v>2119</v>
      </c>
      <c r="E422" s="1" t="s">
        <v>754</v>
      </c>
      <c r="F422" s="1"/>
      <c r="G422" s="1" t="s">
        <v>1833</v>
      </c>
      <c r="H422" s="1" t="s">
        <v>755</v>
      </c>
      <c r="I422" s="1">
        <v>32541</v>
      </c>
      <c r="J422" s="1" t="s">
        <v>1843</v>
      </c>
      <c r="K422" s="1">
        <v>4591</v>
      </c>
      <c r="L422" s="1">
        <v>0</v>
      </c>
      <c r="M422" s="1">
        <v>-1</v>
      </c>
      <c r="N422" s="1">
        <v>4591</v>
      </c>
      <c r="O422" s="1">
        <v>0</v>
      </c>
      <c r="P422" s="1">
        <v>-1</v>
      </c>
      <c r="Q422" s="1">
        <v>4591</v>
      </c>
      <c r="R422" s="1">
        <v>-1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3477</v>
      </c>
      <c r="Z422" s="1">
        <v>1114</v>
      </c>
      <c r="AA422" s="1">
        <v>3477</v>
      </c>
      <c r="AB422" s="1">
        <v>3477</v>
      </c>
      <c r="AC422" s="1">
        <v>3477</v>
      </c>
      <c r="AD422" s="1">
        <v>-1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3477</v>
      </c>
      <c r="AL422" s="1">
        <v>0</v>
      </c>
      <c r="AM422" s="1">
        <f t="shared" si="24"/>
        <v>3477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>
        <f t="shared" si="25"/>
        <v>0</v>
      </c>
      <c r="AU422" s="1">
        <v>0</v>
      </c>
      <c r="AV422" s="1" t="s">
        <v>1844</v>
      </c>
      <c r="BA422" s="2">
        <v>1228</v>
      </c>
      <c r="BD422" s="2">
        <v>1900</v>
      </c>
      <c r="BE422" s="15">
        <f t="shared" si="26"/>
        <v>3128</v>
      </c>
      <c r="BG422" s="2">
        <v>276</v>
      </c>
      <c r="BJ422" s="2">
        <v>1174</v>
      </c>
      <c r="BK422" s="2">
        <v>276</v>
      </c>
      <c r="BM422" s="2">
        <v>1068</v>
      </c>
      <c r="BN422" s="13">
        <f t="shared" si="27"/>
        <v>2794</v>
      </c>
    </row>
    <row r="423" spans="1:66" ht="12.75">
      <c r="A423" s="1" t="s">
        <v>771</v>
      </c>
      <c r="B423" s="1" t="s">
        <v>772</v>
      </c>
      <c r="C423" s="1" t="s">
        <v>773</v>
      </c>
      <c r="D423" s="1" t="s">
        <v>1840</v>
      </c>
      <c r="E423" s="1" t="s">
        <v>774</v>
      </c>
      <c r="F423" s="1"/>
      <c r="G423" s="1" t="s">
        <v>1833</v>
      </c>
      <c r="H423" s="1" t="s">
        <v>775</v>
      </c>
      <c r="I423" s="1">
        <v>32541</v>
      </c>
      <c r="J423" s="1" t="s">
        <v>1843</v>
      </c>
      <c r="K423" s="1">
        <v>5670</v>
      </c>
      <c r="L423" s="1">
        <v>0</v>
      </c>
      <c r="M423" s="1">
        <v>0</v>
      </c>
      <c r="N423" s="1">
        <v>5670</v>
      </c>
      <c r="O423" s="1">
        <v>0</v>
      </c>
      <c r="P423" s="1">
        <v>0</v>
      </c>
      <c r="Q423" s="1">
        <v>5670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1525</v>
      </c>
      <c r="Z423" s="1">
        <v>4145</v>
      </c>
      <c r="AA423" s="1">
        <v>1525</v>
      </c>
      <c r="AB423" s="1">
        <v>1525</v>
      </c>
      <c r="AC423" s="1">
        <v>1525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1525</v>
      </c>
      <c r="AL423" s="1">
        <v>0</v>
      </c>
      <c r="AM423" s="1">
        <f t="shared" si="24"/>
        <v>1525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>
        <f t="shared" si="25"/>
        <v>0</v>
      </c>
      <c r="AU423" s="1">
        <v>0</v>
      </c>
      <c r="AV423" s="1" t="s">
        <v>1844</v>
      </c>
      <c r="BA423" s="2">
        <v>1228</v>
      </c>
      <c r="BD423" s="2">
        <v>1900</v>
      </c>
      <c r="BE423" s="15">
        <f t="shared" si="26"/>
        <v>3128</v>
      </c>
      <c r="BF423" s="2">
        <v>276</v>
      </c>
      <c r="BJ423" s="2">
        <v>1174</v>
      </c>
      <c r="BK423" s="2">
        <v>276</v>
      </c>
      <c r="BM423" s="2">
        <v>1068</v>
      </c>
      <c r="BN423" s="13">
        <f t="shared" si="27"/>
        <v>2794</v>
      </c>
    </row>
    <row r="424" spans="1:66" ht="12.75">
      <c r="A424" s="1" t="s">
        <v>790</v>
      </c>
      <c r="B424" s="1" t="s">
        <v>791</v>
      </c>
      <c r="C424" s="1" t="s">
        <v>792</v>
      </c>
      <c r="D424" s="1" t="s">
        <v>2156</v>
      </c>
      <c r="E424" s="1" t="s">
        <v>793</v>
      </c>
      <c r="F424" s="16" t="s">
        <v>213</v>
      </c>
      <c r="G424" s="1" t="s">
        <v>1833</v>
      </c>
      <c r="H424" s="1" t="s">
        <v>794</v>
      </c>
      <c r="I424" s="1">
        <v>32541</v>
      </c>
      <c r="J424" s="1" t="s">
        <v>1843</v>
      </c>
      <c r="K424" s="1">
        <v>7886</v>
      </c>
      <c r="L424" s="1">
        <v>0</v>
      </c>
      <c r="M424" s="1">
        <v>0</v>
      </c>
      <c r="N424" s="1">
        <v>7886</v>
      </c>
      <c r="O424" s="1">
        <v>0</v>
      </c>
      <c r="P424" s="1">
        <v>0</v>
      </c>
      <c r="Q424" s="1">
        <v>7886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1990</v>
      </c>
      <c r="Z424" s="1">
        <v>5896</v>
      </c>
      <c r="AA424" s="1">
        <v>1990</v>
      </c>
      <c r="AB424" s="1">
        <v>1990</v>
      </c>
      <c r="AC424" s="1">
        <v>1990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1990</v>
      </c>
      <c r="AL424" s="1">
        <v>0</v>
      </c>
      <c r="AM424" s="1">
        <f t="shared" si="24"/>
        <v>1990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>
        <f t="shared" si="25"/>
        <v>0</v>
      </c>
      <c r="AU424" s="1">
        <v>0</v>
      </c>
      <c r="AV424" s="1" t="s">
        <v>1844</v>
      </c>
      <c r="BA424" s="2">
        <v>1228</v>
      </c>
      <c r="BC424" s="2">
        <v>1720</v>
      </c>
      <c r="BE424" s="15">
        <f t="shared" si="26"/>
        <v>2948</v>
      </c>
      <c r="BG424" s="2">
        <v>276</v>
      </c>
      <c r="BJ424" s="2">
        <v>1174</v>
      </c>
      <c r="BK424" s="2">
        <v>276</v>
      </c>
      <c r="BL424" s="2">
        <v>620</v>
      </c>
      <c r="BN424" s="13">
        <f t="shared" si="27"/>
        <v>2346</v>
      </c>
    </row>
    <row r="425" spans="1:66" ht="12.75">
      <c r="A425" s="1" t="s">
        <v>795</v>
      </c>
      <c r="B425" s="1" t="s">
        <v>796</v>
      </c>
      <c r="C425" s="1" t="s">
        <v>797</v>
      </c>
      <c r="D425" s="1" t="s">
        <v>2162</v>
      </c>
      <c r="E425" s="1" t="s">
        <v>798</v>
      </c>
      <c r="F425" s="16" t="s">
        <v>214</v>
      </c>
      <c r="G425" s="1" t="s">
        <v>1833</v>
      </c>
      <c r="H425" s="1" t="s">
        <v>799</v>
      </c>
      <c r="I425" s="1">
        <v>32541</v>
      </c>
      <c r="J425" s="1" t="s">
        <v>1843</v>
      </c>
      <c r="K425" s="1">
        <v>6900</v>
      </c>
      <c r="L425" s="1">
        <v>0</v>
      </c>
      <c r="M425" s="1">
        <v>0</v>
      </c>
      <c r="N425" s="1">
        <v>6900</v>
      </c>
      <c r="O425" s="1">
        <v>0</v>
      </c>
      <c r="P425" s="1">
        <v>0</v>
      </c>
      <c r="Q425" s="1">
        <v>6900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2150</v>
      </c>
      <c r="Z425" s="1">
        <v>4750</v>
      </c>
      <c r="AA425" s="1">
        <v>2150</v>
      </c>
      <c r="AB425" s="1">
        <v>2150</v>
      </c>
      <c r="AC425" s="1">
        <v>2150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2150</v>
      </c>
      <c r="AL425" s="1">
        <v>0</v>
      </c>
      <c r="AM425" s="1">
        <f t="shared" si="24"/>
        <v>2150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>
        <f t="shared" si="25"/>
        <v>0</v>
      </c>
      <c r="AU425" s="1">
        <v>0</v>
      </c>
      <c r="AV425" s="1" t="s">
        <v>1844</v>
      </c>
      <c r="BA425" s="2">
        <v>1228</v>
      </c>
      <c r="BC425" s="2">
        <v>1720</v>
      </c>
      <c r="BD425" s="2">
        <v>1900</v>
      </c>
      <c r="BE425" s="15">
        <f t="shared" si="26"/>
        <v>4848</v>
      </c>
      <c r="BG425" s="2">
        <v>276</v>
      </c>
      <c r="BJ425" s="2">
        <v>1174</v>
      </c>
      <c r="BK425" s="2">
        <v>276</v>
      </c>
      <c r="BL425" s="2">
        <v>620</v>
      </c>
      <c r="BM425" s="2">
        <v>1068</v>
      </c>
      <c r="BN425" s="13">
        <f t="shared" si="27"/>
        <v>3414</v>
      </c>
    </row>
    <row r="426" spans="1:66" ht="12.75">
      <c r="A426" s="1" t="s">
        <v>828</v>
      </c>
      <c r="B426" s="1" t="s">
        <v>829</v>
      </c>
      <c r="C426" s="1" t="s">
        <v>830</v>
      </c>
      <c r="D426" s="1" t="s">
        <v>1892</v>
      </c>
      <c r="E426" s="1" t="s">
        <v>831</v>
      </c>
      <c r="F426" s="1"/>
      <c r="G426" s="1" t="s">
        <v>1833</v>
      </c>
      <c r="H426" s="1" t="s">
        <v>832</v>
      </c>
      <c r="I426" s="1">
        <v>32541</v>
      </c>
      <c r="J426" s="1" t="s">
        <v>1843</v>
      </c>
      <c r="K426" s="1">
        <v>843</v>
      </c>
      <c r="L426" s="1">
        <v>0</v>
      </c>
      <c r="M426" s="1">
        <v>0</v>
      </c>
      <c r="N426" s="1">
        <v>843</v>
      </c>
      <c r="O426" s="1">
        <v>0</v>
      </c>
      <c r="P426" s="1">
        <v>0</v>
      </c>
      <c r="Q426" s="1">
        <v>843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824</v>
      </c>
      <c r="Z426" s="1">
        <v>19</v>
      </c>
      <c r="AA426" s="1">
        <v>824</v>
      </c>
      <c r="AB426" s="1">
        <v>824</v>
      </c>
      <c r="AC426" s="1">
        <v>824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824</v>
      </c>
      <c r="AL426" s="1">
        <v>0</v>
      </c>
      <c r="AM426" s="1">
        <f t="shared" si="24"/>
        <v>824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>
        <f t="shared" si="25"/>
        <v>0</v>
      </c>
      <c r="AU426" s="1">
        <v>0</v>
      </c>
      <c r="AV426" s="1" t="s">
        <v>1844</v>
      </c>
      <c r="BA426" s="2">
        <v>1228</v>
      </c>
      <c r="BD426" s="2">
        <v>1900</v>
      </c>
      <c r="BE426" s="15">
        <f t="shared" si="26"/>
        <v>3128</v>
      </c>
      <c r="BG426" s="2">
        <v>276</v>
      </c>
      <c r="BJ426" s="2">
        <v>1186</v>
      </c>
      <c r="BK426" s="2">
        <v>276</v>
      </c>
      <c r="BM426" s="2">
        <v>1068</v>
      </c>
      <c r="BN426" s="13">
        <f t="shared" si="27"/>
        <v>2806</v>
      </c>
    </row>
    <row r="427" spans="1:66" ht="12.75">
      <c r="A427" s="1" t="s">
        <v>858</v>
      </c>
      <c r="B427" s="1" t="s">
        <v>859</v>
      </c>
      <c r="C427" s="1" t="s">
        <v>860</v>
      </c>
      <c r="D427" s="1" t="s">
        <v>1877</v>
      </c>
      <c r="E427" s="1" t="s">
        <v>861</v>
      </c>
      <c r="F427" s="16" t="s">
        <v>213</v>
      </c>
      <c r="G427" s="1" t="s">
        <v>1833</v>
      </c>
      <c r="H427" s="1" t="s">
        <v>862</v>
      </c>
      <c r="I427" s="1">
        <v>32541</v>
      </c>
      <c r="J427" s="1" t="s">
        <v>1843</v>
      </c>
      <c r="K427" s="1">
        <v>36052.08</v>
      </c>
      <c r="L427" s="1">
        <v>0</v>
      </c>
      <c r="M427" s="1">
        <v>0</v>
      </c>
      <c r="N427" s="1">
        <v>36052</v>
      </c>
      <c r="O427" s="1">
        <v>0</v>
      </c>
      <c r="P427" s="1">
        <v>0</v>
      </c>
      <c r="Q427" s="1">
        <v>36052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36052</v>
      </c>
      <c r="Z427" s="1">
        <v>0</v>
      </c>
      <c r="AA427" s="1">
        <v>36052</v>
      </c>
      <c r="AB427" s="1">
        <v>36052</v>
      </c>
      <c r="AC427" s="1">
        <v>36052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36052</v>
      </c>
      <c r="AL427" s="1">
        <v>0</v>
      </c>
      <c r="AM427" s="1">
        <f t="shared" si="24"/>
        <v>36052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>
        <f t="shared" si="25"/>
        <v>0</v>
      </c>
      <c r="AU427" s="1">
        <v>0</v>
      </c>
      <c r="AV427" s="1" t="s">
        <v>1844</v>
      </c>
      <c r="BA427" s="2">
        <v>1228</v>
      </c>
      <c r="BC427" s="2">
        <v>1720</v>
      </c>
      <c r="BD427" s="2">
        <v>7130</v>
      </c>
      <c r="BE427" s="15">
        <f t="shared" si="26"/>
        <v>10078</v>
      </c>
      <c r="BF427" s="2">
        <v>276</v>
      </c>
      <c r="BJ427" s="2">
        <v>1071</v>
      </c>
      <c r="BK427" s="2">
        <v>276</v>
      </c>
      <c r="BL427" s="2">
        <v>620</v>
      </c>
      <c r="BM427" s="2">
        <v>1823</v>
      </c>
      <c r="BN427" s="13">
        <f t="shared" si="27"/>
        <v>4066</v>
      </c>
    </row>
    <row r="428" spans="1:66" ht="12.75">
      <c r="A428" s="1" t="s">
        <v>892</v>
      </c>
      <c r="B428" s="1" t="s">
        <v>893</v>
      </c>
      <c r="C428" s="1" t="s">
        <v>894</v>
      </c>
      <c r="D428" s="1" t="s">
        <v>1951</v>
      </c>
      <c r="E428" s="1" t="s">
        <v>895</v>
      </c>
      <c r="F428" s="16" t="s">
        <v>213</v>
      </c>
      <c r="G428" s="1" t="s">
        <v>1833</v>
      </c>
      <c r="H428" s="1" t="s">
        <v>896</v>
      </c>
      <c r="I428" s="1">
        <v>32541</v>
      </c>
      <c r="J428" s="1" t="s">
        <v>1843</v>
      </c>
      <c r="K428" s="1">
        <v>14360.000524000001</v>
      </c>
      <c r="L428" s="1">
        <v>0</v>
      </c>
      <c r="M428" s="1">
        <v>0</v>
      </c>
      <c r="N428" s="1">
        <v>14360</v>
      </c>
      <c r="O428" s="1">
        <v>0</v>
      </c>
      <c r="P428" s="1">
        <v>0</v>
      </c>
      <c r="Q428" s="1">
        <v>14360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14360</v>
      </c>
      <c r="Z428" s="1">
        <v>0</v>
      </c>
      <c r="AA428" s="1">
        <v>14360</v>
      </c>
      <c r="AB428" s="1">
        <v>14360</v>
      </c>
      <c r="AC428" s="1">
        <v>14360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14360</v>
      </c>
      <c r="AL428" s="1">
        <v>0</v>
      </c>
      <c r="AM428" s="1">
        <f t="shared" si="24"/>
        <v>14360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>
        <f t="shared" si="25"/>
        <v>0</v>
      </c>
      <c r="AU428" s="1">
        <v>0</v>
      </c>
      <c r="AV428" s="1" t="s">
        <v>1844</v>
      </c>
      <c r="AZ428" s="2">
        <v>17296</v>
      </c>
      <c r="BA428" s="2">
        <v>1228</v>
      </c>
      <c r="BC428" s="2">
        <v>1720</v>
      </c>
      <c r="BE428" s="15">
        <f t="shared" si="26"/>
        <v>20244</v>
      </c>
      <c r="BG428" s="2">
        <v>276</v>
      </c>
      <c r="BI428" s="2">
        <v>1899</v>
      </c>
      <c r="BJ428" s="2">
        <v>1134</v>
      </c>
      <c r="BK428" s="2">
        <v>276</v>
      </c>
      <c r="BL428" s="2">
        <v>620</v>
      </c>
      <c r="BN428" s="13">
        <f t="shared" si="27"/>
        <v>4205</v>
      </c>
    </row>
    <row r="429" spans="1:66" ht="12.75">
      <c r="A429" s="1" t="s">
        <v>897</v>
      </c>
      <c r="B429" s="1" t="s">
        <v>898</v>
      </c>
      <c r="C429" s="1" t="s">
        <v>46</v>
      </c>
      <c r="D429" s="1" t="s">
        <v>1951</v>
      </c>
      <c r="E429" s="1" t="s">
        <v>899</v>
      </c>
      <c r="F429" s="16" t="s">
        <v>213</v>
      </c>
      <c r="G429" s="1" t="s">
        <v>1833</v>
      </c>
      <c r="H429" s="1" t="s">
        <v>900</v>
      </c>
      <c r="I429" s="1">
        <v>32541</v>
      </c>
      <c r="J429" s="1" t="s">
        <v>1843</v>
      </c>
      <c r="K429" s="1">
        <v>2960.0017324</v>
      </c>
      <c r="L429" s="1">
        <v>0</v>
      </c>
      <c r="M429" s="1">
        <v>0</v>
      </c>
      <c r="N429" s="1">
        <v>2960</v>
      </c>
      <c r="O429" s="1">
        <v>0</v>
      </c>
      <c r="P429" s="1">
        <v>0</v>
      </c>
      <c r="Q429" s="1">
        <v>2960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2960</v>
      </c>
      <c r="Z429" s="1">
        <v>0</v>
      </c>
      <c r="AA429" s="1">
        <v>2960</v>
      </c>
      <c r="AB429" s="1">
        <v>2960</v>
      </c>
      <c r="AC429" s="1">
        <v>2960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2960</v>
      </c>
      <c r="AL429" s="1">
        <v>0</v>
      </c>
      <c r="AM429" s="1">
        <f t="shared" si="24"/>
        <v>2960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>
        <f t="shared" si="25"/>
        <v>0</v>
      </c>
      <c r="AU429" s="1">
        <v>0</v>
      </c>
      <c r="AV429" s="1" t="s">
        <v>1844</v>
      </c>
      <c r="BA429" s="2">
        <v>1228</v>
      </c>
      <c r="BD429" s="2">
        <v>1900</v>
      </c>
      <c r="BE429" s="15">
        <f t="shared" si="26"/>
        <v>3128</v>
      </c>
      <c r="BG429" s="2">
        <v>276</v>
      </c>
      <c r="BJ429" s="2">
        <v>1174</v>
      </c>
      <c r="BK429" s="2">
        <v>276</v>
      </c>
      <c r="BM429" s="2">
        <v>1068</v>
      </c>
      <c r="BN429" s="13">
        <f t="shared" si="27"/>
        <v>2794</v>
      </c>
    </row>
    <row r="430" spans="1:66" ht="12.75">
      <c r="A430" s="1" t="s">
        <v>943</v>
      </c>
      <c r="B430" s="1" t="s">
        <v>944</v>
      </c>
      <c r="C430" s="1" t="s">
        <v>945</v>
      </c>
      <c r="D430" s="1" t="s">
        <v>2225</v>
      </c>
      <c r="E430" s="1" t="s">
        <v>946</v>
      </c>
      <c r="F430" s="16" t="s">
        <v>213</v>
      </c>
      <c r="G430" s="1" t="s">
        <v>1833</v>
      </c>
      <c r="H430" s="1" t="s">
        <v>947</v>
      </c>
      <c r="I430" s="1">
        <v>32541</v>
      </c>
      <c r="J430" s="1" t="s">
        <v>1843</v>
      </c>
      <c r="K430" s="1">
        <v>18662.443577</v>
      </c>
      <c r="L430" s="1">
        <v>0</v>
      </c>
      <c r="M430" s="1">
        <v>-1</v>
      </c>
      <c r="N430" s="1">
        <v>17008.244899999998</v>
      </c>
      <c r="O430" s="1">
        <v>0</v>
      </c>
      <c r="P430" s="1">
        <v>-1</v>
      </c>
      <c r="Q430" s="1">
        <v>17004.4249</v>
      </c>
      <c r="R430" s="1">
        <v>-1</v>
      </c>
      <c r="S430" s="1">
        <v>3.82</v>
      </c>
      <c r="T430" s="1">
        <v>-1</v>
      </c>
      <c r="U430" s="1">
        <v>0</v>
      </c>
      <c r="V430" s="1">
        <v>0</v>
      </c>
      <c r="W430" s="1">
        <v>0</v>
      </c>
      <c r="X430" s="1">
        <v>0</v>
      </c>
      <c r="Y430" s="1">
        <v>46.9</v>
      </c>
      <c r="Z430" s="1">
        <v>16957.5249</v>
      </c>
      <c r="AA430" s="1">
        <v>1023.2649</v>
      </c>
      <c r="AB430" s="1">
        <v>1023.2649</v>
      </c>
      <c r="AC430" s="1">
        <v>46.9</v>
      </c>
      <c r="AD430" s="1">
        <v>-1</v>
      </c>
      <c r="AE430" s="1">
        <v>0</v>
      </c>
      <c r="AF430" s="1">
        <v>0</v>
      </c>
      <c r="AG430" s="1">
        <v>0</v>
      </c>
      <c r="AH430" s="1">
        <v>42.5</v>
      </c>
      <c r="AI430" s="1">
        <v>0</v>
      </c>
      <c r="AJ430" s="1">
        <v>0</v>
      </c>
      <c r="AK430" s="1">
        <v>4.4</v>
      </c>
      <c r="AL430" s="1">
        <v>0</v>
      </c>
      <c r="AM430" s="1">
        <f t="shared" si="24"/>
        <v>46.9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>
        <f t="shared" si="25"/>
        <v>0</v>
      </c>
      <c r="AU430" s="1">
        <v>0</v>
      </c>
      <c r="AV430" s="1" t="s">
        <v>1844</v>
      </c>
      <c r="BA430" s="2">
        <v>1228</v>
      </c>
      <c r="BC430" s="2">
        <v>1720</v>
      </c>
      <c r="BE430" s="15">
        <f t="shared" si="26"/>
        <v>2948</v>
      </c>
      <c r="BG430" s="2">
        <v>276</v>
      </c>
      <c r="BJ430" s="2">
        <v>1071</v>
      </c>
      <c r="BK430" s="2">
        <v>276</v>
      </c>
      <c r="BL430" s="2">
        <v>620</v>
      </c>
      <c r="BN430" s="13">
        <f t="shared" si="27"/>
        <v>2243</v>
      </c>
    </row>
    <row r="431" spans="1:66" ht="12.75">
      <c r="A431" s="1" t="s">
        <v>981</v>
      </c>
      <c r="B431" s="1" t="s">
        <v>982</v>
      </c>
      <c r="C431" s="1" t="s">
        <v>983</v>
      </c>
      <c r="D431" s="1" t="s">
        <v>2265</v>
      </c>
      <c r="E431" s="1" t="s">
        <v>984</v>
      </c>
      <c r="F431" s="16" t="s">
        <v>213</v>
      </c>
      <c r="G431" s="1" t="s">
        <v>1894</v>
      </c>
      <c r="H431" s="1" t="s">
        <v>985</v>
      </c>
      <c r="I431" s="1">
        <v>32541</v>
      </c>
      <c r="J431" s="1" t="s">
        <v>1843</v>
      </c>
      <c r="K431" s="1">
        <v>24607.4</v>
      </c>
      <c r="L431" s="1">
        <v>0</v>
      </c>
      <c r="M431" s="1">
        <v>0</v>
      </c>
      <c r="N431" s="1">
        <v>24607.4</v>
      </c>
      <c r="O431" s="1">
        <v>0</v>
      </c>
      <c r="P431" s="1">
        <v>0</v>
      </c>
      <c r="Q431" s="1">
        <v>20230</v>
      </c>
      <c r="R431" s="1">
        <v>0</v>
      </c>
      <c r="S431" s="1">
        <v>4070</v>
      </c>
      <c r="T431" s="1">
        <v>0</v>
      </c>
      <c r="U431" s="1">
        <v>0</v>
      </c>
      <c r="V431" s="1">
        <v>0</v>
      </c>
      <c r="W431" s="1">
        <v>307.4</v>
      </c>
      <c r="X431" s="1">
        <v>0</v>
      </c>
      <c r="Y431" s="1">
        <v>3410</v>
      </c>
      <c r="Z431" s="1">
        <v>16820</v>
      </c>
      <c r="AA431" s="1">
        <v>7.4</v>
      </c>
      <c r="AB431" s="1">
        <v>7.4</v>
      </c>
      <c r="AC431" s="1">
        <v>7.4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f t="shared" si="24"/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>
        <f t="shared" si="25"/>
        <v>0</v>
      </c>
      <c r="AU431" s="1">
        <v>7.4</v>
      </c>
      <c r="AV431" s="1" t="s">
        <v>1919</v>
      </c>
      <c r="BE431" s="15">
        <f t="shared" si="26"/>
        <v>0</v>
      </c>
      <c r="BN431" s="13">
        <f t="shared" si="27"/>
        <v>0</v>
      </c>
    </row>
    <row r="432" spans="1:66" ht="12.75">
      <c r="A432" s="1" t="s">
        <v>986</v>
      </c>
      <c r="B432" s="1" t="s">
        <v>987</v>
      </c>
      <c r="C432" s="1" t="s">
        <v>988</v>
      </c>
      <c r="D432" s="1" t="s">
        <v>1905</v>
      </c>
      <c r="E432" s="1" t="s">
        <v>989</v>
      </c>
      <c r="F432" s="16" t="s">
        <v>213</v>
      </c>
      <c r="G432" s="1" t="s">
        <v>1894</v>
      </c>
      <c r="H432" s="1" t="s">
        <v>990</v>
      </c>
      <c r="I432" s="1">
        <v>32541</v>
      </c>
      <c r="J432" s="1" t="s">
        <v>1843</v>
      </c>
      <c r="K432" s="1">
        <v>33029</v>
      </c>
      <c r="L432" s="1">
        <v>0</v>
      </c>
      <c r="M432" s="1">
        <v>0</v>
      </c>
      <c r="N432" s="1">
        <v>33029</v>
      </c>
      <c r="O432" s="1">
        <v>0</v>
      </c>
      <c r="P432" s="1">
        <v>0</v>
      </c>
      <c r="Q432" s="1">
        <v>32650</v>
      </c>
      <c r="R432" s="1">
        <v>0</v>
      </c>
      <c r="S432" s="1">
        <v>379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3680</v>
      </c>
      <c r="Z432" s="1">
        <v>28970</v>
      </c>
      <c r="AA432" s="1">
        <v>3680</v>
      </c>
      <c r="AB432" s="1">
        <v>3680</v>
      </c>
      <c r="AC432" s="1">
        <v>3680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3680</v>
      </c>
      <c r="AL432" s="1">
        <v>0</v>
      </c>
      <c r="AM432" s="1">
        <f t="shared" si="24"/>
        <v>3680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>
        <f t="shared" si="25"/>
        <v>0</v>
      </c>
      <c r="AU432" s="1">
        <v>0</v>
      </c>
      <c r="AV432" s="1" t="s">
        <v>1919</v>
      </c>
      <c r="BA432" s="2">
        <v>1228</v>
      </c>
      <c r="BC432" s="2">
        <v>1720</v>
      </c>
      <c r="BD432" s="2">
        <v>7130</v>
      </c>
      <c r="BE432" s="15">
        <f t="shared" si="26"/>
        <v>10078</v>
      </c>
      <c r="BF432" s="2">
        <v>276</v>
      </c>
      <c r="BJ432" s="2">
        <v>1134</v>
      </c>
      <c r="BK432" s="2">
        <v>276</v>
      </c>
      <c r="BL432" s="2">
        <v>620</v>
      </c>
      <c r="BM432" s="2">
        <v>1823</v>
      </c>
      <c r="BN432" s="13">
        <f t="shared" si="27"/>
        <v>4129</v>
      </c>
    </row>
    <row r="433" spans="1:66" ht="12.75">
      <c r="A433" s="1" t="s">
        <v>991</v>
      </c>
      <c r="B433" s="1" t="s">
        <v>992</v>
      </c>
      <c r="C433" s="1" t="s">
        <v>993</v>
      </c>
      <c r="D433" s="1" t="s">
        <v>1905</v>
      </c>
      <c r="E433" s="1" t="s">
        <v>994</v>
      </c>
      <c r="F433" s="16" t="s">
        <v>213</v>
      </c>
      <c r="G433" s="1" t="s">
        <v>1833</v>
      </c>
      <c r="H433" s="1" t="s">
        <v>995</v>
      </c>
      <c r="I433" s="1">
        <v>32541</v>
      </c>
      <c r="J433" s="1" t="s">
        <v>1843</v>
      </c>
      <c r="K433" s="1">
        <v>12884.663295000004</v>
      </c>
      <c r="L433" s="1">
        <v>0</v>
      </c>
      <c r="M433" s="1">
        <v>-1</v>
      </c>
      <c r="N433" s="1">
        <v>10000</v>
      </c>
      <c r="O433" s="1">
        <v>0</v>
      </c>
      <c r="P433" s="1">
        <v>-1</v>
      </c>
      <c r="Q433" s="1">
        <v>9000</v>
      </c>
      <c r="R433" s="1">
        <v>-1</v>
      </c>
      <c r="S433" s="1">
        <v>1000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2200</v>
      </c>
      <c r="Z433" s="1">
        <v>6800</v>
      </c>
      <c r="AA433" s="1">
        <v>2200</v>
      </c>
      <c r="AB433" s="1">
        <v>2200</v>
      </c>
      <c r="AC433" s="1">
        <v>2200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2200</v>
      </c>
      <c r="AL433" s="1">
        <v>0</v>
      </c>
      <c r="AM433" s="1">
        <f t="shared" si="24"/>
        <v>2200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>
        <f t="shared" si="25"/>
        <v>0</v>
      </c>
      <c r="AU433" s="1">
        <v>0</v>
      </c>
      <c r="AV433" s="1" t="s">
        <v>1844</v>
      </c>
      <c r="BA433" s="2">
        <v>1228</v>
      </c>
      <c r="BC433" s="2">
        <v>1720</v>
      </c>
      <c r="BD433" s="2">
        <v>7130</v>
      </c>
      <c r="BE433" s="15">
        <f t="shared" si="26"/>
        <v>10078</v>
      </c>
      <c r="BG433" s="2">
        <v>276</v>
      </c>
      <c r="BJ433" s="2">
        <v>1134</v>
      </c>
      <c r="BK433" s="2">
        <v>276</v>
      </c>
      <c r="BL433" s="2">
        <v>620</v>
      </c>
      <c r="BM433" s="2">
        <v>1823</v>
      </c>
      <c r="BN433" s="13">
        <f t="shared" si="27"/>
        <v>4129</v>
      </c>
    </row>
    <row r="434" spans="1:66" ht="12.75">
      <c r="A434" s="1" t="s">
        <v>1046</v>
      </c>
      <c r="B434" s="1" t="s">
        <v>1047</v>
      </c>
      <c r="C434" s="1" t="s">
        <v>1048</v>
      </c>
      <c r="D434" s="1" t="s">
        <v>586</v>
      </c>
      <c r="E434" s="1" t="s">
        <v>1049</v>
      </c>
      <c r="F434" s="1"/>
      <c r="G434" s="1" t="s">
        <v>1833</v>
      </c>
      <c r="H434" s="1" t="s">
        <v>1050</v>
      </c>
      <c r="I434" s="1">
        <v>32541</v>
      </c>
      <c r="J434" s="1" t="s">
        <v>1843</v>
      </c>
      <c r="K434" s="1">
        <v>3793</v>
      </c>
      <c r="L434" s="1">
        <v>0</v>
      </c>
      <c r="M434" s="1">
        <v>0</v>
      </c>
      <c r="N434" s="1">
        <v>3793</v>
      </c>
      <c r="O434" s="1">
        <v>0</v>
      </c>
      <c r="P434" s="1">
        <v>0</v>
      </c>
      <c r="Q434" s="1">
        <v>3793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2465</v>
      </c>
      <c r="Z434" s="1">
        <v>1328</v>
      </c>
      <c r="AA434" s="1">
        <v>2465</v>
      </c>
      <c r="AB434" s="1">
        <v>2465</v>
      </c>
      <c r="AC434" s="1">
        <v>2465</v>
      </c>
      <c r="AD434" s="1">
        <v>0</v>
      </c>
      <c r="AE434" s="1">
        <v>0</v>
      </c>
      <c r="AF434" s="1">
        <v>0</v>
      </c>
      <c r="AG434" s="1">
        <v>0</v>
      </c>
      <c r="AH434" s="1">
        <v>2465</v>
      </c>
      <c r="AI434" s="1">
        <v>0</v>
      </c>
      <c r="AJ434" s="1">
        <v>0</v>
      </c>
      <c r="AK434" s="1">
        <v>0</v>
      </c>
      <c r="AL434" s="1">
        <v>0</v>
      </c>
      <c r="AM434" s="1">
        <f t="shared" si="24"/>
        <v>2465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>
        <f t="shared" si="25"/>
        <v>0</v>
      </c>
      <c r="AU434" s="1">
        <v>0</v>
      </c>
      <c r="AV434" s="1" t="s">
        <v>1844</v>
      </c>
      <c r="BA434" s="2">
        <v>1228</v>
      </c>
      <c r="BD434" s="2">
        <v>1900</v>
      </c>
      <c r="BE434" s="15">
        <f t="shared" si="26"/>
        <v>3128</v>
      </c>
      <c r="BG434" s="2">
        <v>276</v>
      </c>
      <c r="BJ434" s="2">
        <v>1174</v>
      </c>
      <c r="BK434" s="2">
        <v>276</v>
      </c>
      <c r="BM434" s="2">
        <v>1068</v>
      </c>
      <c r="BN434" s="13">
        <f t="shared" si="27"/>
        <v>2794</v>
      </c>
    </row>
    <row r="435" spans="1:66" ht="12.75">
      <c r="A435" s="1" t="s">
        <v>1095</v>
      </c>
      <c r="B435" s="1" t="s">
        <v>1096</v>
      </c>
      <c r="C435" s="1" t="s">
        <v>1097</v>
      </c>
      <c r="D435" s="1" t="s">
        <v>2060</v>
      </c>
      <c r="E435" s="1" t="s">
        <v>1098</v>
      </c>
      <c r="F435" s="1"/>
      <c r="G435" s="1" t="s">
        <v>1833</v>
      </c>
      <c r="H435" s="1" t="s">
        <v>1099</v>
      </c>
      <c r="I435" s="1">
        <v>32541</v>
      </c>
      <c r="J435" s="1" t="s">
        <v>1843</v>
      </c>
      <c r="K435" s="1">
        <v>592</v>
      </c>
      <c r="L435" s="1">
        <v>0</v>
      </c>
      <c r="M435" s="1">
        <v>0</v>
      </c>
      <c r="N435" s="1">
        <v>592</v>
      </c>
      <c r="O435" s="1">
        <v>0</v>
      </c>
      <c r="P435" s="1">
        <v>0</v>
      </c>
      <c r="Q435" s="1">
        <v>592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592</v>
      </c>
      <c r="Z435" s="1">
        <v>0</v>
      </c>
      <c r="AA435" s="1">
        <v>592</v>
      </c>
      <c r="AB435" s="1">
        <v>592</v>
      </c>
      <c r="AC435" s="1">
        <v>592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592</v>
      </c>
      <c r="AL435" s="1">
        <v>0</v>
      </c>
      <c r="AM435" s="1">
        <f t="shared" si="24"/>
        <v>592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>
        <f t="shared" si="25"/>
        <v>0</v>
      </c>
      <c r="AU435" s="1">
        <v>0</v>
      </c>
      <c r="AV435" s="1" t="s">
        <v>1844</v>
      </c>
      <c r="BA435" s="2">
        <v>1228</v>
      </c>
      <c r="BD435" s="2">
        <v>1900</v>
      </c>
      <c r="BE435" s="15">
        <f t="shared" si="26"/>
        <v>3128</v>
      </c>
      <c r="BF435" s="2">
        <v>276</v>
      </c>
      <c r="BJ435" s="2">
        <v>1186</v>
      </c>
      <c r="BK435" s="2">
        <v>276</v>
      </c>
      <c r="BM435" s="2">
        <v>1068</v>
      </c>
      <c r="BN435" s="13">
        <f t="shared" si="27"/>
        <v>2806</v>
      </c>
    </row>
    <row r="436" spans="1:66" ht="12.75">
      <c r="A436" s="1" t="s">
        <v>1115</v>
      </c>
      <c r="B436" s="1" t="s">
        <v>1116</v>
      </c>
      <c r="C436" s="1" t="s">
        <v>1117</v>
      </c>
      <c r="D436" s="1" t="s">
        <v>1923</v>
      </c>
      <c r="E436" s="1" t="s">
        <v>1118</v>
      </c>
      <c r="F436" s="16" t="s">
        <v>213</v>
      </c>
      <c r="G436" s="1" t="s">
        <v>1833</v>
      </c>
      <c r="H436" s="1" t="s">
        <v>1119</v>
      </c>
      <c r="I436" s="1">
        <v>32541</v>
      </c>
      <c r="J436" s="1" t="s">
        <v>1843</v>
      </c>
      <c r="K436" s="1">
        <v>5159</v>
      </c>
      <c r="L436" s="1">
        <v>0</v>
      </c>
      <c r="M436" s="1">
        <v>0</v>
      </c>
      <c r="N436" s="1">
        <v>5159</v>
      </c>
      <c r="O436" s="1">
        <v>0</v>
      </c>
      <c r="P436" s="1">
        <v>0</v>
      </c>
      <c r="Q436" s="1">
        <v>5159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4492</v>
      </c>
      <c r="Z436" s="1">
        <v>667</v>
      </c>
      <c r="AA436" s="1">
        <v>4492</v>
      </c>
      <c r="AB436" s="1">
        <v>4492</v>
      </c>
      <c r="AC436" s="1">
        <v>4492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4492</v>
      </c>
      <c r="AL436" s="1">
        <v>0</v>
      </c>
      <c r="AM436" s="1">
        <f t="shared" si="24"/>
        <v>4492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>
        <f t="shared" si="25"/>
        <v>0</v>
      </c>
      <c r="AU436" s="1">
        <v>0</v>
      </c>
      <c r="AV436" s="1" t="s">
        <v>1844</v>
      </c>
      <c r="BA436" s="2">
        <v>1228</v>
      </c>
      <c r="BE436" s="15">
        <f t="shared" si="26"/>
        <v>1228</v>
      </c>
      <c r="BG436" s="2">
        <v>276</v>
      </c>
      <c r="BJ436" s="2">
        <v>1174</v>
      </c>
      <c r="BK436" s="2">
        <v>276</v>
      </c>
      <c r="BN436" s="13">
        <f t="shared" si="27"/>
        <v>1726</v>
      </c>
    </row>
    <row r="437" spans="1:66" ht="12.75">
      <c r="A437" s="1" t="s">
        <v>1236</v>
      </c>
      <c r="B437" s="1" t="s">
        <v>1237</v>
      </c>
      <c r="C437" s="1" t="s">
        <v>2172</v>
      </c>
      <c r="D437" s="1" t="s">
        <v>1840</v>
      </c>
      <c r="E437" s="1" t="s">
        <v>1238</v>
      </c>
      <c r="F437" s="1"/>
      <c r="G437" s="1" t="s">
        <v>1894</v>
      </c>
      <c r="H437" s="1" t="s">
        <v>1239</v>
      </c>
      <c r="I437" s="1">
        <v>32541</v>
      </c>
      <c r="J437" s="1" t="s">
        <v>1843</v>
      </c>
      <c r="K437" s="1">
        <v>162.59</v>
      </c>
      <c r="L437" s="1">
        <v>0</v>
      </c>
      <c r="M437" s="1">
        <v>0</v>
      </c>
      <c r="N437" s="1">
        <v>162.59</v>
      </c>
      <c r="O437" s="1">
        <v>0</v>
      </c>
      <c r="P437" s="1">
        <v>0</v>
      </c>
      <c r="Q437" s="1">
        <v>162.59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152</v>
      </c>
      <c r="Z437" s="1">
        <v>10.59</v>
      </c>
      <c r="AA437" s="1">
        <v>152</v>
      </c>
      <c r="AB437" s="1">
        <v>152</v>
      </c>
      <c r="AC437" s="1">
        <v>152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152</v>
      </c>
      <c r="AL437" s="1">
        <v>0</v>
      </c>
      <c r="AM437" s="1">
        <f t="shared" si="24"/>
        <v>152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>
        <f t="shared" si="25"/>
        <v>0</v>
      </c>
      <c r="AU437" s="1">
        <v>0</v>
      </c>
      <c r="AV437" s="1" t="s">
        <v>1844</v>
      </c>
      <c r="BA437" s="2">
        <v>1228</v>
      </c>
      <c r="BD437" s="2">
        <v>1900</v>
      </c>
      <c r="BE437" s="15">
        <f t="shared" si="26"/>
        <v>3128</v>
      </c>
      <c r="BG437" s="2">
        <v>276</v>
      </c>
      <c r="BJ437" s="2">
        <v>1186</v>
      </c>
      <c r="BK437" s="2">
        <v>276</v>
      </c>
      <c r="BM437" s="2">
        <v>1068</v>
      </c>
      <c r="BN437" s="13">
        <f t="shared" si="27"/>
        <v>2806</v>
      </c>
    </row>
    <row r="438" spans="1:66" ht="12.75">
      <c r="A438" s="1" t="s">
        <v>1240</v>
      </c>
      <c r="B438" s="1" t="s">
        <v>1241</v>
      </c>
      <c r="C438" s="1" t="s">
        <v>1242</v>
      </c>
      <c r="D438" s="1" t="s">
        <v>1865</v>
      </c>
      <c r="E438" s="1" t="s">
        <v>1243</v>
      </c>
      <c r="F438" s="16" t="s">
        <v>213</v>
      </c>
      <c r="G438" s="1" t="s">
        <v>1894</v>
      </c>
      <c r="H438" s="1" t="s">
        <v>1244</v>
      </c>
      <c r="I438" s="1">
        <v>32541</v>
      </c>
      <c r="J438" s="1" t="s">
        <v>1843</v>
      </c>
      <c r="K438" s="1">
        <v>3500.022</v>
      </c>
      <c r="L438" s="1">
        <v>0</v>
      </c>
      <c r="M438" s="1">
        <v>0</v>
      </c>
      <c r="N438" s="1">
        <v>3500.022</v>
      </c>
      <c r="O438" s="1">
        <v>0</v>
      </c>
      <c r="P438" s="1">
        <v>0</v>
      </c>
      <c r="Q438" s="1">
        <v>3500.022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2560</v>
      </c>
      <c r="Z438" s="1">
        <v>940.0219999999999</v>
      </c>
      <c r="AA438" s="1">
        <v>2560.019</v>
      </c>
      <c r="AB438" s="1">
        <v>2560</v>
      </c>
      <c r="AC438" s="1">
        <v>2560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2560</v>
      </c>
      <c r="AL438" s="1">
        <v>0</v>
      </c>
      <c r="AM438" s="1">
        <f t="shared" si="24"/>
        <v>2560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>
        <f t="shared" si="25"/>
        <v>0</v>
      </c>
      <c r="AU438" s="1">
        <v>0</v>
      </c>
      <c r="AV438" s="1" t="s">
        <v>1868</v>
      </c>
      <c r="BA438" s="2">
        <v>1228</v>
      </c>
      <c r="BD438" s="2">
        <v>1900</v>
      </c>
      <c r="BE438" s="15">
        <f t="shared" si="26"/>
        <v>3128</v>
      </c>
      <c r="BF438" s="2">
        <v>276</v>
      </c>
      <c r="BJ438" s="2">
        <v>1174</v>
      </c>
      <c r="BK438" s="2">
        <v>276</v>
      </c>
      <c r="BM438" s="2">
        <v>1068</v>
      </c>
      <c r="BN438" s="13">
        <f t="shared" si="27"/>
        <v>2794</v>
      </c>
    </row>
    <row r="439" spans="1:66" ht="12.75">
      <c r="A439" s="1" t="s">
        <v>1245</v>
      </c>
      <c r="B439" s="1" t="s">
        <v>1246</v>
      </c>
      <c r="C439" s="1" t="s">
        <v>1247</v>
      </c>
      <c r="D439" s="1" t="s">
        <v>2125</v>
      </c>
      <c r="E439" s="1" t="s">
        <v>1248</v>
      </c>
      <c r="F439" s="16" t="s">
        <v>213</v>
      </c>
      <c r="G439" s="1" t="s">
        <v>1833</v>
      </c>
      <c r="H439" s="1" t="s">
        <v>1249</v>
      </c>
      <c r="I439" s="1">
        <v>32541</v>
      </c>
      <c r="J439" s="1" t="s">
        <v>1843</v>
      </c>
      <c r="K439" s="1">
        <v>22922.907702400003</v>
      </c>
      <c r="L439" s="1">
        <v>-1</v>
      </c>
      <c r="M439" s="1">
        <v>-1</v>
      </c>
      <c r="N439" s="1">
        <v>21240</v>
      </c>
      <c r="O439" s="1">
        <v>0</v>
      </c>
      <c r="P439" s="1">
        <v>0</v>
      </c>
      <c r="Q439" s="1">
        <v>21193</v>
      </c>
      <c r="R439" s="1">
        <v>0</v>
      </c>
      <c r="S439" s="1">
        <v>47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1856</v>
      </c>
      <c r="Z439" s="1">
        <v>19337</v>
      </c>
      <c r="AA439" s="1">
        <v>1853</v>
      </c>
      <c r="AB439" s="1">
        <v>1853</v>
      </c>
      <c r="AC439" s="1">
        <v>1853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1853</v>
      </c>
      <c r="AL439" s="1">
        <v>0</v>
      </c>
      <c r="AM439" s="1">
        <f t="shared" si="24"/>
        <v>1853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>
        <f t="shared" si="25"/>
        <v>0</v>
      </c>
      <c r="AU439" s="1">
        <v>0</v>
      </c>
      <c r="AV439" s="1" t="s">
        <v>1844</v>
      </c>
      <c r="BA439" s="2">
        <v>1228</v>
      </c>
      <c r="BC439" s="2">
        <v>1720</v>
      </c>
      <c r="BE439" s="15">
        <f t="shared" si="26"/>
        <v>2948</v>
      </c>
      <c r="BG439" s="2">
        <v>276</v>
      </c>
      <c r="BJ439" s="2">
        <v>1134</v>
      </c>
      <c r="BK439" s="2">
        <v>276</v>
      </c>
      <c r="BL439" s="2">
        <v>620</v>
      </c>
      <c r="BN439" s="13">
        <f t="shared" si="27"/>
        <v>2306</v>
      </c>
    </row>
    <row r="440" spans="1:66" ht="12.75">
      <c r="A440" s="1" t="s">
        <v>1250</v>
      </c>
      <c r="B440" s="1" t="s">
        <v>1251</v>
      </c>
      <c r="C440" s="1" t="s">
        <v>1864</v>
      </c>
      <c r="D440" s="1" t="s">
        <v>1865</v>
      </c>
      <c r="E440" s="1" t="s">
        <v>1866</v>
      </c>
      <c r="F440" s="16" t="s">
        <v>213</v>
      </c>
      <c r="G440" s="1" t="s">
        <v>1833</v>
      </c>
      <c r="H440" s="1" t="s">
        <v>1252</v>
      </c>
      <c r="I440" s="1">
        <v>32541</v>
      </c>
      <c r="J440" s="1" t="s">
        <v>1843</v>
      </c>
      <c r="K440" s="1">
        <v>21756.9</v>
      </c>
      <c r="L440" s="1">
        <v>0</v>
      </c>
      <c r="M440" s="1">
        <v>0</v>
      </c>
      <c r="N440" s="1">
        <v>21756.9</v>
      </c>
      <c r="O440" s="1">
        <v>0</v>
      </c>
      <c r="P440" s="1">
        <v>0</v>
      </c>
      <c r="Q440" s="1">
        <v>21756.9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8000</v>
      </c>
      <c r="Z440" s="1">
        <v>13756.9</v>
      </c>
      <c r="AA440" s="1">
        <v>8001.9</v>
      </c>
      <c r="AB440" s="1">
        <v>8000</v>
      </c>
      <c r="AC440" s="1">
        <v>8000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8000</v>
      </c>
      <c r="AL440" s="1">
        <v>0</v>
      </c>
      <c r="AM440" s="1">
        <f t="shared" si="24"/>
        <v>8000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>
        <f t="shared" si="25"/>
        <v>0</v>
      </c>
      <c r="AU440" s="1">
        <v>0</v>
      </c>
      <c r="AV440" s="1" t="s">
        <v>1868</v>
      </c>
      <c r="AZ440" s="2">
        <v>17296</v>
      </c>
      <c r="BA440" s="2">
        <v>1228</v>
      </c>
      <c r="BC440" s="2">
        <v>1720</v>
      </c>
      <c r="BD440" s="2">
        <v>7130</v>
      </c>
      <c r="BE440" s="15">
        <f t="shared" si="26"/>
        <v>27374</v>
      </c>
      <c r="BF440" s="2">
        <v>276</v>
      </c>
      <c r="BI440" s="2">
        <v>1899</v>
      </c>
      <c r="BJ440" s="2">
        <v>1134</v>
      </c>
      <c r="BK440" s="2">
        <v>276</v>
      </c>
      <c r="BL440" s="2">
        <v>620</v>
      </c>
      <c r="BM440" s="2">
        <v>1823</v>
      </c>
      <c r="BN440" s="13">
        <f t="shared" si="27"/>
        <v>6028</v>
      </c>
    </row>
    <row r="441" spans="1:66" ht="12.75">
      <c r="A441" s="1" t="s">
        <v>1257</v>
      </c>
      <c r="B441" s="1" t="s">
        <v>1258</v>
      </c>
      <c r="C441" s="1" t="s">
        <v>1259</v>
      </c>
      <c r="D441" s="1" t="s">
        <v>1840</v>
      </c>
      <c r="E441" s="1" t="s">
        <v>1260</v>
      </c>
      <c r="F441" s="1"/>
      <c r="G441" s="1" t="s">
        <v>1833</v>
      </c>
      <c r="H441" s="1" t="s">
        <v>1261</v>
      </c>
      <c r="I441" s="1">
        <v>32541</v>
      </c>
      <c r="J441" s="1" t="s">
        <v>1843</v>
      </c>
      <c r="K441" s="1">
        <v>78.29799999999999</v>
      </c>
      <c r="L441" s="1">
        <v>0</v>
      </c>
      <c r="M441" s="1">
        <v>-1</v>
      </c>
      <c r="N441" s="1">
        <v>78.298</v>
      </c>
      <c r="O441" s="1">
        <v>0</v>
      </c>
      <c r="P441" s="1">
        <v>-1</v>
      </c>
      <c r="Q441" s="1">
        <v>68.68800000000002</v>
      </c>
      <c r="R441" s="1">
        <v>-1</v>
      </c>
      <c r="S441" s="1">
        <v>7.1</v>
      </c>
      <c r="T441" s="1">
        <v>-1</v>
      </c>
      <c r="U441" s="1">
        <v>2.51</v>
      </c>
      <c r="V441" s="1">
        <v>-1</v>
      </c>
      <c r="W441" s="1">
        <v>0</v>
      </c>
      <c r="X441" s="1">
        <v>0</v>
      </c>
      <c r="Y441" s="1">
        <v>14.5</v>
      </c>
      <c r="Z441" s="1">
        <v>54.188</v>
      </c>
      <c r="AA441" s="1">
        <v>17.585</v>
      </c>
      <c r="AB441" s="1">
        <v>17.534</v>
      </c>
      <c r="AC441" s="1">
        <v>17.085</v>
      </c>
      <c r="AD441" s="1">
        <v>-1</v>
      </c>
      <c r="AE441" s="1">
        <v>0</v>
      </c>
      <c r="AF441" s="1">
        <v>0</v>
      </c>
      <c r="AG441" s="1">
        <v>0.077</v>
      </c>
      <c r="AH441" s="1">
        <v>14.5</v>
      </c>
      <c r="AI441" s="1">
        <v>0</v>
      </c>
      <c r="AJ441" s="1">
        <v>0</v>
      </c>
      <c r="AK441" s="1">
        <v>0</v>
      </c>
      <c r="AL441" s="1">
        <v>0</v>
      </c>
      <c r="AM441" s="1">
        <f t="shared" si="24"/>
        <v>14.577</v>
      </c>
      <c r="AN441" s="1">
        <v>0</v>
      </c>
      <c r="AO441" s="1">
        <v>0</v>
      </c>
      <c r="AP441" s="1">
        <v>0</v>
      </c>
      <c r="AQ441" s="1">
        <v>0</v>
      </c>
      <c r="AR441" s="1">
        <v>2.5</v>
      </c>
      <c r="AS441" s="1">
        <v>0.008</v>
      </c>
      <c r="AT441">
        <f t="shared" si="25"/>
        <v>2.508</v>
      </c>
      <c r="AU441" s="1">
        <v>0</v>
      </c>
      <c r="AV441" s="1" t="s">
        <v>1836</v>
      </c>
      <c r="BA441" s="2">
        <v>1228</v>
      </c>
      <c r="BD441" s="2">
        <v>1900</v>
      </c>
      <c r="BE441" s="15">
        <f t="shared" si="26"/>
        <v>3128</v>
      </c>
      <c r="BG441" s="2">
        <v>276</v>
      </c>
      <c r="BH441" s="2">
        <v>276</v>
      </c>
      <c r="BJ441" s="2">
        <v>1186</v>
      </c>
      <c r="BK441" s="2">
        <v>276</v>
      </c>
      <c r="BM441" s="2">
        <v>1068</v>
      </c>
      <c r="BN441" s="13">
        <f t="shared" si="27"/>
        <v>3082</v>
      </c>
    </row>
    <row r="442" spans="1:66" ht="12.75">
      <c r="A442" s="1" t="s">
        <v>1262</v>
      </c>
      <c r="B442" s="1" t="s">
        <v>1263</v>
      </c>
      <c r="C442" s="1" t="s">
        <v>1264</v>
      </c>
      <c r="D442" s="1" t="s">
        <v>2181</v>
      </c>
      <c r="E442" s="1" t="s">
        <v>1265</v>
      </c>
      <c r="F442" s="1"/>
      <c r="G442" s="1" t="s">
        <v>1833</v>
      </c>
      <c r="H442" s="1" t="s">
        <v>1266</v>
      </c>
      <c r="I442" s="1">
        <v>32541</v>
      </c>
      <c r="J442" s="1" t="s">
        <v>1843</v>
      </c>
      <c r="K442" s="1">
        <v>2.5222</v>
      </c>
      <c r="L442" s="1">
        <v>0</v>
      </c>
      <c r="M442" s="1">
        <v>0</v>
      </c>
      <c r="N442" s="1">
        <v>0.0009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0.0009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0.0009</v>
      </c>
      <c r="AB442" s="1">
        <v>0.0009</v>
      </c>
      <c r="AC442" s="1">
        <v>0.0009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f t="shared" si="24"/>
        <v>0</v>
      </c>
      <c r="AN442" s="1">
        <v>0</v>
      </c>
      <c r="AO442" s="1">
        <v>0</v>
      </c>
      <c r="AP442" s="1">
        <v>0</v>
      </c>
      <c r="AQ442" s="1">
        <v>0.0009</v>
      </c>
      <c r="AR442" s="1">
        <v>0</v>
      </c>
      <c r="AS442" s="1">
        <v>0</v>
      </c>
      <c r="AT442">
        <f t="shared" si="25"/>
        <v>0.0009</v>
      </c>
      <c r="AU442" s="1">
        <v>0</v>
      </c>
      <c r="AV442" s="1" t="s">
        <v>1836</v>
      </c>
      <c r="BE442" s="15">
        <f t="shared" si="26"/>
        <v>0</v>
      </c>
      <c r="BH442" s="2">
        <v>276</v>
      </c>
      <c r="BN442" s="13">
        <f t="shared" si="27"/>
        <v>276</v>
      </c>
    </row>
    <row r="443" spans="1:66" ht="12.75">
      <c r="A443" s="1" t="s">
        <v>1282</v>
      </c>
      <c r="B443" s="1" t="s">
        <v>1283</v>
      </c>
      <c r="C443" s="1" t="s">
        <v>1284</v>
      </c>
      <c r="D443" s="1" t="s">
        <v>1892</v>
      </c>
      <c r="E443" s="1" t="s">
        <v>1285</v>
      </c>
      <c r="F443" s="1"/>
      <c r="G443" s="1" t="s">
        <v>1833</v>
      </c>
      <c r="H443" s="1" t="s">
        <v>1286</v>
      </c>
      <c r="I443" s="1">
        <v>32541</v>
      </c>
      <c r="J443" s="1" t="s">
        <v>1843</v>
      </c>
      <c r="K443" s="1">
        <v>1500</v>
      </c>
      <c r="L443" s="1">
        <v>0</v>
      </c>
      <c r="M443" s="1">
        <v>0</v>
      </c>
      <c r="N443" s="1">
        <v>1500</v>
      </c>
      <c r="O443" s="1">
        <v>0</v>
      </c>
      <c r="P443" s="1">
        <v>0</v>
      </c>
      <c r="Q443" s="1">
        <v>1500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500</v>
      </c>
      <c r="Z443" s="1">
        <v>1000</v>
      </c>
      <c r="AA443" s="1">
        <v>500</v>
      </c>
      <c r="AB443" s="1">
        <v>500</v>
      </c>
      <c r="AC443" s="1">
        <v>500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500</v>
      </c>
      <c r="AL443" s="1">
        <v>0</v>
      </c>
      <c r="AM443" s="1">
        <f t="shared" si="24"/>
        <v>500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>
        <f t="shared" si="25"/>
        <v>0</v>
      </c>
      <c r="AU443" s="1">
        <v>0</v>
      </c>
      <c r="AV443" s="1" t="s">
        <v>1844</v>
      </c>
      <c r="BA443" s="2">
        <v>1228</v>
      </c>
      <c r="BD443" s="2">
        <v>1900</v>
      </c>
      <c r="BE443" s="15">
        <f t="shared" si="26"/>
        <v>3128</v>
      </c>
      <c r="BF443" s="2">
        <v>276</v>
      </c>
      <c r="BJ443" s="2">
        <v>1174</v>
      </c>
      <c r="BK443" s="2">
        <v>276</v>
      </c>
      <c r="BM443" s="2">
        <v>1068</v>
      </c>
      <c r="BN443" s="13">
        <f t="shared" si="27"/>
        <v>2794</v>
      </c>
    </row>
    <row r="444" spans="1:66" ht="12.75">
      <c r="A444" s="1" t="s">
        <v>1341</v>
      </c>
      <c r="B444" s="1" t="s">
        <v>1342</v>
      </c>
      <c r="C444" s="1" t="s">
        <v>753</v>
      </c>
      <c r="D444" s="1" t="s">
        <v>2119</v>
      </c>
      <c r="E444" s="1" t="s">
        <v>1343</v>
      </c>
      <c r="F444" s="16" t="s">
        <v>213</v>
      </c>
      <c r="G444" s="1" t="s">
        <v>1833</v>
      </c>
      <c r="H444" s="1" t="s">
        <v>1344</v>
      </c>
      <c r="I444" s="1">
        <v>32541</v>
      </c>
      <c r="J444" s="1" t="s">
        <v>1843</v>
      </c>
      <c r="K444" s="1">
        <v>6960</v>
      </c>
      <c r="L444" s="1">
        <v>0</v>
      </c>
      <c r="M444" s="1">
        <v>0</v>
      </c>
      <c r="N444" s="1">
        <v>6960</v>
      </c>
      <c r="O444" s="1">
        <v>0</v>
      </c>
      <c r="P444" s="1">
        <v>0</v>
      </c>
      <c r="Q444" s="1">
        <v>6960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3660</v>
      </c>
      <c r="Z444" s="1">
        <v>3300</v>
      </c>
      <c r="AA444" s="1">
        <v>3660</v>
      </c>
      <c r="AB444" s="1">
        <v>3660</v>
      </c>
      <c r="AC444" s="1">
        <v>3660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3660</v>
      </c>
      <c r="AL444" s="1">
        <v>0</v>
      </c>
      <c r="AM444" s="1">
        <f t="shared" si="24"/>
        <v>3660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>
        <f t="shared" si="25"/>
        <v>0</v>
      </c>
      <c r="AU444" s="1">
        <v>0</v>
      </c>
      <c r="AV444" s="1" t="s">
        <v>1844</v>
      </c>
      <c r="BA444" s="2">
        <v>1228</v>
      </c>
      <c r="BC444" s="2">
        <v>1720</v>
      </c>
      <c r="BD444" s="2">
        <v>1900</v>
      </c>
      <c r="BE444" s="15">
        <f t="shared" si="26"/>
        <v>4848</v>
      </c>
      <c r="BG444" s="2">
        <v>276</v>
      </c>
      <c r="BJ444" s="2">
        <v>1174</v>
      </c>
      <c r="BK444" s="2">
        <v>276</v>
      </c>
      <c r="BL444" s="2">
        <v>620</v>
      </c>
      <c r="BM444" s="2">
        <v>1068</v>
      </c>
      <c r="BN444" s="13">
        <f t="shared" si="27"/>
        <v>3414</v>
      </c>
    </row>
    <row r="445" spans="1:66" ht="12.75">
      <c r="A445" s="1" t="s">
        <v>1341</v>
      </c>
      <c r="B445" s="1" t="s">
        <v>1345</v>
      </c>
      <c r="C445" s="1" t="s">
        <v>753</v>
      </c>
      <c r="D445" s="1" t="s">
        <v>2119</v>
      </c>
      <c r="E445" s="1" t="s">
        <v>1346</v>
      </c>
      <c r="F445" s="16" t="s">
        <v>213</v>
      </c>
      <c r="G445" s="1" t="s">
        <v>1833</v>
      </c>
      <c r="H445" s="1" t="s">
        <v>1347</v>
      </c>
      <c r="I445" s="1">
        <v>32541</v>
      </c>
      <c r="J445" s="1" t="s">
        <v>1843</v>
      </c>
      <c r="K445" s="1">
        <v>2476</v>
      </c>
      <c r="L445" s="1">
        <v>0</v>
      </c>
      <c r="M445" s="1">
        <v>-1</v>
      </c>
      <c r="N445" s="1">
        <v>2476</v>
      </c>
      <c r="O445" s="1">
        <v>0</v>
      </c>
      <c r="P445" s="1">
        <v>-1</v>
      </c>
      <c r="Q445" s="1">
        <v>2476</v>
      </c>
      <c r="R445" s="1">
        <v>-1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110</v>
      </c>
      <c r="Z445" s="1">
        <v>2366</v>
      </c>
      <c r="AA445" s="1">
        <v>110</v>
      </c>
      <c r="AB445" s="1">
        <v>110</v>
      </c>
      <c r="AC445" s="1">
        <v>110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110</v>
      </c>
      <c r="AJ445" s="1">
        <v>0</v>
      </c>
      <c r="AK445" s="1">
        <v>0</v>
      </c>
      <c r="AL445" s="1">
        <v>0</v>
      </c>
      <c r="AM445" s="1">
        <f t="shared" si="24"/>
        <v>110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>
        <f t="shared" si="25"/>
        <v>0</v>
      </c>
      <c r="AU445" s="1">
        <v>0</v>
      </c>
      <c r="AV445" s="1" t="s">
        <v>1844</v>
      </c>
      <c r="BA445" s="2">
        <v>1228</v>
      </c>
      <c r="BD445" s="2">
        <v>1900</v>
      </c>
      <c r="BE445" s="15">
        <f t="shared" si="26"/>
        <v>3128</v>
      </c>
      <c r="BG445" s="2">
        <v>276</v>
      </c>
      <c r="BJ445" s="2">
        <v>1174</v>
      </c>
      <c r="BK445" s="2">
        <v>276</v>
      </c>
      <c r="BM445" s="2">
        <v>1068</v>
      </c>
      <c r="BN445" s="13">
        <f t="shared" si="27"/>
        <v>2794</v>
      </c>
    </row>
    <row r="446" spans="1:66" ht="12.75">
      <c r="A446" s="1" t="s">
        <v>1399</v>
      </c>
      <c r="B446" s="1" t="s">
        <v>1400</v>
      </c>
      <c r="C446" s="1" t="s">
        <v>797</v>
      </c>
      <c r="D446" s="1" t="s">
        <v>2162</v>
      </c>
      <c r="E446" s="1" t="s">
        <v>1401</v>
      </c>
      <c r="F446" s="16" t="s">
        <v>213</v>
      </c>
      <c r="G446" s="1" t="s">
        <v>1833</v>
      </c>
      <c r="H446" s="1" t="s">
        <v>1402</v>
      </c>
      <c r="I446" s="1">
        <v>32541</v>
      </c>
      <c r="J446" s="1" t="s">
        <v>1843</v>
      </c>
      <c r="K446" s="1">
        <v>23650.001602</v>
      </c>
      <c r="L446" s="1">
        <v>0</v>
      </c>
      <c r="M446" s="1">
        <v>0</v>
      </c>
      <c r="N446" s="1">
        <v>23650</v>
      </c>
      <c r="O446" s="1">
        <v>0</v>
      </c>
      <c r="P446" s="1">
        <v>0</v>
      </c>
      <c r="Q446" s="1">
        <v>13700</v>
      </c>
      <c r="R446" s="1">
        <v>0</v>
      </c>
      <c r="S446" s="1">
        <v>9950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8000</v>
      </c>
      <c r="Z446" s="1">
        <v>5700</v>
      </c>
      <c r="AA446" s="1">
        <v>8000</v>
      </c>
      <c r="AB446" s="1">
        <v>8000</v>
      </c>
      <c r="AC446" s="1">
        <v>8000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8000</v>
      </c>
      <c r="AL446" s="1">
        <v>0</v>
      </c>
      <c r="AM446" s="1">
        <f t="shared" si="24"/>
        <v>8000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>
        <f t="shared" si="25"/>
        <v>0</v>
      </c>
      <c r="AU446" s="1">
        <v>0</v>
      </c>
      <c r="AV446" s="1" t="s">
        <v>1844</v>
      </c>
      <c r="AZ446" s="2">
        <v>5969</v>
      </c>
      <c r="BA446" s="2">
        <v>1228</v>
      </c>
      <c r="BC446" s="2">
        <v>1720</v>
      </c>
      <c r="BD446" s="2">
        <v>7130</v>
      </c>
      <c r="BE446" s="15">
        <f t="shared" si="26"/>
        <v>16047</v>
      </c>
      <c r="BG446" s="2">
        <v>276</v>
      </c>
      <c r="BI446" s="2">
        <v>655</v>
      </c>
      <c r="BJ446" s="2">
        <v>1134</v>
      </c>
      <c r="BK446" s="2">
        <v>276</v>
      </c>
      <c r="BL446" s="2">
        <v>620</v>
      </c>
      <c r="BM446" s="2">
        <v>1823</v>
      </c>
      <c r="BN446" s="13">
        <f t="shared" si="27"/>
        <v>4784</v>
      </c>
    </row>
    <row r="447" spans="1:66" ht="12.75">
      <c r="A447" s="1" t="s">
        <v>1403</v>
      </c>
      <c r="B447" s="1" t="s">
        <v>1404</v>
      </c>
      <c r="C447" s="1" t="s">
        <v>1405</v>
      </c>
      <c r="D447" s="1" t="s">
        <v>1840</v>
      </c>
      <c r="E447" s="1" t="s">
        <v>1406</v>
      </c>
      <c r="F447" s="16" t="s">
        <v>213</v>
      </c>
      <c r="G447" s="1" t="s">
        <v>1833</v>
      </c>
      <c r="H447" s="1" t="s">
        <v>1407</v>
      </c>
      <c r="I447" s="1">
        <v>32541</v>
      </c>
      <c r="J447" s="1" t="s">
        <v>1843</v>
      </c>
      <c r="K447" s="1">
        <v>12.9650564</v>
      </c>
      <c r="L447" s="1">
        <v>0</v>
      </c>
      <c r="M447" s="1">
        <v>-1</v>
      </c>
      <c r="N447" s="1">
        <v>12.895999999999999</v>
      </c>
      <c r="O447" s="1">
        <v>0</v>
      </c>
      <c r="P447" s="1">
        <v>-1</v>
      </c>
      <c r="Q447" s="1">
        <v>12.895999999999999</v>
      </c>
      <c r="R447" s="1">
        <v>-1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12.895999999999999</v>
      </c>
      <c r="Z447" s="1">
        <v>0</v>
      </c>
      <c r="AA447" s="1">
        <v>12.895999999999999</v>
      </c>
      <c r="AB447" s="1">
        <v>12.895999999999999</v>
      </c>
      <c r="AC447" s="1">
        <v>12.895999999999999</v>
      </c>
      <c r="AD447" s="1">
        <v>-1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12.895999999999999</v>
      </c>
      <c r="AL447" s="1">
        <v>0</v>
      </c>
      <c r="AM447" s="1">
        <f t="shared" si="24"/>
        <v>12.895999999999999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>
        <f t="shared" si="25"/>
        <v>0</v>
      </c>
      <c r="AU447" s="1">
        <v>0</v>
      </c>
      <c r="AV447" s="1" t="s">
        <v>1836</v>
      </c>
      <c r="BA447" s="2">
        <v>1228</v>
      </c>
      <c r="BD447" s="2">
        <v>1900</v>
      </c>
      <c r="BE447" s="15">
        <f t="shared" si="26"/>
        <v>3128</v>
      </c>
      <c r="BG447" s="2">
        <v>276</v>
      </c>
      <c r="BJ447" s="2">
        <v>1186</v>
      </c>
      <c r="BK447" s="2">
        <v>276</v>
      </c>
      <c r="BM447" s="2">
        <v>1068</v>
      </c>
      <c r="BN447" s="13">
        <f t="shared" si="27"/>
        <v>2806</v>
      </c>
    </row>
    <row r="448" spans="1:66" ht="12.75">
      <c r="A448" s="1" t="s">
        <v>1451</v>
      </c>
      <c r="B448" s="1" t="s">
        <v>1452</v>
      </c>
      <c r="C448" s="1" t="s">
        <v>1453</v>
      </c>
      <c r="D448" s="1" t="s">
        <v>2225</v>
      </c>
      <c r="E448" s="1" t="s">
        <v>1454</v>
      </c>
      <c r="F448" s="16" t="s">
        <v>213</v>
      </c>
      <c r="G448" s="1" t="s">
        <v>1833</v>
      </c>
      <c r="H448" s="1" t="s">
        <v>1455</v>
      </c>
      <c r="I448" s="1">
        <v>32541</v>
      </c>
      <c r="J448" s="1" t="s">
        <v>1843</v>
      </c>
      <c r="K448" s="1">
        <v>1048.771244</v>
      </c>
      <c r="L448" s="1">
        <v>0</v>
      </c>
      <c r="M448" s="1">
        <v>-1</v>
      </c>
      <c r="N448" s="1">
        <v>947.1</v>
      </c>
      <c r="O448" s="1">
        <v>0</v>
      </c>
      <c r="P448" s="1">
        <v>-1</v>
      </c>
      <c r="Q448" s="1">
        <v>947.1</v>
      </c>
      <c r="R448" s="1">
        <v>-1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514</v>
      </c>
      <c r="Z448" s="1">
        <v>433.1</v>
      </c>
      <c r="AA448" s="1">
        <v>514</v>
      </c>
      <c r="AB448" s="1">
        <v>514</v>
      </c>
      <c r="AC448" s="1">
        <v>514</v>
      </c>
      <c r="AD448" s="1">
        <v>-1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514</v>
      </c>
      <c r="AL448" s="1">
        <v>0</v>
      </c>
      <c r="AM448" s="1">
        <f t="shared" si="24"/>
        <v>514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>
        <f t="shared" si="25"/>
        <v>0</v>
      </c>
      <c r="AU448" s="1">
        <v>0</v>
      </c>
      <c r="AV448" s="1" t="s">
        <v>1844</v>
      </c>
      <c r="BA448" s="2">
        <v>1228</v>
      </c>
      <c r="BD448" s="2">
        <v>1900</v>
      </c>
      <c r="BE448" s="15">
        <f t="shared" si="26"/>
        <v>3128</v>
      </c>
      <c r="BF448" s="2">
        <v>276</v>
      </c>
      <c r="BJ448" s="2">
        <v>1174</v>
      </c>
      <c r="BK448" s="2">
        <v>276</v>
      </c>
      <c r="BM448" s="2">
        <v>1068</v>
      </c>
      <c r="BN448" s="13">
        <f t="shared" si="27"/>
        <v>2794</v>
      </c>
    </row>
    <row r="449" spans="1:66" ht="12.75">
      <c r="A449" s="1" t="s">
        <v>1456</v>
      </c>
      <c r="B449" s="1" t="s">
        <v>1457</v>
      </c>
      <c r="C449" s="1" t="s">
        <v>1458</v>
      </c>
      <c r="D449" s="1" t="s">
        <v>2119</v>
      </c>
      <c r="E449" s="1" t="s">
        <v>1459</v>
      </c>
      <c r="F449" s="16" t="s">
        <v>213</v>
      </c>
      <c r="G449" s="1" t="s">
        <v>1833</v>
      </c>
      <c r="H449" s="1" t="s">
        <v>1460</v>
      </c>
      <c r="I449" s="1">
        <v>32541</v>
      </c>
      <c r="J449" s="1" t="s">
        <v>1843</v>
      </c>
      <c r="K449" s="1">
        <v>13898.000349999998</v>
      </c>
      <c r="L449" s="1">
        <v>0</v>
      </c>
      <c r="M449" s="1">
        <v>-1</v>
      </c>
      <c r="N449" s="1">
        <v>13898</v>
      </c>
      <c r="O449" s="1">
        <v>0</v>
      </c>
      <c r="P449" s="1">
        <v>-1</v>
      </c>
      <c r="Q449" s="1">
        <v>13898</v>
      </c>
      <c r="R449" s="1">
        <v>-1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332</v>
      </c>
      <c r="Z449" s="1">
        <v>13566</v>
      </c>
      <c r="AA449" s="1">
        <v>332</v>
      </c>
      <c r="AB449" s="1">
        <v>332</v>
      </c>
      <c r="AC449" s="1">
        <v>332</v>
      </c>
      <c r="AD449" s="1">
        <v>0</v>
      </c>
      <c r="AE449" s="1">
        <v>0</v>
      </c>
      <c r="AF449" s="1">
        <v>0</v>
      </c>
      <c r="AG449" s="1">
        <v>0</v>
      </c>
      <c r="AH449" s="1">
        <v>332</v>
      </c>
      <c r="AI449" s="1">
        <v>0</v>
      </c>
      <c r="AJ449" s="1">
        <v>0</v>
      </c>
      <c r="AK449" s="1">
        <v>0</v>
      </c>
      <c r="AL449" s="1">
        <v>0</v>
      </c>
      <c r="AM449" s="1">
        <f t="shared" si="24"/>
        <v>332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>
        <f t="shared" si="25"/>
        <v>0</v>
      </c>
      <c r="AU449" s="1">
        <v>0</v>
      </c>
      <c r="AV449" s="1" t="s">
        <v>1844</v>
      </c>
      <c r="BA449" s="2">
        <v>1228</v>
      </c>
      <c r="BC449" s="2">
        <v>1720</v>
      </c>
      <c r="BD449" s="2">
        <v>7130</v>
      </c>
      <c r="BE449" s="15">
        <f t="shared" si="26"/>
        <v>10078</v>
      </c>
      <c r="BG449" s="2">
        <v>276</v>
      </c>
      <c r="BJ449" s="2">
        <v>1134</v>
      </c>
      <c r="BK449" s="2">
        <v>276</v>
      </c>
      <c r="BL449" s="2">
        <v>620</v>
      </c>
      <c r="BM449" s="2">
        <v>1823</v>
      </c>
      <c r="BN449" s="13">
        <f t="shared" si="27"/>
        <v>4129</v>
      </c>
    </row>
    <row r="450" spans="1:66" ht="12.75">
      <c r="A450" s="1" t="s">
        <v>1541</v>
      </c>
      <c r="B450" s="1" t="s">
        <v>1542</v>
      </c>
      <c r="C450" s="1" t="s">
        <v>1543</v>
      </c>
      <c r="D450" s="1" t="s">
        <v>1831</v>
      </c>
      <c r="E450" s="1" t="s">
        <v>1544</v>
      </c>
      <c r="F450" s="1"/>
      <c r="G450" s="1" t="s">
        <v>1894</v>
      </c>
      <c r="H450" s="1" t="s">
        <v>1545</v>
      </c>
      <c r="I450" s="1">
        <v>32541</v>
      </c>
      <c r="J450" s="1" t="s">
        <v>1843</v>
      </c>
      <c r="K450" s="1">
        <v>1205</v>
      </c>
      <c r="L450" s="1">
        <v>0</v>
      </c>
      <c r="M450" s="1">
        <v>0</v>
      </c>
      <c r="N450" s="1">
        <v>1205</v>
      </c>
      <c r="O450" s="1">
        <v>0</v>
      </c>
      <c r="P450" s="1">
        <v>0</v>
      </c>
      <c r="Q450" s="1">
        <v>1205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802</v>
      </c>
      <c r="Z450" s="1">
        <v>403</v>
      </c>
      <c r="AA450" s="1">
        <v>802</v>
      </c>
      <c r="AB450" s="1">
        <v>802</v>
      </c>
      <c r="AC450" s="1">
        <v>802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802</v>
      </c>
      <c r="AL450" s="1">
        <v>0</v>
      </c>
      <c r="AM450" s="1">
        <f t="shared" si="24"/>
        <v>802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>
        <f t="shared" si="25"/>
        <v>0</v>
      </c>
      <c r="AU450" s="1">
        <v>0</v>
      </c>
      <c r="AV450" s="1" t="s">
        <v>1919</v>
      </c>
      <c r="BA450" s="2">
        <v>1228</v>
      </c>
      <c r="BE450" s="15">
        <f t="shared" si="26"/>
        <v>1228</v>
      </c>
      <c r="BG450" s="2">
        <v>276</v>
      </c>
      <c r="BJ450" s="2">
        <v>1174</v>
      </c>
      <c r="BK450" s="2">
        <v>276</v>
      </c>
      <c r="BN450" s="13">
        <f t="shared" si="27"/>
        <v>1726</v>
      </c>
    </row>
    <row r="451" spans="1:66" ht="12.75">
      <c r="A451" s="1" t="s">
        <v>1661</v>
      </c>
      <c r="B451" s="1" t="s">
        <v>1662</v>
      </c>
      <c r="C451" s="1" t="s">
        <v>1663</v>
      </c>
      <c r="D451" s="1" t="s">
        <v>2181</v>
      </c>
      <c r="E451" s="1" t="s">
        <v>1664</v>
      </c>
      <c r="F451" s="1"/>
      <c r="G451" s="1" t="s">
        <v>1833</v>
      </c>
      <c r="H451" s="1" t="s">
        <v>1665</v>
      </c>
      <c r="I451" s="1">
        <v>32541</v>
      </c>
      <c r="J451" s="1" t="s">
        <v>1843</v>
      </c>
      <c r="K451" s="1">
        <v>2395</v>
      </c>
      <c r="L451" s="1">
        <v>0</v>
      </c>
      <c r="M451" s="1">
        <v>0</v>
      </c>
      <c r="N451" s="1">
        <v>2395</v>
      </c>
      <c r="O451" s="1">
        <v>0</v>
      </c>
      <c r="P451" s="1">
        <v>0</v>
      </c>
      <c r="Q451" s="1">
        <v>2395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2395</v>
      </c>
      <c r="Z451" s="1">
        <v>0</v>
      </c>
      <c r="AA451" s="1">
        <v>2395</v>
      </c>
      <c r="AB451" s="1">
        <v>2395</v>
      </c>
      <c r="AC451" s="1">
        <v>2395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2395</v>
      </c>
      <c r="AL451" s="1">
        <v>0</v>
      </c>
      <c r="AM451" s="1">
        <f>SUM(AE451:AL451)</f>
        <v>2395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>
        <f>SUM(AN451:AS451)</f>
        <v>0</v>
      </c>
      <c r="AU451" s="1">
        <v>0</v>
      </c>
      <c r="AV451" s="1" t="s">
        <v>1844</v>
      </c>
      <c r="BA451" s="2">
        <v>1228</v>
      </c>
      <c r="BD451" s="2">
        <v>1900</v>
      </c>
      <c r="BE451" s="15">
        <f>SUM(AW451:BD451)</f>
        <v>3128</v>
      </c>
      <c r="BG451" s="2">
        <v>276</v>
      </c>
      <c r="BJ451" s="2">
        <v>1174</v>
      </c>
      <c r="BK451" s="2">
        <v>276</v>
      </c>
      <c r="BM451" s="2">
        <v>1068</v>
      </c>
      <c r="BN451" s="13">
        <f>SUM(BF451:BM451)</f>
        <v>2794</v>
      </c>
    </row>
    <row r="452" spans="1:66" ht="12.75">
      <c r="A452" s="1" t="s">
        <v>1770</v>
      </c>
      <c r="B452" s="1" t="s">
        <v>1775</v>
      </c>
      <c r="C452" s="1" t="s">
        <v>1776</v>
      </c>
      <c r="D452" s="1" t="s">
        <v>2181</v>
      </c>
      <c r="E452" s="1" t="s">
        <v>1777</v>
      </c>
      <c r="F452" s="16" t="s">
        <v>213</v>
      </c>
      <c r="G452" s="1" t="s">
        <v>1833</v>
      </c>
      <c r="H452" s="1" t="s">
        <v>1778</v>
      </c>
      <c r="I452" s="1">
        <v>32541</v>
      </c>
      <c r="J452" s="1" t="s">
        <v>1843</v>
      </c>
      <c r="K452" s="1">
        <v>32736.800376000025</v>
      </c>
      <c r="L452" s="1">
        <v>0</v>
      </c>
      <c r="M452" s="1">
        <v>-1</v>
      </c>
      <c r="N452" s="1">
        <v>31988.13025</v>
      </c>
      <c r="O452" s="1">
        <v>0</v>
      </c>
      <c r="P452" s="1">
        <v>-1</v>
      </c>
      <c r="Q452" s="1">
        <v>31051.170243999997</v>
      </c>
      <c r="R452" s="1">
        <v>-1</v>
      </c>
      <c r="S452" s="1">
        <v>936.960006</v>
      </c>
      <c r="T452" s="1">
        <v>-1</v>
      </c>
      <c r="U452" s="1">
        <v>0</v>
      </c>
      <c r="V452" s="1">
        <v>0</v>
      </c>
      <c r="W452" s="1">
        <v>0</v>
      </c>
      <c r="X452" s="1">
        <v>0</v>
      </c>
      <c r="Y452" s="1">
        <v>27036.34021</v>
      </c>
      <c r="Z452" s="1">
        <v>4014.830034</v>
      </c>
      <c r="AA452" s="1">
        <v>27036.34021</v>
      </c>
      <c r="AB452" s="1">
        <v>27036.34021</v>
      </c>
      <c r="AC452" s="1">
        <v>27036.34021</v>
      </c>
      <c r="AD452" s="1">
        <v>-1</v>
      </c>
      <c r="AE452" s="1">
        <v>0</v>
      </c>
      <c r="AF452" s="1">
        <v>0</v>
      </c>
      <c r="AG452" s="1">
        <v>0</v>
      </c>
      <c r="AH452" s="1">
        <v>0</v>
      </c>
      <c r="AI452" s="1">
        <v>13.2</v>
      </c>
      <c r="AJ452" s="1">
        <v>0</v>
      </c>
      <c r="AK452" s="1">
        <v>27023.140209999998</v>
      </c>
      <c r="AL452" s="1">
        <v>0</v>
      </c>
      <c r="AM452" s="1">
        <f>SUM(AE452:AL452)</f>
        <v>27036.34021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>
        <f>SUM(AN452:AS452)</f>
        <v>0</v>
      </c>
      <c r="AU452" s="1">
        <v>0</v>
      </c>
      <c r="AV452" s="1" t="s">
        <v>1919</v>
      </c>
      <c r="BA452" s="2">
        <v>1228</v>
      </c>
      <c r="BC452" s="2">
        <v>1720</v>
      </c>
      <c r="BD452" s="2">
        <v>7130</v>
      </c>
      <c r="BE452" s="15">
        <f>SUM(AW452:BD452)</f>
        <v>10078</v>
      </c>
      <c r="BG452" s="2">
        <v>276</v>
      </c>
      <c r="BJ452" s="2">
        <v>986</v>
      </c>
      <c r="BK452" s="2">
        <v>276</v>
      </c>
      <c r="BL452" s="2">
        <v>620</v>
      </c>
      <c r="BM452" s="2">
        <v>1823</v>
      </c>
      <c r="BN452" s="13">
        <f>SUM(BF452:BM452)</f>
        <v>3981</v>
      </c>
    </row>
    <row r="453" spans="1:66" ht="12.75">
      <c r="A453" s="1" t="s">
        <v>1770</v>
      </c>
      <c r="B453" s="1" t="s">
        <v>1771</v>
      </c>
      <c r="C453" s="1" t="s">
        <v>1772</v>
      </c>
      <c r="D453" s="1" t="s">
        <v>2181</v>
      </c>
      <c r="E453" s="1" t="s">
        <v>1773</v>
      </c>
      <c r="F453" s="16" t="s">
        <v>213</v>
      </c>
      <c r="G453" s="1" t="s">
        <v>1833</v>
      </c>
      <c r="H453" s="1" t="s">
        <v>1774</v>
      </c>
      <c r="I453" s="1">
        <v>32541</v>
      </c>
      <c r="J453" s="1" t="s">
        <v>1843</v>
      </c>
      <c r="K453" s="1">
        <v>1680.1995448000005</v>
      </c>
      <c r="L453" s="1">
        <v>0</v>
      </c>
      <c r="M453" s="1">
        <v>0</v>
      </c>
      <c r="N453" s="1">
        <v>611.09</v>
      </c>
      <c r="O453" s="1">
        <v>0</v>
      </c>
      <c r="P453" s="1">
        <v>0</v>
      </c>
      <c r="Q453" s="1">
        <v>593.5</v>
      </c>
      <c r="R453" s="1">
        <v>0</v>
      </c>
      <c r="S453" s="1">
        <v>12</v>
      </c>
      <c r="T453" s="1">
        <v>0</v>
      </c>
      <c r="U453" s="1">
        <v>5.59</v>
      </c>
      <c r="V453" s="1">
        <v>0</v>
      </c>
      <c r="W453" s="1">
        <v>0</v>
      </c>
      <c r="X453" s="1">
        <v>0</v>
      </c>
      <c r="Y453" s="1">
        <v>287</v>
      </c>
      <c r="Z453" s="1">
        <v>306.5</v>
      </c>
      <c r="AA453" s="1">
        <v>292.59</v>
      </c>
      <c r="AB453" s="1">
        <v>292.59</v>
      </c>
      <c r="AC453" s="1">
        <v>292.59</v>
      </c>
      <c r="AD453" s="1">
        <v>0</v>
      </c>
      <c r="AE453" s="1">
        <v>0</v>
      </c>
      <c r="AF453" s="1">
        <v>0</v>
      </c>
      <c r="AG453" s="1">
        <v>0</v>
      </c>
      <c r="AH453" s="1">
        <v>30</v>
      </c>
      <c r="AI453" s="1">
        <v>0</v>
      </c>
      <c r="AJ453" s="1">
        <v>0</v>
      </c>
      <c r="AK453" s="1">
        <v>257</v>
      </c>
      <c r="AL453" s="1">
        <v>0</v>
      </c>
      <c r="AM453" s="1">
        <f>SUM(AE453:AL453)</f>
        <v>287</v>
      </c>
      <c r="AN453" s="1">
        <v>0</v>
      </c>
      <c r="AO453" s="1">
        <v>0</v>
      </c>
      <c r="AP453" s="1">
        <v>0.59</v>
      </c>
      <c r="AQ453" s="1">
        <v>0</v>
      </c>
      <c r="AR453" s="1">
        <v>4.97</v>
      </c>
      <c r="AS453" s="1">
        <v>0.03</v>
      </c>
      <c r="AT453">
        <f>SUM(AN453:AS453)</f>
        <v>5.59</v>
      </c>
      <c r="AU453" s="1">
        <v>0</v>
      </c>
      <c r="AV453" s="1" t="s">
        <v>1844</v>
      </c>
      <c r="BA453" s="2">
        <v>1228</v>
      </c>
      <c r="BD453" s="2">
        <v>1900</v>
      </c>
      <c r="BE453" s="15">
        <f>SUM(AW453:BD453)</f>
        <v>3128</v>
      </c>
      <c r="BG453" s="2">
        <v>276</v>
      </c>
      <c r="BH453" s="2">
        <v>276</v>
      </c>
      <c r="BJ453" s="2">
        <v>1186</v>
      </c>
      <c r="BK453" s="2">
        <v>276</v>
      </c>
      <c r="BM453" s="2">
        <v>1068</v>
      </c>
      <c r="BN453" s="13">
        <f>SUM(BF453:BM453)</f>
        <v>3082</v>
      </c>
    </row>
    <row r="454" spans="1:69" ht="12.75">
      <c r="A454" s="1" t="s">
        <v>1779</v>
      </c>
      <c r="B454" s="1" t="s">
        <v>1780</v>
      </c>
      <c r="C454" s="1" t="s">
        <v>1781</v>
      </c>
      <c r="D454" s="1" t="s">
        <v>1865</v>
      </c>
      <c r="E454" s="1" t="s">
        <v>1782</v>
      </c>
      <c r="F454" s="16" t="s">
        <v>213</v>
      </c>
      <c r="G454" s="1" t="s">
        <v>1894</v>
      </c>
      <c r="H454" s="1" t="s">
        <v>1783</v>
      </c>
      <c r="I454" s="1">
        <v>32541</v>
      </c>
      <c r="J454" s="1" t="s">
        <v>1843</v>
      </c>
      <c r="K454" s="1">
        <v>9618</v>
      </c>
      <c r="L454" s="1">
        <v>0</v>
      </c>
      <c r="M454" s="1">
        <v>0</v>
      </c>
      <c r="N454" s="1">
        <v>9618</v>
      </c>
      <c r="O454" s="1">
        <v>0</v>
      </c>
      <c r="P454" s="1">
        <v>0</v>
      </c>
      <c r="Q454" s="1">
        <v>9618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9148</v>
      </c>
      <c r="Z454" s="1">
        <v>470</v>
      </c>
      <c r="AA454" s="1">
        <v>9148</v>
      </c>
      <c r="AB454" s="1">
        <v>9148</v>
      </c>
      <c r="AC454" s="1">
        <v>9148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9148</v>
      </c>
      <c r="AL454" s="1">
        <v>0</v>
      </c>
      <c r="AM454" s="1">
        <f>SUM(AE454:AL454)</f>
        <v>9148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>
        <f>SUM(AN454:AS454)</f>
        <v>0</v>
      </c>
      <c r="AU454" s="1">
        <v>0</v>
      </c>
      <c r="AV454" s="1" t="s">
        <v>1868</v>
      </c>
      <c r="BA454" s="2">
        <v>1228</v>
      </c>
      <c r="BC454" s="2">
        <v>1720</v>
      </c>
      <c r="BE454" s="15">
        <f>SUM(AW454:BD454)</f>
        <v>2948</v>
      </c>
      <c r="BF454" s="2">
        <v>276</v>
      </c>
      <c r="BJ454" s="2">
        <v>1174</v>
      </c>
      <c r="BK454" s="2">
        <v>276</v>
      </c>
      <c r="BL454" s="2">
        <v>620</v>
      </c>
      <c r="BN454" s="13">
        <f>SUM(BF454:BM454)</f>
        <v>2346</v>
      </c>
      <c r="BO454" s="13">
        <f>MAX(BN390:BN454)</f>
        <v>53472</v>
      </c>
      <c r="BP454" s="13">
        <f>MIN(BN390:BN454)</f>
        <v>0</v>
      </c>
      <c r="BQ454" s="13">
        <f>SUM(BN390:BN454)/64</f>
        <v>4123.328125</v>
      </c>
    </row>
    <row r="455" ht="12.75">
      <c r="BN455" s="13">
        <f>SUM(BN3:BN454)</f>
        <v>5682007</v>
      </c>
    </row>
  </sheetData>
  <printOptions/>
  <pageMargins left="0.75" right="0.75" top="1" bottom="1" header="0.5" footer="0.5"/>
  <pageSetup fitToHeight="18" fitToWidth="1" horizontalDpi="600" verticalDpi="600" orientation="portrait" r:id="rId1"/>
  <headerFooter alignWithMargins="0">
    <oddFooter>&amp;L&amp;F  &amp;A&amp;CPage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twalton</cp:lastModifiedBy>
  <cp:lastPrinted>2008-07-03T13:45:45Z</cp:lastPrinted>
  <dcterms:created xsi:type="dcterms:W3CDTF">2008-05-08T22:25:56Z</dcterms:created>
  <dcterms:modified xsi:type="dcterms:W3CDTF">2008-07-14T17:55:06Z</dcterms:modified>
  <cp:category/>
  <cp:version/>
  <cp:contentType/>
  <cp:contentStatus/>
</cp:coreProperties>
</file>