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NNL" sheetId="1" r:id="rId1"/>
  </sheets>
  <definedNames/>
  <calcPr fullCalcOnLoad="1"/>
</workbook>
</file>

<file path=xl/sharedStrings.xml><?xml version="1.0" encoding="utf-8"?>
<sst xmlns="http://schemas.openxmlformats.org/spreadsheetml/2006/main" count="137" uniqueCount="108">
  <si>
    <t>PNNL</t>
  </si>
  <si>
    <t>Modernization Needs</t>
  </si>
  <si>
    <t>Space Added+</t>
  </si>
  <si>
    <t>Space Removed+</t>
  </si>
  <si>
    <t>TEC</t>
  </si>
  <si>
    <t>Indirect Funded Maintenance (DOE Facilities)*</t>
  </si>
  <si>
    <t>(% of RPV)</t>
  </si>
  <si>
    <t>Indirect Funded Maintenance (BMI Facilities)*</t>
  </si>
  <si>
    <t>Total Indirect Maintenance</t>
  </si>
  <si>
    <t>Estimated Deferred Maintenance -SC</t>
  </si>
  <si>
    <t>Estimated Deferred Maintenance -EM</t>
  </si>
  <si>
    <t xml:space="preserve">                               Total Deferred Maintenance </t>
  </si>
  <si>
    <t>Investiments Reducing Deferred Maintenance</t>
  </si>
  <si>
    <t xml:space="preserve">     Line Items</t>
  </si>
  <si>
    <t xml:space="preserve">     GPP</t>
  </si>
  <si>
    <t xml:space="preserve">     IGPP</t>
  </si>
  <si>
    <t xml:space="preserve">    Indirect Funded Maintenance</t>
  </si>
  <si>
    <t xml:space="preserve">                                                           Total Reductions</t>
  </si>
  <si>
    <t>Net Deferred Maintenance</t>
  </si>
  <si>
    <t>GPP: DOE -- SC **</t>
  </si>
  <si>
    <t xml:space="preserve"> </t>
  </si>
  <si>
    <t>D-493, 326 "B" Floor - Laboratory Upgrades (Cont.)</t>
  </si>
  <si>
    <t>D-498, 326 "A" Floor - Laboratory Upgrades</t>
  </si>
  <si>
    <t>D-497, 331 3rd Floor South - Lab Upgrades</t>
  </si>
  <si>
    <t>D-499, 331 3rd Floor Center - Lab Upgrades</t>
  </si>
  <si>
    <t>D-500, 3rd Floor North &amp; 1st Floor Lab Upgrades</t>
  </si>
  <si>
    <t>329 "C" Section Modifications</t>
  </si>
  <si>
    <t>EMSL Office Addition</t>
  </si>
  <si>
    <t>331A Aquatics Lab Expansion</t>
  </si>
  <si>
    <t>337 seal roof of main mechanical room and 
hotwater conversion</t>
  </si>
  <si>
    <t>350 Roof Replacement/Changeroom Mods/Convert 
to Natural Gas</t>
  </si>
  <si>
    <t>EMSL Shop Modifications</t>
  </si>
  <si>
    <t>Infrastructure Revitalization</t>
  </si>
  <si>
    <t>Other</t>
  </si>
  <si>
    <t>Total SC GPP</t>
  </si>
  <si>
    <t>GPP: DOE -- EM ***</t>
  </si>
  <si>
    <t>325 Renovation Upgrades</t>
  </si>
  <si>
    <t>Total SC &amp; EM GPP</t>
  </si>
  <si>
    <t xml:space="preserve">GPE </t>
  </si>
  <si>
    <t>Information Technology</t>
  </si>
  <si>
    <t>Other GPE Priorities</t>
  </si>
  <si>
    <t>Total GPE</t>
  </si>
  <si>
    <t xml:space="preserve">Infrastructure Line Item Construction </t>
  </si>
  <si>
    <t>EMSL Expansion Phase I</t>
  </si>
  <si>
    <t>EMSL Expansion Phase II</t>
  </si>
  <si>
    <t>EMSL Expansion Phase III</t>
  </si>
  <si>
    <t xml:space="preserve">D-494, Systems Upgrade  </t>
  </si>
  <si>
    <t xml:space="preserve">D-485, 320 Building Renovation </t>
  </si>
  <si>
    <t>Research Support Building</t>
  </si>
  <si>
    <t>65,000 SQ FT</t>
  </si>
  <si>
    <t xml:space="preserve">D-496, Laboratory Systems &amp; Rehabilitation Upgrades </t>
  </si>
  <si>
    <t xml:space="preserve">Engineering Research Laboratory </t>
  </si>
  <si>
    <t>100,000 SQ FT</t>
  </si>
  <si>
    <t>300 Area Replacement Facility--Phase 1</t>
  </si>
  <si>
    <t>30,000 SQ FT</t>
  </si>
  <si>
    <t>300 Area Utility Distribution Systems</t>
  </si>
  <si>
    <t>170,000 SQ FT</t>
  </si>
  <si>
    <t>300 Area Replacement Facility--Phase 2</t>
  </si>
  <si>
    <t>300 Area Replacement Facility - Outyear</t>
  </si>
  <si>
    <t>Line Item total (no programmatic)</t>
  </si>
  <si>
    <t>Line Item Construction (Programmatic)</t>
  </si>
  <si>
    <t xml:space="preserve">Systems Biology Capability </t>
  </si>
  <si>
    <t>up to 300,000 SQ FT</t>
  </si>
  <si>
    <t>up to 150.00</t>
  </si>
  <si>
    <t>Total Line Items</t>
  </si>
  <si>
    <t>Total GPP/GPE/Line Items</t>
  </si>
  <si>
    <t xml:space="preserve">Excess Facilities Clean-up and Disposition **** </t>
  </si>
  <si>
    <t>3720, 306-W, 323, 3730, 3718-P, 305-B</t>
  </si>
  <si>
    <t>94,524 SQ FT</t>
  </si>
  <si>
    <t xml:space="preserve">      Administrative</t>
  </si>
  <si>
    <t xml:space="preserve">      Project D&amp;D</t>
  </si>
  <si>
    <t>Total</t>
  </si>
  <si>
    <t>Spaced Disposition 1995-2001</t>
  </si>
  <si>
    <t xml:space="preserve">     DOE</t>
  </si>
  <si>
    <t>389,365 SQ FT</t>
  </si>
  <si>
    <t xml:space="preserve">     Battelle Northwest</t>
  </si>
  <si>
    <t>43,331 SQ FT</t>
  </si>
  <si>
    <t>Third Party Funding</t>
  </si>
  <si>
    <t xml:space="preserve">     Computational &amp; Analytical Sciences Building  </t>
  </si>
  <si>
    <t xml:space="preserve">     Bio-Ag Building</t>
  </si>
  <si>
    <t>60,000 SQ FT</t>
  </si>
  <si>
    <t xml:space="preserve">     BMI Capital Needs at Pacific Northwest *****</t>
  </si>
  <si>
    <t xml:space="preserve">                 Annex</t>
  </si>
  <si>
    <t xml:space="preserve">                 Auditorium</t>
  </si>
  <si>
    <t xml:space="preserve">                 BRSW</t>
  </si>
  <si>
    <t xml:space="preserve">                 CEL</t>
  </si>
  <si>
    <t xml:space="preserve">                 EDL</t>
  </si>
  <si>
    <t xml:space="preserve">                 ESB</t>
  </si>
  <si>
    <t xml:space="preserve">                 Leased Buildings</t>
  </si>
  <si>
    <t xml:space="preserve">                 LSL-II</t>
  </si>
  <si>
    <t xml:space="preserve">                 Math</t>
  </si>
  <si>
    <t xml:space="preserve">                 MSL-1</t>
  </si>
  <si>
    <t xml:space="preserve">                 MSL-2</t>
  </si>
  <si>
    <t xml:space="preserve">                 MSL-3</t>
  </si>
  <si>
    <t xml:space="preserve">                 MSL-5</t>
  </si>
  <si>
    <t xml:space="preserve">                 PDLE</t>
  </si>
  <si>
    <t xml:space="preserve">                 PDLW</t>
  </si>
  <si>
    <t xml:space="preserve">                 PSL</t>
  </si>
  <si>
    <t xml:space="preserve">                 ROB</t>
  </si>
  <si>
    <t xml:space="preserve">                RRC</t>
  </si>
  <si>
    <t xml:space="preserve">                RTL</t>
  </si>
  <si>
    <t>Total BMI Capital</t>
  </si>
  <si>
    <t>Total Third Party</t>
  </si>
  <si>
    <t>*    Indirect funded Real Property Maintenance</t>
  </si>
  <si>
    <t>**   GPP beyond 2007 is based on past planned work plus escalation.  Specific projects will be defined at a later date.</t>
  </si>
  <si>
    <t>***  Outyear EM GPP (FY2006 and beyond) requirements represent an estimated steady state of investment to maintain operational condition of facility.</t>
  </si>
  <si>
    <t>**** Includes planned 300 Area Accellerated cleanup facilties D&amp;D cost</t>
  </si>
  <si>
    <t>***** Figures derived from Facility Condition Assessments.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</si>
</sst>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0.0%"/>
    <numFmt numFmtId="171" formatCode="&quot;$&quot;#,##0"/>
    <numFmt numFmtId="172" formatCode="&quot;$&quot;#,##0.0"/>
    <numFmt numFmtId="173" formatCode="&quot;$&quot;#,##0.00"/>
    <numFmt numFmtId="174" formatCode="0.000000"/>
    <numFmt numFmtId="175" formatCode="0.00000"/>
    <numFmt numFmtId="176" formatCode="0.0000"/>
    <numFmt numFmtId="177" formatCode="_(* #,##0.0_);_(* \(#,##0.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,##0.0_);_(* \(#,##0.0\);_(* &quot;-&quot;?_);_(@_)"/>
    <numFmt numFmtId="182" formatCode="0.0000000000"/>
    <numFmt numFmtId="183" formatCode="0.000000000"/>
    <numFmt numFmtId="184" formatCode="0.00000000"/>
    <numFmt numFmtId="185" formatCode="0.0000000"/>
    <numFmt numFmtId="186" formatCode="#,##0.000_);\(#,##0.000\)"/>
    <numFmt numFmtId="187" formatCode="#,##0.0_);\(#,##0.0\)"/>
  </numFmts>
  <fonts count="18">
    <font>
      <sz val="10"/>
      <name val="Arial"/>
      <family val="0"/>
    </font>
    <font>
      <u val="single"/>
      <sz val="8.25"/>
      <color indexed="36"/>
      <name val="Times New Roman"/>
      <family val="0"/>
    </font>
    <font>
      <u val="single"/>
      <sz val="8.25"/>
      <color indexed="12"/>
      <name val="Times New Roman"/>
      <family val="0"/>
    </font>
    <font>
      <sz val="12"/>
      <name val="Helv"/>
      <family val="0"/>
    </font>
    <font>
      <sz val="10"/>
      <color indexed="8"/>
      <name val="MS Sans Serif"/>
      <family val="0"/>
    </font>
    <font>
      <sz val="11"/>
      <name val="Times New Roman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2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2" fillId="0" borderId="3" xfId="0" applyFont="1" applyBorder="1" applyAlignment="1">
      <alignment wrapText="1"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2" fontId="0" fillId="0" borderId="5" xfId="0" applyNumberFormat="1" applyFont="1" applyBorder="1" applyAlignment="1" applyProtection="1">
      <alignment/>
      <protection locked="0"/>
    </xf>
    <xf numFmtId="2" fontId="0" fillId="0" borderId="1" xfId="0" applyNumberFormat="1" applyFont="1" applyBorder="1" applyAlignment="1" applyProtection="1">
      <alignment/>
      <protection locked="0"/>
    </xf>
    <xf numFmtId="0" fontId="12" fillId="0" borderId="3" xfId="0" applyFont="1" applyBorder="1" applyAlignment="1">
      <alignment horizontal="left" wrapText="1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10" fontId="0" fillId="0" borderId="1" xfId="21" applyNumberFormat="1" applyFont="1" applyBorder="1" applyAlignment="1" applyProtection="1">
      <alignment/>
      <protection locked="0"/>
    </xf>
    <xf numFmtId="0" fontId="12" fillId="0" borderId="3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5" xfId="0" applyNumberFormat="1" applyBorder="1" applyAlignment="1" applyProtection="1">
      <alignment/>
      <protection locked="0"/>
    </xf>
    <xf numFmtId="0" fontId="13" fillId="0" borderId="0" xfId="0" applyFont="1" applyAlignment="1">
      <alignment/>
    </xf>
    <xf numFmtId="2" fontId="14" fillId="0" borderId="0" xfId="0" applyNumberFormat="1" applyFont="1" applyAlignment="1">
      <alignment/>
    </xf>
    <xf numFmtId="2" fontId="12" fillId="0" borderId="3" xfId="0" applyNumberFormat="1" applyFont="1" applyBorder="1" applyAlignment="1">
      <alignment horizontal="right"/>
    </xf>
    <xf numFmtId="2" fontId="14" fillId="0" borderId="8" xfId="0" applyNumberFormat="1" applyFont="1" applyBorder="1" applyAlignment="1">
      <alignment wrapText="1"/>
    </xf>
    <xf numFmtId="2" fontId="14" fillId="0" borderId="9" xfId="0" applyNumberFormat="1" applyFont="1" applyBorder="1" applyAlignment="1">
      <alignment wrapText="1"/>
    </xf>
    <xf numFmtId="2" fontId="7" fillId="0" borderId="5" xfId="0" applyNumberFormat="1" applyFont="1" applyBorder="1" applyAlignment="1" applyProtection="1">
      <alignment/>
      <protection locked="0"/>
    </xf>
    <xf numFmtId="2" fontId="7" fillId="0" borderId="1" xfId="0" applyNumberFormat="1" applyFont="1" applyBorder="1" applyAlignment="1" applyProtection="1">
      <alignment/>
      <protection locked="0"/>
    </xf>
    <xf numFmtId="2" fontId="7" fillId="0" borderId="1" xfId="0" applyNumberFormat="1" applyFont="1" applyBorder="1" applyAlignment="1" applyProtection="1">
      <alignment/>
      <protection locked="0"/>
    </xf>
    <xf numFmtId="2" fontId="12" fillId="0" borderId="10" xfId="0" applyNumberFormat="1" applyFont="1" applyBorder="1" applyAlignment="1">
      <alignment horizontal="right"/>
    </xf>
    <xf numFmtId="2" fontId="7" fillId="0" borderId="9" xfId="0" applyNumberFormat="1" applyFont="1" applyBorder="1" applyAlignment="1" applyProtection="1">
      <alignment/>
      <protection locked="0"/>
    </xf>
    <xf numFmtId="2" fontId="7" fillId="0" borderId="8" xfId="0" applyNumberFormat="1" applyFont="1" applyBorder="1" applyAlignment="1" applyProtection="1">
      <alignment/>
      <protection locked="0"/>
    </xf>
    <xf numFmtId="2" fontId="7" fillId="0" borderId="8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1" fontId="13" fillId="0" borderId="9" xfId="0" applyNumberFormat="1" applyFont="1" applyBorder="1" applyAlignment="1">
      <alignment wrapText="1"/>
    </xf>
    <xf numFmtId="2" fontId="0" fillId="0" borderId="8" xfId="0" applyNumberFormat="1" applyFont="1" applyBorder="1" applyAlignment="1" applyProtection="1">
      <alignment/>
      <protection locked="0"/>
    </xf>
    <xf numFmtId="2" fontId="13" fillId="0" borderId="8" xfId="0" applyNumberFormat="1" applyFont="1" applyBorder="1" applyAlignment="1" applyProtection="1">
      <alignment/>
      <protection locked="0"/>
    </xf>
    <xf numFmtId="0" fontId="12" fillId="0" borderId="8" xfId="0" applyFont="1" applyBorder="1" applyAlignment="1">
      <alignment wrapText="1"/>
    </xf>
    <xf numFmtId="2" fontId="13" fillId="0" borderId="1" xfId="0" applyNumberFormat="1" applyFont="1" applyBorder="1" applyAlignment="1" applyProtection="1">
      <alignment/>
      <protection locked="0"/>
    </xf>
    <xf numFmtId="2" fontId="13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>
      <alignment/>
    </xf>
    <xf numFmtId="2" fontId="14" fillId="0" borderId="1" xfId="0" applyNumberFormat="1" applyFont="1" applyBorder="1" applyAlignment="1">
      <alignment/>
    </xf>
    <xf numFmtId="0" fontId="0" fillId="0" borderId="8" xfId="0" applyBorder="1" applyAlignment="1">
      <alignment wrapText="1"/>
    </xf>
    <xf numFmtId="2" fontId="0" fillId="0" borderId="8" xfId="0" applyNumberFormat="1" applyBorder="1" applyAlignment="1" applyProtection="1">
      <alignment/>
      <protection locked="0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2" fontId="13" fillId="0" borderId="5" xfId="0" applyNumberFormat="1" applyFont="1" applyBorder="1" applyAlignment="1" applyProtection="1">
      <alignment/>
      <protection locked="0"/>
    </xf>
    <xf numFmtId="0" fontId="13" fillId="0" borderId="1" xfId="0" applyFont="1" applyBorder="1" applyAlignment="1">
      <alignment wrapText="1"/>
    </xf>
    <xf numFmtId="2" fontId="12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 horizontal="right" wrapText="1"/>
    </xf>
    <xf numFmtId="2" fontId="7" fillId="0" borderId="5" xfId="0" applyNumberFormat="1" applyFont="1" applyBorder="1" applyAlignment="1" applyProtection="1">
      <alignment horizontal="right"/>
      <protection locked="0"/>
    </xf>
    <xf numFmtId="2" fontId="14" fillId="0" borderId="0" xfId="0" applyNumberFormat="1" applyFont="1" applyAlignment="1">
      <alignment/>
    </xf>
    <xf numFmtId="2" fontId="7" fillId="0" borderId="2" xfId="0" applyNumberFormat="1" applyFont="1" applyBorder="1" applyAlignment="1">
      <alignment horizontal="right" wrapText="1"/>
    </xf>
    <xf numFmtId="0" fontId="13" fillId="0" borderId="2" xfId="0" applyFont="1" applyBorder="1" applyAlignment="1">
      <alignment wrapText="1"/>
    </xf>
    <xf numFmtId="2" fontId="13" fillId="0" borderId="5" xfId="0" applyNumberFormat="1" applyFont="1" applyBorder="1" applyAlignment="1" applyProtection="1">
      <alignment horizontal="right"/>
      <protection locked="0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2" fontId="7" fillId="0" borderId="5" xfId="0" applyNumberFormat="1" applyFont="1" applyBorder="1" applyAlignment="1" applyProtection="1">
      <alignment/>
      <protection locked="0"/>
    </xf>
    <xf numFmtId="0" fontId="13" fillId="0" borderId="3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2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7" fillId="0" borderId="3" xfId="0" applyNumberFormat="1" applyFont="1" applyFill="1" applyBorder="1" applyAlignment="1">
      <alignment horizontal="right" wrapText="1"/>
    </xf>
    <xf numFmtId="2" fontId="7" fillId="0" borderId="8" xfId="0" applyNumberFormat="1" applyFont="1" applyFill="1" applyBorder="1" applyAlignment="1">
      <alignment horizontal="right" wrapText="1"/>
    </xf>
    <xf numFmtId="2" fontId="7" fillId="0" borderId="9" xfId="0" applyNumberFormat="1" applyFont="1" applyFill="1" applyBorder="1" applyAlignment="1">
      <alignment horizontal="right" wrapText="1"/>
    </xf>
    <xf numFmtId="0" fontId="13" fillId="0" borderId="8" xfId="0" applyFont="1" applyBorder="1" applyAlignment="1">
      <alignment wrapText="1"/>
    </xf>
    <xf numFmtId="2" fontId="13" fillId="0" borderId="1" xfId="0" applyNumberFormat="1" applyFont="1" applyFill="1" applyBorder="1" applyAlignment="1" applyProtection="1">
      <alignment/>
      <protection locked="0"/>
    </xf>
    <xf numFmtId="0" fontId="13" fillId="0" borderId="1" xfId="0" applyFont="1" applyBorder="1" applyAlignment="1">
      <alignment/>
    </xf>
    <xf numFmtId="2" fontId="0" fillId="0" borderId="1" xfId="0" applyNumberFormat="1" applyFont="1" applyFill="1" applyBorder="1" applyAlignment="1" applyProtection="1">
      <alignment/>
      <protection locked="0"/>
    </xf>
    <xf numFmtId="2" fontId="15" fillId="0" borderId="1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16" fillId="0" borderId="1" xfId="0" applyNumberFormat="1" applyFont="1" applyFill="1" applyBorder="1" applyAlignment="1" applyProtection="1">
      <alignment/>
      <protection locked="0"/>
    </xf>
    <xf numFmtId="2" fontId="12" fillId="0" borderId="1" xfId="0" applyNumberFormat="1" applyFont="1" applyBorder="1" applyAlignment="1">
      <alignment horizontal="right" wrapText="1"/>
    </xf>
    <xf numFmtId="2" fontId="7" fillId="0" borderId="2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>
      <alignment/>
    </xf>
    <xf numFmtId="0" fontId="7" fillId="0" borderId="1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8" xfId="0" applyFont="1" applyBorder="1" applyAlignment="1">
      <alignment/>
    </xf>
    <xf numFmtId="3" fontId="13" fillId="0" borderId="1" xfId="0" applyNumberFormat="1" applyFont="1" applyBorder="1" applyAlignment="1">
      <alignment wrapText="1"/>
    </xf>
    <xf numFmtId="2" fontId="0" fillId="0" borderId="8" xfId="0" applyNumberFormat="1" applyFont="1" applyBorder="1" applyAlignment="1" applyProtection="1">
      <alignment horizontal="right"/>
      <protection locked="0"/>
    </xf>
    <xf numFmtId="2" fontId="13" fillId="0" borderId="1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wrapText="1"/>
    </xf>
    <xf numFmtId="2" fontId="14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left" wrapText="1"/>
    </xf>
    <xf numFmtId="2" fontId="0" fillId="0" borderId="2" xfId="0" applyNumberFormat="1" applyFont="1" applyBorder="1" applyAlignment="1" applyProtection="1">
      <alignment/>
      <protection locked="0"/>
    </xf>
    <xf numFmtId="0" fontId="13" fillId="0" borderId="1" xfId="0" applyFont="1" applyBorder="1" applyAlignment="1">
      <alignment horizontal="left"/>
    </xf>
    <xf numFmtId="2" fontId="0" fillId="0" borderId="1" xfId="0" applyNumberFormat="1" applyBorder="1" applyAlignment="1" applyProtection="1">
      <alignment horizontal="right"/>
      <protection locked="0"/>
    </xf>
    <xf numFmtId="2" fontId="7" fillId="0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 applyAlignment="1">
      <alignment wrapText="1"/>
    </xf>
    <xf numFmtId="2" fontId="12" fillId="0" borderId="1" xfId="0" applyNumberFormat="1" applyFont="1" applyFill="1" applyBorder="1" applyAlignment="1">
      <alignment horizontal="right" wrapText="1"/>
    </xf>
    <xf numFmtId="2" fontId="14" fillId="0" borderId="2" xfId="0" applyNumberFormat="1" applyFont="1" applyBorder="1" applyAlignment="1">
      <alignment wrapText="1"/>
    </xf>
    <xf numFmtId="2" fontId="7" fillId="0" borderId="4" xfId="0" applyNumberFormat="1" applyFont="1" applyBorder="1" applyAlignment="1" applyProtection="1">
      <alignment/>
      <protection locked="0"/>
    </xf>
    <xf numFmtId="2" fontId="7" fillId="0" borderId="2" xfId="0" applyNumberFormat="1" applyFont="1" applyBorder="1" applyAlignment="1" applyProtection="1">
      <alignment/>
      <protection locked="0"/>
    </xf>
    <xf numFmtId="2" fontId="7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2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 wrapText="1"/>
    </xf>
    <xf numFmtId="2" fontId="0" fillId="0" borderId="11" xfId="0" applyNumberFormat="1" applyBorder="1" applyAlignment="1">
      <alignment horizontal="left" wrapText="1"/>
    </xf>
    <xf numFmtId="2" fontId="0" fillId="0" borderId="5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114300</xdr:rowOff>
    </xdr:from>
    <xdr:to>
      <xdr:col>16</xdr:col>
      <xdr:colOff>504825</xdr:colOff>
      <xdr:row>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01225" y="114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104775</xdr:rowOff>
    </xdr:from>
    <xdr:to>
      <xdr:col>9</xdr:col>
      <xdr:colOff>552450</xdr:colOff>
      <xdr:row>0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6315075" y="1047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tabSelected="1" workbookViewId="0" topLeftCell="A1">
      <pane ySplit="1800" topLeftCell="BM46" activePane="bottomLeft" state="split"/>
      <selection pane="topLeft" activeCell="D54" sqref="D54"/>
      <selection pane="bottomLeft" activeCell="K58" sqref="K58"/>
    </sheetView>
  </sheetViews>
  <sheetFormatPr defaultColWidth="9.140625" defaultRowHeight="12.75"/>
  <cols>
    <col min="1" max="1" width="1.57421875" style="0" bestFit="1" customWidth="1"/>
    <col min="2" max="2" width="53.57421875" style="4" customWidth="1"/>
    <col min="3" max="3" width="14.00390625" style="4" customWidth="1"/>
    <col min="4" max="4" width="13.8515625" style="4" bestFit="1" customWidth="1"/>
    <col min="5" max="5" width="11.00390625" style="83" customWidth="1"/>
    <col min="6" max="7" width="7.00390625" style="83" hidden="1" customWidth="1"/>
    <col min="8" max="10" width="8.28125" style="83" bestFit="1" customWidth="1"/>
    <col min="11" max="11" width="18.7109375" style="83" bestFit="1" customWidth="1"/>
    <col min="12" max="17" width="8.28125" style="83" bestFit="1" customWidth="1"/>
  </cols>
  <sheetData>
    <row r="1" spans="1:17" ht="15.75">
      <c r="A1" s="1"/>
      <c r="B1" s="2" t="s">
        <v>0</v>
      </c>
      <c r="C1" s="2"/>
      <c r="D1" s="2"/>
      <c r="E1" s="3"/>
      <c r="F1" s="3"/>
      <c r="G1" s="3"/>
      <c r="H1" s="3"/>
      <c r="I1" s="3"/>
      <c r="J1" s="3"/>
      <c r="K1" s="3" t="s">
        <v>1</v>
      </c>
      <c r="L1" s="3"/>
      <c r="M1" s="3"/>
      <c r="N1" s="3"/>
      <c r="O1" s="3"/>
      <c r="P1" s="3"/>
      <c r="Q1" s="3"/>
    </row>
    <row r="2" spans="2:17" s="4" customFormat="1" ht="30" customHeight="1">
      <c r="B2" s="5"/>
      <c r="C2" s="6" t="s">
        <v>2</v>
      </c>
      <c r="D2" s="6" t="s">
        <v>3</v>
      </c>
      <c r="E2" s="7" t="s">
        <v>4</v>
      </c>
      <c r="F2" s="8">
        <v>2002</v>
      </c>
      <c r="G2" s="8">
        <v>2003</v>
      </c>
      <c r="H2" s="8">
        <v>2004</v>
      </c>
      <c r="I2" s="8">
        <v>2005</v>
      </c>
      <c r="J2" s="8">
        <v>2006</v>
      </c>
      <c r="K2" s="8">
        <v>2007</v>
      </c>
      <c r="L2" s="8">
        <v>2008</v>
      </c>
      <c r="M2" s="8">
        <v>2009</v>
      </c>
      <c r="N2" s="8">
        <v>2010</v>
      </c>
      <c r="O2" s="8">
        <v>2011</v>
      </c>
      <c r="P2" s="8">
        <v>2012</v>
      </c>
      <c r="Q2" s="8">
        <v>2013</v>
      </c>
    </row>
    <row r="3" spans="1:17" ht="12.75">
      <c r="A3" s="9"/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.75">
      <c r="A4" s="13"/>
      <c r="B4" s="14" t="s">
        <v>5</v>
      </c>
      <c r="C4" s="15"/>
      <c r="D4" s="16"/>
      <c r="E4" s="17"/>
      <c r="F4" s="18">
        <v>4.67</v>
      </c>
      <c r="G4" s="18">
        <v>4.81</v>
      </c>
      <c r="H4" s="18">
        <v>4.95</v>
      </c>
      <c r="I4" s="18">
        <v>5.1</v>
      </c>
      <c r="J4" s="18">
        <v>5.26</v>
      </c>
      <c r="K4" s="18">
        <v>5.41</v>
      </c>
      <c r="L4" s="18">
        <v>5.58</v>
      </c>
      <c r="M4" s="18">
        <v>5.74</v>
      </c>
      <c r="N4" s="18">
        <v>5.92</v>
      </c>
      <c r="O4" s="18">
        <v>6.09</v>
      </c>
      <c r="P4" s="18">
        <v>6.28</v>
      </c>
      <c r="Q4" s="18">
        <v>6.46</v>
      </c>
    </row>
    <row r="5" spans="1:17" ht="15.75">
      <c r="A5" s="13"/>
      <c r="B5" s="19" t="s">
        <v>6</v>
      </c>
      <c r="C5" s="20"/>
      <c r="D5" s="21"/>
      <c r="E5" s="17"/>
      <c r="F5" s="22">
        <v>0.0116</v>
      </c>
      <c r="G5" s="22">
        <v>0.0116</v>
      </c>
      <c r="H5" s="22">
        <v>0.0116</v>
      </c>
      <c r="I5" s="22">
        <v>0.0116</v>
      </c>
      <c r="J5" s="22">
        <v>0.0116</v>
      </c>
      <c r="K5" s="22">
        <v>0.0116</v>
      </c>
      <c r="L5" s="22">
        <v>0.0116</v>
      </c>
      <c r="M5" s="22">
        <v>0.0116</v>
      </c>
      <c r="N5" s="22">
        <v>0.0116</v>
      </c>
      <c r="O5" s="22">
        <v>0.0116</v>
      </c>
      <c r="P5" s="22">
        <v>0.0116</v>
      </c>
      <c r="Q5" s="22">
        <v>0.0116</v>
      </c>
    </row>
    <row r="6" spans="1:29" ht="15.75">
      <c r="A6" s="13"/>
      <c r="B6" s="23" t="s">
        <v>7</v>
      </c>
      <c r="C6" s="24"/>
      <c r="D6" s="25"/>
      <c r="E6" s="26"/>
      <c r="F6" s="18">
        <v>2.78</v>
      </c>
      <c r="G6" s="18">
        <v>2.86</v>
      </c>
      <c r="H6" s="18">
        <v>2.95</v>
      </c>
      <c r="I6" s="18">
        <v>3.03</v>
      </c>
      <c r="J6" s="18">
        <v>3.13</v>
      </c>
      <c r="K6" s="18">
        <v>3.29</v>
      </c>
      <c r="L6" s="18">
        <v>3.32</v>
      </c>
      <c r="M6" s="18">
        <v>3.41</v>
      </c>
      <c r="N6" s="18">
        <v>3.52</v>
      </c>
      <c r="O6" s="18">
        <v>3.62</v>
      </c>
      <c r="P6" s="18">
        <v>3.73</v>
      </c>
      <c r="Q6" s="18">
        <v>3.85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2:17" s="28" customFormat="1" ht="15.75">
      <c r="B7" s="29" t="s">
        <v>8</v>
      </c>
      <c r="C7" s="30"/>
      <c r="D7" s="31"/>
      <c r="E7" s="32"/>
      <c r="F7" s="33">
        <f aca="true" t="shared" si="0" ref="F7:P7">SUM(F4:F6)</f>
        <v>7.461599999999999</v>
      </c>
      <c r="G7" s="33">
        <f t="shared" si="0"/>
        <v>7.6815999999999995</v>
      </c>
      <c r="H7" s="33">
        <f t="shared" si="0"/>
        <v>7.9116</v>
      </c>
      <c r="I7" s="33">
        <f t="shared" si="0"/>
        <v>8.141599999999999</v>
      </c>
      <c r="J7" s="33">
        <f t="shared" si="0"/>
        <v>8.401599999999998</v>
      </c>
      <c r="K7" s="33">
        <f t="shared" si="0"/>
        <v>8.7116</v>
      </c>
      <c r="L7" s="33">
        <f t="shared" si="0"/>
        <v>8.9116</v>
      </c>
      <c r="M7" s="33">
        <f t="shared" si="0"/>
        <v>9.1616</v>
      </c>
      <c r="N7" s="33">
        <f t="shared" si="0"/>
        <v>9.4516</v>
      </c>
      <c r="O7" s="33">
        <f t="shared" si="0"/>
        <v>9.721599999999999</v>
      </c>
      <c r="P7" s="33">
        <f t="shared" si="0"/>
        <v>10.0216</v>
      </c>
      <c r="Q7" s="34">
        <f>SUM(Q4:Q6)</f>
        <v>10.3216</v>
      </c>
    </row>
    <row r="8" spans="2:17" s="28" customFormat="1" ht="15.75">
      <c r="B8" s="35"/>
      <c r="C8" s="30"/>
      <c r="D8" s="31"/>
      <c r="E8" s="36"/>
      <c r="F8" s="33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s="28" customFormat="1" ht="15.75">
      <c r="B9" s="39"/>
      <c r="C9" s="30"/>
      <c r="D9" s="31"/>
      <c r="E9" s="36"/>
      <c r="F9" s="33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2:17" s="28" customFormat="1" ht="15.75">
      <c r="B10" s="40" t="s">
        <v>9</v>
      </c>
      <c r="C10" s="30"/>
      <c r="D10" s="41"/>
      <c r="E10" s="36"/>
      <c r="F10" s="18">
        <v>46.12</v>
      </c>
      <c r="G10" s="42">
        <v>60.83</v>
      </c>
      <c r="H10" s="42">
        <v>73.68</v>
      </c>
      <c r="I10" s="42">
        <v>87.88</v>
      </c>
      <c r="J10" s="42">
        <v>94.03</v>
      </c>
      <c r="K10" s="42">
        <v>98.89</v>
      </c>
      <c r="L10" s="42">
        <v>104.08</v>
      </c>
      <c r="M10" s="42">
        <v>89.26</v>
      </c>
      <c r="N10" s="42">
        <v>92.25</v>
      </c>
      <c r="O10" s="42">
        <v>95.26</v>
      </c>
      <c r="P10" s="42">
        <v>96.73</v>
      </c>
      <c r="Q10" s="42">
        <v>97.85</v>
      </c>
    </row>
    <row r="11" spans="2:17" s="28" customFormat="1" ht="15.75">
      <c r="B11" s="40" t="s">
        <v>10</v>
      </c>
      <c r="C11" s="30"/>
      <c r="D11" s="41"/>
      <c r="E11" s="36"/>
      <c r="F11" s="18">
        <v>21.8</v>
      </c>
      <c r="G11" s="42">
        <v>25.38</v>
      </c>
      <c r="H11" s="42">
        <v>30.19</v>
      </c>
      <c r="I11" s="42">
        <v>37.05</v>
      </c>
      <c r="J11" s="42">
        <v>33.42</v>
      </c>
      <c r="K11" s="42">
        <v>37.83</v>
      </c>
      <c r="L11" s="42">
        <v>39.32</v>
      </c>
      <c r="M11" s="42">
        <v>40.06</v>
      </c>
      <c r="N11" s="42">
        <v>40.54</v>
      </c>
      <c r="O11" s="42">
        <v>40.51</v>
      </c>
      <c r="P11" s="42">
        <v>44.24</v>
      </c>
      <c r="Q11" s="42">
        <v>45.5</v>
      </c>
    </row>
    <row r="12" spans="2:17" s="28" customFormat="1" ht="15.75">
      <c r="B12" s="40" t="s">
        <v>11</v>
      </c>
      <c r="C12" s="30"/>
      <c r="D12" s="31"/>
      <c r="E12" s="36"/>
      <c r="F12" s="34">
        <f aca="true" t="shared" si="1" ref="F12:Q12">SUM(F10:F11)</f>
        <v>67.92</v>
      </c>
      <c r="G12" s="34">
        <f t="shared" si="1"/>
        <v>86.21</v>
      </c>
      <c r="H12" s="34">
        <f t="shared" si="1"/>
        <v>103.87</v>
      </c>
      <c r="I12" s="34">
        <f t="shared" si="1"/>
        <v>124.92999999999999</v>
      </c>
      <c r="J12" s="34">
        <f t="shared" si="1"/>
        <v>127.45</v>
      </c>
      <c r="K12" s="34">
        <f t="shared" si="1"/>
        <v>136.72</v>
      </c>
      <c r="L12" s="34">
        <f t="shared" si="1"/>
        <v>143.4</v>
      </c>
      <c r="M12" s="34">
        <f t="shared" si="1"/>
        <v>129.32</v>
      </c>
      <c r="N12" s="34">
        <f t="shared" si="1"/>
        <v>132.79</v>
      </c>
      <c r="O12" s="34">
        <f t="shared" si="1"/>
        <v>135.77</v>
      </c>
      <c r="P12" s="34">
        <f t="shared" si="1"/>
        <v>140.97</v>
      </c>
      <c r="Q12" s="34">
        <f t="shared" si="1"/>
        <v>143.35</v>
      </c>
    </row>
    <row r="13" spans="2:17" s="28" customFormat="1" ht="15.75">
      <c r="B13" s="40"/>
      <c r="C13" s="30"/>
      <c r="D13" s="31"/>
      <c r="E13" s="36"/>
      <c r="F13" s="3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2:17" s="28" customFormat="1" ht="15.75">
      <c r="B14" s="44" t="s">
        <v>12</v>
      </c>
      <c r="C14" s="30"/>
      <c r="D14" s="31"/>
      <c r="E14" s="36"/>
      <c r="F14" s="45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2:17" s="28" customFormat="1" ht="15.75">
      <c r="B15" s="40" t="s">
        <v>13</v>
      </c>
      <c r="C15" s="30"/>
      <c r="D15" s="31"/>
      <c r="E15" s="36"/>
      <c r="F15" s="18">
        <v>9.9</v>
      </c>
      <c r="G15" s="43"/>
      <c r="H15" s="42">
        <v>1.17</v>
      </c>
      <c r="I15" s="42">
        <v>6.73</v>
      </c>
      <c r="J15" s="42">
        <v>1</v>
      </c>
      <c r="K15" s="42">
        <v>6.7</v>
      </c>
      <c r="L15" s="42">
        <v>27</v>
      </c>
      <c r="M15" s="43"/>
      <c r="N15" s="43"/>
      <c r="O15" s="43"/>
      <c r="P15" s="43"/>
      <c r="Q15" s="42">
        <v>111.1</v>
      </c>
    </row>
    <row r="16" spans="2:17" s="28" customFormat="1" ht="15.75">
      <c r="B16" s="40" t="s">
        <v>14</v>
      </c>
      <c r="C16" s="30"/>
      <c r="D16" s="31"/>
      <c r="E16" s="36"/>
      <c r="F16" s="18">
        <v>3.94</v>
      </c>
      <c r="G16" s="42">
        <v>6.1</v>
      </c>
      <c r="H16" s="42">
        <v>11.74</v>
      </c>
      <c r="I16" s="42">
        <v>9.5</v>
      </c>
      <c r="J16" s="42">
        <v>5</v>
      </c>
      <c r="K16" s="42">
        <v>4.5</v>
      </c>
      <c r="L16" s="42">
        <v>4.5</v>
      </c>
      <c r="M16" s="42">
        <v>8.3</v>
      </c>
      <c r="N16" s="42">
        <v>8.5</v>
      </c>
      <c r="O16" s="42">
        <v>5.6</v>
      </c>
      <c r="P16" s="42">
        <v>5.8</v>
      </c>
      <c r="Q16" s="42">
        <v>6</v>
      </c>
    </row>
    <row r="17" spans="2:17" s="28" customFormat="1" ht="15.75">
      <c r="B17" s="40" t="s">
        <v>15</v>
      </c>
      <c r="C17" s="30"/>
      <c r="D17" s="31"/>
      <c r="E17" s="36"/>
      <c r="F17" s="46"/>
      <c r="G17" s="42">
        <v>3</v>
      </c>
      <c r="H17" s="42">
        <v>3</v>
      </c>
      <c r="I17" s="43"/>
      <c r="J17" s="43"/>
      <c r="K17" s="43"/>
      <c r="L17" s="43"/>
      <c r="M17" s="43"/>
      <c r="N17" s="43"/>
      <c r="O17" s="43"/>
      <c r="P17" s="43"/>
      <c r="Q17" s="43"/>
    </row>
    <row r="18" spans="2:17" s="28" customFormat="1" ht="15.75">
      <c r="B18" s="40" t="s">
        <v>16</v>
      </c>
      <c r="C18" s="30"/>
      <c r="D18" s="31"/>
      <c r="E18" s="36"/>
      <c r="F18" s="18">
        <f>F4*0.1</f>
        <v>0.467</v>
      </c>
      <c r="G18" s="18">
        <f aca="true" t="shared" si="2" ref="G18:Q18">G4*0.1</f>
        <v>0.481</v>
      </c>
      <c r="H18" s="18">
        <f t="shared" si="2"/>
        <v>0.49500000000000005</v>
      </c>
      <c r="I18" s="18">
        <f t="shared" si="2"/>
        <v>0.51</v>
      </c>
      <c r="J18" s="18">
        <f t="shared" si="2"/>
        <v>0.526</v>
      </c>
      <c r="K18" s="18">
        <f t="shared" si="2"/>
        <v>0.541</v>
      </c>
      <c r="L18" s="18">
        <f t="shared" si="2"/>
        <v>0.558</v>
      </c>
      <c r="M18" s="18">
        <f t="shared" si="2"/>
        <v>0.5740000000000001</v>
      </c>
      <c r="N18" s="18">
        <f t="shared" si="2"/>
        <v>0.592</v>
      </c>
      <c r="O18" s="18">
        <f t="shared" si="2"/>
        <v>0.609</v>
      </c>
      <c r="P18" s="18">
        <f>P4*0.1</f>
        <v>0.6280000000000001</v>
      </c>
      <c r="Q18" s="18">
        <f t="shared" si="2"/>
        <v>0.646</v>
      </c>
    </row>
    <row r="19" spans="2:17" s="28" customFormat="1" ht="15.75">
      <c r="B19" s="47" t="s">
        <v>17</v>
      </c>
      <c r="C19" s="30"/>
      <c r="D19" s="31"/>
      <c r="E19" s="36"/>
      <c r="F19" s="33">
        <f>SUM(F15:F18)</f>
        <v>14.307</v>
      </c>
      <c r="G19" s="33">
        <f aca="true" t="shared" si="3" ref="G19:M19">SUM(G15:G18)</f>
        <v>9.581</v>
      </c>
      <c r="H19" s="33">
        <f t="shared" si="3"/>
        <v>16.405</v>
      </c>
      <c r="I19" s="33">
        <f t="shared" si="3"/>
        <v>16.740000000000002</v>
      </c>
      <c r="J19" s="33">
        <f t="shared" si="3"/>
        <v>6.526</v>
      </c>
      <c r="K19" s="33">
        <f t="shared" si="3"/>
        <v>11.741</v>
      </c>
      <c r="L19" s="33">
        <f t="shared" si="3"/>
        <v>32.058</v>
      </c>
      <c r="M19" s="33">
        <f t="shared" si="3"/>
        <v>8.874</v>
      </c>
      <c r="N19" s="33">
        <f>SUM(N15:N18)</f>
        <v>9.092</v>
      </c>
      <c r="O19" s="33">
        <f>SUM(O15:O18)</f>
        <v>6.209</v>
      </c>
      <c r="P19" s="33">
        <f>SUM(P15:P18)</f>
        <v>6.428</v>
      </c>
      <c r="Q19" s="33">
        <f>SUM(Q15:Q18)</f>
        <v>117.746</v>
      </c>
    </row>
    <row r="20" spans="2:17" s="28" customFormat="1" ht="15.75">
      <c r="B20" s="40" t="s">
        <v>18</v>
      </c>
      <c r="C20" s="30"/>
      <c r="D20" s="31"/>
      <c r="E20" s="36"/>
      <c r="F20" s="33">
        <f>+F12-F19</f>
        <v>53.613</v>
      </c>
      <c r="G20" s="33">
        <f>+G12-G19</f>
        <v>76.62899999999999</v>
      </c>
      <c r="H20" s="33">
        <f>+H12-H19</f>
        <v>87.465</v>
      </c>
      <c r="I20" s="33">
        <f>+I12-I19</f>
        <v>108.19</v>
      </c>
      <c r="J20" s="33">
        <f aca="true" t="shared" si="4" ref="J20:Q20">J12-J19</f>
        <v>120.924</v>
      </c>
      <c r="K20" s="33">
        <f t="shared" si="4"/>
        <v>124.979</v>
      </c>
      <c r="L20" s="33">
        <f t="shared" si="4"/>
        <v>111.34200000000001</v>
      </c>
      <c r="M20" s="33">
        <f t="shared" si="4"/>
        <v>120.446</v>
      </c>
      <c r="N20" s="37">
        <f t="shared" si="4"/>
        <v>123.698</v>
      </c>
      <c r="O20" s="37">
        <f t="shared" si="4"/>
        <v>129.561</v>
      </c>
      <c r="P20" s="37">
        <f t="shared" si="4"/>
        <v>134.542</v>
      </c>
      <c r="Q20" s="38">
        <f t="shared" si="4"/>
        <v>25.604</v>
      </c>
    </row>
    <row r="21" spans="2:17" s="28" customFormat="1" ht="15.75">
      <c r="B21" s="48"/>
      <c r="C21" s="30"/>
      <c r="D21" s="31"/>
      <c r="E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2" spans="2:17" ht="12.75">
      <c r="B22" s="10"/>
      <c r="C22" s="49"/>
      <c r="D22" s="49"/>
      <c r="E22" s="50"/>
      <c r="F22" s="12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2:17" ht="15.75">
      <c r="B23" s="51" t="s">
        <v>19</v>
      </c>
      <c r="C23" s="52"/>
      <c r="D23" s="52"/>
      <c r="E23" s="45" t="s">
        <v>20</v>
      </c>
      <c r="F23" s="45" t="s">
        <v>20</v>
      </c>
      <c r="G23" s="53" t="s">
        <v>20</v>
      </c>
      <c r="H23" s="45" t="s">
        <v>20</v>
      </c>
      <c r="I23" s="45" t="s">
        <v>20</v>
      </c>
      <c r="J23" s="45" t="s">
        <v>20</v>
      </c>
      <c r="K23" s="45" t="s">
        <v>20</v>
      </c>
      <c r="L23" s="45" t="s">
        <v>20</v>
      </c>
      <c r="M23" s="45" t="s">
        <v>20</v>
      </c>
      <c r="N23" s="45" t="s">
        <v>20</v>
      </c>
      <c r="O23" s="45" t="s">
        <v>20</v>
      </c>
      <c r="P23" s="45" t="s">
        <v>20</v>
      </c>
      <c r="Q23" s="45" t="s">
        <v>20</v>
      </c>
    </row>
    <row r="24" spans="1:17" ht="12.75">
      <c r="A24" s="9" t="s">
        <v>20</v>
      </c>
      <c r="B24" s="54" t="s">
        <v>21</v>
      </c>
      <c r="C24" s="54"/>
      <c r="D24" s="54"/>
      <c r="E24" s="17">
        <v>0.77</v>
      </c>
      <c r="F24" s="18">
        <v>0.77</v>
      </c>
      <c r="G24" s="18"/>
      <c r="H24" s="18"/>
      <c r="I24" s="18"/>
      <c r="J24" s="18"/>
      <c r="K24" s="18"/>
      <c r="L24" s="45"/>
      <c r="M24" s="45"/>
      <c r="N24" s="45"/>
      <c r="O24" s="45"/>
      <c r="P24" s="45"/>
      <c r="Q24" s="45"/>
    </row>
    <row r="25" spans="1:17" ht="12.75">
      <c r="A25" s="9"/>
      <c r="B25" s="54" t="s">
        <v>22</v>
      </c>
      <c r="C25" s="54"/>
      <c r="D25" s="54"/>
      <c r="E25" s="17">
        <f aca="true" t="shared" si="5" ref="E25:E35">SUM(F25:Q25)</f>
        <v>3.93</v>
      </c>
      <c r="F25" s="18">
        <v>0.83</v>
      </c>
      <c r="G25" s="18">
        <v>2.6</v>
      </c>
      <c r="H25" s="18">
        <v>0.5</v>
      </c>
      <c r="I25" s="18"/>
      <c r="J25" s="18"/>
      <c r="K25" s="18"/>
      <c r="L25" s="45"/>
      <c r="M25" s="45"/>
      <c r="N25" s="45"/>
      <c r="O25" s="45"/>
      <c r="P25" s="45"/>
      <c r="Q25" s="45"/>
    </row>
    <row r="26" spans="1:17" ht="12.75">
      <c r="A26" s="9"/>
      <c r="B26" s="54" t="s">
        <v>23</v>
      </c>
      <c r="C26" s="54"/>
      <c r="D26" s="54"/>
      <c r="E26" s="17">
        <f t="shared" si="5"/>
        <v>0.51</v>
      </c>
      <c r="F26" s="18">
        <v>0.51</v>
      </c>
      <c r="G26" s="18"/>
      <c r="H26" s="18"/>
      <c r="I26" s="18"/>
      <c r="J26" s="18"/>
      <c r="K26" s="18"/>
      <c r="L26" s="45"/>
      <c r="M26" s="45"/>
      <c r="N26" s="45"/>
      <c r="O26" s="45"/>
      <c r="P26" s="45"/>
      <c r="Q26" s="45"/>
    </row>
    <row r="27" spans="1:17" ht="12.75">
      <c r="A27" s="9"/>
      <c r="B27" s="54" t="s">
        <v>24</v>
      </c>
      <c r="C27" s="54"/>
      <c r="D27" s="54"/>
      <c r="E27" s="17">
        <f t="shared" si="5"/>
        <v>1.07</v>
      </c>
      <c r="F27" s="18">
        <v>1.07</v>
      </c>
      <c r="G27" s="18"/>
      <c r="H27" s="18"/>
      <c r="I27" s="18"/>
      <c r="J27" s="18"/>
      <c r="K27" s="18"/>
      <c r="L27" s="45"/>
      <c r="M27" s="45"/>
      <c r="N27" s="45"/>
      <c r="O27" s="45"/>
      <c r="P27" s="45"/>
      <c r="Q27" s="45"/>
    </row>
    <row r="28" spans="1:17" ht="12.75">
      <c r="A28" s="9"/>
      <c r="B28" s="54" t="s">
        <v>25</v>
      </c>
      <c r="C28" s="54"/>
      <c r="D28" s="54"/>
      <c r="E28" s="17">
        <v>2.5</v>
      </c>
      <c r="F28" s="18">
        <v>0.2</v>
      </c>
      <c r="G28" s="18">
        <v>1.2</v>
      </c>
      <c r="H28" s="18">
        <v>1.1</v>
      </c>
      <c r="I28" s="18"/>
      <c r="J28" s="18"/>
      <c r="K28" s="18"/>
      <c r="L28" s="45"/>
      <c r="M28" s="45"/>
      <c r="N28" s="45"/>
      <c r="O28" s="45"/>
      <c r="P28" s="45"/>
      <c r="Q28" s="45"/>
    </row>
    <row r="29" spans="1:17" ht="12.75">
      <c r="A29" s="9"/>
      <c r="B29" s="54" t="s">
        <v>26</v>
      </c>
      <c r="C29" s="54"/>
      <c r="D29" s="54"/>
      <c r="E29" s="17">
        <f t="shared" si="5"/>
        <v>2</v>
      </c>
      <c r="F29" s="18"/>
      <c r="G29" s="18">
        <v>0.2</v>
      </c>
      <c r="H29" s="18">
        <v>1.8</v>
      </c>
      <c r="I29" s="18"/>
      <c r="J29" s="18"/>
      <c r="K29" s="18"/>
      <c r="L29" s="45"/>
      <c r="M29" s="45"/>
      <c r="N29" s="45"/>
      <c r="O29" s="45"/>
      <c r="P29" s="45"/>
      <c r="Q29" s="45"/>
    </row>
    <row r="30" spans="1:17" ht="12.75">
      <c r="A30" s="9"/>
      <c r="B30" s="54" t="s">
        <v>27</v>
      </c>
      <c r="C30" s="54"/>
      <c r="D30" s="54"/>
      <c r="E30" s="17">
        <f t="shared" si="5"/>
        <v>4.7</v>
      </c>
      <c r="F30" s="18"/>
      <c r="G30" s="18"/>
      <c r="H30" s="18">
        <v>0.2</v>
      </c>
      <c r="I30" s="18">
        <v>2.5</v>
      </c>
      <c r="J30" s="18">
        <v>2</v>
      </c>
      <c r="K30" s="18"/>
      <c r="L30" s="45"/>
      <c r="M30" s="45"/>
      <c r="N30" s="45"/>
      <c r="O30" s="45"/>
      <c r="P30" s="45"/>
      <c r="Q30" s="45"/>
    </row>
    <row r="31" spans="1:17" ht="12.75">
      <c r="A31" s="9"/>
      <c r="B31" s="54" t="s">
        <v>28</v>
      </c>
      <c r="C31" s="54"/>
      <c r="D31" s="54"/>
      <c r="E31" s="17">
        <f t="shared" si="5"/>
        <v>1.5</v>
      </c>
      <c r="F31" s="18"/>
      <c r="G31" s="18">
        <v>0.5</v>
      </c>
      <c r="H31" s="18">
        <v>0.5</v>
      </c>
      <c r="I31" s="18">
        <v>0.5</v>
      </c>
      <c r="J31" s="18"/>
      <c r="K31" s="18"/>
      <c r="L31" s="45"/>
      <c r="M31" s="45"/>
      <c r="N31" s="45"/>
      <c r="O31" s="45"/>
      <c r="P31" s="45"/>
      <c r="Q31" s="45"/>
    </row>
    <row r="32" spans="1:17" ht="25.5">
      <c r="A32" s="9"/>
      <c r="B32" s="54" t="s">
        <v>29</v>
      </c>
      <c r="C32" s="54"/>
      <c r="D32" s="54"/>
      <c r="E32" s="17">
        <f t="shared" si="5"/>
        <v>0.41</v>
      </c>
      <c r="F32" s="18"/>
      <c r="G32" s="18"/>
      <c r="H32" s="18">
        <v>0.41</v>
      </c>
      <c r="I32" s="18"/>
      <c r="J32" s="18"/>
      <c r="K32" s="18"/>
      <c r="L32" s="45"/>
      <c r="M32" s="45"/>
      <c r="N32" s="45"/>
      <c r="O32" s="45"/>
      <c r="P32" s="45"/>
      <c r="Q32" s="45"/>
    </row>
    <row r="33" spans="1:17" ht="25.5">
      <c r="A33" s="9"/>
      <c r="B33" s="54" t="s">
        <v>30</v>
      </c>
      <c r="C33" s="54"/>
      <c r="D33" s="54"/>
      <c r="E33" s="17">
        <f t="shared" si="5"/>
        <v>0.5</v>
      </c>
      <c r="F33" s="18"/>
      <c r="G33" s="18"/>
      <c r="H33" s="18">
        <v>0.5</v>
      </c>
      <c r="I33" s="18"/>
      <c r="J33" s="18" t="s">
        <v>20</v>
      </c>
      <c r="K33" s="18"/>
      <c r="L33" s="45"/>
      <c r="M33" s="45"/>
      <c r="N33" s="45"/>
      <c r="O33" s="45"/>
      <c r="P33" s="45"/>
      <c r="Q33" s="45"/>
    </row>
    <row r="34" spans="1:17" ht="12.75">
      <c r="A34" s="9"/>
      <c r="B34" s="54" t="s">
        <v>31</v>
      </c>
      <c r="C34" s="54"/>
      <c r="D34" s="54"/>
      <c r="E34" s="17">
        <f t="shared" si="5"/>
        <v>0.25</v>
      </c>
      <c r="F34" s="18"/>
      <c r="G34" s="18">
        <v>0.25</v>
      </c>
      <c r="H34" s="18"/>
      <c r="I34" s="18"/>
      <c r="J34" s="18"/>
      <c r="K34" s="18"/>
      <c r="L34" s="45"/>
      <c r="M34" s="45"/>
      <c r="N34" s="45"/>
      <c r="O34" s="45"/>
      <c r="P34" s="45"/>
      <c r="Q34" s="45"/>
    </row>
    <row r="35" spans="1:17" ht="12.75">
      <c r="A35" s="9"/>
      <c r="B35" s="54" t="s">
        <v>32</v>
      </c>
      <c r="C35" s="54"/>
      <c r="D35" s="54"/>
      <c r="E35" s="17">
        <f t="shared" si="5"/>
        <v>1</v>
      </c>
      <c r="F35" s="18"/>
      <c r="G35" s="18"/>
      <c r="H35" s="18"/>
      <c r="I35" s="18">
        <v>0.5</v>
      </c>
      <c r="J35" s="18">
        <v>0.5</v>
      </c>
      <c r="K35" s="18"/>
      <c r="L35" s="45"/>
      <c r="M35" s="45"/>
      <c r="N35" s="45"/>
      <c r="O35" s="45"/>
      <c r="P35" s="45"/>
      <c r="Q35" s="45"/>
    </row>
    <row r="36" spans="1:17" ht="12.75">
      <c r="A36" s="9"/>
      <c r="B36" s="54" t="s">
        <v>33</v>
      </c>
      <c r="C36" s="54"/>
      <c r="D36" s="54"/>
      <c r="E36" s="17">
        <v>40.3</v>
      </c>
      <c r="F36" s="18">
        <v>0.56</v>
      </c>
      <c r="G36" s="18"/>
      <c r="H36" s="18"/>
      <c r="I36" s="18">
        <v>0.5</v>
      </c>
      <c r="J36" s="18">
        <v>1.5</v>
      </c>
      <c r="K36" s="18">
        <v>5</v>
      </c>
      <c r="L36" s="18">
        <v>5.1</v>
      </c>
      <c r="M36" s="18">
        <v>5.3</v>
      </c>
      <c r="N36" s="18">
        <v>5.5</v>
      </c>
      <c r="O36" s="18">
        <v>5.6</v>
      </c>
      <c r="P36" s="18">
        <v>5.8</v>
      </c>
      <c r="Q36" s="18">
        <v>6</v>
      </c>
    </row>
    <row r="37" spans="1:17" s="58" customFormat="1" ht="15.75">
      <c r="A37" s="55"/>
      <c r="B37" s="56" t="s">
        <v>34</v>
      </c>
      <c r="C37" s="56"/>
      <c r="D37" s="56"/>
      <c r="E37" s="57">
        <f>SUM(E24:E36)</f>
        <v>59.44</v>
      </c>
      <c r="F37" s="34">
        <f>SUM(F24:F36)</f>
        <v>3.940000000000001</v>
      </c>
      <c r="G37" s="34">
        <f aca="true" t="shared" si="6" ref="G37:Q37">SUM(G24:G36)</f>
        <v>4.75</v>
      </c>
      <c r="H37" s="34">
        <f t="shared" si="6"/>
        <v>5.010000000000001</v>
      </c>
      <c r="I37" s="34">
        <f t="shared" si="6"/>
        <v>4</v>
      </c>
      <c r="J37" s="34">
        <f t="shared" si="6"/>
        <v>4</v>
      </c>
      <c r="K37" s="34">
        <f t="shared" si="6"/>
        <v>5</v>
      </c>
      <c r="L37" s="34">
        <f t="shared" si="6"/>
        <v>5.1</v>
      </c>
      <c r="M37" s="34">
        <f t="shared" si="6"/>
        <v>5.3</v>
      </c>
      <c r="N37" s="34">
        <f t="shared" si="6"/>
        <v>5.5</v>
      </c>
      <c r="O37" s="34">
        <f t="shared" si="6"/>
        <v>5.6</v>
      </c>
      <c r="P37" s="34">
        <f t="shared" si="6"/>
        <v>5.8</v>
      </c>
      <c r="Q37" s="34">
        <f t="shared" si="6"/>
        <v>6</v>
      </c>
    </row>
    <row r="38" spans="1:17" s="58" customFormat="1" ht="15.75">
      <c r="A38" s="55"/>
      <c r="B38" s="56"/>
      <c r="C38" s="59"/>
      <c r="D38" s="59"/>
      <c r="E38" s="57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5.75">
      <c r="A39" s="9"/>
      <c r="B39" s="40" t="s">
        <v>35</v>
      </c>
      <c r="C39" s="60"/>
      <c r="D39" s="60"/>
      <c r="E39" s="61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12.75">
      <c r="A40" s="9"/>
      <c r="B40" s="62" t="s">
        <v>36</v>
      </c>
      <c r="C40" s="60"/>
      <c r="D40" s="63"/>
      <c r="E40" s="61"/>
      <c r="F40" s="45">
        <v>0</v>
      </c>
      <c r="G40" s="45">
        <v>2.1</v>
      </c>
      <c r="H40" s="45">
        <v>7.43</v>
      </c>
      <c r="I40" s="45">
        <v>8.5</v>
      </c>
      <c r="J40" s="45">
        <v>3</v>
      </c>
      <c r="K40" s="45">
        <v>3</v>
      </c>
      <c r="L40" s="45">
        <v>3</v>
      </c>
      <c r="M40" s="45">
        <v>3</v>
      </c>
      <c r="N40" s="45">
        <v>3</v>
      </c>
      <c r="O40" s="45"/>
      <c r="P40" s="45"/>
      <c r="Q40" s="45"/>
    </row>
    <row r="41" spans="1:17" ht="15.75">
      <c r="A41" s="9"/>
      <c r="B41" s="64" t="s">
        <v>37</v>
      </c>
      <c r="C41" s="60"/>
      <c r="D41" s="63"/>
      <c r="E41" s="65">
        <f>SUM(F41:Q41)</f>
        <v>93.03</v>
      </c>
      <c r="F41" s="34">
        <f aca="true" t="shared" si="7" ref="F41:Q41">SUM(F40+F37)</f>
        <v>3.940000000000001</v>
      </c>
      <c r="G41" s="34">
        <f t="shared" si="7"/>
        <v>6.85</v>
      </c>
      <c r="H41" s="34">
        <f t="shared" si="7"/>
        <v>12.440000000000001</v>
      </c>
      <c r="I41" s="34">
        <f t="shared" si="7"/>
        <v>12.5</v>
      </c>
      <c r="J41" s="34">
        <f t="shared" si="7"/>
        <v>7</v>
      </c>
      <c r="K41" s="34">
        <f t="shared" si="7"/>
        <v>8</v>
      </c>
      <c r="L41" s="34">
        <f t="shared" si="7"/>
        <v>8.1</v>
      </c>
      <c r="M41" s="34">
        <f t="shared" si="7"/>
        <v>8.3</v>
      </c>
      <c r="N41" s="34">
        <f t="shared" si="7"/>
        <v>8.5</v>
      </c>
      <c r="O41" s="34">
        <f t="shared" si="7"/>
        <v>5.6</v>
      </c>
      <c r="P41" s="34">
        <f t="shared" si="7"/>
        <v>5.8</v>
      </c>
      <c r="Q41" s="34">
        <f t="shared" si="7"/>
        <v>6</v>
      </c>
    </row>
    <row r="42" spans="2:17" ht="15.75">
      <c r="B42" s="23" t="s">
        <v>38</v>
      </c>
      <c r="C42" s="15"/>
      <c r="D42" s="16"/>
      <c r="E42" s="61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12.75">
      <c r="A43" s="9"/>
      <c r="B43" s="66" t="s">
        <v>39</v>
      </c>
      <c r="C43" s="67"/>
      <c r="D43" s="68"/>
      <c r="E43" s="53"/>
      <c r="F43" s="18">
        <v>0.72</v>
      </c>
      <c r="G43" s="18">
        <v>1.5</v>
      </c>
      <c r="H43" s="18">
        <v>1.9</v>
      </c>
      <c r="I43" s="18">
        <v>1.8</v>
      </c>
      <c r="J43" s="18">
        <v>1.9</v>
      </c>
      <c r="K43" s="18">
        <v>2</v>
      </c>
      <c r="L43" s="18">
        <v>2</v>
      </c>
      <c r="M43" s="18">
        <v>2</v>
      </c>
      <c r="N43" s="18">
        <v>2.1</v>
      </c>
      <c r="O43" s="18">
        <v>2.1</v>
      </c>
      <c r="P43" s="18">
        <v>2.2</v>
      </c>
      <c r="Q43" s="18">
        <v>2.3</v>
      </c>
    </row>
    <row r="44" spans="1:17" s="74" customFormat="1" ht="12.75">
      <c r="A44" s="69"/>
      <c r="B44" s="70" t="s">
        <v>40</v>
      </c>
      <c r="C44" s="71"/>
      <c r="D44" s="72"/>
      <c r="E44" s="61"/>
      <c r="F44" s="73">
        <v>0.15</v>
      </c>
      <c r="G44" s="73">
        <v>0.31</v>
      </c>
      <c r="H44" s="73">
        <v>0.39</v>
      </c>
      <c r="I44" s="73">
        <v>0.39</v>
      </c>
      <c r="J44" s="73">
        <v>0.4</v>
      </c>
      <c r="K44" s="73">
        <v>0.41</v>
      </c>
      <c r="L44" s="73">
        <v>0.43</v>
      </c>
      <c r="M44" s="73">
        <v>0.44</v>
      </c>
      <c r="N44" s="73">
        <v>0.45</v>
      </c>
      <c r="O44" s="73">
        <v>0.47</v>
      </c>
      <c r="P44" s="73">
        <v>0.48</v>
      </c>
      <c r="Q44" s="73">
        <v>0.49</v>
      </c>
    </row>
    <row r="45" spans="1:17" s="58" customFormat="1" ht="15.75">
      <c r="A45" s="55"/>
      <c r="B45" s="75" t="s">
        <v>41</v>
      </c>
      <c r="C45" s="76"/>
      <c r="D45" s="77"/>
      <c r="E45" s="65">
        <f>SUM(F45:Q45)</f>
        <v>27.330000000000002</v>
      </c>
      <c r="F45" s="34">
        <f>SUM(F43:F44)</f>
        <v>0.87</v>
      </c>
      <c r="G45" s="34">
        <f aca="true" t="shared" si="8" ref="G45:Q45">SUM(G43:G44)</f>
        <v>1.81</v>
      </c>
      <c r="H45" s="34">
        <f t="shared" si="8"/>
        <v>2.29</v>
      </c>
      <c r="I45" s="34">
        <f t="shared" si="8"/>
        <v>2.19</v>
      </c>
      <c r="J45" s="34">
        <f t="shared" si="8"/>
        <v>2.3</v>
      </c>
      <c r="K45" s="34">
        <f t="shared" si="8"/>
        <v>2.41</v>
      </c>
      <c r="L45" s="34">
        <f t="shared" si="8"/>
        <v>2.43</v>
      </c>
      <c r="M45" s="34">
        <f t="shared" si="8"/>
        <v>2.44</v>
      </c>
      <c r="N45" s="34">
        <f t="shared" si="8"/>
        <v>2.5500000000000003</v>
      </c>
      <c r="O45" s="34">
        <f t="shared" si="8"/>
        <v>2.5700000000000003</v>
      </c>
      <c r="P45" s="34">
        <f t="shared" si="8"/>
        <v>2.68</v>
      </c>
      <c r="Q45" s="34">
        <f t="shared" si="8"/>
        <v>2.79</v>
      </c>
    </row>
    <row r="46" spans="1:17" ht="12.75">
      <c r="A46" s="9"/>
      <c r="B46" s="54"/>
      <c r="C46" s="78"/>
      <c r="D46" s="78"/>
      <c r="E46" s="61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t="15.75">
      <c r="B47" s="51" t="s">
        <v>42</v>
      </c>
      <c r="C47" s="52"/>
      <c r="D47" s="52"/>
      <c r="E47" s="53"/>
      <c r="F47" s="79"/>
      <c r="G47" s="79"/>
      <c r="H47" s="79"/>
      <c r="I47" s="79"/>
      <c r="J47" s="79"/>
      <c r="K47" s="79"/>
      <c r="L47" s="79"/>
      <c r="M47" s="79"/>
      <c r="N47" s="79"/>
      <c r="O47" s="45"/>
      <c r="P47" s="45"/>
      <c r="Q47" s="45"/>
    </row>
    <row r="48" spans="2:17" ht="12.75">
      <c r="B48" s="80" t="s">
        <v>43</v>
      </c>
      <c r="C48" s="52"/>
      <c r="D48" s="52"/>
      <c r="E48" s="17">
        <f>SUM(F48:Q48)</f>
        <v>17.1</v>
      </c>
      <c r="F48" s="79"/>
      <c r="G48" s="79"/>
      <c r="H48" s="79"/>
      <c r="I48" s="81">
        <v>17.1</v>
      </c>
      <c r="J48" s="81"/>
      <c r="K48" s="81"/>
      <c r="L48" s="81"/>
      <c r="M48" s="81"/>
      <c r="N48" s="81"/>
      <c r="O48" s="18"/>
      <c r="P48" s="18"/>
      <c r="Q48" s="18"/>
    </row>
    <row r="49" spans="2:17" ht="12.75">
      <c r="B49" s="80" t="s">
        <v>44</v>
      </c>
      <c r="C49" s="52"/>
      <c r="D49" s="52"/>
      <c r="E49" s="17">
        <f>SUM(F49:Q49)</f>
        <v>6.2</v>
      </c>
      <c r="F49" s="79"/>
      <c r="G49" s="79"/>
      <c r="H49" s="79"/>
      <c r="I49" s="81">
        <v>6.2</v>
      </c>
      <c r="J49" s="81"/>
      <c r="K49" s="81"/>
      <c r="L49" s="81"/>
      <c r="M49" s="81"/>
      <c r="N49" s="81"/>
      <c r="O49" s="18"/>
      <c r="P49" s="18"/>
      <c r="Q49" s="18"/>
    </row>
    <row r="50" spans="2:17" ht="12.75">
      <c r="B50" s="80" t="s">
        <v>45</v>
      </c>
      <c r="C50" s="52"/>
      <c r="D50" s="52"/>
      <c r="E50" s="17">
        <f>SUM(F50:Q50)</f>
        <v>10.9</v>
      </c>
      <c r="F50" s="79"/>
      <c r="G50" s="79"/>
      <c r="H50" s="79"/>
      <c r="I50" s="81"/>
      <c r="J50" s="81">
        <v>10.9</v>
      </c>
      <c r="K50" s="81"/>
      <c r="L50" s="81"/>
      <c r="M50" s="81"/>
      <c r="N50" s="81"/>
      <c r="O50" s="18"/>
      <c r="P50" s="18"/>
      <c r="Q50" s="18"/>
    </row>
    <row r="51" spans="1:17" ht="12.75">
      <c r="A51" s="9"/>
      <c r="B51" s="54" t="s">
        <v>46</v>
      </c>
      <c r="C51" s="54"/>
      <c r="D51" s="54"/>
      <c r="E51" s="17">
        <f aca="true" t="shared" si="9" ref="E51:E59">SUM(F51:Q51)</f>
        <v>9.9</v>
      </c>
      <c r="F51" s="81">
        <v>9.9</v>
      </c>
      <c r="G51" s="81"/>
      <c r="H51" s="81"/>
      <c r="I51" s="81"/>
      <c r="J51" s="81"/>
      <c r="K51" s="81"/>
      <c r="L51" s="81"/>
      <c r="M51" s="81"/>
      <c r="N51" s="81"/>
      <c r="O51" s="18"/>
      <c r="P51" s="18"/>
      <c r="Q51" s="18"/>
    </row>
    <row r="52" spans="1:17" ht="12.75">
      <c r="A52" s="9"/>
      <c r="B52" s="54" t="s">
        <v>47</v>
      </c>
      <c r="C52" s="54"/>
      <c r="D52" s="54"/>
      <c r="E52" s="17">
        <f t="shared" si="9"/>
        <v>7.6</v>
      </c>
      <c r="F52" s="81"/>
      <c r="G52" s="81"/>
      <c r="H52" s="81">
        <v>0</v>
      </c>
      <c r="I52" s="81"/>
      <c r="J52" s="81"/>
      <c r="K52" s="81">
        <v>7.6</v>
      </c>
      <c r="L52" s="81"/>
      <c r="M52" s="81"/>
      <c r="N52" s="81"/>
      <c r="O52" s="18"/>
      <c r="P52" s="18"/>
      <c r="Q52" s="18"/>
    </row>
    <row r="53" spans="1:17" ht="17.25" customHeight="1">
      <c r="A53" s="9"/>
      <c r="B53" s="54" t="s">
        <v>48</v>
      </c>
      <c r="C53" s="54" t="s">
        <v>49</v>
      </c>
      <c r="D53" s="54"/>
      <c r="E53" s="17">
        <v>25</v>
      </c>
      <c r="F53" s="18"/>
      <c r="G53" s="81" t="s">
        <v>20</v>
      </c>
      <c r="H53" s="81"/>
      <c r="I53" s="81">
        <v>0</v>
      </c>
      <c r="J53" s="81"/>
      <c r="K53" s="81">
        <v>25</v>
      </c>
      <c r="L53" s="81"/>
      <c r="M53" s="81"/>
      <c r="N53" s="81"/>
      <c r="O53" s="18"/>
      <c r="P53" s="18"/>
      <c r="Q53" s="18"/>
    </row>
    <row r="54" spans="1:17" ht="12.75">
      <c r="A54" s="9"/>
      <c r="B54" s="54" t="s">
        <v>50</v>
      </c>
      <c r="C54" s="54"/>
      <c r="D54" s="54"/>
      <c r="E54" s="17">
        <f t="shared" si="9"/>
        <v>9.7</v>
      </c>
      <c r="F54" s="18"/>
      <c r="G54" s="18"/>
      <c r="H54" s="81"/>
      <c r="I54" s="81"/>
      <c r="J54" s="81">
        <v>0</v>
      </c>
      <c r="K54" s="81">
        <v>9.7</v>
      </c>
      <c r="L54" s="81"/>
      <c r="M54" s="81"/>
      <c r="N54" s="81"/>
      <c r="O54" s="18"/>
      <c r="P54" s="18"/>
      <c r="Q54" s="18"/>
    </row>
    <row r="55" spans="1:17" ht="21" customHeight="1">
      <c r="A55" s="9"/>
      <c r="B55" s="54" t="s">
        <v>51</v>
      </c>
      <c r="C55" s="54" t="s">
        <v>52</v>
      </c>
      <c r="D55" s="54"/>
      <c r="E55" s="17">
        <f t="shared" si="9"/>
        <v>80</v>
      </c>
      <c r="F55" s="18"/>
      <c r="G55" s="18"/>
      <c r="H55" s="81"/>
      <c r="I55" s="81"/>
      <c r="J55" s="81"/>
      <c r="K55" s="81"/>
      <c r="L55" s="81">
        <v>80</v>
      </c>
      <c r="M55" s="81"/>
      <c r="N55" s="18"/>
      <c r="O55" s="18"/>
      <c r="P55" s="18"/>
      <c r="Q55" s="18"/>
    </row>
    <row r="56" spans="1:17" ht="21.75" customHeight="1">
      <c r="A56" s="9"/>
      <c r="B56" s="54" t="s">
        <v>53</v>
      </c>
      <c r="C56" s="54" t="s">
        <v>54</v>
      </c>
      <c r="D56" s="54"/>
      <c r="E56" s="17">
        <f t="shared" si="9"/>
        <v>25.9</v>
      </c>
      <c r="F56" s="18"/>
      <c r="G56" s="18"/>
      <c r="H56" s="81"/>
      <c r="I56" s="81"/>
      <c r="J56" s="81">
        <v>25.9</v>
      </c>
      <c r="K56" s="81">
        <v>0</v>
      </c>
      <c r="L56" s="81"/>
      <c r="M56" s="81"/>
      <c r="N56" s="18"/>
      <c r="O56" s="18"/>
      <c r="P56" s="18"/>
      <c r="Q56" s="18"/>
    </row>
    <row r="57" spans="1:17" ht="24" customHeight="1">
      <c r="A57" s="9"/>
      <c r="B57" s="54" t="s">
        <v>55</v>
      </c>
      <c r="C57" s="54" t="s">
        <v>56</v>
      </c>
      <c r="D57" s="10"/>
      <c r="E57" s="17">
        <f t="shared" si="9"/>
        <v>16.3</v>
      </c>
      <c r="F57" s="82">
        <v>0</v>
      </c>
      <c r="G57" s="79"/>
      <c r="H57" s="79"/>
      <c r="I57" s="79"/>
      <c r="J57" s="79"/>
      <c r="K57" s="81">
        <v>16.3</v>
      </c>
      <c r="L57" s="81"/>
      <c r="M57" s="81"/>
      <c r="N57" s="18"/>
      <c r="O57" s="18"/>
      <c r="P57" s="45"/>
      <c r="Q57" s="18">
        <v>0</v>
      </c>
    </row>
    <row r="58" spans="1:17" ht="24" customHeight="1">
      <c r="A58" s="9"/>
      <c r="B58" s="54" t="s">
        <v>57</v>
      </c>
      <c r="C58" s="54"/>
      <c r="D58" s="10"/>
      <c r="E58" s="17">
        <f t="shared" si="9"/>
        <v>30</v>
      </c>
      <c r="F58" s="82"/>
      <c r="G58" s="79"/>
      <c r="H58" s="79"/>
      <c r="I58" s="79"/>
      <c r="J58" s="79"/>
      <c r="K58" s="81">
        <v>30</v>
      </c>
      <c r="L58" s="81">
        <v>0</v>
      </c>
      <c r="M58" s="81">
        <v>0</v>
      </c>
      <c r="N58" s="18">
        <v>0</v>
      </c>
      <c r="O58" s="18">
        <v>0</v>
      </c>
      <c r="P58" s="45"/>
      <c r="Q58" s="18"/>
    </row>
    <row r="59" spans="1:17" ht="24" customHeight="1">
      <c r="A59" s="9"/>
      <c r="B59" s="54" t="s">
        <v>58</v>
      </c>
      <c r="C59" s="54"/>
      <c r="D59" s="10"/>
      <c r="E59" s="17">
        <f t="shared" si="9"/>
        <v>120</v>
      </c>
      <c r="F59" s="82"/>
      <c r="G59" s="79"/>
      <c r="H59" s="79"/>
      <c r="I59" s="79"/>
      <c r="J59" s="79"/>
      <c r="K59" s="81"/>
      <c r="L59" s="81">
        <v>30</v>
      </c>
      <c r="M59" s="81">
        <v>30</v>
      </c>
      <c r="N59" s="18">
        <v>30</v>
      </c>
      <c r="O59" s="18">
        <v>30</v>
      </c>
      <c r="P59" s="45"/>
      <c r="Q59" s="18"/>
    </row>
    <row r="60" spans="1:18" ht="24" customHeight="1">
      <c r="A60" s="9"/>
      <c r="B60" s="54" t="s">
        <v>59</v>
      </c>
      <c r="C60" s="54"/>
      <c r="D60" s="10"/>
      <c r="E60" s="17"/>
      <c r="F60" s="82"/>
      <c r="G60" s="79"/>
      <c r="H60" s="79">
        <f>SUM(H48:H59)</f>
        <v>0</v>
      </c>
      <c r="I60" s="79">
        <f aca="true" t="shared" si="10" ref="I60:Q60">SUM(I48:I59)</f>
        <v>23.3</v>
      </c>
      <c r="J60" s="79">
        <f t="shared" si="10"/>
        <v>36.8</v>
      </c>
      <c r="K60" s="79">
        <f t="shared" si="10"/>
        <v>88.6</v>
      </c>
      <c r="L60" s="79">
        <f t="shared" si="10"/>
        <v>110</v>
      </c>
      <c r="M60" s="79">
        <f t="shared" si="10"/>
        <v>30</v>
      </c>
      <c r="N60" s="79">
        <f t="shared" si="10"/>
        <v>30</v>
      </c>
      <c r="O60" s="79">
        <f t="shared" si="10"/>
        <v>30</v>
      </c>
      <c r="P60" s="79">
        <f t="shared" si="10"/>
        <v>0</v>
      </c>
      <c r="Q60" s="79">
        <f t="shared" si="10"/>
        <v>0</v>
      </c>
      <c r="R60" s="83">
        <f>SUM(H60:Q60)</f>
        <v>348.7</v>
      </c>
    </row>
    <row r="61" spans="1:17" ht="15.75">
      <c r="A61" s="9"/>
      <c r="B61" s="51" t="s">
        <v>60</v>
      </c>
      <c r="C61" s="54"/>
      <c r="D61" s="54"/>
      <c r="E61" s="17"/>
      <c r="F61" s="82">
        <v>0</v>
      </c>
      <c r="G61" s="79"/>
      <c r="H61" s="79" t="s">
        <v>20</v>
      </c>
      <c r="I61" s="79" t="s">
        <v>20</v>
      </c>
      <c r="J61" s="79" t="s">
        <v>20</v>
      </c>
      <c r="K61" s="79" t="s">
        <v>20</v>
      </c>
      <c r="L61" s="79" t="s">
        <v>20</v>
      </c>
      <c r="M61" s="79" t="s">
        <v>20</v>
      </c>
      <c r="N61" s="79" t="s">
        <v>20</v>
      </c>
      <c r="O61" s="79" t="s">
        <v>20</v>
      </c>
      <c r="P61" s="79" t="s">
        <v>20</v>
      </c>
      <c r="Q61" s="79" t="s">
        <v>20</v>
      </c>
    </row>
    <row r="62" spans="1:17" ht="24.75" customHeight="1">
      <c r="A62" s="9"/>
      <c r="B62" s="54" t="s">
        <v>61</v>
      </c>
      <c r="C62" s="54" t="s">
        <v>62</v>
      </c>
      <c r="D62" s="54"/>
      <c r="E62" s="17" t="s">
        <v>63</v>
      </c>
      <c r="F62" s="84">
        <v>0</v>
      </c>
      <c r="G62" s="81"/>
      <c r="H62" s="81"/>
      <c r="I62" s="81">
        <v>50</v>
      </c>
      <c r="J62" s="81"/>
      <c r="K62" s="81"/>
      <c r="L62" s="81"/>
      <c r="M62" s="81">
        <v>100</v>
      </c>
      <c r="N62" s="18"/>
      <c r="O62" s="18"/>
      <c r="P62" s="18"/>
      <c r="Q62" s="18"/>
    </row>
    <row r="63" spans="1:17" s="58" customFormat="1" ht="15.75">
      <c r="A63" s="55"/>
      <c r="B63" s="56" t="s">
        <v>64</v>
      </c>
      <c r="C63" s="85"/>
      <c r="D63" s="85"/>
      <c r="E63" s="57">
        <f aca="true" t="shared" si="11" ref="E63:Q63">SUM(E51:E62)</f>
        <v>324.4</v>
      </c>
      <c r="F63" s="86">
        <f t="shared" si="11"/>
        <v>9.9</v>
      </c>
      <c r="G63" s="86">
        <f t="shared" si="11"/>
        <v>0</v>
      </c>
      <c r="H63" s="86">
        <f t="shared" si="11"/>
        <v>0</v>
      </c>
      <c r="I63" s="86">
        <f t="shared" si="11"/>
        <v>73.3</v>
      </c>
      <c r="J63" s="86">
        <f t="shared" si="11"/>
        <v>62.699999999999996</v>
      </c>
      <c r="K63" s="86">
        <f t="shared" si="11"/>
        <v>177.2</v>
      </c>
      <c r="L63" s="86">
        <f t="shared" si="11"/>
        <v>220</v>
      </c>
      <c r="M63" s="86">
        <f t="shared" si="11"/>
        <v>160</v>
      </c>
      <c r="N63" s="86">
        <f t="shared" si="11"/>
        <v>60</v>
      </c>
      <c r="O63" s="86">
        <f t="shared" si="11"/>
        <v>60</v>
      </c>
      <c r="P63" s="86">
        <f t="shared" si="11"/>
        <v>0</v>
      </c>
      <c r="Q63" s="86">
        <f t="shared" si="11"/>
        <v>0</v>
      </c>
    </row>
    <row r="64" spans="1:17" s="58" customFormat="1" ht="15.75">
      <c r="A64" s="55"/>
      <c r="B64" s="85"/>
      <c r="C64" s="85"/>
      <c r="D64" s="85"/>
      <c r="E64" s="57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1:17" s="89" customFormat="1" ht="15.75">
      <c r="A65" s="87"/>
      <c r="B65" s="88" t="s">
        <v>65</v>
      </c>
      <c r="C65" s="2"/>
      <c r="D65" s="2"/>
      <c r="E65" s="34">
        <f>E63+E45+E37</f>
        <v>411.16999999999996</v>
      </c>
      <c r="F65" s="34">
        <f aca="true" t="shared" si="12" ref="F65:Q65">F63+F45+F41</f>
        <v>14.71</v>
      </c>
      <c r="G65" s="34">
        <f t="shared" si="12"/>
        <v>8.66</v>
      </c>
      <c r="H65" s="34">
        <f t="shared" si="12"/>
        <v>14.73</v>
      </c>
      <c r="I65" s="34">
        <f t="shared" si="12"/>
        <v>87.99</v>
      </c>
      <c r="J65" s="34">
        <f t="shared" si="12"/>
        <v>72</v>
      </c>
      <c r="K65" s="34">
        <f t="shared" si="12"/>
        <v>187.60999999999999</v>
      </c>
      <c r="L65" s="34">
        <f t="shared" si="12"/>
        <v>230.53</v>
      </c>
      <c r="M65" s="34">
        <f t="shared" si="12"/>
        <v>170.74</v>
      </c>
      <c r="N65" s="34">
        <f t="shared" si="12"/>
        <v>71.05</v>
      </c>
      <c r="O65" s="34">
        <f t="shared" si="12"/>
        <v>68.17</v>
      </c>
      <c r="P65" s="34">
        <f t="shared" si="12"/>
        <v>8.48</v>
      </c>
      <c r="Q65" s="34">
        <f t="shared" si="12"/>
        <v>8.79</v>
      </c>
    </row>
    <row r="66" spans="1:17" ht="12.75">
      <c r="A66" s="90"/>
      <c r="B66" s="10"/>
      <c r="C66" s="10"/>
      <c r="D66" s="1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5" ht="15.75">
      <c r="B67" s="51" t="s">
        <v>66</v>
      </c>
      <c r="C67" s="91"/>
      <c r="D67" s="91"/>
      <c r="E67" s="12"/>
    </row>
    <row r="68" spans="1:17" ht="12.75">
      <c r="A68" s="9"/>
      <c r="B68" s="54" t="s">
        <v>67</v>
      </c>
      <c r="C68" s="54"/>
      <c r="D68" s="92" t="s">
        <v>68</v>
      </c>
      <c r="E68" s="53"/>
      <c r="F68" s="18"/>
      <c r="G68" s="81"/>
      <c r="H68" s="81"/>
      <c r="I68" s="81"/>
      <c r="J68" s="81"/>
      <c r="K68" s="81"/>
      <c r="L68" s="81"/>
      <c r="M68" s="81"/>
      <c r="N68" s="81"/>
      <c r="O68" s="18"/>
      <c r="P68" s="18"/>
      <c r="Q68" s="18"/>
    </row>
    <row r="69" spans="1:17" ht="12.75">
      <c r="A69" s="9"/>
      <c r="B69" s="54" t="s">
        <v>69</v>
      </c>
      <c r="C69" s="54"/>
      <c r="D69" s="92"/>
      <c r="E69" s="17">
        <f>SUM(F69:Q69)</f>
        <v>1.72</v>
      </c>
      <c r="F69" s="42">
        <v>0.01</v>
      </c>
      <c r="G69" s="93">
        <v>0.01</v>
      </c>
      <c r="H69" s="42">
        <v>0.01</v>
      </c>
      <c r="I69" s="42">
        <v>0.39</v>
      </c>
      <c r="J69" s="42">
        <v>0.03</v>
      </c>
      <c r="K69" s="42">
        <v>0.76</v>
      </c>
      <c r="L69" s="42">
        <v>0.27</v>
      </c>
      <c r="M69" s="42">
        <v>0.18</v>
      </c>
      <c r="N69" s="42">
        <v>0.02</v>
      </c>
      <c r="O69" s="42">
        <v>0.02</v>
      </c>
      <c r="P69" s="42">
        <v>0.01</v>
      </c>
      <c r="Q69" s="42">
        <v>0.01</v>
      </c>
    </row>
    <row r="70" spans="1:17" ht="12.75">
      <c r="A70" s="9"/>
      <c r="B70" s="54" t="s">
        <v>70</v>
      </c>
      <c r="C70" s="54"/>
      <c r="D70" s="92"/>
      <c r="E70" s="17">
        <f>SUM(F70:Q70)</f>
        <v>41.86</v>
      </c>
      <c r="F70" s="18">
        <v>0</v>
      </c>
      <c r="G70" s="81"/>
      <c r="H70" s="81"/>
      <c r="I70" s="81"/>
      <c r="J70" s="81"/>
      <c r="K70" s="81"/>
      <c r="L70" s="81"/>
      <c r="M70" s="81"/>
      <c r="N70" s="81">
        <v>41.86</v>
      </c>
      <c r="O70" s="18"/>
      <c r="P70" s="18"/>
      <c r="Q70" s="18"/>
    </row>
    <row r="71" spans="1:17" ht="15.75">
      <c r="A71" s="9" t="s">
        <v>20</v>
      </c>
      <c r="B71" s="88" t="s">
        <v>71</v>
      </c>
      <c r="C71" s="54"/>
      <c r="D71" s="92"/>
      <c r="E71" s="65">
        <f>SUM(F71:Q71)</f>
        <v>43.58</v>
      </c>
      <c r="F71" s="34">
        <f aca="true" t="shared" si="13" ref="F71:Q71">SUM(F69:F70)</f>
        <v>0.01</v>
      </c>
      <c r="G71" s="34">
        <f t="shared" si="13"/>
        <v>0.01</v>
      </c>
      <c r="H71" s="34">
        <f t="shared" si="13"/>
        <v>0.01</v>
      </c>
      <c r="I71" s="34">
        <f t="shared" si="13"/>
        <v>0.39</v>
      </c>
      <c r="J71" s="34">
        <f t="shared" si="13"/>
        <v>0.03</v>
      </c>
      <c r="K71" s="34">
        <f t="shared" si="13"/>
        <v>0.76</v>
      </c>
      <c r="L71" s="34">
        <f t="shared" si="13"/>
        <v>0.27</v>
      </c>
      <c r="M71" s="34">
        <f t="shared" si="13"/>
        <v>0.18</v>
      </c>
      <c r="N71" s="34">
        <f t="shared" si="13"/>
        <v>41.88</v>
      </c>
      <c r="O71" s="34">
        <f t="shared" si="13"/>
        <v>0.02</v>
      </c>
      <c r="P71" s="34">
        <f t="shared" si="13"/>
        <v>0.01</v>
      </c>
      <c r="Q71" s="34">
        <f t="shared" si="13"/>
        <v>0.01</v>
      </c>
    </row>
    <row r="72" spans="1:17" s="58" customFormat="1" ht="15.75">
      <c r="A72" s="55"/>
      <c r="B72" s="94" t="s">
        <v>72</v>
      </c>
      <c r="C72" s="95"/>
      <c r="D72" s="95"/>
      <c r="E72" s="34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1:17" s="58" customFormat="1" ht="15.75">
      <c r="A73" s="55"/>
      <c r="B73" s="94" t="s">
        <v>73</v>
      </c>
      <c r="C73" s="95"/>
      <c r="D73" s="92" t="s">
        <v>74</v>
      </c>
      <c r="E73" s="65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2.75">
      <c r="A74" s="9"/>
      <c r="B74" s="97" t="s">
        <v>75</v>
      </c>
      <c r="C74" s="54"/>
      <c r="D74" s="92" t="s">
        <v>76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2.75">
      <c r="A75" s="9"/>
      <c r="B75" s="97"/>
      <c r="C75" s="54"/>
      <c r="D75" s="92"/>
      <c r="E75" s="2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s="27" customFormat="1" ht="15.75">
      <c r="B76" s="51" t="s">
        <v>77</v>
      </c>
      <c r="C76" s="52"/>
      <c r="D76" s="52"/>
      <c r="E76" s="53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s="27" customFormat="1" ht="12.75">
      <c r="A77" s="9"/>
      <c r="B77" s="54" t="s">
        <v>78</v>
      </c>
      <c r="C77" s="54" t="s">
        <v>52</v>
      </c>
      <c r="D77" s="54"/>
      <c r="E77" s="17">
        <f>SUM(F77:Q77)</f>
        <v>30</v>
      </c>
      <c r="F77" s="18"/>
      <c r="G77" s="18"/>
      <c r="H77" s="18">
        <v>30</v>
      </c>
      <c r="I77" s="18"/>
      <c r="J77" s="18"/>
      <c r="K77" s="18"/>
      <c r="L77" s="18"/>
      <c r="M77" s="18"/>
      <c r="N77" s="18"/>
      <c r="O77" s="18"/>
      <c r="P77" s="18"/>
      <c r="Q77" s="18"/>
    </row>
    <row r="78" spans="1:17" s="27" customFormat="1" ht="12.75">
      <c r="A78" s="9"/>
      <c r="B78" s="54" t="s">
        <v>79</v>
      </c>
      <c r="C78" s="60" t="s">
        <v>80</v>
      </c>
      <c r="D78" s="60"/>
      <c r="E78" s="17">
        <f>SUM(F78:Q78)</f>
        <v>23</v>
      </c>
      <c r="F78" s="98"/>
      <c r="G78" s="98"/>
      <c r="I78" s="98"/>
      <c r="J78" s="98"/>
      <c r="K78" s="98">
        <v>23</v>
      </c>
      <c r="L78" s="98"/>
      <c r="M78" s="98"/>
      <c r="N78" s="98"/>
      <c r="O78" s="98"/>
      <c r="P78" s="98"/>
      <c r="Q78" s="98"/>
    </row>
    <row r="79" spans="1:17" ht="12.75">
      <c r="A79" s="9"/>
      <c r="B79" s="99" t="s">
        <v>81</v>
      </c>
      <c r="C79" s="54"/>
      <c r="D79" s="54"/>
      <c r="E79" s="61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1:17" ht="12.75">
      <c r="A80" s="90"/>
      <c r="B80" s="10" t="s">
        <v>82</v>
      </c>
      <c r="C80" s="10"/>
      <c r="D80" s="10"/>
      <c r="E80" s="12">
        <f>SUM(F80:Q80)</f>
        <v>1.2</v>
      </c>
      <c r="F80" s="12">
        <v>0</v>
      </c>
      <c r="G80" s="12">
        <v>0.06</v>
      </c>
      <c r="H80" s="12">
        <v>0.25</v>
      </c>
      <c r="I80" s="12">
        <v>0.5</v>
      </c>
      <c r="J80" s="12">
        <v>0.08</v>
      </c>
      <c r="K80" s="12">
        <v>0</v>
      </c>
      <c r="L80" s="12">
        <v>0</v>
      </c>
      <c r="M80" s="12">
        <v>0</v>
      </c>
      <c r="N80" s="12">
        <v>0</v>
      </c>
      <c r="O80" s="12">
        <v>0.1</v>
      </c>
      <c r="P80" s="12">
        <v>0.21</v>
      </c>
      <c r="Q80" s="12"/>
    </row>
    <row r="81" spans="1:17" ht="12.75">
      <c r="A81" s="90"/>
      <c r="B81" s="10" t="s">
        <v>83</v>
      </c>
      <c r="C81" s="10"/>
      <c r="D81" s="10"/>
      <c r="E81" s="12">
        <f>SUM(F81:Q81)</f>
        <v>1.34</v>
      </c>
      <c r="F81" s="12">
        <v>0.5</v>
      </c>
      <c r="G81" s="12">
        <v>0.54</v>
      </c>
      <c r="H81" s="12">
        <v>0.05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0.15</v>
      </c>
      <c r="P81" s="12">
        <v>0.1</v>
      </c>
      <c r="Q81" s="12"/>
    </row>
    <row r="82" spans="1:17" ht="12.75">
      <c r="A82" s="90"/>
      <c r="B82" s="10" t="s">
        <v>84</v>
      </c>
      <c r="C82" s="10"/>
      <c r="D82" s="10"/>
      <c r="E82" s="12">
        <f aca="true" t="shared" si="14" ref="E82:E98">SUM(F82:Q82)</f>
        <v>0.56</v>
      </c>
      <c r="F82" s="12">
        <v>0</v>
      </c>
      <c r="G82" s="12">
        <v>0.08</v>
      </c>
      <c r="H82" s="12">
        <v>0.05</v>
      </c>
      <c r="I82" s="12">
        <v>0</v>
      </c>
      <c r="J82" s="12">
        <v>0.36</v>
      </c>
      <c r="K82" s="12">
        <v>0</v>
      </c>
      <c r="L82" s="12">
        <v>0</v>
      </c>
      <c r="M82" s="12">
        <v>0</v>
      </c>
      <c r="N82" s="12">
        <v>0.04</v>
      </c>
      <c r="O82" s="12">
        <v>0</v>
      </c>
      <c r="P82" s="12">
        <v>0.03</v>
      </c>
      <c r="Q82" s="12"/>
    </row>
    <row r="83" spans="1:17" ht="12.75">
      <c r="A83" s="90"/>
      <c r="B83" s="10" t="s">
        <v>85</v>
      </c>
      <c r="C83" s="10"/>
      <c r="D83" s="10"/>
      <c r="E83" s="12">
        <f t="shared" si="14"/>
        <v>0.9300000000000002</v>
      </c>
      <c r="F83" s="12">
        <v>0</v>
      </c>
      <c r="G83" s="12">
        <v>0</v>
      </c>
      <c r="H83" s="12">
        <v>0.3</v>
      </c>
      <c r="I83" s="12">
        <v>0.53</v>
      </c>
      <c r="J83" s="12">
        <v>0.03</v>
      </c>
      <c r="K83" s="12">
        <v>0</v>
      </c>
      <c r="L83" s="12">
        <v>0</v>
      </c>
      <c r="M83" s="12">
        <v>0</v>
      </c>
      <c r="N83" s="12">
        <v>0.01</v>
      </c>
      <c r="O83" s="12">
        <v>0.01</v>
      </c>
      <c r="P83" s="12">
        <v>0.05</v>
      </c>
      <c r="Q83" s="12"/>
    </row>
    <row r="84" spans="1:17" ht="12.75">
      <c r="A84" s="90"/>
      <c r="B84" s="10" t="s">
        <v>86</v>
      </c>
      <c r="C84" s="10"/>
      <c r="D84" s="10"/>
      <c r="E84" s="12">
        <f t="shared" si="14"/>
        <v>0.45</v>
      </c>
      <c r="F84" s="12">
        <v>0</v>
      </c>
      <c r="G84" s="12">
        <v>0.1</v>
      </c>
      <c r="H84" s="12">
        <v>0.05</v>
      </c>
      <c r="I84" s="12">
        <v>0.03</v>
      </c>
      <c r="J84" s="12">
        <v>0.02</v>
      </c>
      <c r="K84" s="12">
        <v>0.06</v>
      </c>
      <c r="L84" s="12">
        <v>0.15</v>
      </c>
      <c r="M84" s="12">
        <v>0.04</v>
      </c>
      <c r="N84" s="12">
        <v>0</v>
      </c>
      <c r="O84" s="12">
        <v>0</v>
      </c>
      <c r="P84" s="12">
        <v>0</v>
      </c>
      <c r="Q84" s="12"/>
    </row>
    <row r="85" spans="1:17" ht="12.75">
      <c r="A85" s="90"/>
      <c r="B85" s="10" t="s">
        <v>87</v>
      </c>
      <c r="C85" s="10"/>
      <c r="D85" s="10"/>
      <c r="E85" s="12">
        <f t="shared" si="14"/>
        <v>0.33</v>
      </c>
      <c r="F85" s="12">
        <v>0</v>
      </c>
      <c r="G85" s="12">
        <v>0</v>
      </c>
      <c r="H85" s="12">
        <v>0.05</v>
      </c>
      <c r="I85" s="12">
        <v>0.03</v>
      </c>
      <c r="J85" s="12">
        <v>0</v>
      </c>
      <c r="K85" s="12">
        <v>0.03</v>
      </c>
      <c r="L85" s="12">
        <v>0.13</v>
      </c>
      <c r="M85" s="12">
        <v>0</v>
      </c>
      <c r="N85" s="12">
        <v>0.03</v>
      </c>
      <c r="O85" s="12">
        <v>0.04</v>
      </c>
      <c r="P85" s="12">
        <v>0.02</v>
      </c>
      <c r="Q85" s="12"/>
    </row>
    <row r="86" spans="2:17" ht="12.75">
      <c r="B86" s="10" t="s">
        <v>88</v>
      </c>
      <c r="C86" s="10"/>
      <c r="D86" s="10"/>
      <c r="E86" s="12">
        <f t="shared" si="14"/>
        <v>0.44999999999999996</v>
      </c>
      <c r="F86" s="12">
        <v>0.1</v>
      </c>
      <c r="G86" s="12">
        <v>0.05</v>
      </c>
      <c r="H86" s="12">
        <v>0</v>
      </c>
      <c r="I86" s="12">
        <v>0</v>
      </c>
      <c r="J86" s="12">
        <v>0</v>
      </c>
      <c r="K86" s="12">
        <v>0.05</v>
      </c>
      <c r="L86" s="12">
        <v>0.05</v>
      </c>
      <c r="M86" s="12">
        <v>0.05</v>
      </c>
      <c r="N86" s="12">
        <v>0.05</v>
      </c>
      <c r="O86" s="12">
        <v>0.05</v>
      </c>
      <c r="P86" s="12">
        <v>0.05</v>
      </c>
      <c r="Q86" s="12"/>
    </row>
    <row r="87" spans="2:17" ht="12.75">
      <c r="B87" s="10" t="s">
        <v>89</v>
      </c>
      <c r="C87" s="10"/>
      <c r="D87" s="10"/>
      <c r="E87" s="12">
        <f t="shared" si="14"/>
        <v>4.51</v>
      </c>
      <c r="F87" s="12">
        <v>1.25</v>
      </c>
      <c r="G87" s="12">
        <v>0.37</v>
      </c>
      <c r="H87" s="100">
        <v>0.67</v>
      </c>
      <c r="I87" s="12">
        <v>0.3</v>
      </c>
      <c r="J87" s="12">
        <v>0.9</v>
      </c>
      <c r="K87" s="12">
        <v>0.34</v>
      </c>
      <c r="L87" s="12">
        <v>0.32</v>
      </c>
      <c r="M87" s="12">
        <v>0.25</v>
      </c>
      <c r="N87" s="12">
        <v>0.11</v>
      </c>
      <c r="O87" s="12">
        <v>0</v>
      </c>
      <c r="P87" s="12">
        <v>0</v>
      </c>
      <c r="Q87" s="12"/>
    </row>
    <row r="88" spans="2:17" ht="12.75">
      <c r="B88" s="10" t="s">
        <v>90</v>
      </c>
      <c r="C88" s="10"/>
      <c r="D88" s="10"/>
      <c r="E88" s="12">
        <f t="shared" si="14"/>
        <v>0.6000000000000002</v>
      </c>
      <c r="F88" s="12">
        <v>0.08</v>
      </c>
      <c r="G88" s="12">
        <v>0.1</v>
      </c>
      <c r="H88" s="12">
        <v>0.1</v>
      </c>
      <c r="I88" s="12">
        <v>0.06</v>
      </c>
      <c r="J88" s="12">
        <v>0.1</v>
      </c>
      <c r="K88" s="12">
        <v>0</v>
      </c>
      <c r="L88" s="12">
        <v>0.03</v>
      </c>
      <c r="M88" s="12">
        <v>0.03</v>
      </c>
      <c r="N88" s="12">
        <v>0.05</v>
      </c>
      <c r="O88" s="12">
        <v>0.05</v>
      </c>
      <c r="P88" s="12">
        <v>0</v>
      </c>
      <c r="Q88" s="12"/>
    </row>
    <row r="89" spans="2:17" ht="12.75">
      <c r="B89" s="10" t="s">
        <v>91</v>
      </c>
      <c r="C89" s="10"/>
      <c r="D89" s="10"/>
      <c r="E89" s="12">
        <f t="shared" si="14"/>
        <v>0.23</v>
      </c>
      <c r="F89" s="12">
        <v>0</v>
      </c>
      <c r="G89" s="12">
        <v>0.15</v>
      </c>
      <c r="H89" s="12">
        <v>0</v>
      </c>
      <c r="I89" s="12">
        <v>0.04</v>
      </c>
      <c r="J89" s="12">
        <v>0</v>
      </c>
      <c r="K89" s="12">
        <v>0.04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/>
    </row>
    <row r="90" spans="2:17" ht="12.75">
      <c r="B90" s="10" t="s">
        <v>92</v>
      </c>
      <c r="C90" s="10"/>
      <c r="D90" s="10"/>
      <c r="E90" s="12">
        <f t="shared" si="14"/>
        <v>0.2</v>
      </c>
      <c r="F90" s="12">
        <v>0</v>
      </c>
      <c r="G90" s="12">
        <v>0.07</v>
      </c>
      <c r="H90" s="12">
        <v>0</v>
      </c>
      <c r="I90" s="12">
        <v>0.02</v>
      </c>
      <c r="J90" s="12">
        <v>0</v>
      </c>
      <c r="K90" s="12">
        <v>0</v>
      </c>
      <c r="L90" s="12">
        <v>0.01</v>
      </c>
      <c r="M90" s="12">
        <v>0.01</v>
      </c>
      <c r="N90" s="12">
        <v>0</v>
      </c>
      <c r="O90" s="12">
        <v>0.02</v>
      </c>
      <c r="P90" s="12">
        <v>0.07</v>
      </c>
      <c r="Q90" s="12"/>
    </row>
    <row r="91" spans="2:17" ht="12.75">
      <c r="B91" s="10" t="s">
        <v>93</v>
      </c>
      <c r="C91" s="10"/>
      <c r="D91" s="10"/>
      <c r="E91" s="12">
        <f t="shared" si="14"/>
        <v>0.18</v>
      </c>
      <c r="F91" s="12">
        <v>0</v>
      </c>
      <c r="G91" s="12">
        <v>0.08</v>
      </c>
      <c r="H91" s="12">
        <v>0</v>
      </c>
      <c r="I91" s="12">
        <v>0.03</v>
      </c>
      <c r="J91" s="12">
        <v>0.01</v>
      </c>
      <c r="K91" s="12">
        <v>0</v>
      </c>
      <c r="L91" s="12">
        <v>0</v>
      </c>
      <c r="M91" s="12">
        <v>0.03</v>
      </c>
      <c r="N91" s="12">
        <v>0</v>
      </c>
      <c r="O91" s="12">
        <v>0.03</v>
      </c>
      <c r="P91" s="12">
        <v>0</v>
      </c>
      <c r="Q91" s="12"/>
    </row>
    <row r="92" spans="2:17" ht="12.75">
      <c r="B92" s="10" t="s">
        <v>94</v>
      </c>
      <c r="C92" s="10"/>
      <c r="D92" s="10"/>
      <c r="E92" s="12">
        <f t="shared" si="14"/>
        <v>1.05</v>
      </c>
      <c r="F92" s="12">
        <v>0.25</v>
      </c>
      <c r="G92" s="12">
        <v>0.14</v>
      </c>
      <c r="H92" s="12">
        <v>0.11</v>
      </c>
      <c r="I92" s="12">
        <v>0.3</v>
      </c>
      <c r="J92" s="12">
        <v>0.06</v>
      </c>
      <c r="K92" s="12">
        <v>0.08</v>
      </c>
      <c r="L92" s="12">
        <v>0</v>
      </c>
      <c r="M92" s="12">
        <v>0.03</v>
      </c>
      <c r="N92" s="12">
        <v>0.01</v>
      </c>
      <c r="O92" s="12">
        <v>0.07</v>
      </c>
      <c r="P92" s="12">
        <v>0</v>
      </c>
      <c r="Q92" s="12"/>
    </row>
    <row r="93" spans="2:17" ht="12.75">
      <c r="B93" s="10" t="s">
        <v>95</v>
      </c>
      <c r="C93" s="10"/>
      <c r="D93" s="10"/>
      <c r="E93" s="12">
        <f t="shared" si="14"/>
        <v>0.67</v>
      </c>
      <c r="F93" s="12">
        <v>0</v>
      </c>
      <c r="G93" s="12">
        <v>0.05</v>
      </c>
      <c r="H93" s="12">
        <v>0.2</v>
      </c>
      <c r="I93" s="12">
        <v>0.08</v>
      </c>
      <c r="J93" s="12">
        <v>0</v>
      </c>
      <c r="K93" s="12">
        <v>0.02</v>
      </c>
      <c r="L93" s="12">
        <v>0</v>
      </c>
      <c r="M93" s="12">
        <v>0</v>
      </c>
      <c r="N93" s="12">
        <v>0</v>
      </c>
      <c r="O93" s="12">
        <v>0.22</v>
      </c>
      <c r="P93" s="12">
        <v>0.1</v>
      </c>
      <c r="Q93" s="12"/>
    </row>
    <row r="94" spans="2:17" ht="12.75">
      <c r="B94" s="10" t="s">
        <v>96</v>
      </c>
      <c r="C94" s="10"/>
      <c r="D94" s="10"/>
      <c r="E94" s="12">
        <f t="shared" si="14"/>
        <v>0.9200000000000002</v>
      </c>
      <c r="F94" s="12">
        <v>0</v>
      </c>
      <c r="G94" s="12">
        <v>0.03</v>
      </c>
      <c r="H94" s="12">
        <v>0.3</v>
      </c>
      <c r="I94" s="12">
        <v>0.13</v>
      </c>
      <c r="J94" s="12">
        <v>0.03</v>
      </c>
      <c r="K94" s="12">
        <v>0.3</v>
      </c>
      <c r="L94" s="12">
        <v>0.02</v>
      </c>
      <c r="M94" s="12">
        <v>0.04</v>
      </c>
      <c r="N94" s="12">
        <v>0.04</v>
      </c>
      <c r="O94" s="12">
        <v>0.03</v>
      </c>
      <c r="P94" s="12">
        <v>0</v>
      </c>
      <c r="Q94" s="12"/>
    </row>
    <row r="95" spans="2:17" ht="12.75">
      <c r="B95" s="10" t="s">
        <v>97</v>
      </c>
      <c r="C95" s="10"/>
      <c r="D95" s="10"/>
      <c r="E95" s="12">
        <f t="shared" si="14"/>
        <v>4.43</v>
      </c>
      <c r="F95" s="12">
        <v>0.2</v>
      </c>
      <c r="G95" s="12">
        <v>0.13</v>
      </c>
      <c r="H95" s="12">
        <v>1.13</v>
      </c>
      <c r="I95" s="12">
        <v>0.08</v>
      </c>
      <c r="J95" s="12">
        <v>0.03</v>
      </c>
      <c r="K95" s="12">
        <v>0</v>
      </c>
      <c r="L95" s="12">
        <v>0.36</v>
      </c>
      <c r="M95" s="12">
        <v>0.75</v>
      </c>
      <c r="N95" s="12">
        <v>1.03</v>
      </c>
      <c r="O95" s="12">
        <v>0.5</v>
      </c>
      <c r="P95" s="12">
        <v>0.22</v>
      </c>
      <c r="Q95" s="12"/>
    </row>
    <row r="96" spans="2:17" ht="12.75">
      <c r="B96" s="10" t="s">
        <v>98</v>
      </c>
      <c r="C96" s="10"/>
      <c r="D96" s="10"/>
      <c r="E96" s="12">
        <f t="shared" si="14"/>
        <v>1.8100000000000003</v>
      </c>
      <c r="F96" s="12">
        <v>0</v>
      </c>
      <c r="G96" s="12">
        <v>0.52</v>
      </c>
      <c r="H96" s="12">
        <v>0.3</v>
      </c>
      <c r="I96" s="12">
        <v>0.1</v>
      </c>
      <c r="J96" s="12">
        <v>0.1</v>
      </c>
      <c r="K96" s="12">
        <v>0.1</v>
      </c>
      <c r="L96" s="12">
        <v>0.28</v>
      </c>
      <c r="M96" s="12">
        <v>0.13</v>
      </c>
      <c r="N96" s="12">
        <v>0</v>
      </c>
      <c r="O96" s="12">
        <v>0.08</v>
      </c>
      <c r="P96" s="12">
        <v>0.2</v>
      </c>
      <c r="Q96" s="12"/>
    </row>
    <row r="97" spans="2:17" ht="12.75">
      <c r="B97" s="10" t="s">
        <v>99</v>
      </c>
      <c r="C97" s="10"/>
      <c r="D97" s="10"/>
      <c r="E97" s="12">
        <f t="shared" si="14"/>
        <v>27.659999999999993</v>
      </c>
      <c r="F97" s="12">
        <v>2.95</v>
      </c>
      <c r="G97" s="12">
        <v>2.2</v>
      </c>
      <c r="H97" s="12">
        <v>2.61</v>
      </c>
      <c r="I97" s="12">
        <v>3.5</v>
      </c>
      <c r="J97" s="12">
        <v>2.1</v>
      </c>
      <c r="K97" s="12">
        <v>2.9</v>
      </c>
      <c r="L97" s="12">
        <v>2.7</v>
      </c>
      <c r="M97" s="12">
        <v>2.4</v>
      </c>
      <c r="N97" s="12">
        <v>2.4</v>
      </c>
      <c r="O97" s="12">
        <v>2.25</v>
      </c>
      <c r="P97" s="12">
        <v>1.65</v>
      </c>
      <c r="Q97" s="12"/>
    </row>
    <row r="98" spans="2:17" ht="12.75">
      <c r="B98" s="10" t="s">
        <v>100</v>
      </c>
      <c r="C98" s="10"/>
      <c r="D98" s="10"/>
      <c r="E98" s="12">
        <f t="shared" si="14"/>
        <v>3.1130000000000004</v>
      </c>
      <c r="F98" s="12">
        <v>0.4</v>
      </c>
      <c r="G98" s="12">
        <v>0.43</v>
      </c>
      <c r="H98" s="12">
        <v>0.32</v>
      </c>
      <c r="I98" s="12">
        <v>0.38</v>
      </c>
      <c r="J98" s="12">
        <v>0.8</v>
      </c>
      <c r="K98" s="12">
        <v>0.2</v>
      </c>
      <c r="L98" s="12">
        <v>0.123</v>
      </c>
      <c r="M98" s="12">
        <v>0.1</v>
      </c>
      <c r="N98" s="12">
        <v>0.08</v>
      </c>
      <c r="O98" s="12">
        <v>0.13</v>
      </c>
      <c r="P98" s="12">
        <v>0.15</v>
      </c>
      <c r="Q98" s="12"/>
    </row>
    <row r="99" spans="2:17" s="28" customFormat="1" ht="15.75">
      <c r="B99" s="101" t="s">
        <v>101</v>
      </c>
      <c r="C99" s="102"/>
      <c r="D99" s="102"/>
      <c r="E99" s="33">
        <f>SUM(E80:E98)</f>
        <v>50.63299999999999</v>
      </c>
      <c r="F99" s="33">
        <f aca="true" t="shared" si="15" ref="F99:O99">SUM(F80:F98)</f>
        <v>5.73</v>
      </c>
      <c r="G99" s="33">
        <f>SUM(G80:G98)</f>
        <v>5.1</v>
      </c>
      <c r="H99" s="33">
        <f>SUM(H80:H98)</f>
        <v>6.49</v>
      </c>
      <c r="I99" s="33">
        <f>SUM(I80:I98)</f>
        <v>6.11</v>
      </c>
      <c r="J99" s="33">
        <f t="shared" si="15"/>
        <v>4.62</v>
      </c>
      <c r="K99" s="33">
        <f t="shared" si="15"/>
        <v>4.12</v>
      </c>
      <c r="L99" s="33">
        <f t="shared" si="15"/>
        <v>4.173000000000001</v>
      </c>
      <c r="M99" s="33">
        <f t="shared" si="15"/>
        <v>3.86</v>
      </c>
      <c r="N99" s="33">
        <f t="shared" si="15"/>
        <v>3.85</v>
      </c>
      <c r="O99" s="33">
        <f t="shared" si="15"/>
        <v>3.73</v>
      </c>
      <c r="P99" s="33">
        <f>SUM(P80:P98)</f>
        <v>2.85</v>
      </c>
      <c r="Q99" s="33">
        <f>SUM(Q80:Q98)</f>
        <v>0</v>
      </c>
    </row>
    <row r="100" spans="2:17" s="28" customFormat="1" ht="15.75" customHeight="1">
      <c r="B100" s="103"/>
      <c r="C100" s="104"/>
      <c r="D100" s="104"/>
      <c r="E100" s="105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s="28" customFormat="1" ht="15.75">
      <c r="B101" s="107" t="s">
        <v>102</v>
      </c>
      <c r="C101" s="108"/>
      <c r="D101" s="108"/>
      <c r="E101" s="34">
        <f aca="true" t="shared" si="16" ref="E101:Q101">SUM(E77:E98)</f>
        <v>103.63300000000001</v>
      </c>
      <c r="F101" s="33">
        <f t="shared" si="16"/>
        <v>5.73</v>
      </c>
      <c r="G101" s="33">
        <f t="shared" si="16"/>
        <v>5.1</v>
      </c>
      <c r="H101" s="33">
        <f t="shared" si="16"/>
        <v>36.49</v>
      </c>
      <c r="I101" s="33">
        <f t="shared" si="16"/>
        <v>6.11</v>
      </c>
      <c r="J101" s="33">
        <f t="shared" si="16"/>
        <v>4.62</v>
      </c>
      <c r="K101" s="33">
        <f t="shared" si="16"/>
        <v>27.119999999999997</v>
      </c>
      <c r="L101" s="33">
        <f t="shared" si="16"/>
        <v>4.173000000000001</v>
      </c>
      <c r="M101" s="33">
        <f t="shared" si="16"/>
        <v>3.86</v>
      </c>
      <c r="N101" s="33">
        <f t="shared" si="16"/>
        <v>3.85</v>
      </c>
      <c r="O101" s="33">
        <f t="shared" si="16"/>
        <v>3.73</v>
      </c>
      <c r="P101" s="33">
        <f t="shared" si="16"/>
        <v>2.85</v>
      </c>
      <c r="Q101" s="33">
        <f t="shared" si="16"/>
        <v>0</v>
      </c>
    </row>
    <row r="102" spans="2:17" ht="12.75">
      <c r="B102" s="109"/>
      <c r="C102" s="110"/>
      <c r="D102" s="110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26"/>
    </row>
    <row r="103" spans="2:17" ht="12.75">
      <c r="B103" s="112" t="s">
        <v>103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4"/>
    </row>
    <row r="104" spans="2:17" ht="11.25" customHeight="1">
      <c r="B104" s="115" t="s">
        <v>104</v>
      </c>
      <c r="C104" s="116"/>
      <c r="D104" s="116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8"/>
    </row>
    <row r="105" spans="2:17" ht="11.25" customHeight="1">
      <c r="B105" s="115" t="s">
        <v>105</v>
      </c>
      <c r="C105" s="116"/>
      <c r="D105" s="116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8"/>
    </row>
    <row r="106" spans="1:17" ht="12.75" customHeight="1">
      <c r="A106" s="13"/>
      <c r="B106" s="119" t="s">
        <v>106</v>
      </c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4"/>
    </row>
    <row r="107" spans="2:17" ht="11.25" customHeight="1">
      <c r="B107" s="115" t="s">
        <v>107</v>
      </c>
      <c r="C107" s="116"/>
      <c r="D107" s="116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8"/>
    </row>
    <row r="109" spans="1:4" ht="12.75">
      <c r="A109" s="13"/>
      <c r="B109" s="120" t="s">
        <v>20</v>
      </c>
      <c r="C109" s="120"/>
      <c r="D109" s="120"/>
    </row>
    <row r="110" spans="2:4" ht="12.75">
      <c r="B110" s="121" t="s">
        <v>20</v>
      </c>
      <c r="C110" s="121"/>
      <c r="D110" s="121"/>
    </row>
  </sheetData>
  <mergeCells count="2">
    <mergeCell ref="B103:Q103"/>
    <mergeCell ref="B106:Q106"/>
  </mergeCells>
  <printOptions/>
  <pageMargins left="0.75" right="0.75" top="1" bottom="1" header="0.5" footer="0.5"/>
  <pageSetup fitToHeight="2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Nesky</dc:creator>
  <cp:keywords/>
  <dc:description/>
  <cp:lastModifiedBy>Anthony Nesky</cp:lastModifiedBy>
  <dcterms:created xsi:type="dcterms:W3CDTF">2002-11-15T20:00:57Z</dcterms:created>
  <dcterms:modified xsi:type="dcterms:W3CDTF">2002-11-15T20:01:05Z</dcterms:modified>
  <cp:category/>
  <cp:version/>
  <cp:contentType/>
  <cp:contentStatus/>
</cp:coreProperties>
</file>