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385" activeTab="0"/>
  </bookViews>
  <sheets>
    <sheet name="Summer faculty" sheetId="1" r:id="rId1"/>
    <sheet name="Academic Yea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<sst xmlns="http://schemas.openxmlformats.org/spreadsheetml/2006/main" count="54" uniqueCount="21">
  <si>
    <t>DeptID</t>
  </si>
  <si>
    <t>Hire Date</t>
  </si>
  <si>
    <t>Job Title</t>
  </si>
  <si>
    <t>Monthly Rt</t>
  </si>
  <si>
    <t>Rehire Dt</t>
  </si>
  <si>
    <t>Division</t>
  </si>
  <si>
    <t>% Time</t>
  </si>
  <si>
    <t>Rate (1/9)</t>
  </si>
  <si>
    <t>MSD</t>
  </si>
  <si>
    <t>CS</t>
  </si>
  <si>
    <t>AFRD</t>
  </si>
  <si>
    <t>NSD</t>
  </si>
  <si>
    <t>Phys</t>
  </si>
  <si>
    <t>CHSD</t>
  </si>
  <si>
    <t>PBD</t>
  </si>
  <si>
    <t>Genomics</t>
  </si>
  <si>
    <t>LSD</t>
  </si>
  <si>
    <t>LS</t>
  </si>
  <si>
    <t>Rehire Date</t>
  </si>
  <si>
    <t>Retirement Year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</si>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</sst>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5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14" fontId="2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wrapText="1"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9" fontId="0" fillId="0" borderId="0" xfId="19" applyNumberFormat="1" applyAlignment="1">
      <alignment/>
    </xf>
    <xf numFmtId="44" fontId="0" fillId="0" borderId="0" xfId="17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5" fontId="0" fillId="0" borderId="0" xfId="19" applyNumberFormat="1" applyFill="1" applyAlignment="1">
      <alignment/>
    </xf>
    <xf numFmtId="44" fontId="0" fillId="0" borderId="0" xfId="17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5" fontId="0" fillId="0" borderId="0" xfId="19" applyNumberFormat="1" applyFill="1" applyBorder="1" applyAlignment="1">
      <alignment/>
    </xf>
    <xf numFmtId="44" fontId="0" fillId="0" borderId="0" xfId="17" applyFill="1" applyBorder="1" applyAlignment="1">
      <alignment/>
    </xf>
    <xf numFmtId="14" fontId="0" fillId="0" borderId="0" xfId="0" applyNumberFormat="1" applyFill="1" applyBorder="1" applyAlignment="1">
      <alignment/>
    </xf>
    <xf numFmtId="9" fontId="0" fillId="0" borderId="0" xfId="19" applyNumberFormat="1" applyFill="1" applyAlignment="1">
      <alignment/>
    </xf>
    <xf numFmtId="0" fontId="0" fillId="0" borderId="0" xfId="0" applyFill="1" applyAlignment="1" quotePrefix="1">
      <alignment horizontal="center"/>
    </xf>
    <xf numFmtId="165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horizontal="center"/>
    </xf>
    <xf numFmtId="10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/>
    </xf>
    <xf numFmtId="4" fontId="2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wrapText="1"/>
    </xf>
    <xf numFmtId="9" fontId="4" fillId="0" borderId="1" xfId="19" applyNumberFormat="1" applyFont="1" applyBorder="1" applyAlignment="1">
      <alignment horizontal="center" wrapText="1"/>
    </xf>
    <xf numFmtId="44" fontId="4" fillId="0" borderId="1" xfId="17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tabSelected="1" workbookViewId="0" topLeftCell="A186">
      <selection activeCell="I211" sqref="I211"/>
    </sheetView>
  </sheetViews>
  <sheetFormatPr defaultColWidth="9.140625" defaultRowHeight="12.75"/>
  <cols>
    <col min="1" max="1" width="7.00390625" style="1" customWidth="1"/>
    <col min="2" max="2" width="31.28125" style="1" customWidth="1"/>
    <col min="3" max="3" width="10.57421875" style="8" bestFit="1" customWidth="1"/>
    <col min="4" max="5" width="10.140625" style="1" bestFit="1" customWidth="1"/>
    <col min="6" max="6" width="13.28125" style="1" customWidth="1"/>
    <col min="7" max="16384" width="9.140625" style="1" customWidth="1"/>
  </cols>
  <sheetData>
    <row r="1" spans="1:6" ht="26.25" thickBot="1">
      <c r="A1" s="4" t="s">
        <v>0</v>
      </c>
      <c r="B1" s="4" t="s">
        <v>2</v>
      </c>
      <c r="C1" s="6" t="s">
        <v>3</v>
      </c>
      <c r="D1" s="4" t="s">
        <v>1</v>
      </c>
      <c r="E1" s="4" t="s">
        <v>4</v>
      </c>
      <c r="F1" s="5" t="s">
        <v>19</v>
      </c>
    </row>
    <row r="2" spans="1:6" ht="12.75">
      <c r="A2" s="2" t="str">
        <f aca="true" t="shared" si="0" ref="A2:A7">"AF"</f>
        <v>AF</v>
      </c>
      <c r="B2" s="2" t="str">
        <f>"Physicist Faculty"</f>
        <v>Physicist Faculty</v>
      </c>
      <c r="C2" s="7">
        <v>8733.33</v>
      </c>
      <c r="D2" s="3">
        <v>32486</v>
      </c>
      <c r="E2" s="2"/>
      <c r="F2" s="2">
        <v>2018</v>
      </c>
    </row>
    <row r="3" spans="1:6" ht="12.75">
      <c r="A3" s="2" t="str">
        <f t="shared" si="0"/>
        <v>AF</v>
      </c>
      <c r="B3" s="2" t="str">
        <f>"Physicist Faculty"</f>
        <v>Physicist Faculty</v>
      </c>
      <c r="C3" s="7">
        <v>12622.22</v>
      </c>
      <c r="D3" s="3">
        <v>34878</v>
      </c>
      <c r="E3" s="2"/>
      <c r="F3" s="2">
        <v>2013</v>
      </c>
    </row>
    <row r="4" spans="1:6" ht="12.75">
      <c r="A4" s="2" t="str">
        <f t="shared" si="0"/>
        <v>AF</v>
      </c>
      <c r="B4" s="2" t="str">
        <f>"Physicist Faculty"</f>
        <v>Physicist Faculty</v>
      </c>
      <c r="C4" s="7">
        <v>11644.44</v>
      </c>
      <c r="D4" s="3">
        <v>30544</v>
      </c>
      <c r="E4" s="2"/>
      <c r="F4" s="2">
        <v>2008</v>
      </c>
    </row>
    <row r="5" spans="1:6" ht="12.75">
      <c r="A5" s="2" t="str">
        <f t="shared" si="0"/>
        <v>AF</v>
      </c>
      <c r="B5" s="2" t="str">
        <f>"Physicist Faculty"</f>
        <v>Physicist Faculty</v>
      </c>
      <c r="C5" s="7">
        <v>10466.67</v>
      </c>
      <c r="D5" s="3">
        <v>29488</v>
      </c>
      <c r="E5" s="2"/>
      <c r="F5" s="2">
        <v>2016</v>
      </c>
    </row>
    <row r="6" spans="1:6" ht="12.75">
      <c r="A6" s="2" t="str">
        <f t="shared" si="0"/>
        <v>AF</v>
      </c>
      <c r="B6" s="2" t="str">
        <f>"Mechanical Engineer Faculty"</f>
        <v>Mechanical Engineer Faculty</v>
      </c>
      <c r="C6" s="7">
        <v>9800</v>
      </c>
      <c r="D6" s="3">
        <v>36507</v>
      </c>
      <c r="E6" s="2"/>
      <c r="F6" s="2">
        <v>2020</v>
      </c>
    </row>
    <row r="7" spans="1:6" ht="12.75">
      <c r="A7" s="2" t="str">
        <f t="shared" si="0"/>
        <v>AF</v>
      </c>
      <c r="B7" s="2" t="str">
        <f>"Physicist Sr Faculty"</f>
        <v>Physicist Sr Faculty</v>
      </c>
      <c r="C7" s="7">
        <v>9466.67</v>
      </c>
      <c r="D7" s="3">
        <v>34881</v>
      </c>
      <c r="E7" s="2"/>
      <c r="F7" s="2">
        <v>2016</v>
      </c>
    </row>
    <row r="8" spans="1:6" ht="12.75">
      <c r="A8" s="2" t="str">
        <f aca="true" t="shared" si="1" ref="A8:A22">"CH"</f>
        <v>CH</v>
      </c>
      <c r="B8" s="2" t="str">
        <f>"Chemist Senior Faculty"</f>
        <v>Chemist Senior Faculty</v>
      </c>
      <c r="C8" s="7">
        <v>12122.22</v>
      </c>
      <c r="D8" s="3">
        <v>30048</v>
      </c>
      <c r="E8" s="2"/>
      <c r="F8" s="2">
        <v>2003</v>
      </c>
    </row>
    <row r="9" spans="1:6" ht="12.75">
      <c r="A9" s="2" t="str">
        <f t="shared" si="1"/>
        <v>CH</v>
      </c>
      <c r="B9" s="2" t="str">
        <f>"Chemist Faculty"</f>
        <v>Chemist Faculty</v>
      </c>
      <c r="C9" s="7">
        <v>8733.33</v>
      </c>
      <c r="D9" s="3">
        <v>33506</v>
      </c>
      <c r="E9" s="2"/>
      <c r="F9" s="2">
        <v>2019</v>
      </c>
    </row>
    <row r="10" spans="1:6" ht="12.75">
      <c r="A10" s="2" t="str">
        <f t="shared" si="1"/>
        <v>CH</v>
      </c>
      <c r="B10" s="2" t="str">
        <f>"Chemical Engineer Sr Faculty"</f>
        <v>Chemical Engineer Sr Faculty</v>
      </c>
      <c r="C10" s="7">
        <v>18988.89</v>
      </c>
      <c r="D10" s="3">
        <v>27242</v>
      </c>
      <c r="E10" s="2"/>
      <c r="F10" s="2">
        <v>2003</v>
      </c>
    </row>
    <row r="11" spans="1:6" ht="12.75">
      <c r="A11" s="2" t="str">
        <f t="shared" si="1"/>
        <v>CH</v>
      </c>
      <c r="B11" s="2" t="str">
        <f>"Chemist Senior Faculty"</f>
        <v>Chemist Senior Faculty</v>
      </c>
      <c r="C11" s="7">
        <v>18666.67</v>
      </c>
      <c r="D11" s="3">
        <v>28672</v>
      </c>
      <c r="E11" s="2"/>
      <c r="F11" s="2">
        <v>2003</v>
      </c>
    </row>
    <row r="12" spans="1:6" ht="12.75">
      <c r="A12" s="2" t="str">
        <f t="shared" si="1"/>
        <v>CH</v>
      </c>
      <c r="B12" s="2" t="str">
        <f>"Chemist Senior Faculty"</f>
        <v>Chemist Senior Faculty</v>
      </c>
      <c r="C12" s="7">
        <v>15644.44</v>
      </c>
      <c r="D12" s="3">
        <v>24638</v>
      </c>
      <c r="E12" s="2"/>
      <c r="F12" s="2">
        <v>2000</v>
      </c>
    </row>
    <row r="13" spans="1:6" ht="12.75">
      <c r="A13" s="2" t="str">
        <f t="shared" si="1"/>
        <v>CH</v>
      </c>
      <c r="B13" s="2" t="str">
        <f>"Chemist Faculty"</f>
        <v>Chemist Faculty</v>
      </c>
      <c r="C13" s="7">
        <v>10222.22</v>
      </c>
      <c r="D13" s="3">
        <v>34608</v>
      </c>
      <c r="E13" s="2"/>
      <c r="F13" s="2">
        <v>2022</v>
      </c>
    </row>
    <row r="14" spans="1:6" ht="12.75">
      <c r="A14" s="2" t="str">
        <f t="shared" si="1"/>
        <v>CH</v>
      </c>
      <c r="B14" s="2" t="str">
        <f>"Chemical Engineer Faculty"</f>
        <v>Chemical Engineer Faculty</v>
      </c>
      <c r="C14" s="7">
        <v>14022.22</v>
      </c>
      <c r="D14" s="3">
        <v>34274</v>
      </c>
      <c r="E14" s="2"/>
      <c r="F14" s="2">
        <v>2015</v>
      </c>
    </row>
    <row r="15" spans="1:6" ht="12.75">
      <c r="A15" s="2" t="str">
        <f t="shared" si="1"/>
        <v>CH</v>
      </c>
      <c r="B15" s="2" t="str">
        <f>"Chemist Senior Faculty"</f>
        <v>Chemist Senior Faculty</v>
      </c>
      <c r="C15" s="7">
        <v>16666.67</v>
      </c>
      <c r="D15" s="3">
        <v>37438</v>
      </c>
      <c r="E15" s="2"/>
      <c r="F15" s="2">
        <v>2009</v>
      </c>
    </row>
    <row r="16" spans="1:6" ht="12.75">
      <c r="A16" s="2" t="str">
        <f t="shared" si="1"/>
        <v>CH</v>
      </c>
      <c r="B16" s="2" t="str">
        <f>"Chemist Senior Faculty"</f>
        <v>Chemist Senior Faculty</v>
      </c>
      <c r="C16" s="7">
        <v>14811.11</v>
      </c>
      <c r="D16" s="3">
        <v>28534</v>
      </c>
      <c r="E16" s="2"/>
      <c r="F16" s="2">
        <v>1998</v>
      </c>
    </row>
    <row r="17" spans="1:6" ht="12.75">
      <c r="A17" s="2" t="str">
        <f t="shared" si="1"/>
        <v>CH</v>
      </c>
      <c r="B17" s="2" t="str">
        <f>"Chemist Senior Faculty"</f>
        <v>Chemist Senior Faculty</v>
      </c>
      <c r="C17" s="7">
        <v>18411.11</v>
      </c>
      <c r="D17" s="3">
        <v>25672</v>
      </c>
      <c r="E17" s="2"/>
      <c r="F17" s="2">
        <v>2001</v>
      </c>
    </row>
    <row r="18" spans="1:6" ht="12.75">
      <c r="A18" s="2" t="str">
        <f t="shared" si="1"/>
        <v>CH</v>
      </c>
      <c r="B18" s="2" t="str">
        <f>"Chemical Engineer Sr Faculty"</f>
        <v>Chemical Engineer Sr Faculty</v>
      </c>
      <c r="C18" s="7">
        <v>21111.11</v>
      </c>
      <c r="D18" s="3">
        <v>28672</v>
      </c>
      <c r="E18" s="2"/>
      <c r="F18" s="2">
        <v>1990</v>
      </c>
    </row>
    <row r="19" spans="1:6" ht="12.75">
      <c r="A19" s="2" t="str">
        <f t="shared" si="1"/>
        <v>CH</v>
      </c>
      <c r="B19" s="2" t="str">
        <f>"Chemist Senior Faculty"</f>
        <v>Chemist Senior Faculty</v>
      </c>
      <c r="C19" s="7">
        <v>17911</v>
      </c>
      <c r="D19" s="3">
        <v>27942</v>
      </c>
      <c r="E19" s="2"/>
      <c r="F19" s="2">
        <v>2002</v>
      </c>
    </row>
    <row r="20" spans="1:6" ht="12.75">
      <c r="A20" s="2" t="str">
        <f t="shared" si="1"/>
        <v>CH</v>
      </c>
      <c r="B20" s="2" t="str">
        <f>"Chemist Faculty"</f>
        <v>Chemist Faculty</v>
      </c>
      <c r="C20" s="7">
        <v>16355.56</v>
      </c>
      <c r="D20" s="3">
        <v>30378</v>
      </c>
      <c r="E20" s="2"/>
      <c r="F20" s="2">
        <v>2008</v>
      </c>
    </row>
    <row r="21" spans="1:6" ht="12.75">
      <c r="A21" s="2" t="str">
        <f t="shared" si="1"/>
        <v>CH</v>
      </c>
      <c r="B21" s="2" t="str">
        <f>"Chemist Senior Faculty"</f>
        <v>Chemist Senior Faculty</v>
      </c>
      <c r="C21" s="7">
        <v>13688.89</v>
      </c>
      <c r="D21" s="3">
        <v>34516</v>
      </c>
      <c r="E21" s="2"/>
      <c r="F21" s="2">
        <v>2015</v>
      </c>
    </row>
    <row r="22" spans="1:6" ht="12.75">
      <c r="A22" s="2" t="str">
        <f t="shared" si="1"/>
        <v>CH</v>
      </c>
      <c r="B22" s="2" t="str">
        <f>"Chemist Senior Faculty"</f>
        <v>Chemist Senior Faculty</v>
      </c>
      <c r="C22" s="7">
        <v>14922.22</v>
      </c>
      <c r="D22" s="3">
        <v>30682</v>
      </c>
      <c r="E22" s="2"/>
      <c r="F22" s="2">
        <v>2006</v>
      </c>
    </row>
    <row r="23" spans="1:6" ht="12.75">
      <c r="A23" s="2" t="str">
        <f aca="true" t="shared" si="2" ref="A23:A32">"CR"</f>
        <v>CR</v>
      </c>
      <c r="B23" s="2" t="str">
        <f>"Computer Scientist Faculty"</f>
        <v>Computer Scientist Faculty</v>
      </c>
      <c r="C23" s="7">
        <v>9500</v>
      </c>
      <c r="D23" s="3">
        <v>37608</v>
      </c>
      <c r="E23" s="2"/>
      <c r="F23" s="2">
        <v>2020</v>
      </c>
    </row>
    <row r="24" spans="1:6" ht="12.75">
      <c r="A24" s="2" t="str">
        <f t="shared" si="2"/>
        <v>CR</v>
      </c>
      <c r="B24" s="2" t="str">
        <f>"Computer Scientist Faculty"</f>
        <v>Computer Scientist Faculty</v>
      </c>
      <c r="C24" s="7">
        <v>10822.22</v>
      </c>
      <c r="D24" s="3">
        <v>35186</v>
      </c>
      <c r="E24" s="2"/>
      <c r="F24" s="2">
        <v>2020</v>
      </c>
    </row>
    <row r="25" spans="1:6" ht="12.75">
      <c r="A25" s="2" t="str">
        <f t="shared" si="2"/>
        <v>CR</v>
      </c>
      <c r="B25" s="2" t="str">
        <f>"Computer Scientist Faculty"</f>
        <v>Computer Scientist Faculty</v>
      </c>
      <c r="C25" s="7">
        <v>13955.56</v>
      </c>
      <c r="D25" s="3">
        <v>35191</v>
      </c>
      <c r="E25" s="2"/>
      <c r="F25" s="2">
        <v>2016</v>
      </c>
    </row>
    <row r="26" spans="1:6" ht="12.75">
      <c r="A26" s="2" t="str">
        <f t="shared" si="2"/>
        <v>CR</v>
      </c>
      <c r="B26" s="2" t="str">
        <f>"Computer Scientist Sr Faculty"</f>
        <v>Computer Scientist Sr Faculty</v>
      </c>
      <c r="C26" s="7">
        <v>15722.22</v>
      </c>
      <c r="D26" s="3">
        <v>36370</v>
      </c>
      <c r="E26" s="2"/>
      <c r="F26" s="2">
        <v>2003</v>
      </c>
    </row>
    <row r="27" spans="1:6" ht="12.75">
      <c r="A27" s="2" t="str">
        <f t="shared" si="2"/>
        <v>CR</v>
      </c>
      <c r="B27" s="2" t="str">
        <f>"Computer Scientist Faculty"</f>
        <v>Computer Scientist Faculty</v>
      </c>
      <c r="C27" s="7">
        <v>8566.67</v>
      </c>
      <c r="D27" s="3">
        <v>34176</v>
      </c>
      <c r="E27" s="3">
        <v>37048</v>
      </c>
      <c r="F27" s="2">
        <v>2023</v>
      </c>
    </row>
    <row r="28" spans="1:6" ht="12.75">
      <c r="A28" s="2" t="str">
        <f t="shared" si="2"/>
        <v>CR</v>
      </c>
      <c r="B28" s="2" t="str">
        <f>"Computer Scientist Faculty"</f>
        <v>Computer Scientist Faculty</v>
      </c>
      <c r="C28" s="7">
        <v>13333.33</v>
      </c>
      <c r="D28" s="3">
        <v>36549</v>
      </c>
      <c r="E28" s="2"/>
      <c r="F28" s="2">
        <v>2024</v>
      </c>
    </row>
    <row r="29" spans="1:6" ht="12.75">
      <c r="A29" s="2" t="str">
        <f t="shared" si="2"/>
        <v>CR</v>
      </c>
      <c r="B29" s="2" t="str">
        <f>"Computer Scientist Faculty"</f>
        <v>Computer Scientist Faculty</v>
      </c>
      <c r="C29" s="7">
        <v>9708.34</v>
      </c>
      <c r="D29" s="3">
        <v>36404</v>
      </c>
      <c r="E29" s="2"/>
      <c r="F29" s="2">
        <v>2025</v>
      </c>
    </row>
    <row r="30" spans="1:9" ht="12.75">
      <c r="A30" s="2" t="str">
        <f t="shared" si="2"/>
        <v>CR</v>
      </c>
      <c r="B30" s="2" t="str">
        <f>"Math/Statistician Faculty"</f>
        <v>Math/Statistician Faculty</v>
      </c>
      <c r="C30" s="7">
        <v>9744.44</v>
      </c>
      <c r="D30" s="3">
        <v>36434</v>
      </c>
      <c r="E30" s="2"/>
      <c r="F30" s="2">
        <v>2022</v>
      </c>
      <c r="I30" s="1" t="s">
        <v>20</v>
      </c>
    </row>
    <row r="31" spans="1:6" ht="12.75">
      <c r="A31" s="2" t="str">
        <f t="shared" si="2"/>
        <v>CR</v>
      </c>
      <c r="B31" s="2" t="str">
        <f>"Computer Scientist Faculty"</f>
        <v>Computer Scientist Faculty</v>
      </c>
      <c r="C31" s="7">
        <v>9189</v>
      </c>
      <c r="D31" s="3">
        <v>37257</v>
      </c>
      <c r="E31" s="2"/>
      <c r="F31" s="2">
        <v>2025</v>
      </c>
    </row>
    <row r="32" spans="1:6" ht="12.75">
      <c r="A32" s="2" t="str">
        <f t="shared" si="2"/>
        <v>CR</v>
      </c>
      <c r="B32" s="2" t="str">
        <f>"Computer Scientist Faculty"</f>
        <v>Computer Scientist Faculty</v>
      </c>
      <c r="C32" s="7">
        <v>9200</v>
      </c>
      <c r="D32" s="3">
        <v>35201</v>
      </c>
      <c r="E32" s="2"/>
      <c r="F32" s="2">
        <v>2021</v>
      </c>
    </row>
    <row r="33" spans="1:6" ht="12.75">
      <c r="A33" s="2" t="str">
        <f aca="true" t="shared" si="3" ref="A33:A38">"CS"</f>
        <v>CS</v>
      </c>
      <c r="B33" s="2" t="str">
        <f>"Math/Statistician Sr Faculty"</f>
        <v>Math/Statistician Sr Faculty</v>
      </c>
      <c r="C33" s="7">
        <v>20011.11</v>
      </c>
      <c r="D33" s="3">
        <v>28034</v>
      </c>
      <c r="E33" s="2"/>
      <c r="F33" s="2">
        <v>1999</v>
      </c>
    </row>
    <row r="34" spans="1:6" ht="12.75">
      <c r="A34" s="2" t="str">
        <f t="shared" si="3"/>
        <v>CS</v>
      </c>
      <c r="B34" s="2" t="str">
        <f>"Math/Statistician Faculty"</f>
        <v>Math/Statistician Faculty</v>
      </c>
      <c r="C34" s="7">
        <v>14255.56</v>
      </c>
      <c r="D34" s="3">
        <v>29332</v>
      </c>
      <c r="E34" s="2"/>
      <c r="F34" s="2">
        <v>2004</v>
      </c>
    </row>
    <row r="35" spans="1:6" ht="12.75">
      <c r="A35" s="2" t="str">
        <f t="shared" si="3"/>
        <v>CS</v>
      </c>
      <c r="B35" s="2" t="str">
        <f>"Math/Statistician Faculty"</f>
        <v>Math/Statistician Faculty</v>
      </c>
      <c r="C35" s="7">
        <v>13688.89</v>
      </c>
      <c r="D35" s="3">
        <v>29007</v>
      </c>
      <c r="E35" s="2"/>
      <c r="F35" s="2">
        <v>2005</v>
      </c>
    </row>
    <row r="36" spans="1:6" ht="12.75">
      <c r="A36" s="2" t="str">
        <f t="shared" si="3"/>
        <v>CS</v>
      </c>
      <c r="B36" s="2" t="str">
        <f>"Math/Statistician Sr Faculty"</f>
        <v>Math/Statistician Sr Faculty</v>
      </c>
      <c r="C36" s="7">
        <v>15500</v>
      </c>
      <c r="D36" s="3">
        <v>29480</v>
      </c>
      <c r="E36" s="2"/>
      <c r="F36" s="2">
        <v>2015</v>
      </c>
    </row>
    <row r="37" spans="1:6" ht="12.75">
      <c r="A37" s="2" t="str">
        <f t="shared" si="3"/>
        <v>CS</v>
      </c>
      <c r="B37" s="2" t="str">
        <f>"Math/Statistician Faculty"</f>
        <v>Math/Statistician Faculty</v>
      </c>
      <c r="C37" s="7">
        <v>8411.11</v>
      </c>
      <c r="D37" s="3">
        <v>33970</v>
      </c>
      <c r="E37" s="2"/>
      <c r="F37" s="2">
        <v>2020</v>
      </c>
    </row>
    <row r="38" spans="1:6" ht="12.75">
      <c r="A38" s="2" t="str">
        <f t="shared" si="3"/>
        <v>CS</v>
      </c>
      <c r="B38" s="2" t="str">
        <f>"Math/Statistician Faculty"</f>
        <v>Math/Statistician Faculty</v>
      </c>
      <c r="C38" s="7">
        <v>5433</v>
      </c>
      <c r="D38" s="3">
        <v>37099</v>
      </c>
      <c r="E38" s="3">
        <v>37768</v>
      </c>
      <c r="F38" s="2">
        <v>2032</v>
      </c>
    </row>
    <row r="39" spans="1:6" ht="12.75">
      <c r="A39" s="2" t="str">
        <f aca="true" t="shared" si="4" ref="A39:A69">"EE"</f>
        <v>EE</v>
      </c>
      <c r="B39" s="2" t="str">
        <f>"Architect Faculty"</f>
        <v>Architect Faculty</v>
      </c>
      <c r="C39" s="7">
        <v>12122.22</v>
      </c>
      <c r="D39" s="3">
        <v>30468</v>
      </c>
      <c r="E39" s="2"/>
      <c r="F39" s="2">
        <v>2003</v>
      </c>
    </row>
    <row r="40" spans="1:6" ht="12.75">
      <c r="A40" s="2" t="str">
        <f t="shared" si="4"/>
        <v>EE</v>
      </c>
      <c r="B40" s="2" t="str">
        <f>"Architect Faculty"</f>
        <v>Architect Faculty</v>
      </c>
      <c r="C40" s="7">
        <v>9477.78</v>
      </c>
      <c r="D40" s="3">
        <v>31199</v>
      </c>
      <c r="E40" s="2"/>
      <c r="F40" s="2">
        <v>2012</v>
      </c>
    </row>
    <row r="41" spans="1:6" ht="12.75">
      <c r="A41" s="2" t="str">
        <f t="shared" si="4"/>
        <v>EE</v>
      </c>
      <c r="B41" s="2" t="str">
        <f>"Chemical Engineer Sr Faculty"</f>
        <v>Chemical Engineer Sr Faculty</v>
      </c>
      <c r="C41" s="7">
        <v>15722.22</v>
      </c>
      <c r="D41" s="3">
        <v>28720</v>
      </c>
      <c r="E41" s="2"/>
      <c r="F41" s="2">
        <v>2007</v>
      </c>
    </row>
    <row r="42" spans="1:6" ht="12.75">
      <c r="A42" s="2" t="str">
        <f t="shared" si="4"/>
        <v>EE</v>
      </c>
      <c r="B42" s="2" t="str">
        <f>"Chemical Engineer Sr Faculty"</f>
        <v>Chemical Engineer Sr Faculty</v>
      </c>
      <c r="C42" s="7">
        <v>16277.78</v>
      </c>
      <c r="D42" s="3">
        <v>28751</v>
      </c>
      <c r="E42" s="2"/>
      <c r="F42" s="2">
        <v>1994</v>
      </c>
    </row>
    <row r="43" spans="1:6" ht="12.75">
      <c r="A43" s="2" t="str">
        <f t="shared" si="4"/>
        <v>EE</v>
      </c>
      <c r="B43" s="2" t="str">
        <f>"Mechanical Engineer Faculty"</f>
        <v>Mechanical Engineer Faculty</v>
      </c>
      <c r="C43" s="7">
        <v>13955.56</v>
      </c>
      <c r="D43" s="3">
        <v>30895</v>
      </c>
      <c r="E43" s="2"/>
      <c r="F43" s="2">
        <v>2013</v>
      </c>
    </row>
    <row r="44" spans="1:6" ht="12.75">
      <c r="A44" s="2" t="str">
        <f t="shared" si="4"/>
        <v>EE</v>
      </c>
      <c r="B44" s="2" t="str">
        <f>"Mechanical Engineer Faculty"</f>
        <v>Mechanical Engineer Faculty</v>
      </c>
      <c r="C44" s="7">
        <v>9800</v>
      </c>
      <c r="D44" s="3">
        <v>33728</v>
      </c>
      <c r="E44" s="2"/>
      <c r="F44" s="2">
        <v>2015</v>
      </c>
    </row>
    <row r="45" spans="1:6" ht="12.75">
      <c r="A45" s="2" t="str">
        <f t="shared" si="4"/>
        <v>EE</v>
      </c>
      <c r="B45" s="2" t="str">
        <f>"Chemical Engineer Faculty"</f>
        <v>Chemical Engineer Faculty</v>
      </c>
      <c r="C45" s="7">
        <v>13433.33</v>
      </c>
      <c r="D45" s="3">
        <v>31747</v>
      </c>
      <c r="E45" s="2"/>
      <c r="F45" s="2">
        <v>2018</v>
      </c>
    </row>
    <row r="46" spans="1:6" ht="12.75">
      <c r="A46" s="2" t="str">
        <f t="shared" si="4"/>
        <v>EE</v>
      </c>
      <c r="B46" s="2" t="str">
        <f>"Chemist Faculty"</f>
        <v>Chemist Faculty</v>
      </c>
      <c r="C46" s="7">
        <v>6866.67</v>
      </c>
      <c r="D46" s="3">
        <v>35277</v>
      </c>
      <c r="E46" s="2"/>
      <c r="F46" s="2">
        <v>2024</v>
      </c>
    </row>
    <row r="47" spans="1:6" ht="12.75">
      <c r="A47" s="2" t="str">
        <f t="shared" si="4"/>
        <v>EE</v>
      </c>
      <c r="B47" s="2" t="str">
        <f>"Materials Sci/Engr Faculty"</f>
        <v>Materials Sci/Engr Faculty</v>
      </c>
      <c r="C47" s="7">
        <v>13444.44</v>
      </c>
      <c r="D47" s="3">
        <v>31482</v>
      </c>
      <c r="E47" s="2"/>
      <c r="F47" s="2">
        <v>2009</v>
      </c>
    </row>
    <row r="48" spans="1:6" ht="12.75">
      <c r="A48" s="2" t="str">
        <f t="shared" si="4"/>
        <v>EE</v>
      </c>
      <c r="B48" s="2" t="str">
        <f>"Chemical Engineer Faculty"</f>
        <v>Chemical Engineer Faculty</v>
      </c>
      <c r="C48" s="7">
        <v>11644.44</v>
      </c>
      <c r="D48" s="3">
        <v>33731</v>
      </c>
      <c r="E48" s="2"/>
      <c r="F48" s="2">
        <v>2010</v>
      </c>
    </row>
    <row r="49" spans="1:6" ht="12.75">
      <c r="A49" s="2" t="str">
        <f t="shared" si="4"/>
        <v>EE</v>
      </c>
      <c r="B49" s="2" t="str">
        <f>"Materials Sci/Engr Faculty"</f>
        <v>Materials Sci/Engr Faculty</v>
      </c>
      <c r="C49" s="7">
        <v>15722.22</v>
      </c>
      <c r="D49" s="3">
        <v>28366</v>
      </c>
      <c r="E49" s="2"/>
      <c r="F49" s="2">
        <v>2004</v>
      </c>
    </row>
    <row r="50" spans="1:6" ht="12.75">
      <c r="A50" s="2" t="str">
        <f t="shared" si="4"/>
        <v>EE</v>
      </c>
      <c r="B50" s="2" t="str">
        <f>"Mechanical Engineer Faculty"</f>
        <v>Mechanical Engineer Faculty</v>
      </c>
      <c r="C50" s="7">
        <v>13955.56</v>
      </c>
      <c r="D50" s="3">
        <v>30468</v>
      </c>
      <c r="E50" s="2"/>
      <c r="F50" s="2">
        <v>2004</v>
      </c>
    </row>
    <row r="51" spans="1:6" ht="12.75">
      <c r="A51" s="2" t="str">
        <f t="shared" si="4"/>
        <v>EE</v>
      </c>
      <c r="B51" s="2" t="str">
        <f>"Energy/Env Policy An Faculty"</f>
        <v>Energy/Env Policy An Faculty</v>
      </c>
      <c r="C51" s="7">
        <v>10541.67</v>
      </c>
      <c r="D51" s="3">
        <v>30956</v>
      </c>
      <c r="E51" s="2"/>
      <c r="F51" s="2">
        <v>2001</v>
      </c>
    </row>
    <row r="52" spans="1:6" ht="26.25" thickBot="1">
      <c r="A52" s="4" t="s">
        <v>0</v>
      </c>
      <c r="B52" s="4" t="s">
        <v>2</v>
      </c>
      <c r="C52" s="6" t="s">
        <v>3</v>
      </c>
      <c r="D52" s="4" t="s">
        <v>1</v>
      </c>
      <c r="E52" s="4" t="s">
        <v>4</v>
      </c>
      <c r="F52" s="5" t="s">
        <v>19</v>
      </c>
    </row>
    <row r="53" spans="1:6" ht="12.75">
      <c r="A53" s="2" t="str">
        <f t="shared" si="4"/>
        <v>EE</v>
      </c>
      <c r="B53" s="2" t="str">
        <f>"Mechanical Engineer Faculty"</f>
        <v>Mechanical Engineer Faculty</v>
      </c>
      <c r="C53" s="7">
        <v>12555.56</v>
      </c>
      <c r="D53" s="3">
        <v>34995</v>
      </c>
      <c r="E53" s="2"/>
      <c r="F53" s="2">
        <v>2008</v>
      </c>
    </row>
    <row r="54" spans="1:6" ht="12.75">
      <c r="A54" s="2" t="str">
        <f t="shared" si="4"/>
        <v>EE</v>
      </c>
      <c r="B54" s="2" t="str">
        <f>"Chemist Faculty"</f>
        <v>Chemist Faculty</v>
      </c>
      <c r="C54" s="7">
        <v>7044.44</v>
      </c>
      <c r="D54" s="3">
        <v>35436</v>
      </c>
      <c r="E54" s="2"/>
      <c r="F54" s="2">
        <v>2027</v>
      </c>
    </row>
    <row r="55" spans="1:6" ht="12.75">
      <c r="A55" s="2" t="str">
        <f t="shared" si="4"/>
        <v>EE</v>
      </c>
      <c r="B55" s="2" t="str">
        <f>"Mechanical Engineer Faculty"</f>
        <v>Mechanical Engineer Faculty</v>
      </c>
      <c r="C55" s="7">
        <v>15733.33</v>
      </c>
      <c r="D55" s="3">
        <v>28468</v>
      </c>
      <c r="E55" s="2"/>
      <c r="F55" s="2">
        <v>1997</v>
      </c>
    </row>
    <row r="56" spans="1:6" ht="12.75">
      <c r="A56" s="2" t="str">
        <f t="shared" si="4"/>
        <v>EE</v>
      </c>
      <c r="B56" s="2" t="str">
        <f>"Energy/Env Policy An Faculty"</f>
        <v>Energy/Env Policy An Faculty</v>
      </c>
      <c r="C56" s="7">
        <v>16211.11</v>
      </c>
      <c r="D56" s="3">
        <v>31506</v>
      </c>
      <c r="E56" s="2"/>
      <c r="F56" s="2">
        <v>2005</v>
      </c>
    </row>
    <row r="57" spans="1:6" ht="12.75">
      <c r="A57" s="2" t="str">
        <f t="shared" si="4"/>
        <v>EE</v>
      </c>
      <c r="B57" s="2" t="str">
        <f>"Mechanical Engineer Faculty"</f>
        <v>Mechanical Engineer Faculty</v>
      </c>
      <c r="C57" s="7">
        <v>9500</v>
      </c>
      <c r="D57" s="3">
        <v>34289</v>
      </c>
      <c r="E57" s="2"/>
      <c r="F57" s="2">
        <v>2025</v>
      </c>
    </row>
    <row r="58" spans="1:6" ht="12.75">
      <c r="A58" s="2" t="str">
        <f t="shared" si="4"/>
        <v>EE</v>
      </c>
      <c r="B58" s="2" t="str">
        <f>"Physicist Sr Faculty"</f>
        <v>Physicist Sr Faculty</v>
      </c>
      <c r="C58" s="7">
        <v>13122.22</v>
      </c>
      <c r="D58" s="3">
        <v>26827</v>
      </c>
      <c r="E58" s="2"/>
      <c r="F58" s="2">
        <v>2000</v>
      </c>
    </row>
    <row r="59" spans="1:6" ht="12.75">
      <c r="A59" s="2" t="str">
        <f t="shared" si="4"/>
        <v>EE</v>
      </c>
      <c r="B59" s="2" t="str">
        <f>"Chemical Engineer Sr Faculty"</f>
        <v>Chemical Engineer Sr Faculty</v>
      </c>
      <c r="C59" s="7">
        <v>18177.78</v>
      </c>
      <c r="D59" s="3">
        <v>27760</v>
      </c>
      <c r="E59" s="2"/>
      <c r="F59" s="2">
        <v>1996</v>
      </c>
    </row>
    <row r="60" spans="1:6" ht="12.75">
      <c r="A60" s="2" t="str">
        <f t="shared" si="4"/>
        <v>EE</v>
      </c>
      <c r="B60" s="2" t="str">
        <f>"Mechanical Engineer Faculty"</f>
        <v>Mechanical Engineer Faculty</v>
      </c>
      <c r="C60" s="7">
        <v>9111.11</v>
      </c>
      <c r="D60" s="3">
        <v>32825</v>
      </c>
      <c r="E60" s="2"/>
      <c r="F60" s="2">
        <v>2011</v>
      </c>
    </row>
    <row r="61" spans="1:6" ht="12.75">
      <c r="A61" s="2" t="str">
        <f t="shared" si="4"/>
        <v>EE</v>
      </c>
      <c r="B61" s="2" t="str">
        <f>"Mechanical Engineer Faculty"</f>
        <v>Mechanical Engineer Faculty</v>
      </c>
      <c r="C61" s="7">
        <v>11644.44</v>
      </c>
      <c r="D61" s="3">
        <v>29375</v>
      </c>
      <c r="E61" s="2"/>
      <c r="F61" s="2">
        <v>2016</v>
      </c>
    </row>
    <row r="62" spans="1:6" ht="12.75">
      <c r="A62" s="2" t="str">
        <f t="shared" si="4"/>
        <v>EE</v>
      </c>
      <c r="B62" s="2" t="str">
        <f>"Chemical Engineer Sr Faculty"</f>
        <v>Chemical Engineer Sr Faculty</v>
      </c>
      <c r="C62" s="7">
        <v>17322.22</v>
      </c>
      <c r="D62" s="3">
        <v>24637</v>
      </c>
      <c r="E62" s="2"/>
      <c r="F62" s="2">
        <v>1999</v>
      </c>
    </row>
    <row r="63" spans="1:6" ht="12.75">
      <c r="A63" s="2" t="str">
        <f t="shared" si="4"/>
        <v>EE</v>
      </c>
      <c r="B63" s="2" t="str">
        <f>"Energy/Env Policy An Faculty"</f>
        <v>Energy/Env Policy An Faculty</v>
      </c>
      <c r="C63" s="7">
        <v>14466.67</v>
      </c>
      <c r="D63" s="3">
        <v>31180</v>
      </c>
      <c r="E63" s="2"/>
      <c r="F63" s="2">
        <v>2004</v>
      </c>
    </row>
    <row r="64" spans="1:6" ht="12.75">
      <c r="A64" s="2" t="str">
        <f t="shared" si="4"/>
        <v>EE</v>
      </c>
      <c r="B64" s="2" t="str">
        <f>"Chemist Faculty"</f>
        <v>Chemist Faculty</v>
      </c>
      <c r="C64" s="7">
        <v>12100</v>
      </c>
      <c r="D64" s="3">
        <v>30796</v>
      </c>
      <c r="E64" s="2"/>
      <c r="F64" s="2">
        <v>2015</v>
      </c>
    </row>
    <row r="65" spans="1:6" ht="12.75">
      <c r="A65" s="2" t="str">
        <f t="shared" si="4"/>
        <v>EE</v>
      </c>
      <c r="B65" s="2" t="str">
        <f>"Mechanical Engineer Faculty"</f>
        <v>Mechanical Engineer Faculty</v>
      </c>
      <c r="C65" s="7">
        <v>8400</v>
      </c>
      <c r="D65" s="3">
        <v>30168</v>
      </c>
      <c r="E65" s="2"/>
      <c r="F65" s="2">
        <v>2019</v>
      </c>
    </row>
    <row r="66" spans="1:6" ht="12.75">
      <c r="A66" s="2" t="str">
        <f t="shared" si="4"/>
        <v>EE</v>
      </c>
      <c r="B66" s="2" t="str">
        <f>"Chemical Engineer Faculty"</f>
        <v>Chemical Engineer Faculty</v>
      </c>
      <c r="C66" s="7">
        <v>8777.78</v>
      </c>
      <c r="D66" s="3">
        <v>34841</v>
      </c>
      <c r="E66" s="2"/>
      <c r="F66" s="2">
        <v>2025</v>
      </c>
    </row>
    <row r="67" spans="1:6" ht="12.75">
      <c r="A67" s="2" t="str">
        <f t="shared" si="4"/>
        <v>EE</v>
      </c>
      <c r="B67" s="2" t="str">
        <f>"Medical Scientist Faculty"</f>
        <v>Medical Scientist Faculty</v>
      </c>
      <c r="C67" s="7">
        <v>12622.22</v>
      </c>
      <c r="D67" s="3">
        <v>32825</v>
      </c>
      <c r="E67" s="2"/>
      <c r="F67" s="2">
        <v>2000</v>
      </c>
    </row>
    <row r="68" spans="1:6" ht="12.75">
      <c r="A68" s="2" t="str">
        <f t="shared" si="4"/>
        <v>EE</v>
      </c>
      <c r="B68" s="2" t="str">
        <f>"Chemical Engineer Faculty"</f>
        <v>Chemical Engineer Faculty</v>
      </c>
      <c r="C68" s="7">
        <v>10300</v>
      </c>
      <c r="D68" s="3">
        <v>37236</v>
      </c>
      <c r="E68" s="3">
        <v>37438</v>
      </c>
      <c r="F68" s="2">
        <v>2009</v>
      </c>
    </row>
    <row r="69" spans="1:6" ht="12.75">
      <c r="A69" s="2" t="str">
        <f t="shared" si="4"/>
        <v>EE</v>
      </c>
      <c r="B69" s="2" t="str">
        <f>"Mechanical Engineer Faculty"</f>
        <v>Mechanical Engineer Faculty</v>
      </c>
      <c r="C69" s="7">
        <v>13000</v>
      </c>
      <c r="D69" s="3">
        <v>28690</v>
      </c>
      <c r="E69" s="2"/>
      <c r="F69" s="2">
        <v>1995</v>
      </c>
    </row>
    <row r="70" spans="1:6" ht="12.75">
      <c r="A70" s="2" t="str">
        <f>"EG"</f>
        <v>EG</v>
      </c>
      <c r="B70" s="2" t="str">
        <f>"Mechanical Engineer Faculty"</f>
        <v>Mechanical Engineer Faculty</v>
      </c>
      <c r="C70" s="7">
        <v>10800</v>
      </c>
      <c r="D70" s="3">
        <v>37139</v>
      </c>
      <c r="E70" s="2"/>
      <c r="F70" s="2">
        <v>1996</v>
      </c>
    </row>
    <row r="71" spans="1:6" ht="12.75">
      <c r="A71" s="2" t="str">
        <f aca="true" t="shared" si="5" ref="A71:A94">"ES"</f>
        <v>ES</v>
      </c>
      <c r="B71" s="2" t="str">
        <f>"Mechanical Engineer Faculty"</f>
        <v>Mechanical Engineer Faculty</v>
      </c>
      <c r="C71" s="7">
        <v>10466.67</v>
      </c>
      <c r="D71" s="3">
        <v>33819</v>
      </c>
      <c r="E71" s="2"/>
      <c r="F71" s="2">
        <v>2023</v>
      </c>
    </row>
    <row r="72" spans="1:6" ht="12.75">
      <c r="A72" s="2" t="str">
        <f t="shared" si="5"/>
        <v>ES</v>
      </c>
      <c r="B72" s="2" t="str">
        <f>"Geological Scientist Faculty"</f>
        <v>Geological Scientist Faculty</v>
      </c>
      <c r="C72" s="7">
        <v>13033</v>
      </c>
      <c r="D72" s="3">
        <v>36923</v>
      </c>
      <c r="E72" s="2"/>
      <c r="F72" s="2">
        <v>2020</v>
      </c>
    </row>
    <row r="73" spans="1:6" ht="12.75">
      <c r="A73" s="2" t="str">
        <f t="shared" si="5"/>
        <v>ES</v>
      </c>
      <c r="B73" s="2" t="str">
        <f>"Geological Scientist Faculty"</f>
        <v>Geological Scientist Faculty</v>
      </c>
      <c r="C73" s="7">
        <v>7044.44</v>
      </c>
      <c r="D73" s="3">
        <v>35977</v>
      </c>
      <c r="E73" s="2"/>
      <c r="F73" s="2">
        <v>2024</v>
      </c>
    </row>
    <row r="74" spans="1:6" ht="12.75">
      <c r="A74" s="2" t="str">
        <f t="shared" si="5"/>
        <v>ES</v>
      </c>
      <c r="B74" s="2" t="str">
        <f>"Geological Scientist Faculty"</f>
        <v>Geological Scientist Faculty</v>
      </c>
      <c r="C74" s="7">
        <v>14255.56</v>
      </c>
      <c r="D74" s="3">
        <v>35282</v>
      </c>
      <c r="E74" s="2"/>
      <c r="F74" s="2">
        <v>2008</v>
      </c>
    </row>
    <row r="75" spans="1:6" ht="12.75">
      <c r="A75" s="2" t="str">
        <f t="shared" si="5"/>
        <v>ES</v>
      </c>
      <c r="B75" s="2" t="str">
        <f>"Biochemist Faculty"</f>
        <v>Biochemist Faculty</v>
      </c>
      <c r="C75" s="7">
        <v>14350</v>
      </c>
      <c r="D75" s="3">
        <v>33731</v>
      </c>
      <c r="E75" s="2"/>
      <c r="F75" s="2">
        <v>1998</v>
      </c>
    </row>
    <row r="76" spans="1:6" ht="12.75">
      <c r="A76" s="2" t="str">
        <f t="shared" si="5"/>
        <v>ES</v>
      </c>
      <c r="B76" s="2" t="str">
        <f>"Geological Scientist Faculty"</f>
        <v>Geological Scientist Faculty</v>
      </c>
      <c r="C76" s="7">
        <v>9555.56</v>
      </c>
      <c r="D76" s="3">
        <v>37907</v>
      </c>
      <c r="E76" s="3">
        <v>37923</v>
      </c>
      <c r="F76" s="2">
        <v>2023</v>
      </c>
    </row>
    <row r="77" spans="1:6" ht="12.75">
      <c r="A77" s="2" t="str">
        <f t="shared" si="5"/>
        <v>ES</v>
      </c>
      <c r="B77" s="2" t="str">
        <f>"Geological Scientist Faculty"</f>
        <v>Geological Scientist Faculty</v>
      </c>
      <c r="C77" s="7">
        <v>19166.67</v>
      </c>
      <c r="D77" s="3">
        <v>31978</v>
      </c>
      <c r="E77" s="2"/>
      <c r="F77" s="2">
        <v>2011</v>
      </c>
    </row>
    <row r="78" spans="1:6" ht="12.75">
      <c r="A78" s="2" t="str">
        <f t="shared" si="5"/>
        <v>ES</v>
      </c>
      <c r="B78" s="2" t="str">
        <f>"Geological Sci Sr Faculty"</f>
        <v>Geological Sci Sr Faculty</v>
      </c>
      <c r="C78" s="7">
        <v>11155.56</v>
      </c>
      <c r="D78" s="3">
        <v>36465</v>
      </c>
      <c r="E78" s="2"/>
      <c r="F78" s="2">
        <v>2011</v>
      </c>
    </row>
    <row r="79" spans="1:6" ht="12.75">
      <c r="A79" s="2" t="str">
        <f t="shared" si="5"/>
        <v>ES</v>
      </c>
      <c r="B79" s="2" t="str">
        <f>"Chemist Faculty"</f>
        <v>Chemist Faculty</v>
      </c>
      <c r="C79" s="7">
        <v>9333.33</v>
      </c>
      <c r="D79" s="3">
        <v>34309</v>
      </c>
      <c r="E79" s="2"/>
      <c r="F79" s="2">
        <v>1999</v>
      </c>
    </row>
    <row r="80" spans="1:6" ht="12.75">
      <c r="A80" s="2" t="str">
        <f t="shared" si="5"/>
        <v>ES</v>
      </c>
      <c r="B80" s="2" t="str">
        <f aca="true" t="shared" si="6" ref="B80:B88">"Geological Scientist Faculty"</f>
        <v>Geological Scientist Faculty</v>
      </c>
      <c r="C80" s="7">
        <v>10811.11</v>
      </c>
      <c r="D80" s="3">
        <v>31959</v>
      </c>
      <c r="E80" s="2"/>
      <c r="F80" s="2">
        <v>2017</v>
      </c>
    </row>
    <row r="81" spans="1:6" ht="12.75">
      <c r="A81" s="2" t="str">
        <f t="shared" si="5"/>
        <v>ES</v>
      </c>
      <c r="B81" s="2" t="str">
        <f t="shared" si="6"/>
        <v>Geological Scientist Faculty</v>
      </c>
      <c r="C81" s="7">
        <v>11877.77</v>
      </c>
      <c r="D81" s="3">
        <v>37298</v>
      </c>
      <c r="E81" s="2"/>
      <c r="F81" s="2">
        <v>2010</v>
      </c>
    </row>
    <row r="82" spans="1:6" ht="12.75">
      <c r="A82" s="2" t="str">
        <f t="shared" si="5"/>
        <v>ES</v>
      </c>
      <c r="B82" s="2" t="str">
        <f t="shared" si="6"/>
        <v>Geological Scientist Faculty</v>
      </c>
      <c r="C82" s="7">
        <v>13122.22</v>
      </c>
      <c r="D82" s="3">
        <v>35796</v>
      </c>
      <c r="E82" s="2"/>
      <c r="F82" s="2">
        <v>2009</v>
      </c>
    </row>
    <row r="83" spans="1:6" ht="12.75">
      <c r="A83" s="2" t="str">
        <f t="shared" si="5"/>
        <v>ES</v>
      </c>
      <c r="B83" s="2" t="str">
        <f t="shared" si="6"/>
        <v>Geological Scientist Faculty</v>
      </c>
      <c r="C83" s="7">
        <v>9077.78</v>
      </c>
      <c r="D83" s="3">
        <v>35622</v>
      </c>
      <c r="E83" s="2"/>
      <c r="F83" s="2">
        <v>2013</v>
      </c>
    </row>
    <row r="84" spans="1:6" ht="12.75">
      <c r="A84" s="2" t="str">
        <f t="shared" si="5"/>
        <v>ES</v>
      </c>
      <c r="B84" s="2" t="str">
        <f t="shared" si="6"/>
        <v>Geological Scientist Faculty</v>
      </c>
      <c r="C84" s="7">
        <v>8655.56</v>
      </c>
      <c r="D84" s="3">
        <v>35908</v>
      </c>
      <c r="E84" s="2"/>
      <c r="F84" s="2">
        <v>2021</v>
      </c>
    </row>
    <row r="85" spans="1:6" ht="12.75">
      <c r="A85" s="2" t="str">
        <f t="shared" si="5"/>
        <v>ES</v>
      </c>
      <c r="B85" s="2" t="str">
        <f t="shared" si="6"/>
        <v>Geological Scientist Faculty</v>
      </c>
      <c r="C85" s="7">
        <v>6000</v>
      </c>
      <c r="D85" s="3">
        <v>36434</v>
      </c>
      <c r="E85" s="3">
        <v>37060</v>
      </c>
      <c r="F85" s="2">
        <v>2031</v>
      </c>
    </row>
    <row r="86" spans="1:6" ht="12.75">
      <c r="A86" s="2" t="str">
        <f t="shared" si="5"/>
        <v>ES</v>
      </c>
      <c r="B86" s="2" t="str">
        <f t="shared" si="6"/>
        <v>Geological Scientist Faculty</v>
      </c>
      <c r="C86" s="7">
        <v>8755.5</v>
      </c>
      <c r="D86" s="3">
        <v>37204</v>
      </c>
      <c r="E86" s="2"/>
      <c r="F86" s="2">
        <v>2029</v>
      </c>
    </row>
    <row r="87" spans="1:6" ht="12.75">
      <c r="A87" s="2" t="str">
        <f t="shared" si="5"/>
        <v>ES</v>
      </c>
      <c r="B87" s="2" t="str">
        <f t="shared" si="6"/>
        <v>Geological Scientist Faculty</v>
      </c>
      <c r="C87" s="7">
        <v>13000</v>
      </c>
      <c r="D87" s="3">
        <v>27851</v>
      </c>
      <c r="E87" s="2"/>
      <c r="F87" s="2">
        <v>1997</v>
      </c>
    </row>
    <row r="88" spans="1:6" ht="12.75">
      <c r="A88" s="2" t="str">
        <f t="shared" si="5"/>
        <v>ES</v>
      </c>
      <c r="B88" s="2" t="str">
        <f t="shared" si="6"/>
        <v>Geological Scientist Faculty</v>
      </c>
      <c r="C88" s="7">
        <v>9488.89</v>
      </c>
      <c r="D88" s="3">
        <v>33627</v>
      </c>
      <c r="E88" s="2"/>
      <c r="F88" s="2">
        <v>2012</v>
      </c>
    </row>
    <row r="89" spans="1:6" ht="12.75">
      <c r="A89" s="2" t="str">
        <f t="shared" si="5"/>
        <v>ES</v>
      </c>
      <c r="B89" s="2" t="str">
        <f>"Chemist Faculty"</f>
        <v>Chemist Faculty</v>
      </c>
      <c r="C89" s="7">
        <v>14466.67</v>
      </c>
      <c r="D89" s="3">
        <v>27942</v>
      </c>
      <c r="E89" s="2"/>
      <c r="F89" s="2">
        <v>2005</v>
      </c>
    </row>
    <row r="90" spans="1:6" ht="12.75">
      <c r="A90" s="2" t="str">
        <f t="shared" si="5"/>
        <v>ES</v>
      </c>
      <c r="B90" s="2" t="str">
        <f>"Geological Scientist Faculty"</f>
        <v>Geological Scientist Faculty</v>
      </c>
      <c r="C90" s="7">
        <v>9077.78</v>
      </c>
      <c r="D90" s="3">
        <v>34113</v>
      </c>
      <c r="E90" s="2"/>
      <c r="F90" s="2">
        <v>2021</v>
      </c>
    </row>
    <row r="91" spans="1:6" ht="12.75">
      <c r="A91" s="2" t="str">
        <f t="shared" si="5"/>
        <v>ES</v>
      </c>
      <c r="B91" s="2" t="str">
        <f>"Geological Scientist Faculty"</f>
        <v>Geological Scientist Faculty</v>
      </c>
      <c r="C91" s="7">
        <v>15377.78</v>
      </c>
      <c r="D91" s="3">
        <v>38077</v>
      </c>
      <c r="E91" s="2"/>
      <c r="F91" s="2">
        <v>2010</v>
      </c>
    </row>
    <row r="92" spans="1:6" ht="12.75">
      <c r="A92" s="2" t="str">
        <f t="shared" si="5"/>
        <v>ES</v>
      </c>
      <c r="B92" s="2" t="str">
        <f>"Geological Scientist Faculty"</f>
        <v>Geological Scientist Faculty</v>
      </c>
      <c r="C92" s="7">
        <v>9800</v>
      </c>
      <c r="D92" s="3">
        <v>33056</v>
      </c>
      <c r="E92" s="2"/>
      <c r="F92" s="2">
        <v>2015</v>
      </c>
    </row>
    <row r="93" spans="1:6" ht="12.75">
      <c r="A93" s="2" t="str">
        <f t="shared" si="5"/>
        <v>ES</v>
      </c>
      <c r="B93" s="2" t="str">
        <f>"Geological Scientist Faculty"</f>
        <v>Geological Scientist Faculty</v>
      </c>
      <c r="C93" s="7">
        <v>14883.33</v>
      </c>
      <c r="D93" s="3">
        <v>35247</v>
      </c>
      <c r="E93" s="2"/>
      <c r="F93" s="2">
        <v>2000</v>
      </c>
    </row>
    <row r="94" spans="1:6" ht="12.75">
      <c r="A94" s="2" t="str">
        <f t="shared" si="5"/>
        <v>ES</v>
      </c>
      <c r="B94" s="2" t="str">
        <f>"Geological Scientist Faculty"</f>
        <v>Geological Scientist Faculty</v>
      </c>
      <c r="C94" s="7">
        <v>14255.56</v>
      </c>
      <c r="D94" s="3">
        <v>37972</v>
      </c>
      <c r="E94" s="2"/>
      <c r="F94" s="2">
        <v>2002</v>
      </c>
    </row>
    <row r="95" spans="1:6" ht="12.75">
      <c r="A95" s="2" t="str">
        <f>"GN"</f>
        <v>GN</v>
      </c>
      <c r="B95" s="2" t="str">
        <f>"Physiologist Faculty"</f>
        <v>Physiologist Faculty</v>
      </c>
      <c r="C95" s="7">
        <v>13222.58</v>
      </c>
      <c r="D95" s="3">
        <v>36100</v>
      </c>
      <c r="E95" s="3">
        <v>36342</v>
      </c>
      <c r="F95" s="2">
        <v>2015</v>
      </c>
    </row>
    <row r="96" spans="1:6" ht="12.75">
      <c r="A96" s="2" t="str">
        <f>"GN"</f>
        <v>GN</v>
      </c>
      <c r="B96" s="2" t="str">
        <f>"Computer Scientist Faculty"</f>
        <v>Computer Scientist Faculty</v>
      </c>
      <c r="C96" s="7">
        <v>16666.66</v>
      </c>
      <c r="D96" s="3">
        <v>37671</v>
      </c>
      <c r="E96" s="3">
        <v>37893</v>
      </c>
      <c r="F96" s="2">
        <v>2014</v>
      </c>
    </row>
    <row r="97" spans="1:6" ht="12.75">
      <c r="A97" s="2" t="str">
        <f>"GN"</f>
        <v>GN</v>
      </c>
      <c r="B97" s="2" t="str">
        <f>"Math/Statistician Faculty"</f>
        <v>Math/Statistician Faculty</v>
      </c>
      <c r="C97" s="7">
        <v>6678</v>
      </c>
      <c r="D97" s="3">
        <v>36494</v>
      </c>
      <c r="E97" s="3">
        <v>36787</v>
      </c>
      <c r="F97" s="2">
        <v>2034</v>
      </c>
    </row>
    <row r="98" spans="1:6" ht="12.75">
      <c r="A98" s="2" t="str">
        <f>"LD"</f>
        <v>LD</v>
      </c>
      <c r="B98" s="2" t="str">
        <f>"Division Director Faculty"</f>
        <v>Division Director Faculty</v>
      </c>
      <c r="C98" s="7">
        <v>15355.56</v>
      </c>
      <c r="D98" s="3">
        <v>33390</v>
      </c>
      <c r="E98" s="2"/>
      <c r="F98" s="2">
        <v>2020</v>
      </c>
    </row>
    <row r="99" spans="1:6" ht="12.75">
      <c r="A99" s="2" t="str">
        <f>"LD"</f>
        <v>LD</v>
      </c>
      <c r="B99" s="2" t="str">
        <f>"Division Director Faculty"</f>
        <v>Division Director Faculty</v>
      </c>
      <c r="C99" s="7">
        <v>19100</v>
      </c>
      <c r="D99" s="3">
        <v>33192</v>
      </c>
      <c r="E99" s="2"/>
      <c r="F99" s="2">
        <v>2001</v>
      </c>
    </row>
    <row r="100" spans="1:6" ht="12.75">
      <c r="A100" s="2" t="str">
        <f>"LD"</f>
        <v>LD</v>
      </c>
      <c r="B100" s="2" t="str">
        <f>"Division Director Faculty"</f>
        <v>Division Director Faculty</v>
      </c>
      <c r="C100" s="7">
        <v>13688.89</v>
      </c>
      <c r="D100" s="3">
        <v>32295</v>
      </c>
      <c r="E100" s="2"/>
      <c r="F100" s="2">
        <v>2015</v>
      </c>
    </row>
    <row r="101" spans="1:6" ht="12.75">
      <c r="A101" s="2" t="str">
        <f aca="true" t="shared" si="7" ref="A101:A119">"LS"</f>
        <v>LS</v>
      </c>
      <c r="B101" s="2" t="str">
        <f>"Medical Scientist Faculty"</f>
        <v>Medical Scientist Faculty</v>
      </c>
      <c r="C101" s="7">
        <v>1285.8</v>
      </c>
      <c r="D101" s="3">
        <v>34443</v>
      </c>
      <c r="E101" s="3">
        <v>35324</v>
      </c>
      <c r="F101" s="2">
        <v>2003</v>
      </c>
    </row>
    <row r="102" spans="1:6" ht="12.75">
      <c r="A102" s="2" t="str">
        <f t="shared" si="7"/>
        <v>LS</v>
      </c>
      <c r="B102" s="2" t="str">
        <f>"Medical Scientist Sr Faculty"</f>
        <v>Medical Scientist Sr Faculty</v>
      </c>
      <c r="C102" s="7">
        <v>17125</v>
      </c>
      <c r="D102" s="3">
        <v>24110</v>
      </c>
      <c r="E102" s="2"/>
      <c r="F102" s="2">
        <v>1994</v>
      </c>
    </row>
    <row r="103" spans="1:6" ht="26.25" thickBot="1">
      <c r="A103" s="4" t="s">
        <v>0</v>
      </c>
      <c r="B103" s="4" t="s">
        <v>2</v>
      </c>
      <c r="C103" s="6" t="s">
        <v>3</v>
      </c>
      <c r="D103" s="4" t="s">
        <v>1</v>
      </c>
      <c r="E103" s="4" t="s">
        <v>4</v>
      </c>
      <c r="F103" s="5" t="s">
        <v>19</v>
      </c>
    </row>
    <row r="104" spans="1:6" ht="12.75">
      <c r="A104" s="2" t="str">
        <f t="shared" si="7"/>
        <v>LS</v>
      </c>
      <c r="B104" s="2" t="str">
        <f>"Medical Scientist Faculty"</f>
        <v>Medical Scientist Faculty</v>
      </c>
      <c r="C104" s="7">
        <v>7908</v>
      </c>
      <c r="D104" s="3">
        <v>32986</v>
      </c>
      <c r="E104" s="3">
        <v>36451</v>
      </c>
      <c r="F104" s="2">
        <v>2022</v>
      </c>
    </row>
    <row r="105" spans="1:6" ht="12.75">
      <c r="A105" s="2" t="str">
        <f t="shared" si="7"/>
        <v>LS</v>
      </c>
      <c r="B105" s="2" t="str">
        <f>"Biochemist Faculty"</f>
        <v>Biochemist Faculty</v>
      </c>
      <c r="C105" s="7">
        <v>11644.44</v>
      </c>
      <c r="D105" s="3">
        <v>33009</v>
      </c>
      <c r="E105" s="2"/>
      <c r="F105" s="2">
        <v>2013</v>
      </c>
    </row>
    <row r="106" spans="1:6" ht="12.75">
      <c r="A106" s="2" t="str">
        <f t="shared" si="7"/>
        <v>LS</v>
      </c>
      <c r="B106" s="2" t="str">
        <f>"Biophysicist Sr Faculty"</f>
        <v>Biophysicist Sr Faculty</v>
      </c>
      <c r="C106" s="7">
        <v>14255.56</v>
      </c>
      <c r="D106" s="3">
        <v>23986</v>
      </c>
      <c r="E106" s="2"/>
      <c r="F106" s="2">
        <v>1998</v>
      </c>
    </row>
    <row r="107" spans="1:6" ht="12.75">
      <c r="A107" s="2" t="str">
        <f t="shared" si="7"/>
        <v>LS</v>
      </c>
      <c r="B107" s="2" t="str">
        <f>"Biochemist Faculty"</f>
        <v>Biochemist Faculty</v>
      </c>
      <c r="C107" s="7">
        <v>8108</v>
      </c>
      <c r="D107" s="3">
        <v>34878</v>
      </c>
      <c r="E107" s="2"/>
      <c r="F107" s="2">
        <v>2012</v>
      </c>
    </row>
    <row r="108" spans="1:6" ht="12.75">
      <c r="A108" s="2" t="str">
        <f t="shared" si="7"/>
        <v>LS</v>
      </c>
      <c r="B108" s="2" t="str">
        <f>"Medical Scientist Faculty"</f>
        <v>Medical Scientist Faculty</v>
      </c>
      <c r="C108" s="7">
        <v>5722.5</v>
      </c>
      <c r="D108" s="3">
        <v>31959</v>
      </c>
      <c r="E108" s="2"/>
      <c r="F108" s="2">
        <v>2012</v>
      </c>
    </row>
    <row r="109" spans="1:6" ht="12.75">
      <c r="A109" s="2" t="str">
        <f t="shared" si="7"/>
        <v>LS</v>
      </c>
      <c r="B109" s="2" t="str">
        <f>"Biophysicist Faculty"</f>
        <v>Biophysicist Faculty</v>
      </c>
      <c r="C109" s="7">
        <v>9150</v>
      </c>
      <c r="D109" s="3">
        <v>34379</v>
      </c>
      <c r="E109" s="2"/>
      <c r="F109" s="2">
        <v>1999</v>
      </c>
    </row>
    <row r="110" spans="1:6" ht="12.75">
      <c r="A110" s="2" t="str">
        <f t="shared" si="7"/>
        <v>LS</v>
      </c>
      <c r="B110" s="2" t="str">
        <f>"Biologist Faculty"</f>
        <v>Biologist Faculty</v>
      </c>
      <c r="C110" s="7">
        <v>9589</v>
      </c>
      <c r="D110" s="3">
        <v>35646</v>
      </c>
      <c r="E110" s="2"/>
      <c r="F110" s="2">
        <v>2025</v>
      </c>
    </row>
    <row r="111" spans="1:6" ht="12.75">
      <c r="A111" s="2" t="str">
        <f t="shared" si="7"/>
        <v>LS</v>
      </c>
      <c r="B111" s="2" t="str">
        <f>"Biologist Faculty"</f>
        <v>Biologist Faculty</v>
      </c>
      <c r="C111" s="7">
        <v>14255.56</v>
      </c>
      <c r="D111" s="3">
        <v>32997</v>
      </c>
      <c r="E111" s="2"/>
      <c r="F111" s="2">
        <v>2004</v>
      </c>
    </row>
    <row r="112" spans="1:6" ht="12.75">
      <c r="A112" s="2" t="str">
        <f t="shared" si="7"/>
        <v>LS</v>
      </c>
      <c r="B112" s="2" t="str">
        <f>"Biophysicist Faculty"</f>
        <v>Biophysicist Faculty</v>
      </c>
      <c r="C112" s="7">
        <v>6677.8</v>
      </c>
      <c r="D112" s="3">
        <v>34078</v>
      </c>
      <c r="E112" s="2"/>
      <c r="F112" s="2">
        <v>2026</v>
      </c>
    </row>
    <row r="113" spans="1:6" ht="12.75">
      <c r="A113" s="2" t="str">
        <f t="shared" si="7"/>
        <v>LS</v>
      </c>
      <c r="B113" s="2" t="str">
        <f>"Medical Scientist Faculty"</f>
        <v>Medical Scientist Faculty</v>
      </c>
      <c r="C113" s="7">
        <v>1616.6</v>
      </c>
      <c r="D113" s="3">
        <v>33482</v>
      </c>
      <c r="E113" s="2"/>
      <c r="F113" s="2">
        <v>2009</v>
      </c>
    </row>
    <row r="114" spans="1:6" ht="12.75">
      <c r="A114" s="2" t="str">
        <f t="shared" si="7"/>
        <v>LS</v>
      </c>
      <c r="B114" s="2" t="str">
        <f>"Medical Scientist Faculty"</f>
        <v>Medical Scientist Faculty</v>
      </c>
      <c r="C114" s="7">
        <v>25000</v>
      </c>
      <c r="D114" s="3">
        <v>27729</v>
      </c>
      <c r="E114" s="2"/>
      <c r="F114" s="2">
        <v>1995</v>
      </c>
    </row>
    <row r="115" spans="1:6" ht="12.75">
      <c r="A115" s="2" t="str">
        <f t="shared" si="7"/>
        <v>LS</v>
      </c>
      <c r="B115" s="2" t="str">
        <f>"Biophysicist Faculty"</f>
        <v>Biophysicist Faculty</v>
      </c>
      <c r="C115" s="7">
        <v>9882</v>
      </c>
      <c r="D115" s="3">
        <v>33786</v>
      </c>
      <c r="E115" s="2"/>
      <c r="F115" s="2">
        <v>2004</v>
      </c>
    </row>
    <row r="116" spans="1:6" ht="12.75">
      <c r="A116" s="2" t="str">
        <f t="shared" si="7"/>
        <v>LS</v>
      </c>
      <c r="B116" s="2" t="str">
        <f>"Biologist Faculty"</f>
        <v>Biologist Faculty</v>
      </c>
      <c r="C116" s="7">
        <v>17177.78</v>
      </c>
      <c r="D116" s="3">
        <v>33365</v>
      </c>
      <c r="E116" s="2"/>
      <c r="F116" s="2">
        <v>2010</v>
      </c>
    </row>
    <row r="117" spans="1:6" ht="12.75">
      <c r="A117" s="2" t="str">
        <f t="shared" si="7"/>
        <v>LS</v>
      </c>
      <c r="B117" s="2" t="str">
        <f>"Math/Statistician Faculty"</f>
        <v>Math/Statistician Faculty</v>
      </c>
      <c r="C117" s="7">
        <v>15177.78</v>
      </c>
      <c r="D117" s="3">
        <v>33072</v>
      </c>
      <c r="E117" s="2"/>
      <c r="F117" s="2">
        <v>2003</v>
      </c>
    </row>
    <row r="118" spans="1:6" ht="12.75">
      <c r="A118" s="2" t="str">
        <f t="shared" si="7"/>
        <v>LS</v>
      </c>
      <c r="B118" s="2" t="str">
        <f>"Biochemist Faculty"</f>
        <v>Biochemist Faculty</v>
      </c>
      <c r="C118" s="7">
        <v>6366.67</v>
      </c>
      <c r="D118" s="3">
        <v>36376</v>
      </c>
      <c r="E118" s="2"/>
      <c r="F118" s="2">
        <v>2026</v>
      </c>
    </row>
    <row r="119" spans="1:6" ht="12.75">
      <c r="A119" s="2" t="str">
        <f t="shared" si="7"/>
        <v>LS</v>
      </c>
      <c r="B119" s="2" t="str">
        <f>"Biologist Faculty"</f>
        <v>Biologist Faculty</v>
      </c>
      <c r="C119" s="7">
        <v>10416</v>
      </c>
      <c r="D119" s="3">
        <v>34953</v>
      </c>
      <c r="E119" s="2"/>
      <c r="F119" s="2">
        <v>2005</v>
      </c>
    </row>
    <row r="120" spans="1:6" ht="12.75">
      <c r="A120" s="2" t="str">
        <f aca="true" t="shared" si="8" ref="A120:A165">"MS"</f>
        <v>MS</v>
      </c>
      <c r="B120" s="2" t="str">
        <f>"Chemical Engineer Faculty"</f>
        <v>Chemical Engineer Faculty</v>
      </c>
      <c r="C120" s="7">
        <v>12644.44</v>
      </c>
      <c r="D120" s="3">
        <v>36791</v>
      </c>
      <c r="E120" s="2"/>
      <c r="F120" s="2">
        <v>2021</v>
      </c>
    </row>
    <row r="121" spans="1:6" ht="12.75">
      <c r="A121" s="2" t="str">
        <f t="shared" si="8"/>
        <v>MS</v>
      </c>
      <c r="B121" s="2" t="str">
        <f>"Chemist Faculty"</f>
        <v>Chemist Faculty</v>
      </c>
      <c r="C121" s="7">
        <v>11377.76</v>
      </c>
      <c r="D121" s="3">
        <v>35128</v>
      </c>
      <c r="E121" s="2"/>
      <c r="F121" s="2">
        <v>2027</v>
      </c>
    </row>
    <row r="122" spans="1:6" ht="12.75">
      <c r="A122" s="2" t="str">
        <f t="shared" si="8"/>
        <v>MS</v>
      </c>
      <c r="B122" s="2" t="str">
        <f>"Electronic Engineer Faculty"</f>
        <v>Electronic Engineer Faculty</v>
      </c>
      <c r="C122" s="7">
        <v>14466.67</v>
      </c>
      <c r="D122" s="3">
        <v>34001</v>
      </c>
      <c r="E122" s="2"/>
      <c r="F122" s="2">
        <v>2015</v>
      </c>
    </row>
    <row r="123" spans="1:6" ht="12.75">
      <c r="A123" s="2" t="str">
        <f t="shared" si="8"/>
        <v>MS</v>
      </c>
      <c r="B123" s="2" t="str">
        <f>"Chemical Engineer Faculty"</f>
        <v>Chemical Engineer Faculty</v>
      </c>
      <c r="C123" s="7">
        <v>12055.55</v>
      </c>
      <c r="D123" s="3">
        <v>37638</v>
      </c>
      <c r="E123" s="2"/>
      <c r="F123" s="2">
        <v>2028</v>
      </c>
    </row>
    <row r="124" spans="1:6" ht="12.75">
      <c r="A124" s="2" t="str">
        <f t="shared" si="8"/>
        <v>MS</v>
      </c>
      <c r="B124" s="2" t="str">
        <f>"Chemical Engineer Faculty"</f>
        <v>Chemical Engineer Faculty</v>
      </c>
      <c r="C124" s="7">
        <v>12944.44</v>
      </c>
      <c r="D124" s="3">
        <v>32546</v>
      </c>
      <c r="E124" s="2"/>
      <c r="F124" s="2">
        <v>2022</v>
      </c>
    </row>
    <row r="125" spans="1:6" ht="12.75">
      <c r="A125" s="2" t="str">
        <f t="shared" si="8"/>
        <v>MS</v>
      </c>
      <c r="B125" s="2" t="str">
        <f>"Materials Sci/Engr Faculty"</f>
        <v>Materials Sci/Engr Faculty</v>
      </c>
      <c r="C125" s="7">
        <v>10177.78</v>
      </c>
      <c r="D125" s="3">
        <v>35018</v>
      </c>
      <c r="E125" s="2"/>
      <c r="F125" s="2">
        <v>2023</v>
      </c>
    </row>
    <row r="126" spans="1:6" ht="12.75">
      <c r="A126" s="2" t="str">
        <f t="shared" si="8"/>
        <v>MS</v>
      </c>
      <c r="B126" s="2" t="str">
        <f>"Physicist Sr Faculty"</f>
        <v>Physicist Sr Faculty</v>
      </c>
      <c r="C126" s="7">
        <v>20166.67</v>
      </c>
      <c r="D126" s="3">
        <v>24848</v>
      </c>
      <c r="E126" s="2"/>
      <c r="F126" s="2">
        <v>2002</v>
      </c>
    </row>
    <row r="127" spans="1:6" ht="12.75">
      <c r="A127" s="2" t="str">
        <f t="shared" si="8"/>
        <v>MS</v>
      </c>
      <c r="B127" s="2" t="str">
        <f>"Physicist Sr Faculty"</f>
        <v>Physicist Sr Faculty</v>
      </c>
      <c r="C127" s="7">
        <v>18033.33</v>
      </c>
      <c r="D127" s="3">
        <v>24511</v>
      </c>
      <c r="E127" s="2"/>
      <c r="F127" s="2">
        <v>1996</v>
      </c>
    </row>
    <row r="128" spans="1:6" ht="12.75">
      <c r="A128" s="2" t="str">
        <f t="shared" si="8"/>
        <v>MS</v>
      </c>
      <c r="B128" s="2" t="str">
        <f>"Physicist Faculty"</f>
        <v>Physicist Faculty</v>
      </c>
      <c r="C128" s="7">
        <v>7488.89</v>
      </c>
      <c r="D128" s="3">
        <v>36483</v>
      </c>
      <c r="E128" s="2"/>
      <c r="F128" s="2">
        <v>2022</v>
      </c>
    </row>
    <row r="129" spans="1:6" ht="12.75">
      <c r="A129" s="2" t="str">
        <f t="shared" si="8"/>
        <v>MS</v>
      </c>
      <c r="B129" s="2" t="str">
        <f>"Materials Sci/Engr Sr Faculty"</f>
        <v>Materials Sci/Engr Sr Faculty</v>
      </c>
      <c r="C129" s="7">
        <v>13433.33</v>
      </c>
      <c r="D129" s="3">
        <v>28734</v>
      </c>
      <c r="E129" s="2"/>
      <c r="F129" s="2">
        <v>2001</v>
      </c>
    </row>
    <row r="130" spans="1:6" ht="12.75">
      <c r="A130" s="2" t="str">
        <f t="shared" si="8"/>
        <v>MS</v>
      </c>
      <c r="B130" s="2" t="str">
        <f>"Materials Sci/Engr Faculty"</f>
        <v>Materials Sci/Engr Faculty</v>
      </c>
      <c r="C130" s="7">
        <v>8288.89</v>
      </c>
      <c r="D130" s="3">
        <v>32757</v>
      </c>
      <c r="E130" s="3">
        <v>36614</v>
      </c>
      <c r="F130" s="2">
        <v>2027</v>
      </c>
    </row>
    <row r="131" spans="1:6" ht="12.75">
      <c r="A131" s="2" t="str">
        <f t="shared" si="8"/>
        <v>MS</v>
      </c>
      <c r="B131" s="2" t="str">
        <f>"Physicist Sr Faculty"</f>
        <v>Physicist Sr Faculty</v>
      </c>
      <c r="C131" s="7">
        <v>15093.56</v>
      </c>
      <c r="D131" s="3">
        <v>33178</v>
      </c>
      <c r="E131" s="2"/>
      <c r="F131" s="2">
        <v>2002</v>
      </c>
    </row>
    <row r="132" spans="1:6" ht="12.75">
      <c r="A132" s="2" t="str">
        <f t="shared" si="8"/>
        <v>MS</v>
      </c>
      <c r="B132" s="2" t="str">
        <f>"Chemist Faculty"</f>
        <v>Chemist Faculty</v>
      </c>
      <c r="C132" s="7">
        <v>9222.22</v>
      </c>
      <c r="D132" s="3">
        <v>37186</v>
      </c>
      <c r="E132" s="2"/>
      <c r="F132" s="2">
        <v>2032</v>
      </c>
    </row>
    <row r="133" spans="1:6" ht="12.75">
      <c r="A133" s="2" t="str">
        <f t="shared" si="8"/>
        <v>MS</v>
      </c>
      <c r="B133" s="2" t="str">
        <f>"Chemist Senior Faculty"</f>
        <v>Chemist Senior Faculty</v>
      </c>
      <c r="C133" s="7">
        <v>19355.56</v>
      </c>
      <c r="D133" s="3">
        <v>35657</v>
      </c>
      <c r="E133" s="2"/>
      <c r="F133" s="2">
        <v>2005</v>
      </c>
    </row>
    <row r="134" spans="1:6" ht="12.75">
      <c r="A134" s="2" t="str">
        <f t="shared" si="8"/>
        <v>MS</v>
      </c>
      <c r="B134" s="2" t="str">
        <f>"Materials Sci/Engr Faculty"</f>
        <v>Materials Sci/Engr Faculty</v>
      </c>
      <c r="C134" s="7">
        <v>10822.22</v>
      </c>
      <c r="D134" s="3">
        <v>29699</v>
      </c>
      <c r="E134" s="2"/>
      <c r="F134" s="2">
        <v>2014</v>
      </c>
    </row>
    <row r="135" spans="1:6" ht="12.75">
      <c r="A135" s="2" t="str">
        <f t="shared" si="8"/>
        <v>MS</v>
      </c>
      <c r="B135" s="2" t="str">
        <f>"Materials Sci/Engr Sr Faculty"</f>
        <v>Materials Sci/Engr Sr Faculty</v>
      </c>
      <c r="C135" s="7">
        <v>15722.22</v>
      </c>
      <c r="D135" s="3">
        <v>26574</v>
      </c>
      <c r="E135" s="2"/>
      <c r="F135" s="2">
        <v>2011</v>
      </c>
    </row>
    <row r="136" spans="1:6" ht="12.75">
      <c r="A136" s="2" t="str">
        <f t="shared" si="8"/>
        <v>MS</v>
      </c>
      <c r="B136" s="2" t="str">
        <f>"Materials Sci/Engr Sr Faculty"</f>
        <v>Materials Sci/Engr Sr Faculty</v>
      </c>
      <c r="C136" s="7">
        <v>15733.33</v>
      </c>
      <c r="D136" s="3">
        <v>26756</v>
      </c>
      <c r="E136" s="2"/>
      <c r="F136" s="2">
        <v>2003</v>
      </c>
    </row>
    <row r="137" spans="1:6" ht="12.75">
      <c r="A137" s="2" t="str">
        <f t="shared" si="8"/>
        <v>MS</v>
      </c>
      <c r="B137" s="2" t="str">
        <f>"Materials Sci/Engr Faculty"</f>
        <v>Materials Sci/Engr Faculty</v>
      </c>
      <c r="C137" s="7">
        <v>10088.89</v>
      </c>
      <c r="D137" s="3">
        <v>36770</v>
      </c>
      <c r="E137" s="2"/>
      <c r="F137" s="2">
        <v>2022</v>
      </c>
    </row>
    <row r="138" spans="1:6" ht="12.75">
      <c r="A138" s="2" t="str">
        <f t="shared" si="8"/>
        <v>MS</v>
      </c>
      <c r="B138" s="2" t="str">
        <f>"Biochemist Faculty"</f>
        <v>Biochemist Faculty</v>
      </c>
      <c r="C138" s="7">
        <v>14666.67</v>
      </c>
      <c r="D138" s="3">
        <v>31413</v>
      </c>
      <c r="E138" s="2"/>
      <c r="F138" s="2">
        <v>1996</v>
      </c>
    </row>
    <row r="139" spans="1:6" ht="12.75">
      <c r="A139" s="2" t="str">
        <f t="shared" si="8"/>
        <v>MS</v>
      </c>
      <c r="B139" s="2" t="str">
        <f>"Physicist Faculty"</f>
        <v>Physicist Faculty</v>
      </c>
      <c r="C139" s="7">
        <v>10722.22</v>
      </c>
      <c r="D139" s="3">
        <v>34414</v>
      </c>
      <c r="E139" s="2"/>
      <c r="F139" s="2">
        <v>2015</v>
      </c>
    </row>
    <row r="140" spans="1:6" ht="12.75">
      <c r="A140" s="2" t="str">
        <f t="shared" si="8"/>
        <v>MS</v>
      </c>
      <c r="B140" s="2" t="str">
        <f>"Chemist Faculty"</f>
        <v>Chemist Faculty</v>
      </c>
      <c r="C140" s="7">
        <v>8333.33</v>
      </c>
      <c r="D140" s="3">
        <v>35226</v>
      </c>
      <c r="E140" s="3">
        <v>37902</v>
      </c>
      <c r="F140" s="2">
        <v>2030</v>
      </c>
    </row>
    <row r="141" spans="1:6" ht="12.75">
      <c r="A141" s="2" t="str">
        <f t="shared" si="8"/>
        <v>MS</v>
      </c>
      <c r="B141" s="2" t="str">
        <f>"Physicist Sr Faculty"</f>
        <v>Physicist Sr Faculty</v>
      </c>
      <c r="C141" s="7">
        <v>15744.44</v>
      </c>
      <c r="D141" s="3">
        <v>30133</v>
      </c>
      <c r="E141" s="2"/>
      <c r="F141" s="2">
        <v>2009</v>
      </c>
    </row>
    <row r="142" spans="1:6" ht="12.75">
      <c r="A142" s="2" t="str">
        <f t="shared" si="8"/>
        <v>MS</v>
      </c>
      <c r="B142" s="2" t="str">
        <f>"Chemical Engineer Faculty"</f>
        <v>Chemical Engineer Faculty</v>
      </c>
      <c r="C142" s="7">
        <v>9200</v>
      </c>
      <c r="D142" s="3">
        <v>34291</v>
      </c>
      <c r="E142" s="2"/>
      <c r="F142" s="2">
        <v>2022</v>
      </c>
    </row>
    <row r="143" spans="1:6" ht="12.75">
      <c r="A143" s="2" t="str">
        <f t="shared" si="8"/>
        <v>MS</v>
      </c>
      <c r="B143" s="2" t="str">
        <f>"Chemist Faculty"</f>
        <v>Chemist Faculty</v>
      </c>
      <c r="C143" s="7">
        <v>9477.78</v>
      </c>
      <c r="D143" s="3">
        <v>30760</v>
      </c>
      <c r="E143" s="2"/>
      <c r="F143" s="2">
        <v>2012</v>
      </c>
    </row>
    <row r="144" spans="1:6" ht="12.75">
      <c r="A144" s="2" t="str">
        <f t="shared" si="8"/>
        <v>MS</v>
      </c>
      <c r="B144" s="2" t="str">
        <f>"Mechanical Engineer Faculty"</f>
        <v>Mechanical Engineer Faculty</v>
      </c>
      <c r="C144" s="7">
        <v>9500</v>
      </c>
      <c r="D144" s="3">
        <v>35611</v>
      </c>
      <c r="E144" s="2"/>
      <c r="F144" s="2">
        <v>2023</v>
      </c>
    </row>
    <row r="145" spans="1:6" ht="12.75">
      <c r="A145" s="2" t="str">
        <f t="shared" si="8"/>
        <v>MS</v>
      </c>
      <c r="B145" s="2" t="str">
        <f>"Physicist Faculty"</f>
        <v>Physicist Faculty</v>
      </c>
      <c r="C145" s="7">
        <v>6244.44</v>
      </c>
      <c r="D145" s="3">
        <v>37321</v>
      </c>
      <c r="E145" s="3">
        <v>37496</v>
      </c>
      <c r="F145" s="2">
        <v>2034</v>
      </c>
    </row>
    <row r="146" spans="1:6" ht="12.75">
      <c r="A146" s="2" t="str">
        <f t="shared" si="8"/>
        <v>MS</v>
      </c>
      <c r="B146" s="2" t="str">
        <f>"Materials Sci/Engr Sr Faculty"</f>
        <v>Materials Sci/Engr Sr Faculty</v>
      </c>
      <c r="C146" s="7">
        <v>16822.22</v>
      </c>
      <c r="D146" s="3">
        <v>26154</v>
      </c>
      <c r="E146" s="2"/>
      <c r="F146" s="2">
        <v>2004</v>
      </c>
    </row>
    <row r="147" spans="1:6" ht="12.75">
      <c r="A147" s="2" t="str">
        <f t="shared" si="8"/>
        <v>MS</v>
      </c>
      <c r="B147" s="2" t="str">
        <f>"Chemical Engineer Faculty"</f>
        <v>Chemical Engineer Faculty</v>
      </c>
      <c r="C147" s="7">
        <v>10100</v>
      </c>
      <c r="D147" s="3">
        <v>33794</v>
      </c>
      <c r="E147" s="2"/>
      <c r="F147" s="2">
        <v>2019</v>
      </c>
    </row>
    <row r="148" spans="1:6" ht="12.75">
      <c r="A148" s="2" t="str">
        <f t="shared" si="8"/>
        <v>MS</v>
      </c>
      <c r="B148" s="2" t="str">
        <f>"Physicist Faculty"</f>
        <v>Physicist Faculty</v>
      </c>
      <c r="C148" s="7">
        <v>15733.33</v>
      </c>
      <c r="D148" s="3">
        <v>34501</v>
      </c>
      <c r="E148" s="2"/>
      <c r="F148" s="2">
        <v>2002</v>
      </c>
    </row>
    <row r="149" spans="1:6" ht="12.75">
      <c r="A149" s="2" t="str">
        <f t="shared" si="8"/>
        <v>MS</v>
      </c>
      <c r="B149" s="2" t="str">
        <f>"Physicist Sr Faculty"</f>
        <v>Physicist Sr Faculty</v>
      </c>
      <c r="C149" s="7">
        <v>17444.44</v>
      </c>
      <c r="D149" s="3">
        <v>22444</v>
      </c>
      <c r="E149" s="2"/>
      <c r="F149" s="2">
        <v>1993</v>
      </c>
    </row>
    <row r="150" spans="1:6" ht="12.75">
      <c r="A150" s="2" t="str">
        <f t="shared" si="8"/>
        <v>MS</v>
      </c>
      <c r="B150" s="2" t="str">
        <f>"Physicist Faculty"</f>
        <v>Physicist Faculty</v>
      </c>
      <c r="C150" s="7">
        <v>13688.89</v>
      </c>
      <c r="D150" s="3">
        <v>33016</v>
      </c>
      <c r="E150" s="2"/>
      <c r="F150" s="2">
        <v>2013</v>
      </c>
    </row>
    <row r="151" spans="1:6" ht="12.75">
      <c r="A151" s="2" t="str">
        <f t="shared" si="8"/>
        <v>MS</v>
      </c>
      <c r="B151" s="2" t="str">
        <f>"Chemist Senior Faculty"</f>
        <v>Chemist Senior Faculty</v>
      </c>
      <c r="C151" s="7">
        <v>19677.78</v>
      </c>
      <c r="D151" s="3">
        <v>26571</v>
      </c>
      <c r="E151" s="2"/>
      <c r="F151" s="2">
        <v>2006</v>
      </c>
    </row>
    <row r="152" spans="1:6" ht="12.75">
      <c r="A152" s="2" t="str">
        <f t="shared" si="8"/>
        <v>MS</v>
      </c>
      <c r="B152" s="2" t="str">
        <f>"Physicist Faculty"</f>
        <v>Physicist Faculty</v>
      </c>
      <c r="C152" s="7">
        <v>7488.88</v>
      </c>
      <c r="D152" s="3">
        <v>34366</v>
      </c>
      <c r="E152" s="2"/>
      <c r="F152" s="2">
        <v>2023</v>
      </c>
    </row>
    <row r="153" spans="1:6" ht="12.75">
      <c r="A153" s="2" t="str">
        <f t="shared" si="8"/>
        <v>MS</v>
      </c>
      <c r="B153" s="2" t="str">
        <f>"Physicist Sr Faculty"</f>
        <v>Physicist Sr Faculty</v>
      </c>
      <c r="C153" s="7">
        <v>17811.11</v>
      </c>
      <c r="D153" s="3">
        <v>24400</v>
      </c>
      <c r="E153" s="2"/>
      <c r="F153" s="2">
        <v>1996</v>
      </c>
    </row>
    <row r="154" spans="1:6" ht="26.25" thickBot="1">
      <c r="A154" s="4" t="s">
        <v>0</v>
      </c>
      <c r="B154" s="4" t="s">
        <v>2</v>
      </c>
      <c r="C154" s="6" t="s">
        <v>3</v>
      </c>
      <c r="D154" s="4" t="s">
        <v>1</v>
      </c>
      <c r="E154" s="4" t="s">
        <v>4</v>
      </c>
      <c r="F154" s="5" t="s">
        <v>19</v>
      </c>
    </row>
    <row r="155" spans="1:6" ht="12.75">
      <c r="A155" s="2" t="str">
        <f t="shared" si="8"/>
        <v>MS</v>
      </c>
      <c r="B155" s="2" t="str">
        <f>"Materials Sci/Engr Sr Faculty"</f>
        <v>Materials Sci/Engr Sr Faculty</v>
      </c>
      <c r="C155" s="7">
        <v>17400</v>
      </c>
      <c r="D155" s="3">
        <v>29801</v>
      </c>
      <c r="E155" s="2"/>
      <c r="F155" s="2">
        <v>2008</v>
      </c>
    </row>
    <row r="156" spans="1:6" ht="12.75">
      <c r="A156" s="2" t="str">
        <f t="shared" si="8"/>
        <v>MS</v>
      </c>
      <c r="B156" s="2" t="str">
        <f>"Physicist Faculty"</f>
        <v>Physicist Faculty</v>
      </c>
      <c r="C156" s="7">
        <v>14144.45</v>
      </c>
      <c r="D156" s="3">
        <v>36119</v>
      </c>
      <c r="E156" s="3">
        <v>36342</v>
      </c>
      <c r="F156" s="2">
        <v>2000</v>
      </c>
    </row>
    <row r="157" spans="1:6" ht="12.75">
      <c r="A157" s="2" t="str">
        <f t="shared" si="8"/>
        <v>MS</v>
      </c>
      <c r="B157" s="2" t="str">
        <f>"Physicist Sr Faculty"</f>
        <v>Physicist Sr Faculty</v>
      </c>
      <c r="C157" s="7">
        <v>17244.44</v>
      </c>
      <c r="D157" s="3">
        <v>24289</v>
      </c>
      <c r="E157" s="2"/>
      <c r="F157" s="2">
        <v>1996</v>
      </c>
    </row>
    <row r="158" spans="1:6" ht="12.75">
      <c r="A158" s="2" t="str">
        <f t="shared" si="8"/>
        <v>MS</v>
      </c>
      <c r="B158" s="2" t="str">
        <f>"Chemist Senior Faculty"</f>
        <v>Chemist Senior Faculty</v>
      </c>
      <c r="C158" s="7">
        <v>18855.56</v>
      </c>
      <c r="D158" s="3">
        <v>23677</v>
      </c>
      <c r="E158" s="2"/>
      <c r="F158" s="2">
        <v>1997</v>
      </c>
    </row>
    <row r="159" spans="1:6" ht="12.75">
      <c r="A159" s="2" t="str">
        <f t="shared" si="8"/>
        <v>MS</v>
      </c>
      <c r="B159" s="2" t="str">
        <f>"Chemist Faculty"</f>
        <v>Chemist Faculty</v>
      </c>
      <c r="C159" s="7">
        <v>10722.22</v>
      </c>
      <c r="D159" s="3">
        <v>30774</v>
      </c>
      <c r="E159" s="2"/>
      <c r="F159" s="2">
        <v>2015</v>
      </c>
    </row>
    <row r="160" spans="1:6" ht="12.75">
      <c r="A160" s="2" t="str">
        <f t="shared" si="8"/>
        <v>MS</v>
      </c>
      <c r="B160" s="2" t="str">
        <f>"Materials Sci/Engr Faculty"</f>
        <v>Materials Sci/Engr Faculty</v>
      </c>
      <c r="C160" s="7">
        <v>12177.78</v>
      </c>
      <c r="D160" s="3">
        <v>32295</v>
      </c>
      <c r="E160" s="3">
        <v>37916</v>
      </c>
      <c r="F160" s="2">
        <v>2028</v>
      </c>
    </row>
    <row r="161" spans="1:6" ht="12.75">
      <c r="A161" s="2" t="str">
        <f t="shared" si="8"/>
        <v>MS</v>
      </c>
      <c r="B161" s="2" t="str">
        <f>"Physicist Faculty"</f>
        <v>Physicist Faculty</v>
      </c>
      <c r="C161" s="7">
        <v>11644.44</v>
      </c>
      <c r="D161" s="3">
        <v>30682</v>
      </c>
      <c r="E161" s="2"/>
      <c r="F161" s="2">
        <v>2010</v>
      </c>
    </row>
    <row r="162" spans="1:6" ht="12.75">
      <c r="A162" s="2" t="str">
        <f t="shared" si="8"/>
        <v>MS</v>
      </c>
      <c r="B162" s="2" t="str">
        <f>"Chemist Faculty"</f>
        <v>Chemist Faculty</v>
      </c>
      <c r="C162" s="7">
        <v>14500</v>
      </c>
      <c r="D162" s="3">
        <v>33210</v>
      </c>
      <c r="E162" s="2"/>
      <c r="F162" s="2">
        <v>2017</v>
      </c>
    </row>
    <row r="163" spans="1:6" ht="12.75">
      <c r="A163" s="2" t="str">
        <f t="shared" si="8"/>
        <v>MS</v>
      </c>
      <c r="B163" s="2" t="str">
        <f>"Chemist Faculty"</f>
        <v>Chemist Faculty</v>
      </c>
      <c r="C163" s="7">
        <v>6366.67</v>
      </c>
      <c r="D163" s="3">
        <v>36479</v>
      </c>
      <c r="E163" s="3">
        <v>36871</v>
      </c>
      <c r="F163" s="2">
        <v>2032</v>
      </c>
    </row>
    <row r="164" spans="1:6" ht="12.75">
      <c r="A164" s="2" t="str">
        <f t="shared" si="8"/>
        <v>MS</v>
      </c>
      <c r="B164" s="2" t="str">
        <f>"Physicist Faculty"</f>
        <v>Physicist Faculty</v>
      </c>
      <c r="C164" s="7">
        <v>14244.44</v>
      </c>
      <c r="D164" s="3">
        <v>29495</v>
      </c>
      <c r="E164" s="2"/>
      <c r="F164" s="2">
        <v>2005</v>
      </c>
    </row>
    <row r="165" spans="1:6" ht="12.75">
      <c r="A165" s="2" t="str">
        <f t="shared" si="8"/>
        <v>MS</v>
      </c>
      <c r="B165" s="2" t="str">
        <f>"Physicist Faculty"</f>
        <v>Physicist Faculty</v>
      </c>
      <c r="C165" s="7">
        <v>14255.56</v>
      </c>
      <c r="D165" s="3">
        <v>31959</v>
      </c>
      <c r="E165" s="2"/>
      <c r="F165" s="2">
        <v>2017</v>
      </c>
    </row>
    <row r="166" spans="1:6" ht="12.75">
      <c r="A166" s="2" t="str">
        <f aca="true" t="shared" si="9" ref="A166:A173">"NS"</f>
        <v>NS</v>
      </c>
      <c r="B166" s="2" t="str">
        <f>"Physicist Faculty"</f>
        <v>Physicist Faculty</v>
      </c>
      <c r="C166" s="7">
        <v>6688.89</v>
      </c>
      <c r="D166" s="3">
        <v>35201</v>
      </c>
      <c r="E166" s="2"/>
      <c r="F166" s="2">
        <v>2024</v>
      </c>
    </row>
    <row r="167" spans="1:6" ht="12.75">
      <c r="A167" s="2" t="str">
        <f t="shared" si="9"/>
        <v>NS</v>
      </c>
      <c r="B167" s="2" t="str">
        <f>"Physicist Faculty"</f>
        <v>Physicist Faculty</v>
      </c>
      <c r="C167" s="7">
        <v>4500</v>
      </c>
      <c r="D167" s="3">
        <v>34751</v>
      </c>
      <c r="E167" s="2"/>
      <c r="F167" s="2">
        <v>2023</v>
      </c>
    </row>
    <row r="168" spans="1:6" ht="12.75">
      <c r="A168" s="2" t="str">
        <f t="shared" si="9"/>
        <v>NS</v>
      </c>
      <c r="B168" s="2" t="str">
        <f>"Chemist Senior Faculty"</f>
        <v>Chemist Senior Faculty</v>
      </c>
      <c r="C168" s="7">
        <v>15911.11</v>
      </c>
      <c r="D168" s="3">
        <v>21732</v>
      </c>
      <c r="E168" s="2"/>
      <c r="F168" s="2">
        <v>1997</v>
      </c>
    </row>
    <row r="169" spans="1:6" ht="12.75">
      <c r="A169" s="2" t="str">
        <f t="shared" si="9"/>
        <v>NS</v>
      </c>
      <c r="B169" s="2" t="str">
        <f>"Physicist Sr Faculty"</f>
        <v>Physicist Sr Faculty</v>
      </c>
      <c r="C169" s="7">
        <v>15377.78</v>
      </c>
      <c r="D169" s="3">
        <v>33420</v>
      </c>
      <c r="E169" s="2"/>
      <c r="F169" s="2">
        <v>2004</v>
      </c>
    </row>
    <row r="170" spans="1:6" ht="12.75">
      <c r="A170" s="2" t="str">
        <f t="shared" si="9"/>
        <v>NS</v>
      </c>
      <c r="B170" s="2" t="str">
        <f>"Physicist Faculty"</f>
        <v>Physicist Faculty</v>
      </c>
      <c r="C170" s="7">
        <v>7989</v>
      </c>
      <c r="D170" s="3">
        <v>33056</v>
      </c>
      <c r="E170" s="3">
        <v>37475</v>
      </c>
      <c r="F170" s="2">
        <v>2024</v>
      </c>
    </row>
    <row r="171" spans="1:6" ht="12.75">
      <c r="A171" s="2" t="str">
        <f t="shared" si="9"/>
        <v>NS</v>
      </c>
      <c r="B171" s="2" t="str">
        <f>"Chemist Senior Faculty"</f>
        <v>Chemist Senior Faculty</v>
      </c>
      <c r="C171" s="7">
        <v>14755.56</v>
      </c>
      <c r="D171" s="3">
        <v>26120</v>
      </c>
      <c r="E171" s="2"/>
      <c r="F171" s="2">
        <v>2000</v>
      </c>
    </row>
    <row r="172" spans="1:6" ht="12.75">
      <c r="A172" s="2" t="str">
        <f t="shared" si="9"/>
        <v>NS</v>
      </c>
      <c r="B172" s="2" t="str">
        <f>"Chemist Senior Faculty"</f>
        <v>Chemist Senior Faculty</v>
      </c>
      <c r="C172" s="7">
        <v>13122.22</v>
      </c>
      <c r="D172" s="3">
        <v>29479</v>
      </c>
      <c r="E172" s="3">
        <v>36270</v>
      </c>
      <c r="F172" s="2">
        <v>2010</v>
      </c>
    </row>
    <row r="173" spans="1:6" ht="12.75">
      <c r="A173" s="2" t="str">
        <f t="shared" si="9"/>
        <v>NS</v>
      </c>
      <c r="B173" s="2" t="str">
        <f>"Physicist Faculty"</f>
        <v>Physicist Faculty</v>
      </c>
      <c r="C173" s="7">
        <v>18033.33</v>
      </c>
      <c r="D173" s="3">
        <v>27089</v>
      </c>
      <c r="E173" s="2"/>
      <c r="F173" s="2">
        <v>1994</v>
      </c>
    </row>
    <row r="174" spans="1:6" ht="12.75">
      <c r="A174" s="2" t="str">
        <f aca="true" t="shared" si="10" ref="A174:A207">"PB"</f>
        <v>PB</v>
      </c>
      <c r="B174" s="2" t="str">
        <f>"Biochemist Faculty"</f>
        <v>Biochemist Faculty</v>
      </c>
      <c r="C174" s="7">
        <v>10288.89</v>
      </c>
      <c r="D174" s="3">
        <v>34144</v>
      </c>
      <c r="E174" s="2"/>
      <c r="F174" s="2">
        <v>2014</v>
      </c>
    </row>
    <row r="175" spans="1:6" ht="12.75">
      <c r="A175" s="2" t="str">
        <f t="shared" si="10"/>
        <v>PB</v>
      </c>
      <c r="B175" s="2" t="str">
        <f>"Biologist Faculty"</f>
        <v>Biologist Faculty</v>
      </c>
      <c r="C175" s="7">
        <v>8933.33</v>
      </c>
      <c r="D175" s="3">
        <v>35808</v>
      </c>
      <c r="E175" s="2"/>
      <c r="F175" s="2">
        <v>2027</v>
      </c>
    </row>
    <row r="176" spans="1:6" ht="12.75">
      <c r="A176" s="2" t="str">
        <f t="shared" si="10"/>
        <v>PB</v>
      </c>
      <c r="B176" s="2" t="str">
        <f>"Biologist Faculty"</f>
        <v>Biologist Faculty</v>
      </c>
      <c r="C176" s="7">
        <v>7044.44</v>
      </c>
      <c r="D176" s="3">
        <v>36053</v>
      </c>
      <c r="E176" s="3">
        <v>36082</v>
      </c>
      <c r="F176" s="2">
        <v>2028</v>
      </c>
    </row>
    <row r="177" spans="1:6" ht="12.75">
      <c r="A177" s="2" t="str">
        <f t="shared" si="10"/>
        <v>PB</v>
      </c>
      <c r="B177" s="2" t="str">
        <f>"Biologist Faculty"</f>
        <v>Biologist Faculty</v>
      </c>
      <c r="C177" s="7">
        <v>10133.34</v>
      </c>
      <c r="D177" s="3">
        <v>36543</v>
      </c>
      <c r="E177" s="2"/>
      <c r="F177" s="2">
        <v>2032</v>
      </c>
    </row>
    <row r="178" spans="1:6" ht="12.75">
      <c r="A178" s="2" t="str">
        <f t="shared" si="10"/>
        <v>PB</v>
      </c>
      <c r="B178" s="2" t="str">
        <f>"Biophysicist Faculty"</f>
        <v>Biophysicist Faculty</v>
      </c>
      <c r="C178" s="7">
        <v>15300</v>
      </c>
      <c r="D178" s="3">
        <v>36203</v>
      </c>
      <c r="E178" s="2"/>
      <c r="F178" s="2">
        <v>2012</v>
      </c>
    </row>
    <row r="179" spans="1:6" ht="12.75">
      <c r="A179" s="2" t="str">
        <f t="shared" si="10"/>
        <v>PB</v>
      </c>
      <c r="B179" s="2" t="str">
        <f>"Biologist Faculty"</f>
        <v>Biologist Faculty</v>
      </c>
      <c r="C179" s="7">
        <v>7277</v>
      </c>
      <c r="D179" s="3">
        <v>35712</v>
      </c>
      <c r="E179" s="3">
        <v>37106</v>
      </c>
      <c r="F179" s="2">
        <v>2029</v>
      </c>
    </row>
    <row r="180" spans="1:6" ht="12.75">
      <c r="A180" s="2" t="str">
        <f t="shared" si="10"/>
        <v>PB</v>
      </c>
      <c r="B180" s="2" t="str">
        <f>"Chemist Faculty"</f>
        <v>Chemist Faculty</v>
      </c>
      <c r="C180" s="7">
        <v>17455.56</v>
      </c>
      <c r="D180" s="3">
        <v>35217</v>
      </c>
      <c r="E180" s="2"/>
      <c r="F180" s="2">
        <v>2005</v>
      </c>
    </row>
    <row r="181" spans="1:6" ht="12.75">
      <c r="A181" s="2" t="str">
        <f t="shared" si="10"/>
        <v>PB</v>
      </c>
      <c r="B181" s="2" t="str">
        <f>"Chemist Senior Faculty"</f>
        <v>Chemist Senior Faculty</v>
      </c>
      <c r="C181" s="7">
        <v>12555.55</v>
      </c>
      <c r="D181" s="3">
        <v>33228</v>
      </c>
      <c r="E181" s="2"/>
      <c r="F181" s="2">
        <v>2012</v>
      </c>
    </row>
    <row r="182" spans="1:6" ht="12.75">
      <c r="A182" s="2" t="str">
        <f t="shared" si="10"/>
        <v>PB</v>
      </c>
      <c r="B182" s="2" t="str">
        <f>"Biochemist Faculty"</f>
        <v>Biochemist Faculty</v>
      </c>
      <c r="C182" s="7">
        <v>10220</v>
      </c>
      <c r="D182" s="3">
        <v>35314</v>
      </c>
      <c r="E182" s="2"/>
      <c r="F182" s="2">
        <v>2008</v>
      </c>
    </row>
    <row r="183" spans="1:6" ht="12.75">
      <c r="A183" s="2" t="str">
        <f t="shared" si="10"/>
        <v>PB</v>
      </c>
      <c r="B183" s="2" t="str">
        <f>"Biologist Faculty"</f>
        <v>Biologist Faculty</v>
      </c>
      <c r="C183" s="7">
        <v>14755.55</v>
      </c>
      <c r="D183" s="3">
        <v>36299</v>
      </c>
      <c r="E183" s="3">
        <v>37106</v>
      </c>
      <c r="F183" s="2">
        <v>2024</v>
      </c>
    </row>
    <row r="184" spans="1:6" ht="12.75">
      <c r="A184" s="2" t="str">
        <f t="shared" si="10"/>
        <v>PB</v>
      </c>
      <c r="B184" s="2" t="str">
        <f>"Biologist Faculty"</f>
        <v>Biologist Faculty</v>
      </c>
      <c r="C184" s="7">
        <v>8277.77</v>
      </c>
      <c r="D184" s="3">
        <v>36630</v>
      </c>
      <c r="E184" s="3">
        <v>37865</v>
      </c>
      <c r="F184" s="2">
        <v>2033</v>
      </c>
    </row>
    <row r="185" spans="1:6" ht="12.75">
      <c r="A185" s="2" t="str">
        <f t="shared" si="10"/>
        <v>PB</v>
      </c>
      <c r="B185" s="2" t="str">
        <f>"Biologist Faculty"</f>
        <v>Biologist Faculty</v>
      </c>
      <c r="C185" s="7">
        <v>8333.33</v>
      </c>
      <c r="D185" s="3">
        <v>37803</v>
      </c>
      <c r="E185" s="2"/>
      <c r="F185" s="2">
        <v>2034</v>
      </c>
    </row>
    <row r="186" spans="1:6" ht="12.75">
      <c r="A186" s="2" t="str">
        <f t="shared" si="10"/>
        <v>PB</v>
      </c>
      <c r="B186" s="2" t="str">
        <f>"Chemist Faculty"</f>
        <v>Chemist Faculty</v>
      </c>
      <c r="C186" s="7">
        <v>7477.78</v>
      </c>
      <c r="D186" s="3">
        <v>36301</v>
      </c>
      <c r="E186" s="2"/>
      <c r="F186" s="2">
        <v>2031</v>
      </c>
    </row>
    <row r="187" spans="1:6" ht="12.75">
      <c r="A187" s="2" t="str">
        <f t="shared" si="10"/>
        <v>PB</v>
      </c>
      <c r="B187" s="2" t="str">
        <f>"Biologist Faculty"</f>
        <v>Biologist Faculty</v>
      </c>
      <c r="C187" s="7">
        <v>8300</v>
      </c>
      <c r="D187" s="3">
        <v>36998</v>
      </c>
      <c r="E187" s="2"/>
      <c r="F187" s="2">
        <v>2019</v>
      </c>
    </row>
    <row r="188" spans="1:6" ht="12.75">
      <c r="A188" s="2" t="str">
        <f t="shared" si="10"/>
        <v>PB</v>
      </c>
      <c r="B188" s="2" t="str">
        <f>"Biochemist Faculty"</f>
        <v>Biochemist Faculty</v>
      </c>
      <c r="C188" s="7">
        <v>9200</v>
      </c>
      <c r="D188" s="3">
        <v>33822</v>
      </c>
      <c r="E188" s="2"/>
      <c r="F188" s="2">
        <v>2021</v>
      </c>
    </row>
    <row r="189" spans="1:6" ht="12.75">
      <c r="A189" s="2" t="str">
        <f t="shared" si="10"/>
        <v>PB</v>
      </c>
      <c r="B189" s="2" t="str">
        <f>"Biologist Faculty"</f>
        <v>Biologist Faculty</v>
      </c>
      <c r="C189" s="7">
        <v>9111.11</v>
      </c>
      <c r="D189" s="3">
        <v>35949</v>
      </c>
      <c r="E189" s="2"/>
      <c r="F189" s="2">
        <v>2019</v>
      </c>
    </row>
    <row r="190" spans="1:6" ht="12.75">
      <c r="A190" s="2" t="str">
        <f t="shared" si="10"/>
        <v>PB</v>
      </c>
      <c r="B190" s="2" t="str">
        <f>"Chemical Engineer Faculty"</f>
        <v>Chemical Engineer Faculty</v>
      </c>
      <c r="C190" s="7">
        <v>10100</v>
      </c>
      <c r="D190" s="3">
        <v>34059</v>
      </c>
      <c r="E190" s="2"/>
      <c r="F190" s="2">
        <v>2024</v>
      </c>
    </row>
    <row r="191" spans="1:6" ht="12.75">
      <c r="A191" s="2" t="str">
        <f t="shared" si="10"/>
        <v>PB</v>
      </c>
      <c r="B191" s="2" t="str">
        <f>"Chemist Senior Faculty"</f>
        <v>Chemist Senior Faculty</v>
      </c>
      <c r="C191" s="7">
        <v>15167</v>
      </c>
      <c r="D191" s="3">
        <v>29024</v>
      </c>
      <c r="E191" s="2"/>
      <c r="F191" s="2">
        <v>1998</v>
      </c>
    </row>
    <row r="192" spans="1:6" ht="12.75">
      <c r="A192" s="2" t="str">
        <f t="shared" si="10"/>
        <v>PB</v>
      </c>
      <c r="B192" s="2" t="str">
        <f>"Chemist Faculty"</f>
        <v>Chemist Faculty</v>
      </c>
      <c r="C192" s="7">
        <v>16722.22</v>
      </c>
      <c r="D192" s="3">
        <v>31809</v>
      </c>
      <c r="E192" s="2"/>
      <c r="F192" s="2">
        <v>2001</v>
      </c>
    </row>
    <row r="193" spans="1:6" ht="12.75">
      <c r="A193" s="2" t="str">
        <f t="shared" si="10"/>
        <v>PB</v>
      </c>
      <c r="B193" s="2" t="str">
        <f>"Biologist Sr Faculty"</f>
        <v>Biologist Sr Faculty</v>
      </c>
      <c r="C193" s="7">
        <v>17144.44</v>
      </c>
      <c r="D193" s="3">
        <v>37224</v>
      </c>
      <c r="E193" s="2"/>
      <c r="F193" s="2">
        <v>2021</v>
      </c>
    </row>
    <row r="194" spans="1:6" ht="12.75">
      <c r="A194" s="2" t="str">
        <f t="shared" si="10"/>
        <v>PB</v>
      </c>
      <c r="B194" s="2" t="str">
        <f>"Biologist Faculty"</f>
        <v>Biologist Faculty</v>
      </c>
      <c r="C194" s="7">
        <v>11633.34</v>
      </c>
      <c r="D194" s="3">
        <v>32905</v>
      </c>
      <c r="E194" s="2"/>
      <c r="F194" s="2">
        <v>2008</v>
      </c>
    </row>
    <row r="195" spans="1:6" ht="12.75">
      <c r="A195" s="2" t="str">
        <f t="shared" si="10"/>
        <v>PB</v>
      </c>
      <c r="B195" s="2" t="str">
        <f>"Chemist Faculty"</f>
        <v>Chemist Faculty</v>
      </c>
      <c r="C195" s="7">
        <v>9333.34</v>
      </c>
      <c r="D195" s="3">
        <v>37606</v>
      </c>
      <c r="E195" s="2"/>
      <c r="F195" s="2">
        <v>2012</v>
      </c>
    </row>
    <row r="196" spans="1:6" ht="12.75">
      <c r="A196" s="2" t="str">
        <f t="shared" si="10"/>
        <v>PB</v>
      </c>
      <c r="B196" s="2" t="str">
        <f>"Chemist Faculty"</f>
        <v>Chemist Faculty</v>
      </c>
      <c r="C196" s="7">
        <v>17222.22</v>
      </c>
      <c r="D196" s="3">
        <v>37196</v>
      </c>
      <c r="E196" s="2"/>
      <c r="F196" s="2">
        <v>2011</v>
      </c>
    </row>
    <row r="197" spans="1:6" ht="12.75">
      <c r="A197" s="2" t="str">
        <f t="shared" si="10"/>
        <v>PB</v>
      </c>
      <c r="B197" s="2" t="str">
        <f>"Biologist Faculty"</f>
        <v>Biologist Faculty</v>
      </c>
      <c r="C197" s="7">
        <v>8677.78</v>
      </c>
      <c r="D197" s="3">
        <v>37095</v>
      </c>
      <c r="E197" s="2"/>
      <c r="F197" s="2">
        <v>2021</v>
      </c>
    </row>
    <row r="198" spans="1:6" ht="12.75">
      <c r="A198" s="2" t="str">
        <f t="shared" si="10"/>
        <v>PB</v>
      </c>
      <c r="B198" s="2" t="str">
        <f>"Chemist Faculty"</f>
        <v>Chemist Faculty</v>
      </c>
      <c r="C198" s="7">
        <v>14255.56</v>
      </c>
      <c r="D198" s="3">
        <v>33098</v>
      </c>
      <c r="E198" s="2"/>
      <c r="F198" s="2">
        <v>2007</v>
      </c>
    </row>
    <row r="199" spans="1:6" ht="12.75">
      <c r="A199" s="2" t="str">
        <f t="shared" si="10"/>
        <v>PB</v>
      </c>
      <c r="B199" s="2" t="str">
        <f>"Biologist Faculty"</f>
        <v>Biologist Faculty</v>
      </c>
      <c r="C199" s="7">
        <v>8722.22</v>
      </c>
      <c r="D199" s="3">
        <v>36937</v>
      </c>
      <c r="E199" s="2"/>
      <c r="F199" s="2">
        <v>2019</v>
      </c>
    </row>
    <row r="200" spans="1:6" ht="12.75">
      <c r="A200" s="2" t="str">
        <f t="shared" si="10"/>
        <v>PB</v>
      </c>
      <c r="B200" s="2" t="str">
        <f>"Biochemist Faculty"</f>
        <v>Biochemist Faculty</v>
      </c>
      <c r="C200" s="7">
        <v>14266.67</v>
      </c>
      <c r="D200" s="3">
        <v>34089</v>
      </c>
      <c r="E200" s="2"/>
      <c r="F200" s="2">
        <v>1993</v>
      </c>
    </row>
    <row r="201" spans="1:6" ht="12.75">
      <c r="A201" s="2" t="str">
        <f t="shared" si="10"/>
        <v>PB</v>
      </c>
      <c r="B201" s="2" t="str">
        <f>"Biologist Faculty"</f>
        <v>Biologist Faculty</v>
      </c>
      <c r="C201" s="7">
        <v>7477.78</v>
      </c>
      <c r="D201" s="3">
        <v>36173</v>
      </c>
      <c r="E201" s="2"/>
      <c r="F201" s="2">
        <v>2026</v>
      </c>
    </row>
    <row r="202" spans="1:6" ht="12.75">
      <c r="A202" s="2" t="str">
        <f t="shared" si="10"/>
        <v>PB</v>
      </c>
      <c r="B202" s="2" t="str">
        <f>"Biophysicist Faculty"</f>
        <v>Biophysicist Faculty</v>
      </c>
      <c r="C202" s="7">
        <v>9477.78</v>
      </c>
      <c r="D202" s="3">
        <v>35096</v>
      </c>
      <c r="E202" s="2"/>
      <c r="F202" s="2">
        <v>2021</v>
      </c>
    </row>
    <row r="203" spans="1:6" ht="12.75">
      <c r="A203" s="2" t="str">
        <f t="shared" si="10"/>
        <v>PB</v>
      </c>
      <c r="B203" s="2" t="str">
        <f>"Biophysicist Faculty"</f>
        <v>Biophysicist Faculty</v>
      </c>
      <c r="C203" s="7">
        <v>8600</v>
      </c>
      <c r="D203" s="3">
        <v>37403</v>
      </c>
      <c r="E203" s="2"/>
      <c r="F203" s="2">
        <v>2016</v>
      </c>
    </row>
    <row r="204" spans="1:6" ht="12.75">
      <c r="A204" s="2" t="str">
        <f t="shared" si="10"/>
        <v>PB</v>
      </c>
      <c r="B204" s="2" t="str">
        <f>"Chemist Senior Faculty"</f>
        <v>Chemist Senior Faculty</v>
      </c>
      <c r="C204" s="7">
        <v>12122.22</v>
      </c>
      <c r="D204" s="3">
        <v>31278</v>
      </c>
      <c r="E204" s="2"/>
      <c r="F204" s="2">
        <v>2012</v>
      </c>
    </row>
    <row r="205" spans="1:6" ht="26.25" thickBot="1">
      <c r="A205" s="4" t="s">
        <v>0</v>
      </c>
      <c r="B205" s="4" t="s">
        <v>2</v>
      </c>
      <c r="C205" s="6" t="s">
        <v>3</v>
      </c>
      <c r="D205" s="4" t="s">
        <v>1</v>
      </c>
      <c r="E205" s="4" t="s">
        <v>4</v>
      </c>
      <c r="F205" s="5" t="s">
        <v>19</v>
      </c>
    </row>
    <row r="206" spans="1:6" ht="12.75">
      <c r="A206" s="2" t="str">
        <f t="shared" si="10"/>
        <v>PB</v>
      </c>
      <c r="B206" s="2" t="str">
        <f>"Biologist Faculty"</f>
        <v>Biologist Faculty</v>
      </c>
      <c r="C206" s="7">
        <v>6888.89</v>
      </c>
      <c r="D206" s="3">
        <v>37784</v>
      </c>
      <c r="E206" s="2"/>
      <c r="F206" s="2">
        <v>2024</v>
      </c>
    </row>
    <row r="207" spans="1:6" ht="12.75">
      <c r="A207" s="2" t="str">
        <f t="shared" si="10"/>
        <v>PB</v>
      </c>
      <c r="B207" s="2" t="str">
        <f>"Chemist Faculty"</f>
        <v>Chemist Faculty</v>
      </c>
      <c r="C207" s="7">
        <v>8733.33</v>
      </c>
      <c r="D207" s="3">
        <v>36031</v>
      </c>
      <c r="E207" s="2"/>
      <c r="F207" s="2">
        <v>2023</v>
      </c>
    </row>
    <row r="208" spans="1:6" ht="12.75">
      <c r="A208" s="2" t="str">
        <f aca="true" t="shared" si="11" ref="A208:A224">"PH"</f>
        <v>PH</v>
      </c>
      <c r="B208" s="2" t="str">
        <f>"Physicist Sr Faculty"</f>
        <v>Physicist Sr Faculty</v>
      </c>
      <c r="C208" s="7">
        <v>16344.44</v>
      </c>
      <c r="D208" s="3">
        <v>29851</v>
      </c>
      <c r="E208" s="2"/>
      <c r="F208" s="2">
        <v>1999</v>
      </c>
    </row>
    <row r="209" spans="1:6" ht="12.75">
      <c r="A209" s="2" t="str">
        <f t="shared" si="11"/>
        <v>PH</v>
      </c>
      <c r="B209" s="2" t="str">
        <f>"Physicist Faculty"</f>
        <v>Physicist Faculty</v>
      </c>
      <c r="C209" s="7">
        <v>8288.88</v>
      </c>
      <c r="D209" s="3">
        <v>37281</v>
      </c>
      <c r="E209" s="2"/>
      <c r="F209" s="2">
        <v>2029</v>
      </c>
    </row>
    <row r="210" spans="1:6" ht="12.75">
      <c r="A210" s="2" t="str">
        <f t="shared" si="11"/>
        <v>PH</v>
      </c>
      <c r="B210" s="2" t="str">
        <f>"Physicist Sr Faculty"</f>
        <v>Physicist Sr Faculty</v>
      </c>
      <c r="C210" s="7">
        <v>13111.11</v>
      </c>
      <c r="D210" s="3">
        <v>31594</v>
      </c>
      <c r="E210" s="2"/>
      <c r="F210" s="2">
        <v>2016</v>
      </c>
    </row>
    <row r="211" spans="1:6" ht="12.75">
      <c r="A211" s="2" t="str">
        <f t="shared" si="11"/>
        <v>PH</v>
      </c>
      <c r="B211" s="2" t="str">
        <f>"Physicist Sr Faculty"</f>
        <v>Physicist Sr Faculty</v>
      </c>
      <c r="C211" s="7">
        <v>12622.22</v>
      </c>
      <c r="D211" s="3">
        <v>24624</v>
      </c>
      <c r="E211" s="2"/>
      <c r="F211" s="2">
        <v>2000</v>
      </c>
    </row>
    <row r="212" spans="1:6" ht="12.75">
      <c r="A212" s="2" t="str">
        <f t="shared" si="11"/>
        <v>PH</v>
      </c>
      <c r="B212" s="2" t="str">
        <f>"Physicist Faculty"</f>
        <v>Physicist Faculty</v>
      </c>
      <c r="C212" s="7">
        <v>12133.33</v>
      </c>
      <c r="D212" s="3">
        <v>37146</v>
      </c>
      <c r="E212" s="2"/>
      <c r="F212" s="2">
        <v>2024</v>
      </c>
    </row>
    <row r="213" spans="1:6" ht="12.75">
      <c r="A213" s="2" t="str">
        <f t="shared" si="11"/>
        <v>PH</v>
      </c>
      <c r="B213" s="2" t="str">
        <f>"Physicist Sr Faculty"</f>
        <v>Physicist Sr Faculty</v>
      </c>
      <c r="C213" s="7">
        <v>8055.56</v>
      </c>
      <c r="D213" s="3">
        <v>34645</v>
      </c>
      <c r="E213" s="2"/>
      <c r="F213" s="2">
        <v>2018</v>
      </c>
    </row>
    <row r="214" spans="1:6" ht="12.75">
      <c r="A214" s="2" t="str">
        <f t="shared" si="11"/>
        <v>PH</v>
      </c>
      <c r="B214" s="2" t="str">
        <f>"Physicist Faculty"</f>
        <v>Physicist Faculty</v>
      </c>
      <c r="C214" s="7">
        <v>6366.67</v>
      </c>
      <c r="D214" s="3">
        <v>36143</v>
      </c>
      <c r="E214" s="3">
        <v>36708</v>
      </c>
      <c r="F214" s="2">
        <v>2025</v>
      </c>
    </row>
    <row r="215" spans="1:6" ht="12.75">
      <c r="A215" s="2" t="str">
        <f t="shared" si="11"/>
        <v>PH</v>
      </c>
      <c r="B215" s="2" t="str">
        <f>"Physicist Sr Faculty"</f>
        <v>Physicist Sr Faculty</v>
      </c>
      <c r="C215" s="7">
        <v>9888.89</v>
      </c>
      <c r="D215" s="3">
        <v>32690</v>
      </c>
      <c r="E215" s="2"/>
      <c r="F215" s="2">
        <v>2013</v>
      </c>
    </row>
    <row r="216" spans="1:6" ht="12.75">
      <c r="A216" s="2" t="str">
        <f t="shared" si="11"/>
        <v>PH</v>
      </c>
      <c r="B216" s="2" t="str">
        <f>"Physicist Sr Faculty"</f>
        <v>Physicist Sr Faculty</v>
      </c>
      <c r="C216" s="7">
        <v>13688.89</v>
      </c>
      <c r="D216" s="3">
        <v>27089</v>
      </c>
      <c r="E216" s="2"/>
      <c r="F216" s="2">
        <v>2004</v>
      </c>
    </row>
    <row r="217" spans="1:6" ht="12.75">
      <c r="A217" s="2" t="str">
        <f t="shared" si="11"/>
        <v>PH</v>
      </c>
      <c r="B217" s="2" t="str">
        <f>"Physicist Sr Faculty"</f>
        <v>Physicist Sr Faculty</v>
      </c>
      <c r="C217" s="7">
        <v>13333.33</v>
      </c>
      <c r="D217" s="3">
        <v>34239</v>
      </c>
      <c r="E217" s="2"/>
      <c r="F217" s="2">
        <v>2024</v>
      </c>
    </row>
    <row r="218" spans="1:6" ht="12.75">
      <c r="A218" s="2" t="str">
        <f t="shared" si="11"/>
        <v>PH</v>
      </c>
      <c r="B218" s="2" t="str">
        <f>"Physicist Faculty"</f>
        <v>Physicist Faculty</v>
      </c>
      <c r="C218" s="7">
        <v>7555.56</v>
      </c>
      <c r="D218" s="3">
        <v>36739</v>
      </c>
      <c r="E218" s="3">
        <v>37928</v>
      </c>
      <c r="F218" s="2">
        <v>2034</v>
      </c>
    </row>
    <row r="219" spans="1:6" ht="12.75">
      <c r="A219" s="2" t="str">
        <f t="shared" si="11"/>
        <v>PH</v>
      </c>
      <c r="B219" s="2" t="str">
        <f>"Physicist Sr Faculty"</f>
        <v>Physicist Sr Faculty</v>
      </c>
      <c r="C219" s="7">
        <v>14255.56</v>
      </c>
      <c r="D219" s="3">
        <v>31321</v>
      </c>
      <c r="E219" s="2"/>
      <c r="F219" s="2">
        <v>2004</v>
      </c>
    </row>
    <row r="220" spans="1:6" ht="12.75">
      <c r="A220" s="2" t="str">
        <f t="shared" si="11"/>
        <v>PH</v>
      </c>
      <c r="B220" s="2" t="str">
        <f>"Physicist Sr Faculty"</f>
        <v>Physicist Sr Faculty</v>
      </c>
      <c r="C220" s="7">
        <v>10288.9</v>
      </c>
      <c r="D220" s="3">
        <v>32875</v>
      </c>
      <c r="E220" s="2"/>
      <c r="F220" s="2">
        <v>2016</v>
      </c>
    </row>
    <row r="221" spans="1:6" ht="12.75">
      <c r="A221" s="2" t="str">
        <f t="shared" si="11"/>
        <v>PH</v>
      </c>
      <c r="B221" s="2" t="str">
        <f>"Physicist Sr Faculty"</f>
        <v>Physicist Sr Faculty</v>
      </c>
      <c r="C221" s="7">
        <v>12622.22</v>
      </c>
      <c r="D221" s="3">
        <v>27089</v>
      </c>
      <c r="E221" s="2"/>
      <c r="F221" s="2">
        <v>2005</v>
      </c>
    </row>
    <row r="222" spans="1:6" ht="12.75">
      <c r="A222" s="2" t="str">
        <f t="shared" si="11"/>
        <v>PH</v>
      </c>
      <c r="B222" s="2" t="str">
        <f>"Physicist Sr Faculty"</f>
        <v>Physicist Sr Faculty</v>
      </c>
      <c r="C222" s="7">
        <v>15377.77</v>
      </c>
      <c r="D222" s="3">
        <v>26847</v>
      </c>
      <c r="E222" s="2"/>
      <c r="F222" s="2">
        <v>2005</v>
      </c>
    </row>
    <row r="223" spans="1:6" ht="12.75">
      <c r="A223" s="2" t="str">
        <f t="shared" si="11"/>
        <v>PH</v>
      </c>
      <c r="B223" s="2" t="str">
        <f>"Physicist Sr Faculty"</f>
        <v>Physicist Sr Faculty</v>
      </c>
      <c r="C223" s="7">
        <v>14255.56</v>
      </c>
      <c r="D223" s="3">
        <v>25755</v>
      </c>
      <c r="E223" s="2"/>
      <c r="F223" s="2">
        <v>1999</v>
      </c>
    </row>
    <row r="224" spans="1:6" ht="12.75">
      <c r="A224" s="2" t="str">
        <f t="shared" si="11"/>
        <v>PH</v>
      </c>
      <c r="B224" s="2" t="str">
        <f>"Physicist Faculty"</f>
        <v>Physicist Faculty</v>
      </c>
      <c r="C224" s="7">
        <v>11144.44</v>
      </c>
      <c r="D224" s="3">
        <v>37162</v>
      </c>
      <c r="E224" s="3">
        <v>37337</v>
      </c>
      <c r="F224" s="2">
        <v>2028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&amp;CSummer Faculty</oddHeader>
    <oddFooter>&amp;L&amp;D&amp;C&amp;P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H34" sqref="H34"/>
    </sheetView>
  </sheetViews>
  <sheetFormatPr defaultColWidth="9.140625" defaultRowHeight="12.75"/>
  <cols>
    <col min="3" max="3" width="12.421875" style="0" customWidth="1"/>
    <col min="4" max="4" width="15.140625" style="0" customWidth="1"/>
    <col min="5" max="5" width="13.421875" style="0" customWidth="1"/>
    <col min="6" max="6" width="11.8515625" style="0" customWidth="1"/>
  </cols>
  <sheetData>
    <row r="1" spans="1:6" s="32" customFormat="1" ht="26.25" thickBot="1">
      <c r="A1" s="33" t="s">
        <v>5</v>
      </c>
      <c r="B1" s="34" t="s">
        <v>6</v>
      </c>
      <c r="C1" s="35" t="s">
        <v>7</v>
      </c>
      <c r="D1" s="33" t="s">
        <v>1</v>
      </c>
      <c r="E1" s="33" t="s">
        <v>18</v>
      </c>
      <c r="F1" s="36" t="s">
        <v>19</v>
      </c>
    </row>
    <row r="2" spans="1:6" ht="12.75">
      <c r="A2" s="18" t="s">
        <v>10</v>
      </c>
      <c r="B2" s="19">
        <v>0.5</v>
      </c>
      <c r="C2" s="20">
        <v>9466.67</v>
      </c>
      <c r="D2" s="21">
        <v>34881</v>
      </c>
      <c r="E2" s="17"/>
      <c r="F2" s="17">
        <v>2016</v>
      </c>
    </row>
    <row r="3" spans="1:6" ht="12.75">
      <c r="A3" s="13" t="s">
        <v>13</v>
      </c>
      <c r="B3" s="22">
        <v>0.5</v>
      </c>
      <c r="C3" s="15">
        <v>13688.89</v>
      </c>
      <c r="D3" s="16">
        <v>32295</v>
      </c>
      <c r="E3" s="12"/>
      <c r="F3" s="17">
        <v>2015</v>
      </c>
    </row>
    <row r="4" spans="1:6" ht="12.75">
      <c r="A4" s="13" t="s">
        <v>13</v>
      </c>
      <c r="B4" s="22">
        <v>0.25</v>
      </c>
      <c r="C4" s="15">
        <v>16666.67</v>
      </c>
      <c r="D4" s="16">
        <v>37438</v>
      </c>
      <c r="E4" s="12"/>
      <c r="F4" s="17">
        <v>2009</v>
      </c>
    </row>
    <row r="5" spans="1:6" ht="12.75">
      <c r="A5" s="13" t="s">
        <v>13</v>
      </c>
      <c r="B5" s="22">
        <v>0.22</v>
      </c>
      <c r="C5" s="15">
        <v>21111.11</v>
      </c>
      <c r="D5" s="3">
        <v>28672</v>
      </c>
      <c r="E5" s="2"/>
      <c r="F5" s="2">
        <v>1988</v>
      </c>
    </row>
    <row r="6" spans="1:6" ht="12.75">
      <c r="A6" s="18" t="s">
        <v>9</v>
      </c>
      <c r="B6" s="19">
        <v>0.33</v>
      </c>
      <c r="C6" s="20">
        <v>15500</v>
      </c>
      <c r="D6" s="21">
        <v>29480</v>
      </c>
      <c r="E6" s="17"/>
      <c r="F6" s="17">
        <v>2015</v>
      </c>
    </row>
    <row r="7" spans="1:6" ht="12.75">
      <c r="A7" s="13" t="s">
        <v>15</v>
      </c>
      <c r="B7" s="22">
        <v>0.33</v>
      </c>
      <c r="C7" s="15">
        <v>6678</v>
      </c>
      <c r="D7" s="3">
        <v>36494</v>
      </c>
      <c r="E7" s="3">
        <v>36787</v>
      </c>
      <c r="F7" s="2">
        <v>2034</v>
      </c>
    </row>
    <row r="8" spans="1:6" ht="12.75">
      <c r="A8" s="2" t="str">
        <f>"LS"</f>
        <v>LS</v>
      </c>
      <c r="B8" s="26">
        <v>0.2</v>
      </c>
      <c r="C8" s="31">
        <v>17125</v>
      </c>
      <c r="D8" s="3">
        <v>24110</v>
      </c>
      <c r="E8" s="2"/>
      <c r="F8" s="2">
        <v>1994</v>
      </c>
    </row>
    <row r="9" spans="1:6" ht="12.75">
      <c r="A9" s="9" t="s">
        <v>17</v>
      </c>
      <c r="B9" s="10">
        <v>0.49</v>
      </c>
      <c r="C9" s="15">
        <v>13222.58</v>
      </c>
      <c r="D9" s="3">
        <v>36100</v>
      </c>
      <c r="E9" s="3">
        <v>36342</v>
      </c>
      <c r="F9" s="2">
        <v>2015</v>
      </c>
    </row>
    <row r="10" spans="1:6" ht="12.75">
      <c r="A10" s="27" t="s">
        <v>17</v>
      </c>
      <c r="B10" s="28">
        <v>0.778</v>
      </c>
      <c r="C10" s="29">
        <v>11633</v>
      </c>
      <c r="D10" s="3">
        <v>32905</v>
      </c>
      <c r="E10" s="2"/>
      <c r="F10" s="2">
        <v>2008</v>
      </c>
    </row>
    <row r="11" spans="1:6" ht="12.75">
      <c r="A11" s="13" t="s">
        <v>16</v>
      </c>
      <c r="B11" s="26">
        <v>0.8</v>
      </c>
      <c r="C11" s="30">
        <v>7908</v>
      </c>
      <c r="D11" s="3">
        <v>32986</v>
      </c>
      <c r="E11" s="3">
        <v>36451</v>
      </c>
      <c r="F11" s="2">
        <v>2022</v>
      </c>
    </row>
    <row r="12" spans="1:6" ht="12.75">
      <c r="A12" s="13" t="s">
        <v>8</v>
      </c>
      <c r="B12" s="14">
        <v>0.5</v>
      </c>
      <c r="C12" s="15">
        <v>19100</v>
      </c>
      <c r="D12" s="16">
        <v>33192</v>
      </c>
      <c r="E12" s="12"/>
      <c r="F12" s="12">
        <v>2002</v>
      </c>
    </row>
    <row r="13" spans="1:6" ht="12.75">
      <c r="A13" s="13" t="s">
        <v>8</v>
      </c>
      <c r="B13" s="22">
        <v>0.5</v>
      </c>
      <c r="C13" s="15">
        <v>15355.56</v>
      </c>
      <c r="D13" s="16">
        <v>33390</v>
      </c>
      <c r="E13" s="12"/>
      <c r="F13" s="17">
        <v>2020</v>
      </c>
    </row>
    <row r="14" spans="1:6" ht="12.75">
      <c r="A14" s="13" t="s">
        <v>8</v>
      </c>
      <c r="B14" s="24">
        <v>0.5</v>
      </c>
      <c r="C14" s="25">
        <v>15093.26</v>
      </c>
      <c r="D14" s="3">
        <v>33178</v>
      </c>
      <c r="E14" s="2"/>
      <c r="F14" s="2">
        <v>2003</v>
      </c>
    </row>
    <row r="15" spans="1:6" ht="12.75">
      <c r="A15" s="13" t="s">
        <v>8</v>
      </c>
      <c r="B15" s="26">
        <v>0.5</v>
      </c>
      <c r="C15" s="25">
        <v>12055.55</v>
      </c>
      <c r="D15" s="3">
        <v>37638</v>
      </c>
      <c r="E15" s="2"/>
      <c r="F15" s="2">
        <v>2028</v>
      </c>
    </row>
    <row r="16" spans="1:6" ht="12.75">
      <c r="A16" s="13" t="s">
        <v>11</v>
      </c>
      <c r="B16" s="14">
        <v>0.5</v>
      </c>
      <c r="C16" s="15">
        <v>15377</v>
      </c>
      <c r="D16" s="16">
        <v>33420</v>
      </c>
      <c r="E16" s="12"/>
      <c r="F16" s="17">
        <v>2005</v>
      </c>
    </row>
    <row r="17" spans="1:6" ht="12.75">
      <c r="A17" s="13" t="s">
        <v>14</v>
      </c>
      <c r="B17" s="22">
        <v>0.5</v>
      </c>
      <c r="C17" s="15">
        <v>9477.78</v>
      </c>
      <c r="D17" s="16">
        <v>35096</v>
      </c>
      <c r="E17" s="12"/>
      <c r="F17" s="17">
        <v>2021</v>
      </c>
    </row>
    <row r="18" spans="1:6" ht="12.75">
      <c r="A18" s="23" t="s">
        <v>14</v>
      </c>
      <c r="B18" s="24">
        <v>0.5</v>
      </c>
      <c r="C18" s="25">
        <v>12555.55</v>
      </c>
      <c r="D18" s="3">
        <v>33228</v>
      </c>
      <c r="E18" s="2"/>
      <c r="F18" s="2">
        <v>2012</v>
      </c>
    </row>
    <row r="19" spans="1:6" ht="12.75">
      <c r="A19" s="13" t="s">
        <v>12</v>
      </c>
      <c r="B19" s="14">
        <v>0.5</v>
      </c>
      <c r="C19" s="15">
        <v>12622.22</v>
      </c>
      <c r="D19" s="16">
        <v>34516</v>
      </c>
      <c r="E19" s="12"/>
      <c r="F19" s="17">
        <v>2006</v>
      </c>
    </row>
    <row r="20" spans="1:3" ht="12.75">
      <c r="A20" s="9"/>
      <c r="B20" s="10"/>
      <c r="C20" s="11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&amp;CAcademic Year Faculty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MKBishop</dc:creator>
  <cp:keywords/>
  <dc:description/>
  <cp:lastModifiedBy>MKBishop</cp:lastModifiedBy>
  <cp:lastPrinted>2004-04-26T14:47:29Z</cp:lastPrinted>
  <dcterms:created xsi:type="dcterms:W3CDTF">2004-04-09T17:20:34Z</dcterms:created>
  <dcterms:modified xsi:type="dcterms:W3CDTF">2004-04-26T14:55:47Z</dcterms:modified>
  <cp:category/>
  <cp:version/>
  <cp:contentType/>
  <cp:contentStatus/>
</cp:coreProperties>
</file>