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'Sheet1'!$A$1:$U$125</definedName>
  </definedNames>
  <calcPr fullCalcOnLoad="1"/>
</workbook>
</file>

<file path=xl/sharedStrings.xml><?xml version="1.0" encoding="utf-8"?>
<sst xmlns="http://schemas.openxmlformats.org/spreadsheetml/2006/main" count="352" uniqueCount="239">
  <si>
    <t>phg</t>
  </si>
  <si>
    <t xml:space="preserve">near </t>
  </si>
  <si>
    <t>station</t>
  </si>
  <si>
    <t>element</t>
  </si>
  <si>
    <t>length m</t>
  </si>
  <si>
    <t>start</t>
  </si>
  <si>
    <t>stop</t>
  </si>
  <si>
    <t>exitsting C0</t>
  </si>
  <si>
    <t>FEEDCAN</t>
  </si>
  <si>
    <t>HQUAD3F mag. Lgt.</t>
  </si>
  <si>
    <t>PACKB48:TSX, TQX,</t>
  </si>
  <si>
    <t>HDB48</t>
  </si>
  <si>
    <t>QUADB49 slot lgt.</t>
  </si>
  <si>
    <t>QUADB48 slot lgt</t>
  </si>
  <si>
    <t>HQUAD2F mag. Lgt.</t>
  </si>
  <si>
    <t>straight</t>
  </si>
  <si>
    <t>COLDBY2</t>
  </si>
  <si>
    <t>COLDBY1</t>
  </si>
  <si>
    <t>PACKB49:  TR3,</t>
  </si>
  <si>
    <t>C0UP</t>
  </si>
  <si>
    <t>QUADC0U slot lgt</t>
  </si>
  <si>
    <t>HQUAD1D mag lgt</t>
  </si>
  <si>
    <t>QUADC0D slot lgt</t>
  </si>
  <si>
    <t>COLLIMC0</t>
  </si>
  <si>
    <t>COLDBYP1</t>
  </si>
  <si>
    <t>STRAIGHT</t>
  </si>
  <si>
    <t>COLDBYP2</t>
  </si>
  <si>
    <t>QUADC1 slot lgt</t>
  </si>
  <si>
    <t>QUADC12 slot lgt</t>
  </si>
  <si>
    <t>HQUAD3D mag lgt</t>
  </si>
  <si>
    <t>PACKC12:  TSX,TQX,</t>
  </si>
  <si>
    <t>VDC12,TS3</t>
  </si>
  <si>
    <t>ESPEC17 - 4 vertical</t>
  </si>
  <si>
    <t>Dipoles 2</t>
  </si>
  <si>
    <t>MEDSTR</t>
  </si>
  <si>
    <t>zero sta.</t>
  </si>
  <si>
    <t>42 (=18)</t>
  </si>
  <si>
    <t>43 (=17)</t>
  </si>
  <si>
    <t>44 (=16)</t>
  </si>
  <si>
    <t>45 (=15)</t>
  </si>
  <si>
    <t>46 (=14)</t>
  </si>
  <si>
    <t>47 (=13)</t>
  </si>
  <si>
    <t>48 (=12)</t>
  </si>
  <si>
    <t>49 (=11)</t>
  </si>
  <si>
    <t>11 (=49)</t>
  </si>
  <si>
    <t>12 (=48)</t>
  </si>
  <si>
    <t>13 (=47)</t>
  </si>
  <si>
    <t>14 (=46)</t>
  </si>
  <si>
    <t>15 (=45)</t>
  </si>
  <si>
    <t>16 (=44)</t>
  </si>
  <si>
    <t>17 (=43)</t>
  </si>
  <si>
    <t>18 (=42)</t>
  </si>
  <si>
    <t>C18</t>
  </si>
  <si>
    <t>(= mirror)</t>
  </si>
  <si>
    <t>HQUAD2D mag lgt</t>
  </si>
  <si>
    <t>HQUAD1F mag lgt</t>
  </si>
  <si>
    <t>C0 (move us 6.004 in)</t>
  </si>
  <si>
    <t>Straight (&lt; 1 dipole?)</t>
  </si>
  <si>
    <t>length in</t>
  </si>
  <si>
    <t xml:space="preserve">existing B0 </t>
  </si>
  <si>
    <t>distance</t>
  </si>
  <si>
    <t>from C0</t>
  </si>
  <si>
    <t>start pos</t>
  </si>
  <si>
    <t>wrt B0</t>
  </si>
  <si>
    <t>PACKA43: CAQ0,</t>
  </si>
  <si>
    <t>TSD, VDA43</t>
  </si>
  <si>
    <t>PACKA44: CAQ9</t>
  </si>
  <si>
    <t>TSF, HDA44</t>
  </si>
  <si>
    <t>PACKA45: TAQ45</t>
  </si>
  <si>
    <t>TSD, VDA45</t>
  </si>
  <si>
    <t>end pos</t>
  </si>
  <si>
    <t>lgt m</t>
  </si>
  <si>
    <t>lgt in</t>
  </si>
  <si>
    <t>PACKA47:  CB0Q6D,</t>
  </si>
  <si>
    <t>TSD, VDA47, CB0QT6D</t>
  </si>
  <si>
    <t>CB0Q5D mag lgt</t>
  </si>
  <si>
    <t>QUADA48 slot lgt</t>
  </si>
  <si>
    <t>PACKA48A: VDA48</t>
  </si>
  <si>
    <t>PACKA48B: HDA48</t>
  </si>
  <si>
    <t>TSX, TSQ</t>
  </si>
  <si>
    <t>Straight</t>
  </si>
  <si>
    <t>QUADA49 slot lgt</t>
  </si>
  <si>
    <t>PACKA49: HDA49,</t>
  </si>
  <si>
    <t>ES 1-H + 2-V</t>
  </si>
  <si>
    <t>CB0Q2F</t>
  </si>
  <si>
    <t>CB0Q3D</t>
  </si>
  <si>
    <t>CB0Q4F</t>
  </si>
  <si>
    <t>CB0Q1D mag lgt</t>
  </si>
  <si>
    <t>CB0Q4D</t>
  </si>
  <si>
    <t>CB0Q3F</t>
  </si>
  <si>
    <t>CB0Q2D</t>
  </si>
  <si>
    <t>ES 2-H + 1-V</t>
  </si>
  <si>
    <t>PACKB11: HDB11,</t>
  </si>
  <si>
    <t>QUADB11 slot lgt</t>
  </si>
  <si>
    <t>CB0Q1F mag lgt</t>
  </si>
  <si>
    <t>SPOOLB11</t>
  </si>
  <si>
    <t>QUADB12 slot lgt</t>
  </si>
  <si>
    <t>CB0Q5F</t>
  </si>
  <si>
    <t>PACKB12: VDB12</t>
  </si>
  <si>
    <t>QUADB13 slot lgt</t>
  </si>
  <si>
    <t>HQUADB6F mag lgt</t>
  </si>
  <si>
    <t>PACKB13: C0Q6F</t>
  </si>
  <si>
    <t>TSF, HDB13, CB0QT6F</t>
  </si>
  <si>
    <t>PACKB15: TQB15,</t>
  </si>
  <si>
    <t>TSF, HDB15</t>
  </si>
  <si>
    <t>PACKB16: CBQ9</t>
  </si>
  <si>
    <t>TSD, VDB16</t>
  </si>
  <si>
    <t>PACKB17: CBQ0</t>
  </si>
  <si>
    <t>TSF, HDB17</t>
  </si>
  <si>
    <t>COLDYP1</t>
  </si>
  <si>
    <t>ES 4-H</t>
  </si>
  <si>
    <t>two dipoles</t>
  </si>
  <si>
    <t>B18</t>
  </si>
  <si>
    <t>HQUADF mag lgt</t>
  </si>
  <si>
    <t>QUADC13 slot lgt</t>
  </si>
  <si>
    <t>QUADB47 slot lgt</t>
  </si>
  <si>
    <t>HQUADD mag lgt</t>
  </si>
  <si>
    <t>QUADA47 slot lgt</t>
  </si>
  <si>
    <t>HQUADB6D mag lft</t>
  </si>
  <si>
    <t>B12 dipoles</t>
  </si>
  <si>
    <t xml:space="preserve">B47 dipoles </t>
  </si>
  <si>
    <t>A47 Dipoles</t>
  </si>
  <si>
    <t>B48 - 3 dipoles</t>
  </si>
  <si>
    <t>A48 - 3 dipoles</t>
  </si>
  <si>
    <t>C11 - dipoles</t>
  </si>
  <si>
    <t>B11 - dipoles</t>
  </si>
  <si>
    <t>existing D0</t>
  </si>
  <si>
    <t>from D0</t>
  </si>
  <si>
    <t>PACKC43: CCQ0</t>
  </si>
  <si>
    <t>TSD,VDC43</t>
  </si>
  <si>
    <t>PACKC44: CCQ9</t>
  </si>
  <si>
    <t>TSF, HDC44</t>
  </si>
  <si>
    <t>PACKC45: TQC45</t>
  </si>
  <si>
    <t>TSD, VDC45</t>
  </si>
  <si>
    <t>QUADC47 slot lgt</t>
  </si>
  <si>
    <t>HQUADD6D mag lgt</t>
  </si>
  <si>
    <t>PACKC47: CD0Q6D</t>
  </si>
  <si>
    <t>TSD, VDC47, CD0QT6D</t>
  </si>
  <si>
    <t>C47 dipoles</t>
  </si>
  <si>
    <t>C48 dipoles</t>
  </si>
  <si>
    <t>D11 dipoles</t>
  </si>
  <si>
    <t>D12 dipoles</t>
  </si>
  <si>
    <t>QUADD13 slot lgt</t>
  </si>
  <si>
    <t>HQUADD6F mag lgt</t>
  </si>
  <si>
    <t>PACKD13:  CD0Q6F</t>
  </si>
  <si>
    <t>TSF, HDD13, CD0QT6F</t>
  </si>
  <si>
    <t>PACKD15:  TQD15</t>
  </si>
  <si>
    <t>TSF, HDD15</t>
  </si>
  <si>
    <t>PACKD16:  CDQ9</t>
  </si>
  <si>
    <t>TSD, VDD16</t>
  </si>
  <si>
    <t>PACKD17:  CDQ0</t>
  </si>
  <si>
    <t>TSF, HDD17</t>
  </si>
  <si>
    <t>D18</t>
  </si>
  <si>
    <t>CD0Q5D mag lgt</t>
  </si>
  <si>
    <t>QUADC48:  slot lgt</t>
  </si>
  <si>
    <t>PACKC48A: VDC48</t>
  </si>
  <si>
    <t xml:space="preserve">PACKC48C: </t>
  </si>
  <si>
    <t>QUADC49: slot lgt</t>
  </si>
  <si>
    <t>CD0Q1D mag lgt</t>
  </si>
  <si>
    <t>ES: 1-H + 2-V</t>
  </si>
  <si>
    <t>FEEDAN</t>
  </si>
  <si>
    <t>CD0Q2F</t>
  </si>
  <si>
    <t>CD0Q3D</t>
  </si>
  <si>
    <t>CD0Q4F</t>
  </si>
  <si>
    <t>CD0Q4D</t>
  </si>
  <si>
    <t>CD0Q3F</t>
  </si>
  <si>
    <t>CD0Q2D</t>
  </si>
  <si>
    <t>ES:  2-H + 1-V</t>
  </si>
  <si>
    <t>QUADD11 slot lgt</t>
  </si>
  <si>
    <t>SPOOLD11</t>
  </si>
  <si>
    <t>QUADD12 slot lgt</t>
  </si>
  <si>
    <t>CD0Q5F mag lgt</t>
  </si>
  <si>
    <t>PACKD12: VDD12,</t>
  </si>
  <si>
    <t>CD0Q1F mag lgt</t>
  </si>
  <si>
    <t>doesn't specify anything?</t>
  </si>
  <si>
    <t>B0</t>
  </si>
  <si>
    <t>use = average of B0 and D0</t>
  </si>
  <si>
    <t>D0</t>
  </si>
  <si>
    <t>sum of PACKx45 + FEEDCAN</t>
  </si>
  <si>
    <t>C12 Dipoles</t>
  </si>
  <si>
    <t>sum of PACKx15 + FEEDCAN</t>
  </si>
  <si>
    <t>based on TEVE0 March 96</t>
  </si>
  <si>
    <t>not all dipoles shown, no dipoles moved</t>
  </si>
  <si>
    <t>need to study trim magned configurations</t>
  </si>
  <si>
    <t>TSF, HDB42,TOZF, TSQ</t>
  </si>
  <si>
    <t xml:space="preserve">PACKB42: TQFA4, </t>
  </si>
  <si>
    <t xml:space="preserve">PACKB43: TQDD1, </t>
  </si>
  <si>
    <t>TSD, VBD43, CS2B4AM</t>
  </si>
  <si>
    <t>TSF,HDB44,</t>
  </si>
  <si>
    <t>PACKB44: TQFA4,</t>
  </si>
  <si>
    <t>TSD, VDB45</t>
  </si>
  <si>
    <t>PACKB45: TQDD1,</t>
  </si>
  <si>
    <t>PACKB46: TQFA4,</t>
  </si>
  <si>
    <t>TSF,HDB46, TSQ</t>
  </si>
  <si>
    <t>PACKB47: TQDD1,</t>
  </si>
  <si>
    <t>TSD,VDB47,CS24AP</t>
  </si>
  <si>
    <t>HDB49, VDB49, VBPMB49</t>
  </si>
  <si>
    <t>HDC11,VDC11, VPMC11</t>
  </si>
  <si>
    <t>PACKC11: TR3,</t>
  </si>
  <si>
    <t>TSF, HDC13, TSQ</t>
  </si>
  <si>
    <t xml:space="preserve">PACKC13: TQFA4, </t>
  </si>
  <si>
    <t>TSD, VDC14, TS3</t>
  </si>
  <si>
    <t xml:space="preserve">PACKC14: TQDD1, </t>
  </si>
  <si>
    <t>PACKC15: TQFA4,</t>
  </si>
  <si>
    <t>TSF, HDC15</t>
  </si>
  <si>
    <t>TSD, VDC16, TS3</t>
  </si>
  <si>
    <t>PACK16: TQDD1</t>
  </si>
  <si>
    <t>TSF, HDC17, T039S, TSQ</t>
  </si>
  <si>
    <t>PACK17:  TQFA4</t>
  </si>
  <si>
    <t>PACKA42R: TQFA42,</t>
  </si>
  <si>
    <t>TSF, HDA42, TOZF, TSQ</t>
  </si>
  <si>
    <t>PACKA46R:  CAQ7</t>
  </si>
  <si>
    <t>CS6A4AP, HDA46</t>
  </si>
  <si>
    <t>HDA48C, HBPMA48, VBPMA48</t>
  </si>
  <si>
    <t>PACKA48C: TR3</t>
  </si>
  <si>
    <t>VDA49, TSQA4. HBPMA49, VBPMA49</t>
  </si>
  <si>
    <t>VDB11, TSQB1, VBPMB11, HBPMB11</t>
  </si>
  <si>
    <t>HDB12, HBPMB12, VBPMB12</t>
  </si>
  <si>
    <t>PACKB14R: CQ7</t>
  </si>
  <si>
    <t>CS7B1AP, VDB14</t>
  </si>
  <si>
    <t>TSF, HDC42,T0ZF, TSQ</t>
  </si>
  <si>
    <t xml:space="preserve">PACKC42R: TQC42, </t>
  </si>
  <si>
    <t>PACKC46R:  CCQ7</t>
  </si>
  <si>
    <t>CS6C4AM, HDC46</t>
  </si>
  <si>
    <t>HDC48, HBPMC48, VBPMC48</t>
  </si>
  <si>
    <t>TSC, TQX,</t>
  </si>
  <si>
    <t xml:space="preserve">PACKC48B: HDC48, </t>
  </si>
  <si>
    <t>PACKC49R: HDC49,</t>
  </si>
  <si>
    <t>VDC49,TSQD0, VBPMC49</t>
  </si>
  <si>
    <t>PACKD11R: HDD11,</t>
  </si>
  <si>
    <t>VDD11, TSQD0, VBPMD11</t>
  </si>
  <si>
    <t>HDD12, HBPMD12, VBPMD12</t>
  </si>
  <si>
    <t>PACKD14R: CDQ7</t>
  </si>
  <si>
    <t>CS7D1AP, VDD14</t>
  </si>
  <si>
    <t>lots of scrapers</t>
  </si>
  <si>
    <t xml:space="preserve">       from  v3h15av2_collide.print</t>
  </si>
  <si>
    <t xml:space="preserve">with trims &amp; bpms in 72" PACKS </t>
  </si>
  <si>
    <t>elements to be interchanted are highlighed</t>
  </si>
  <si>
    <t>c0ir_interchange_b0-d0.xls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</si>
</sst>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0" fillId="0" borderId="0" xfId="0" applyFill="1" applyAlignment="1">
      <alignment/>
    </xf>
    <xf numFmtId="15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1"/>
  <sheetViews>
    <sheetView tabSelected="1" workbookViewId="0" topLeftCell="A1">
      <selection activeCell="A2" sqref="A2"/>
    </sheetView>
  </sheetViews>
  <sheetFormatPr defaultColWidth="9.140625" defaultRowHeight="12.75"/>
  <cols>
    <col min="1" max="1" width="9.57421875" style="0" bestFit="1" customWidth="1"/>
    <col min="2" max="2" width="19.57421875" style="0" customWidth="1"/>
    <col min="3" max="3" width="9.8515625" style="0" bestFit="1" customWidth="1"/>
    <col min="4" max="4" width="10.421875" style="0" bestFit="1" customWidth="1"/>
    <col min="5" max="5" width="11.421875" style="0" bestFit="1" customWidth="1"/>
    <col min="6" max="8" width="9.57421875" style="0" bestFit="1" customWidth="1"/>
    <col min="9" max="9" width="19.00390625" style="0" bestFit="1" customWidth="1"/>
    <col min="10" max="10" width="9.8515625" style="1" bestFit="1" customWidth="1"/>
    <col min="11" max="12" width="10.57421875" style="1" bestFit="1" customWidth="1"/>
    <col min="13" max="14" width="9.57421875" style="1" bestFit="1" customWidth="1"/>
    <col min="15" max="15" width="9.57421875" style="0" bestFit="1" customWidth="1"/>
    <col min="16" max="16" width="18.140625" style="0" customWidth="1"/>
    <col min="17" max="21" width="9.140625" style="1" customWidth="1"/>
    <col min="22" max="22" width="9.57421875" style="0" bestFit="1" customWidth="1"/>
  </cols>
  <sheetData>
    <row r="1" spans="1:21" s="4" customFormat="1" ht="12.75">
      <c r="A1" s="4" t="s">
        <v>238</v>
      </c>
      <c r="D1" s="4" t="s">
        <v>0</v>
      </c>
      <c r="E1" s="5">
        <v>37389</v>
      </c>
      <c r="J1" s="6"/>
      <c r="K1" s="6"/>
      <c r="L1" s="6"/>
      <c r="M1" s="6"/>
      <c r="N1" s="6"/>
      <c r="Q1" s="6"/>
      <c r="R1" s="6"/>
      <c r="S1" s="6"/>
      <c r="T1" s="6"/>
      <c r="U1" s="6"/>
    </row>
    <row r="2" spans="2:21" s="4" customFormat="1" ht="12.75">
      <c r="B2" s="4" t="s">
        <v>181</v>
      </c>
      <c r="D2" s="4" t="s">
        <v>237</v>
      </c>
      <c r="E2" s="5"/>
      <c r="J2" s="6"/>
      <c r="K2" s="6"/>
      <c r="L2" s="6"/>
      <c r="M2" s="6"/>
      <c r="N2" s="6"/>
      <c r="Q2" s="6"/>
      <c r="R2" s="6"/>
      <c r="S2" s="6"/>
      <c r="T2" s="6"/>
      <c r="U2" s="6"/>
    </row>
    <row r="3" spans="2:21" s="4" customFormat="1" ht="12.75">
      <c r="B3" s="4" t="s">
        <v>236</v>
      </c>
      <c r="D3" s="4" t="s">
        <v>182</v>
      </c>
      <c r="E3" s="5"/>
      <c r="J3" s="6"/>
      <c r="K3" s="6"/>
      <c r="L3" s="6"/>
      <c r="M3" s="6"/>
      <c r="N3" s="6"/>
      <c r="Q3" s="6"/>
      <c r="R3" s="6"/>
      <c r="S3" s="6"/>
      <c r="T3" s="6"/>
      <c r="U3" s="6"/>
    </row>
    <row r="4" spans="2:21" s="4" customFormat="1" ht="12.75">
      <c r="B4" s="4" t="s">
        <v>235</v>
      </c>
      <c r="D4" s="4" t="s">
        <v>183</v>
      </c>
      <c r="E4" s="5"/>
      <c r="J4" s="6"/>
      <c r="K4" s="6"/>
      <c r="L4" s="6"/>
      <c r="M4" s="6"/>
      <c r="N4" s="6"/>
      <c r="Q4" s="6"/>
      <c r="R4" s="6"/>
      <c r="S4" s="6"/>
      <c r="T4" s="6"/>
      <c r="U4" s="6"/>
    </row>
    <row r="5" spans="1:22" s="4" customFormat="1" ht="12.75">
      <c r="A5" s="4" t="s">
        <v>1</v>
      </c>
      <c r="B5" s="9" t="s">
        <v>7</v>
      </c>
      <c r="C5" s="4" t="s">
        <v>60</v>
      </c>
      <c r="H5" s="4" t="s">
        <v>1</v>
      </c>
      <c r="I5" s="9" t="s">
        <v>59</v>
      </c>
      <c r="J5" s="6" t="s">
        <v>62</v>
      </c>
      <c r="K5" s="6" t="s">
        <v>62</v>
      </c>
      <c r="L5" s="6" t="s">
        <v>70</v>
      </c>
      <c r="M5" s="6" t="s">
        <v>71</v>
      </c>
      <c r="N5" s="6" t="s">
        <v>72</v>
      </c>
      <c r="O5" s="4" t="s">
        <v>1</v>
      </c>
      <c r="P5" s="10" t="s">
        <v>126</v>
      </c>
      <c r="Q5" s="6" t="s">
        <v>60</v>
      </c>
      <c r="R5" s="6" t="s">
        <v>3</v>
      </c>
      <c r="S5" s="6" t="s">
        <v>3</v>
      </c>
      <c r="T5" s="6" t="s">
        <v>4</v>
      </c>
      <c r="U5" s="6" t="s">
        <v>58</v>
      </c>
      <c r="V5" s="4" t="s">
        <v>1</v>
      </c>
    </row>
    <row r="6" spans="1:22" s="4" customFormat="1" ht="12.75">
      <c r="A6" s="4" t="s">
        <v>2</v>
      </c>
      <c r="B6" s="9" t="s">
        <v>3</v>
      </c>
      <c r="C6" s="4" t="s">
        <v>61</v>
      </c>
      <c r="D6" s="4" t="s">
        <v>5</v>
      </c>
      <c r="E6" s="4" t="s">
        <v>6</v>
      </c>
      <c r="F6" s="4" t="s">
        <v>4</v>
      </c>
      <c r="G6" s="4" t="s">
        <v>58</v>
      </c>
      <c r="H6" s="4" t="s">
        <v>2</v>
      </c>
      <c r="I6" s="9" t="s">
        <v>3</v>
      </c>
      <c r="J6" s="6" t="s">
        <v>63</v>
      </c>
      <c r="K6" s="6"/>
      <c r="L6" s="6"/>
      <c r="M6" s="6"/>
      <c r="N6" s="6"/>
      <c r="O6" s="4" t="s">
        <v>2</v>
      </c>
      <c r="P6" s="9" t="s">
        <v>3</v>
      </c>
      <c r="Q6" s="6" t="s">
        <v>127</v>
      </c>
      <c r="R6" s="6" t="s">
        <v>5</v>
      </c>
      <c r="S6" s="6" t="s">
        <v>6</v>
      </c>
      <c r="T6" s="6"/>
      <c r="U6" s="6"/>
      <c r="V6" s="4" t="s">
        <v>2</v>
      </c>
    </row>
    <row r="7" spans="1:22" s="4" customFormat="1" ht="12.75">
      <c r="A7" s="4" t="s">
        <v>53</v>
      </c>
      <c r="H7" s="4" t="s">
        <v>53</v>
      </c>
      <c r="J7" s="6"/>
      <c r="K7" s="6"/>
      <c r="L7" s="6"/>
      <c r="M7" s="6"/>
      <c r="N7" s="6"/>
      <c r="O7" s="4" t="s">
        <v>53</v>
      </c>
      <c r="Q7" s="6"/>
      <c r="R7" s="6"/>
      <c r="S7" s="6"/>
      <c r="T7" s="6"/>
      <c r="U7" s="6"/>
      <c r="V7" s="4" t="s">
        <v>53</v>
      </c>
    </row>
    <row r="8" spans="3:21" s="4" customFormat="1" ht="12.75">
      <c r="C8" s="6"/>
      <c r="D8" s="6"/>
      <c r="E8" s="6"/>
      <c r="F8" s="6"/>
      <c r="G8" s="6"/>
      <c r="J8" s="6"/>
      <c r="K8" s="6"/>
      <c r="L8" s="6"/>
      <c r="M8" s="6"/>
      <c r="N8" s="6"/>
      <c r="Q8" s="6"/>
      <c r="R8" s="6"/>
      <c r="S8" s="6"/>
      <c r="T8" s="6"/>
      <c r="U8" s="6"/>
    </row>
    <row r="9" spans="1:22" s="4" customFormat="1" ht="12.75">
      <c r="A9" s="4" t="s">
        <v>36</v>
      </c>
      <c r="B9" s="4" t="s">
        <v>185</v>
      </c>
      <c r="C9" s="6">
        <f>D9-$D$68</f>
        <v>-240.02450000000044</v>
      </c>
      <c r="D9" s="6">
        <v>3948.615</v>
      </c>
      <c r="E9" s="6">
        <v>3950.443</v>
      </c>
      <c r="F9" s="6">
        <f>E9-D9</f>
        <v>1.8280000000004293</v>
      </c>
      <c r="G9" s="6">
        <f>F9*100/2.54</f>
        <v>71.96850393702478</v>
      </c>
      <c r="H9" s="4" t="s">
        <v>36</v>
      </c>
      <c r="I9" s="4" t="s">
        <v>209</v>
      </c>
      <c r="J9" s="6">
        <f>K9-$K$68</f>
        <v>-240.0250000000001</v>
      </c>
      <c r="K9" s="6">
        <v>2901.417</v>
      </c>
      <c r="L9" s="6">
        <v>2903.246</v>
      </c>
      <c r="M9" s="6">
        <f>L9-K9</f>
        <v>1.8290000000001783</v>
      </c>
      <c r="N9" s="6">
        <f>M9*100/2.54</f>
        <v>72.00787401575505</v>
      </c>
      <c r="O9" s="4" t="s">
        <v>36</v>
      </c>
      <c r="P9" s="4" t="s">
        <v>221</v>
      </c>
      <c r="Q9" s="6">
        <f>R9-R$68</f>
        <v>-240.02500000000055</v>
      </c>
      <c r="R9" s="6">
        <v>4995.812</v>
      </c>
      <c r="S9" s="6">
        <v>4997.641</v>
      </c>
      <c r="T9" s="6">
        <f>S9-R9</f>
        <v>1.8289999999997235</v>
      </c>
      <c r="U9" s="6">
        <f>T9*100/2.54</f>
        <v>72.00787401573714</v>
      </c>
      <c r="V9" s="4" t="s">
        <v>36</v>
      </c>
    </row>
    <row r="10" spans="2:21" s="4" customFormat="1" ht="12.75">
      <c r="B10" s="4" t="s">
        <v>184</v>
      </c>
      <c r="C10" s="6"/>
      <c r="D10" s="6"/>
      <c r="E10" s="6"/>
      <c r="F10" s="6"/>
      <c r="G10" s="6"/>
      <c r="I10" s="4" t="s">
        <v>210</v>
      </c>
      <c r="J10" s="6"/>
      <c r="K10" s="6"/>
      <c r="L10" s="6"/>
      <c r="M10" s="6"/>
      <c r="N10" s="6"/>
      <c r="P10" s="4" t="s">
        <v>220</v>
      </c>
      <c r="Q10" s="6"/>
      <c r="R10" s="6"/>
      <c r="S10" s="6"/>
      <c r="T10" s="6"/>
      <c r="U10" s="6"/>
    </row>
    <row r="11" spans="3:21" s="4" customFormat="1" ht="12.75">
      <c r="C11" s="6"/>
      <c r="D11" s="6"/>
      <c r="E11" s="6"/>
      <c r="F11" s="6"/>
      <c r="G11" s="6"/>
      <c r="J11" s="6"/>
      <c r="K11" s="6"/>
      <c r="L11" s="6"/>
      <c r="M11" s="6"/>
      <c r="N11" s="6"/>
      <c r="Q11" s="6"/>
      <c r="R11" s="6"/>
      <c r="S11" s="6"/>
      <c r="T11" s="6"/>
      <c r="U11" s="6"/>
    </row>
    <row r="12" spans="1:22" s="2" customFormat="1" ht="12.75">
      <c r="A12" s="2" t="s">
        <v>37</v>
      </c>
      <c r="B12" s="2" t="s">
        <v>186</v>
      </c>
      <c r="C12" s="3">
        <f>D12-$D$68</f>
        <v>-210.28150000000005</v>
      </c>
      <c r="D12" s="3">
        <v>3978.358</v>
      </c>
      <c r="E12" s="3">
        <v>3980.187</v>
      </c>
      <c r="F12" s="3">
        <f>E12-D12</f>
        <v>1.8289999999997235</v>
      </c>
      <c r="G12" s="3">
        <f>F12*100/2.54</f>
        <v>72.00787401573714</v>
      </c>
      <c r="H12" s="2" t="s">
        <v>37</v>
      </c>
      <c r="I12" s="2" t="s">
        <v>64</v>
      </c>
      <c r="J12" s="3">
        <f>K12-$K$68</f>
        <v>-210.28200000000015</v>
      </c>
      <c r="K12" s="3">
        <v>2931.16</v>
      </c>
      <c r="L12" s="3">
        <v>2932.989</v>
      </c>
      <c r="M12" s="3">
        <f>L12-K12</f>
        <v>1.8290000000001783</v>
      </c>
      <c r="N12" s="3">
        <f>M12*100/2.54</f>
        <v>72.00787401575505</v>
      </c>
      <c r="O12" s="2" t="s">
        <v>37</v>
      </c>
      <c r="P12" s="2" t="s">
        <v>128</v>
      </c>
      <c r="Q12" s="3">
        <f>R12-R$68</f>
        <v>-210.28200000000015</v>
      </c>
      <c r="R12" s="3">
        <v>5025.555</v>
      </c>
      <c r="S12" s="3">
        <v>5027.384</v>
      </c>
      <c r="T12" s="3">
        <f>S12-R12</f>
        <v>1.8289999999997235</v>
      </c>
      <c r="U12" s="3">
        <f>T12*100/2.54</f>
        <v>72.00787401573714</v>
      </c>
      <c r="V12" s="2" t="s">
        <v>37</v>
      </c>
    </row>
    <row r="13" spans="2:21" s="2" customFormat="1" ht="12.75">
      <c r="B13" s="2" t="s">
        <v>187</v>
      </c>
      <c r="C13" s="3"/>
      <c r="D13" s="3"/>
      <c r="E13" s="3"/>
      <c r="F13" s="3"/>
      <c r="G13" s="3"/>
      <c r="I13" s="2" t="s">
        <v>65</v>
      </c>
      <c r="J13" s="3"/>
      <c r="K13" s="3"/>
      <c r="L13" s="3"/>
      <c r="M13" s="3"/>
      <c r="N13" s="3"/>
      <c r="P13" s="2" t="s">
        <v>129</v>
      </c>
      <c r="Q13" s="3"/>
      <c r="R13" s="3"/>
      <c r="S13" s="3"/>
      <c r="T13" s="3"/>
      <c r="U13" s="3"/>
    </row>
    <row r="14" spans="3:21" s="4" customFormat="1" ht="12.75">
      <c r="C14" s="6"/>
      <c r="D14" s="6"/>
      <c r="E14" s="6"/>
      <c r="F14" s="6"/>
      <c r="G14" s="6"/>
      <c r="J14" s="6"/>
      <c r="K14" s="6"/>
      <c r="L14" s="6"/>
      <c r="M14" s="6"/>
      <c r="N14" s="6"/>
      <c r="Q14" s="6"/>
      <c r="R14" s="6"/>
      <c r="S14" s="6"/>
      <c r="T14" s="6"/>
      <c r="U14" s="6"/>
    </row>
    <row r="15" spans="1:22" s="2" customFormat="1" ht="12.75">
      <c r="A15" s="2" t="s">
        <v>38</v>
      </c>
      <c r="B15" s="2" t="s">
        <v>189</v>
      </c>
      <c r="C15" s="3">
        <f>D15-$D$68</f>
        <v>-180.5385000000001</v>
      </c>
      <c r="D15" s="3">
        <v>4008.101</v>
      </c>
      <c r="E15" s="3">
        <v>4009.93</v>
      </c>
      <c r="F15" s="3">
        <f>E15-D15</f>
        <v>1.8289999999997235</v>
      </c>
      <c r="G15" s="3">
        <f>F15*100/2.54</f>
        <v>72.00787401573714</v>
      </c>
      <c r="H15" s="2" t="s">
        <v>38</v>
      </c>
      <c r="I15" s="2" t="s">
        <v>66</v>
      </c>
      <c r="J15" s="3">
        <f>K15-$K$68</f>
        <v>-180.538</v>
      </c>
      <c r="K15" s="3">
        <v>2960.904</v>
      </c>
      <c r="L15" s="3">
        <v>2962.733</v>
      </c>
      <c r="M15" s="3">
        <f>L15-K15</f>
        <v>1.8290000000001783</v>
      </c>
      <c r="N15" s="3">
        <f>M15*100/2.54</f>
        <v>72.00787401575505</v>
      </c>
      <c r="O15" s="2" t="s">
        <v>38</v>
      </c>
      <c r="P15" s="2" t="s">
        <v>130</v>
      </c>
      <c r="Q15" s="3">
        <f>R15-R$68</f>
        <v>-180.53800000000047</v>
      </c>
      <c r="R15" s="3">
        <v>5055.299</v>
      </c>
      <c r="S15" s="3">
        <v>5057.128</v>
      </c>
      <c r="T15" s="3">
        <f>S15-R15</f>
        <v>1.8289999999997235</v>
      </c>
      <c r="U15" s="3">
        <f>T15*100/2.54</f>
        <v>72.00787401573714</v>
      </c>
      <c r="V15" s="2" t="s">
        <v>38</v>
      </c>
    </row>
    <row r="16" spans="2:21" s="2" customFormat="1" ht="12.75">
      <c r="B16" s="2" t="s">
        <v>188</v>
      </c>
      <c r="C16" s="3"/>
      <c r="D16" s="3"/>
      <c r="E16" s="3"/>
      <c r="F16" s="3"/>
      <c r="G16" s="3"/>
      <c r="I16" s="2" t="s">
        <v>67</v>
      </c>
      <c r="J16" s="3"/>
      <c r="K16" s="3"/>
      <c r="L16" s="3"/>
      <c r="M16" s="3"/>
      <c r="N16" s="3"/>
      <c r="P16" s="2" t="s">
        <v>131</v>
      </c>
      <c r="Q16" s="3"/>
      <c r="R16" s="3"/>
      <c r="S16" s="3"/>
      <c r="T16" s="3"/>
      <c r="U16" s="3"/>
    </row>
    <row r="17" spans="3:21" s="4" customFormat="1" ht="13.5" customHeight="1">
      <c r="C17" s="6"/>
      <c r="D17" s="6"/>
      <c r="E17" s="6"/>
      <c r="F17" s="6"/>
      <c r="G17" s="6"/>
      <c r="J17" s="6"/>
      <c r="K17" s="6"/>
      <c r="L17" s="6"/>
      <c r="M17" s="6"/>
      <c r="N17" s="6"/>
      <c r="Q17" s="6"/>
      <c r="R17" s="6"/>
      <c r="S17" s="6"/>
      <c r="T17" s="6"/>
      <c r="U17" s="6"/>
    </row>
    <row r="18" spans="1:22" s="4" customFormat="1" ht="12.75">
      <c r="A18" s="4" t="s">
        <v>39</v>
      </c>
      <c r="B18" s="4" t="s">
        <v>191</v>
      </c>
      <c r="C18" s="6">
        <f>D18-$D$68</f>
        <v>-150.79450000000043</v>
      </c>
      <c r="D18" s="6">
        <v>4037.845</v>
      </c>
      <c r="E18" s="6">
        <v>4038.937</v>
      </c>
      <c r="F18" s="6">
        <f>E18-D18</f>
        <v>1.0920000000000982</v>
      </c>
      <c r="G18" s="6">
        <f>F18*100/2.54</f>
        <v>42.992125984255836</v>
      </c>
      <c r="H18" s="4" t="s">
        <v>39</v>
      </c>
      <c r="I18" s="4" t="s">
        <v>68</v>
      </c>
      <c r="J18" s="6">
        <f>K18-$K$68</f>
        <v>-150.79500000000007</v>
      </c>
      <c r="K18" s="6">
        <v>2990.647</v>
      </c>
      <c r="L18" s="6">
        <v>2991.739</v>
      </c>
      <c r="M18" s="6">
        <f>L18-K18</f>
        <v>1.0920000000000982</v>
      </c>
      <c r="N18" s="6">
        <f>M18*100/2.54</f>
        <v>42.992125984255836</v>
      </c>
      <c r="O18" s="4" t="s">
        <v>39</v>
      </c>
      <c r="P18" s="4" t="s">
        <v>132</v>
      </c>
      <c r="Q18" s="6">
        <f>R18-R$68</f>
        <v>-150.79500000000007</v>
      </c>
      <c r="R18" s="6">
        <v>5085.042</v>
      </c>
      <c r="S18" s="6">
        <v>5086.134</v>
      </c>
      <c r="T18" s="6">
        <f>S18-R18</f>
        <v>1.0919999999996435</v>
      </c>
      <c r="U18" s="6">
        <f>T18*100/2.54</f>
        <v>42.99212598423793</v>
      </c>
      <c r="V18" s="4" t="s">
        <v>39</v>
      </c>
    </row>
    <row r="19" spans="2:19" s="4" customFormat="1" ht="12.75">
      <c r="B19" s="4" t="s">
        <v>190</v>
      </c>
      <c r="C19" s="6"/>
      <c r="D19" s="6"/>
      <c r="E19" s="6"/>
      <c r="I19" s="4" t="s">
        <v>69</v>
      </c>
      <c r="J19" s="6"/>
      <c r="K19" s="6"/>
      <c r="L19" s="6"/>
      <c r="P19" s="4" t="s">
        <v>133</v>
      </c>
      <c r="Q19" s="6"/>
      <c r="R19" s="6"/>
      <c r="S19" s="6"/>
    </row>
    <row r="20" spans="1:22" s="4" customFormat="1" ht="12.75">
      <c r="A20" s="4">
        <v>45</v>
      </c>
      <c r="B20" s="4" t="s">
        <v>8</v>
      </c>
      <c r="C20" s="6">
        <f>D20-$D$68</f>
        <v>-149.70250000000033</v>
      </c>
      <c r="D20" s="6">
        <v>4038.937</v>
      </c>
      <c r="E20" s="6">
        <v>4039.674</v>
      </c>
      <c r="F20" s="6">
        <f>E20-D20</f>
        <v>0.73700000000008</v>
      </c>
      <c r="G20" s="6">
        <f>F20*100/2.54</f>
        <v>29.015748031499214</v>
      </c>
      <c r="H20" s="4">
        <v>45</v>
      </c>
      <c r="I20" s="4" t="s">
        <v>8</v>
      </c>
      <c r="J20" s="6">
        <f>K20-$K$68</f>
        <v>-149.70299999999997</v>
      </c>
      <c r="K20" s="6">
        <v>2991.739</v>
      </c>
      <c r="L20" s="6">
        <v>2992.476</v>
      </c>
      <c r="M20" s="6">
        <f>L20-K20</f>
        <v>0.73700000000008</v>
      </c>
      <c r="N20" s="6">
        <f>M20*100/2.54</f>
        <v>29.015748031499214</v>
      </c>
      <c r="O20" s="4">
        <v>45</v>
      </c>
      <c r="P20" s="4" t="s">
        <v>8</v>
      </c>
      <c r="Q20" s="6">
        <f>R20-R$68</f>
        <v>-149.70300000000043</v>
      </c>
      <c r="R20" s="6">
        <v>5086.134</v>
      </c>
      <c r="S20" s="6">
        <v>5086.871</v>
      </c>
      <c r="T20" s="6">
        <f>S20-R20</f>
        <v>0.73700000000008</v>
      </c>
      <c r="U20" s="6">
        <f>T20*100/2.54</f>
        <v>29.015748031499214</v>
      </c>
      <c r="V20" s="4">
        <v>45</v>
      </c>
    </row>
    <row r="21" spans="3:21" s="4" customFormat="1" ht="12.75">
      <c r="C21" s="4" t="s">
        <v>178</v>
      </c>
      <c r="F21" s="6">
        <f>F18+F20</f>
        <v>1.8290000000001783</v>
      </c>
      <c r="G21" s="6">
        <f>G18+G20</f>
        <v>72.00787401575505</v>
      </c>
      <c r="J21" s="4" t="s">
        <v>178</v>
      </c>
      <c r="K21" s="6"/>
      <c r="L21" s="6"/>
      <c r="M21" s="6">
        <f>M18+M20</f>
        <v>1.8290000000001783</v>
      </c>
      <c r="N21" s="6">
        <f>N18+N20</f>
        <v>72.00787401575505</v>
      </c>
      <c r="Q21" s="4" t="s">
        <v>178</v>
      </c>
      <c r="R21" s="6"/>
      <c r="S21" s="6"/>
      <c r="T21" s="6">
        <f>T18+T20</f>
        <v>1.8289999999997235</v>
      </c>
      <c r="U21" s="6">
        <f>U18+U20</f>
        <v>72.00787401573714</v>
      </c>
    </row>
    <row r="22" spans="3:21" s="4" customFormat="1" ht="12.75">
      <c r="C22" s="6"/>
      <c r="D22" s="6"/>
      <c r="E22" s="6"/>
      <c r="F22" s="6"/>
      <c r="G22" s="6"/>
      <c r="J22" s="6"/>
      <c r="K22" s="6"/>
      <c r="L22" s="6"/>
      <c r="M22" s="6"/>
      <c r="N22" s="6"/>
      <c r="Q22" s="6"/>
      <c r="R22" s="6"/>
      <c r="S22" s="6"/>
      <c r="T22" s="6"/>
      <c r="U22" s="6"/>
    </row>
    <row r="23" spans="1:22" s="2" customFormat="1" ht="12.75">
      <c r="A23" s="2" t="s">
        <v>40</v>
      </c>
      <c r="B23" s="2" t="s">
        <v>192</v>
      </c>
      <c r="C23" s="3">
        <f>D23-$D$68</f>
        <v>-121.05150000000003</v>
      </c>
      <c r="D23" s="3">
        <v>4067.588</v>
      </c>
      <c r="E23" s="3">
        <v>4069.417</v>
      </c>
      <c r="F23" s="3">
        <f>E23-D23</f>
        <v>1.8289999999997235</v>
      </c>
      <c r="G23" s="3">
        <f>F23*100/2.54</f>
        <v>72.00787401573714</v>
      </c>
      <c r="H23" s="2" t="s">
        <v>40</v>
      </c>
      <c r="I23" s="2" t="s">
        <v>211</v>
      </c>
      <c r="J23" s="3">
        <f>K23-$K$68</f>
        <v>-121.05099999999993</v>
      </c>
      <c r="K23" s="3">
        <v>3020.391</v>
      </c>
      <c r="L23" s="3">
        <v>3022.219</v>
      </c>
      <c r="M23" s="3">
        <f>L23-K23</f>
        <v>1.8279999999999745</v>
      </c>
      <c r="N23" s="3">
        <f>M23*100/2.54</f>
        <v>71.96850393700687</v>
      </c>
      <c r="O23" s="2" t="s">
        <v>40</v>
      </c>
      <c r="P23" s="2" t="s">
        <v>222</v>
      </c>
      <c r="Q23" s="3">
        <f>R23-R$68</f>
        <v>-121.05100000000039</v>
      </c>
      <c r="R23" s="3">
        <v>5114.786</v>
      </c>
      <c r="S23" s="3">
        <v>5116.614</v>
      </c>
      <c r="T23" s="3">
        <f>S23-R23</f>
        <v>1.8279999999995198</v>
      </c>
      <c r="U23" s="3">
        <f>T23*100/2.54</f>
        <v>71.96850393698897</v>
      </c>
      <c r="V23" s="2" t="s">
        <v>40</v>
      </c>
    </row>
    <row r="24" spans="2:21" s="2" customFormat="1" ht="12.75">
      <c r="B24" s="2" t="s">
        <v>193</v>
      </c>
      <c r="C24" s="3"/>
      <c r="D24" s="3"/>
      <c r="E24" s="3"/>
      <c r="F24" s="3"/>
      <c r="G24" s="3"/>
      <c r="I24" s="2" t="s">
        <v>212</v>
      </c>
      <c r="J24" s="3"/>
      <c r="K24" s="3"/>
      <c r="L24" s="3"/>
      <c r="M24" s="3"/>
      <c r="N24" s="3"/>
      <c r="P24" s="2" t="s">
        <v>223</v>
      </c>
      <c r="Q24" s="3"/>
      <c r="R24" s="3"/>
      <c r="S24" s="3"/>
      <c r="T24" s="3"/>
      <c r="U24" s="3"/>
    </row>
    <row r="25" spans="3:21" s="4" customFormat="1" ht="12" customHeight="1">
      <c r="C25" s="6"/>
      <c r="D25" s="6"/>
      <c r="E25" s="6"/>
      <c r="F25" s="6"/>
      <c r="G25" s="6"/>
      <c r="J25" s="6"/>
      <c r="K25" s="6"/>
      <c r="L25" s="6"/>
      <c r="M25" s="6"/>
      <c r="N25" s="6"/>
      <c r="Q25" s="6"/>
      <c r="R25" s="6"/>
      <c r="S25" s="6"/>
      <c r="T25" s="6"/>
      <c r="U25" s="6"/>
    </row>
    <row r="26" spans="1:22" s="4" customFormat="1" ht="12.75">
      <c r="A26" s="4" t="s">
        <v>41</v>
      </c>
      <c r="B26" s="4" t="s">
        <v>115</v>
      </c>
      <c r="C26" s="6">
        <f>D26-$D$68</f>
        <v>-93.61950000000024</v>
      </c>
      <c r="D26" s="6">
        <v>4095.02</v>
      </c>
      <c r="E26" s="6">
        <v>4097.332</v>
      </c>
      <c r="F26" s="6">
        <f>E26-D26</f>
        <v>2.312000000000353</v>
      </c>
      <c r="G26" s="6">
        <f>F26*100/2.54</f>
        <v>91.02362204725799</v>
      </c>
      <c r="H26" s="4" t="s">
        <v>41</v>
      </c>
      <c r="I26" s="4" t="s">
        <v>117</v>
      </c>
      <c r="J26" s="6">
        <f>K26-$K$68</f>
        <v>-93.61900000000014</v>
      </c>
      <c r="K26" s="6">
        <v>3047.823</v>
      </c>
      <c r="L26" s="6">
        <v>3050.134</v>
      </c>
      <c r="M26" s="6">
        <f>L26-K26</f>
        <v>2.311000000000149</v>
      </c>
      <c r="N26" s="6">
        <f>M26*100/2.54</f>
        <v>90.98425196850981</v>
      </c>
      <c r="O26" s="4" t="s">
        <v>41</v>
      </c>
      <c r="P26" s="4" t="s">
        <v>134</v>
      </c>
      <c r="Q26" s="6">
        <f>R26-R$68</f>
        <v>-93.6190000000006</v>
      </c>
      <c r="R26" s="6">
        <v>5142.218</v>
      </c>
      <c r="S26" s="6">
        <v>5144.529</v>
      </c>
      <c r="T26" s="6">
        <f>S26-R26</f>
        <v>2.311000000000604</v>
      </c>
      <c r="U26" s="6">
        <f>T26*100/2.54</f>
        <v>90.98425196852772</v>
      </c>
      <c r="V26" s="4" t="s">
        <v>41</v>
      </c>
    </row>
    <row r="27" spans="2:21" s="4" customFormat="1" ht="12.75">
      <c r="B27" s="4" t="s">
        <v>116</v>
      </c>
      <c r="C27" s="6">
        <f>0.5*(D27+E27)-$D$68</f>
        <v>-92.31900000000041</v>
      </c>
      <c r="D27" s="6">
        <v>4095.481</v>
      </c>
      <c r="E27" s="6">
        <v>4097.16</v>
      </c>
      <c r="F27" s="6">
        <f>E27-D27</f>
        <v>1.6789999999996326</v>
      </c>
      <c r="G27" s="6">
        <f>F27*100/2.54</f>
        <v>66.10236220470995</v>
      </c>
      <c r="I27" s="4" t="s">
        <v>118</v>
      </c>
      <c r="J27" s="6">
        <f>0.5*(K27+L27)-K$68</f>
        <v>-92.31950000000006</v>
      </c>
      <c r="K27" s="6">
        <v>3048.283</v>
      </c>
      <c r="L27" s="6">
        <v>3049.962</v>
      </c>
      <c r="M27" s="6">
        <f>L27-K27</f>
        <v>1.6790000000000873</v>
      </c>
      <c r="N27" s="6">
        <f>M27*100/2.54</f>
        <v>66.10236220472784</v>
      </c>
      <c r="P27" s="4" t="s">
        <v>135</v>
      </c>
      <c r="Q27" s="6">
        <f>0.5*(R27+S27)-R$68</f>
        <v>-92.31950000000052</v>
      </c>
      <c r="R27" s="6">
        <v>5142.678</v>
      </c>
      <c r="S27" s="6">
        <v>5144.357</v>
      </c>
      <c r="T27" s="6">
        <f>S27-R27</f>
        <v>1.6790000000000873</v>
      </c>
      <c r="U27" s="6">
        <f>T27*100/2.54</f>
        <v>66.10236220472784</v>
      </c>
    </row>
    <row r="28" spans="3:21" s="4" customFormat="1" ht="12.75">
      <c r="C28" s="6"/>
      <c r="D28" s="6"/>
      <c r="E28" s="6"/>
      <c r="F28" s="6"/>
      <c r="G28" s="6"/>
      <c r="J28" s="6"/>
      <c r="K28" s="6"/>
      <c r="L28" s="6"/>
      <c r="M28" s="6"/>
      <c r="N28" s="6"/>
      <c r="Q28" s="6"/>
      <c r="R28" s="6"/>
      <c r="S28" s="6"/>
      <c r="T28" s="6"/>
      <c r="U28" s="6"/>
    </row>
    <row r="29" spans="1:22" s="2" customFormat="1" ht="12.75">
      <c r="A29" s="2" t="s">
        <v>41</v>
      </c>
      <c r="B29" s="2" t="s">
        <v>194</v>
      </c>
      <c r="C29" s="3">
        <f>D29-$D$68</f>
        <v>-91.30749999999989</v>
      </c>
      <c r="D29" s="3">
        <v>4097.332</v>
      </c>
      <c r="E29" s="3">
        <v>4099.16</v>
      </c>
      <c r="F29" s="3">
        <f>E29-D29</f>
        <v>1.8279999999995198</v>
      </c>
      <c r="G29" s="3">
        <f>F29*100/2.54</f>
        <v>71.96850393698897</v>
      </c>
      <c r="H29" s="2" t="s">
        <v>41</v>
      </c>
      <c r="I29" s="2" t="s">
        <v>73</v>
      </c>
      <c r="J29" s="3">
        <f>K29-$K$68</f>
        <v>-91.30799999999999</v>
      </c>
      <c r="K29" s="3">
        <v>3050.134</v>
      </c>
      <c r="L29" s="3">
        <v>3051.963</v>
      </c>
      <c r="M29" s="3">
        <f>L29-K29</f>
        <v>1.8290000000001783</v>
      </c>
      <c r="N29" s="3">
        <f>M29*100/2.54</f>
        <v>72.00787401575505</v>
      </c>
      <c r="O29" s="2" t="s">
        <v>41</v>
      </c>
      <c r="P29" s="2" t="s">
        <v>136</v>
      </c>
      <c r="Q29" s="3">
        <f>R29-R$68</f>
        <v>-91.30799999999999</v>
      </c>
      <c r="R29" s="3">
        <v>5144.529</v>
      </c>
      <c r="S29" s="3">
        <v>5146.358</v>
      </c>
      <c r="T29" s="3">
        <f>S29-R29</f>
        <v>1.8289999999997235</v>
      </c>
      <c r="U29" s="3">
        <f>T29*100/2.54</f>
        <v>72.00787401573714</v>
      </c>
      <c r="V29" s="2" t="s">
        <v>41</v>
      </c>
    </row>
    <row r="30" spans="2:21" s="2" customFormat="1" ht="12.75">
      <c r="B30" s="2" t="s">
        <v>195</v>
      </c>
      <c r="C30" s="3"/>
      <c r="D30" s="3"/>
      <c r="E30" s="3"/>
      <c r="F30" s="3"/>
      <c r="G30" s="3"/>
      <c r="I30" s="2" t="s">
        <v>74</v>
      </c>
      <c r="J30" s="3"/>
      <c r="K30" s="3"/>
      <c r="L30" s="3"/>
      <c r="M30" s="3"/>
      <c r="N30" s="3"/>
      <c r="P30" s="2" t="s">
        <v>137</v>
      </c>
      <c r="Q30" s="3"/>
      <c r="R30" s="3"/>
      <c r="S30" s="3"/>
      <c r="T30" s="3"/>
      <c r="U30" s="3"/>
    </row>
    <row r="31" spans="3:21" s="4" customFormat="1" ht="12.75">
      <c r="C31" s="6"/>
      <c r="D31" s="6"/>
      <c r="E31" s="6"/>
      <c r="F31" s="6"/>
      <c r="G31" s="6"/>
      <c r="J31" s="6"/>
      <c r="K31" s="6"/>
      <c r="L31" s="6"/>
      <c r="M31" s="6"/>
      <c r="N31" s="6"/>
      <c r="Q31" s="6"/>
      <c r="R31" s="6"/>
      <c r="S31" s="6"/>
      <c r="T31" s="6"/>
      <c r="U31" s="6"/>
    </row>
    <row r="32" spans="2:21" s="4" customFormat="1" ht="12.75">
      <c r="B32" s="4" t="s">
        <v>120</v>
      </c>
      <c r="C32" s="6">
        <f>D32-$D$68</f>
        <v>-89.47950000000037</v>
      </c>
      <c r="D32" s="6">
        <v>4099.16</v>
      </c>
      <c r="E32" s="6">
        <v>4124.764</v>
      </c>
      <c r="F32" s="6">
        <f>E32-D32</f>
        <v>25.60400000000027</v>
      </c>
      <c r="G32" s="6">
        <f>F32*100/2.54</f>
        <v>1008.0314960630027</v>
      </c>
      <c r="I32" s="4" t="s">
        <v>121</v>
      </c>
      <c r="J32" s="6">
        <f>K32-$K$68</f>
        <v>-89.47899999999981</v>
      </c>
      <c r="K32" s="6">
        <v>3051.963</v>
      </c>
      <c r="L32" s="6">
        <v>3077.566</v>
      </c>
      <c r="M32" s="6">
        <f>L32-K32</f>
        <v>25.60299999999961</v>
      </c>
      <c r="N32" s="6">
        <f>M32*100/2.54</f>
        <v>1007.9921259842366</v>
      </c>
      <c r="P32" s="4" t="s">
        <v>138</v>
      </c>
      <c r="Q32" s="6">
        <f>R32-R$68</f>
        <v>-89.47900000000027</v>
      </c>
      <c r="R32" s="6">
        <v>5146.358</v>
      </c>
      <c r="S32" s="6">
        <v>5171.961</v>
      </c>
      <c r="T32" s="6">
        <f>S32-R32</f>
        <v>25.603000000000065</v>
      </c>
      <c r="U32" s="6">
        <f>T32*100/2.54</f>
        <v>1007.9921259842546</v>
      </c>
    </row>
    <row r="33" spans="1:22" ht="12.75">
      <c r="A33" s="4"/>
      <c r="B33" s="4"/>
      <c r="C33" s="6"/>
      <c r="D33" s="6"/>
      <c r="E33" s="6"/>
      <c r="F33" s="6"/>
      <c r="G33" s="6"/>
      <c r="H33" s="4"/>
      <c r="I33" s="4"/>
      <c r="J33" s="6"/>
      <c r="K33" s="6"/>
      <c r="L33" s="6"/>
      <c r="M33" s="6"/>
      <c r="N33" s="6"/>
      <c r="O33" s="4"/>
      <c r="P33" s="4"/>
      <c r="Q33" s="6"/>
      <c r="R33" s="6"/>
      <c r="S33" s="6"/>
      <c r="T33" s="6"/>
      <c r="U33" s="6"/>
      <c r="V33" s="4"/>
    </row>
    <row r="34" spans="1:22" s="2" customFormat="1" ht="12.75">
      <c r="A34" s="2" t="s">
        <v>42</v>
      </c>
      <c r="B34" s="2" t="s">
        <v>13</v>
      </c>
      <c r="C34" s="3">
        <f>D34-$D$68</f>
        <v>-63.8755000000001</v>
      </c>
      <c r="D34" s="3">
        <v>4124.764</v>
      </c>
      <c r="E34" s="3">
        <v>4126.211</v>
      </c>
      <c r="F34" s="3">
        <f>E34-D34</f>
        <v>1.4470000000001164</v>
      </c>
      <c r="G34" s="3">
        <f>F34*100/2.54</f>
        <v>56.96850393701246</v>
      </c>
      <c r="H34" s="2" t="s">
        <v>42</v>
      </c>
      <c r="I34" s="2" t="s">
        <v>76</v>
      </c>
      <c r="J34" s="3">
        <f>K34-$K$68</f>
        <v>-63.876000000000204</v>
      </c>
      <c r="K34" s="3">
        <v>3077.566</v>
      </c>
      <c r="L34" s="3">
        <v>3079.416</v>
      </c>
      <c r="M34" s="3">
        <f>L34-K34</f>
        <v>1.8500000000003638</v>
      </c>
      <c r="N34" s="3">
        <f>M34*100/2.54</f>
        <v>72.83464566930566</v>
      </c>
      <c r="O34" s="2" t="s">
        <v>42</v>
      </c>
      <c r="P34" s="2" t="s">
        <v>154</v>
      </c>
      <c r="Q34" s="3">
        <f>R34-R$68</f>
        <v>-63.876000000000204</v>
      </c>
      <c r="R34" s="3">
        <v>5171.961</v>
      </c>
      <c r="S34" s="3">
        <v>5173.811</v>
      </c>
      <c r="T34" s="3">
        <f>S34-R34</f>
        <v>1.8499999999994543</v>
      </c>
      <c r="U34" s="3">
        <f>T34*100/2.54</f>
        <v>72.83464566926985</v>
      </c>
      <c r="V34" s="2" t="s">
        <v>42</v>
      </c>
    </row>
    <row r="35" spans="2:21" s="2" customFormat="1" ht="12.75">
      <c r="B35" s="2" t="s">
        <v>9</v>
      </c>
      <c r="C35" s="3">
        <f>0.5*(D35+E35)-$D$68</f>
        <v>-63.00800000000072</v>
      </c>
      <c r="D35" s="3">
        <v>4125.224</v>
      </c>
      <c r="E35" s="3">
        <v>4126.039</v>
      </c>
      <c r="F35" s="3">
        <f>E35-D35</f>
        <v>0.8149999999995998</v>
      </c>
      <c r="G35" s="3">
        <f>F35*100/2.54</f>
        <v>32.08661417321259</v>
      </c>
      <c r="I35" s="2" t="s">
        <v>75</v>
      </c>
      <c r="J35" s="3">
        <f>0.5*(K35+L35)-K$68</f>
        <v>-63.00799999999981</v>
      </c>
      <c r="K35" s="3">
        <v>3077.733</v>
      </c>
      <c r="L35" s="3">
        <v>3079.135</v>
      </c>
      <c r="M35" s="3">
        <f>L35-K35</f>
        <v>1.4020000000000437</v>
      </c>
      <c r="N35" s="3">
        <f>M35*100/2.54</f>
        <v>55.196850393702505</v>
      </c>
      <c r="P35" s="2" t="s">
        <v>153</v>
      </c>
      <c r="Q35" s="3">
        <f>0.5*(R35+S35)-R$68</f>
        <v>-63.00750000000062</v>
      </c>
      <c r="R35" s="3">
        <v>5172.129</v>
      </c>
      <c r="S35" s="3">
        <v>5173.53</v>
      </c>
      <c r="T35" s="3">
        <f>S35-R35</f>
        <v>1.40099999999984</v>
      </c>
      <c r="U35" s="3">
        <f>T35*100/2.54</f>
        <v>55.15748031495433</v>
      </c>
    </row>
    <row r="36" spans="1:22" ht="12.75">
      <c r="A36" s="4"/>
      <c r="B36" s="4"/>
      <c r="C36" s="6"/>
      <c r="D36" s="6"/>
      <c r="E36" s="6"/>
      <c r="F36" s="6"/>
      <c r="G36" s="6"/>
      <c r="H36" s="4"/>
      <c r="I36" s="4"/>
      <c r="J36" s="6"/>
      <c r="K36" s="6"/>
      <c r="L36" s="6"/>
      <c r="M36" s="6"/>
      <c r="N36" s="6"/>
      <c r="O36" s="4"/>
      <c r="P36" s="4"/>
      <c r="Q36" s="6"/>
      <c r="R36" s="6"/>
      <c r="S36" s="6"/>
      <c r="T36" s="6"/>
      <c r="U36" s="6"/>
      <c r="V36" s="4"/>
    </row>
    <row r="37" spans="1:22" s="2" customFormat="1" ht="12.75">
      <c r="A37" s="2">
        <v>48</v>
      </c>
      <c r="B37" s="2" t="s">
        <v>10</v>
      </c>
      <c r="C37" s="3">
        <f>D37-$D$68</f>
        <v>-62.428499999999985</v>
      </c>
      <c r="D37" s="3">
        <v>4126.211</v>
      </c>
      <c r="E37" s="3">
        <v>4128.039</v>
      </c>
      <c r="F37" s="3">
        <f>E37-D37</f>
        <v>1.8279999999995198</v>
      </c>
      <c r="G37" s="3">
        <f>F37*100/2.54</f>
        <v>71.96850393698897</v>
      </c>
      <c r="H37" s="2">
        <v>48</v>
      </c>
      <c r="I37" s="2" t="s">
        <v>77</v>
      </c>
      <c r="J37" s="3">
        <f>K37-$K$68</f>
        <v>-62.02599999999984</v>
      </c>
      <c r="K37" s="3">
        <v>3079.416</v>
      </c>
      <c r="L37" s="3">
        <v>3080.842</v>
      </c>
      <c r="M37" s="3">
        <f>L37-K37</f>
        <v>1.4259999999999309</v>
      </c>
      <c r="N37" s="3">
        <f>M37*100/2.54</f>
        <v>56.14173228346184</v>
      </c>
      <c r="O37" s="2">
        <v>48</v>
      </c>
      <c r="P37" s="2" t="s">
        <v>155</v>
      </c>
      <c r="Q37" s="3">
        <f>R37-R$68</f>
        <v>-62.02600000000075</v>
      </c>
      <c r="R37" s="3">
        <v>5173.811</v>
      </c>
      <c r="S37" s="3">
        <v>5175.237</v>
      </c>
      <c r="T37" s="3">
        <f>S37-R37</f>
        <v>1.4260000000003856</v>
      </c>
      <c r="U37" s="3">
        <f>T37*100/2.54</f>
        <v>56.14173228347975</v>
      </c>
      <c r="V37" s="2">
        <v>48</v>
      </c>
    </row>
    <row r="38" spans="2:21" s="2" customFormat="1" ht="12.75">
      <c r="B38" s="2" t="s">
        <v>11</v>
      </c>
      <c r="C38" s="3"/>
      <c r="D38" s="3"/>
      <c r="E38" s="3"/>
      <c r="F38" s="3"/>
      <c r="G38" s="3"/>
      <c r="I38" s="2" t="s">
        <v>213</v>
      </c>
      <c r="J38" s="3"/>
      <c r="K38" s="3"/>
      <c r="L38" s="3"/>
      <c r="M38" s="3"/>
      <c r="N38" s="3"/>
      <c r="P38" s="2" t="s">
        <v>224</v>
      </c>
      <c r="Q38" s="3"/>
      <c r="R38" s="3"/>
      <c r="S38" s="3"/>
      <c r="T38" s="3"/>
      <c r="U38" s="3"/>
    </row>
    <row r="39" spans="1:22" ht="12.75">
      <c r="A39" s="4"/>
      <c r="B39" s="4"/>
      <c r="C39" s="6"/>
      <c r="D39" s="6"/>
      <c r="E39" s="6"/>
      <c r="F39" s="6"/>
      <c r="G39" s="6"/>
      <c r="H39" s="4"/>
      <c r="I39" s="4"/>
      <c r="J39" s="6"/>
      <c r="K39" s="6"/>
      <c r="L39" s="6"/>
      <c r="M39" s="6"/>
      <c r="N39" s="6"/>
      <c r="O39" s="4"/>
      <c r="P39" s="4"/>
      <c r="Q39" s="6"/>
      <c r="R39" s="6"/>
      <c r="S39" s="6"/>
      <c r="T39" s="6"/>
      <c r="U39" s="6"/>
      <c r="V39" s="4"/>
    </row>
    <row r="40" spans="1:22" s="2" customFormat="1" ht="12.75">
      <c r="A40" s="2">
        <v>48</v>
      </c>
      <c r="B40" s="2" t="s">
        <v>57</v>
      </c>
      <c r="C40" s="3">
        <f>D40-$D$68</f>
        <v>-60.600500000000466</v>
      </c>
      <c r="D40" s="3">
        <v>4128.039</v>
      </c>
      <c r="E40" s="3">
        <v>4133.935</v>
      </c>
      <c r="F40" s="3">
        <f>E40-D40</f>
        <v>5.89600000000064</v>
      </c>
      <c r="G40" s="3">
        <f>F40*100/2.54</f>
        <v>232.1259842519937</v>
      </c>
      <c r="H40" s="2">
        <v>48</v>
      </c>
      <c r="I40" s="2" t="s">
        <v>78</v>
      </c>
      <c r="J40" s="3">
        <f>K40-$K$68</f>
        <v>-60.59999999999991</v>
      </c>
      <c r="K40" s="3">
        <v>3080.842</v>
      </c>
      <c r="L40" s="3">
        <v>3081.934</v>
      </c>
      <c r="M40" s="3">
        <f>L40-K40</f>
        <v>1.0920000000000982</v>
      </c>
      <c r="N40" s="3">
        <f>M40*100/2.54</f>
        <v>42.992125984255836</v>
      </c>
      <c r="O40" s="2">
        <v>48</v>
      </c>
      <c r="P40" s="2" t="s">
        <v>226</v>
      </c>
      <c r="Q40" s="3">
        <f>R40-R$68</f>
        <v>-60.600000000000364</v>
      </c>
      <c r="R40" s="3">
        <v>5175.237</v>
      </c>
      <c r="S40" s="3">
        <v>5176.329</v>
      </c>
      <c r="T40" s="3">
        <f>S40-R40</f>
        <v>1.0919999999996435</v>
      </c>
      <c r="U40" s="3">
        <f>T40*100/2.54</f>
        <v>42.99212598423793</v>
      </c>
      <c r="V40" s="2">
        <v>48</v>
      </c>
    </row>
    <row r="41" spans="9:21" s="2" customFormat="1" ht="12.75">
      <c r="I41" s="2" t="s">
        <v>79</v>
      </c>
      <c r="J41" s="3"/>
      <c r="K41" s="3"/>
      <c r="L41" s="3"/>
      <c r="M41" s="3"/>
      <c r="N41" s="3"/>
      <c r="P41" s="2" t="s">
        <v>225</v>
      </c>
      <c r="Q41" s="3"/>
      <c r="R41" s="3"/>
      <c r="S41" s="3"/>
      <c r="T41" s="3"/>
      <c r="U41" s="3"/>
    </row>
    <row r="42" spans="3:21" s="2" customFormat="1" ht="12.75">
      <c r="C42" s="3"/>
      <c r="D42" s="3"/>
      <c r="E42" s="3"/>
      <c r="F42" s="3"/>
      <c r="G42" s="3"/>
      <c r="J42" s="3"/>
      <c r="K42" s="3"/>
      <c r="L42" s="3"/>
      <c r="M42" s="3"/>
      <c r="N42" s="3"/>
      <c r="Q42" s="3"/>
      <c r="R42" s="3"/>
      <c r="S42" s="3"/>
      <c r="T42" s="3"/>
      <c r="U42" s="3"/>
    </row>
    <row r="43" spans="3:21" s="2" customFormat="1" ht="12.75">
      <c r="C43" s="3"/>
      <c r="D43" s="3"/>
      <c r="E43" s="3"/>
      <c r="F43" s="3"/>
      <c r="G43" s="3"/>
      <c r="I43" s="2" t="s">
        <v>26</v>
      </c>
      <c r="J43" s="3">
        <f>K43-$K$68</f>
        <v>-59.50799999999981</v>
      </c>
      <c r="K43" s="3">
        <v>3081.934</v>
      </c>
      <c r="L43" s="3">
        <v>3082.363</v>
      </c>
      <c r="M43" s="3">
        <f>L43-K43</f>
        <v>0.42899999999963256</v>
      </c>
      <c r="N43" s="3">
        <f>M43*100/2.54</f>
        <v>16.889763779513093</v>
      </c>
      <c r="P43" s="2" t="s">
        <v>26</v>
      </c>
      <c r="Q43" s="3">
        <f>R43-R$68</f>
        <v>-59.50800000000072</v>
      </c>
      <c r="R43" s="3">
        <v>5176.329</v>
      </c>
      <c r="S43" s="3">
        <v>5176.758</v>
      </c>
      <c r="T43" s="3">
        <f>S43-R43</f>
        <v>0.4290000000000873</v>
      </c>
      <c r="U43" s="3">
        <f>T43*100/2.54</f>
        <v>16.889763779530995</v>
      </c>
    </row>
    <row r="44" spans="3:21" s="2" customFormat="1" ht="12.75">
      <c r="C44" s="3"/>
      <c r="D44" s="3"/>
      <c r="E44" s="3"/>
      <c r="F44" s="3"/>
      <c r="G44" s="3"/>
      <c r="I44" s="2" t="s">
        <v>80</v>
      </c>
      <c r="J44" s="3">
        <f>K44-$K$68</f>
        <v>-59.07900000000018</v>
      </c>
      <c r="K44" s="3">
        <v>3082.363</v>
      </c>
      <c r="L44" s="3">
        <v>3085.168</v>
      </c>
      <c r="M44" s="3">
        <f>L44-K44</f>
        <v>2.805000000000291</v>
      </c>
      <c r="N44" s="3">
        <f>M44*100/2.54</f>
        <v>110.43307086615319</v>
      </c>
      <c r="P44" s="2" t="s">
        <v>25</v>
      </c>
      <c r="Q44" s="3">
        <f>R44-R$68</f>
        <v>-59.07900000000063</v>
      </c>
      <c r="R44" s="3">
        <v>5176.758</v>
      </c>
      <c r="S44" s="3">
        <v>5179.563</v>
      </c>
      <c r="T44" s="3">
        <f>S44-R44</f>
        <v>2.805000000000291</v>
      </c>
      <c r="U44" s="3">
        <f>T44*100/2.54</f>
        <v>110.43307086615319</v>
      </c>
    </row>
    <row r="45" spans="3:21" s="2" customFormat="1" ht="12.75">
      <c r="C45" s="3"/>
      <c r="D45" s="3"/>
      <c r="E45" s="3"/>
      <c r="F45" s="3"/>
      <c r="G45" s="3"/>
      <c r="I45" s="2" t="s">
        <v>24</v>
      </c>
      <c r="J45" s="3">
        <f>K45-$K$68</f>
        <v>-56.27399999999989</v>
      </c>
      <c r="K45" s="3">
        <v>3085.168</v>
      </c>
      <c r="L45" s="3">
        <v>3085.469</v>
      </c>
      <c r="M45" s="3">
        <f>L45-K45</f>
        <v>0.3009999999999309</v>
      </c>
      <c r="N45" s="3">
        <f>M45*100/2.54</f>
        <v>11.85039370078468</v>
      </c>
      <c r="P45" s="2" t="s">
        <v>24</v>
      </c>
      <c r="Q45" s="3">
        <f>R45-R$68</f>
        <v>-56.27400000000034</v>
      </c>
      <c r="R45" s="3">
        <v>5179.563</v>
      </c>
      <c r="S45" s="3">
        <v>5179.856</v>
      </c>
      <c r="T45" s="3">
        <f>S45-R45</f>
        <v>0.2929999999996653</v>
      </c>
      <c r="U45" s="3">
        <f>T45*100/2.54</f>
        <v>11.535433070852964</v>
      </c>
    </row>
    <row r="46" spans="3:21" s="2" customFormat="1" ht="12.75">
      <c r="C46" s="3"/>
      <c r="D46" s="3"/>
      <c r="E46" s="3"/>
      <c r="F46" s="3"/>
      <c r="G46" s="3"/>
      <c r="J46" s="3"/>
      <c r="K46" s="3"/>
      <c r="L46" s="3"/>
      <c r="M46" s="3"/>
      <c r="N46" s="3"/>
      <c r="Q46" s="3"/>
      <c r="R46" s="3"/>
      <c r="S46" s="3"/>
      <c r="T46" s="3"/>
      <c r="U46" s="3"/>
    </row>
    <row r="47" spans="3:21" s="2" customFormat="1" ht="12.75">
      <c r="C47" s="3"/>
      <c r="D47" s="3"/>
      <c r="E47" s="3"/>
      <c r="F47" s="3"/>
      <c r="G47" s="3"/>
      <c r="I47" s="2" t="s">
        <v>214</v>
      </c>
      <c r="J47" s="3">
        <f>K47-$K$68</f>
        <v>-55.972999999999956</v>
      </c>
      <c r="K47" s="3">
        <v>3085.469</v>
      </c>
      <c r="L47" s="3">
        <v>3086.737</v>
      </c>
      <c r="M47" s="3">
        <f>L47-K47</f>
        <v>1.268000000000029</v>
      </c>
      <c r="N47" s="3">
        <f>M47*100/2.54</f>
        <v>49.92125984252083</v>
      </c>
      <c r="P47" s="2" t="s">
        <v>156</v>
      </c>
      <c r="Q47" s="3">
        <f>R47-R$68</f>
        <v>-55.97200000000066</v>
      </c>
      <c r="R47" s="3">
        <v>5179.865</v>
      </c>
      <c r="S47" s="3">
        <v>5181.132</v>
      </c>
      <c r="T47" s="3">
        <f>S47-R47</f>
        <v>1.2669999999998254</v>
      </c>
      <c r="U47" s="3">
        <f>T47*100/2.54</f>
        <v>49.881889763772655</v>
      </c>
    </row>
    <row r="48" spans="1:22" ht="12.75">
      <c r="A48" s="4"/>
      <c r="B48" s="4"/>
      <c r="C48" s="6"/>
      <c r="D48" s="6"/>
      <c r="E48" s="6"/>
      <c r="F48" s="6"/>
      <c r="G48" s="6"/>
      <c r="H48" s="4"/>
      <c r="I48" s="4"/>
      <c r="J48" s="6"/>
      <c r="K48" s="6"/>
      <c r="L48" s="6"/>
      <c r="M48" s="6"/>
      <c r="N48" s="6"/>
      <c r="O48" s="4"/>
      <c r="P48" s="2" t="s">
        <v>174</v>
      </c>
      <c r="Q48" s="6"/>
      <c r="R48" s="6"/>
      <c r="S48" s="6"/>
      <c r="T48" s="6"/>
      <c r="U48" s="6"/>
      <c r="V48" s="4"/>
    </row>
    <row r="49" spans="1:22" ht="12.75">
      <c r="A49" s="4"/>
      <c r="B49" s="4"/>
      <c r="C49" s="6"/>
      <c r="D49" s="6"/>
      <c r="E49" s="6"/>
      <c r="F49" s="6"/>
      <c r="G49" s="6"/>
      <c r="H49" s="4"/>
      <c r="I49" s="4"/>
      <c r="J49" s="6"/>
      <c r="K49" s="6"/>
      <c r="L49" s="6"/>
      <c r="M49" s="6"/>
      <c r="N49" s="6"/>
      <c r="O49" s="4"/>
      <c r="P49" s="4"/>
      <c r="Q49" s="6"/>
      <c r="R49" s="6"/>
      <c r="S49" s="6"/>
      <c r="T49" s="6"/>
      <c r="U49" s="6"/>
      <c r="V49" s="4"/>
    </row>
    <row r="50" spans="2:21" s="4" customFormat="1" ht="12.75">
      <c r="B50" s="4" t="s">
        <v>122</v>
      </c>
      <c r="C50" s="6">
        <f>D50-$D$68</f>
        <v>-54.704499999999825</v>
      </c>
      <c r="D50" s="6">
        <v>4133.935</v>
      </c>
      <c r="E50" s="6">
        <v>4153.137</v>
      </c>
      <c r="F50" s="6">
        <f>E50-D50</f>
        <v>19.201999999999316</v>
      </c>
      <c r="G50" s="6">
        <f>F50*100/2.54</f>
        <v>755.984251968477</v>
      </c>
      <c r="I50" s="4" t="s">
        <v>123</v>
      </c>
      <c r="J50" s="6">
        <f>K50-$K$68</f>
        <v>-54.70499999999993</v>
      </c>
      <c r="K50" s="6">
        <v>3086.737</v>
      </c>
      <c r="L50" s="6">
        <v>3105.94</v>
      </c>
      <c r="M50" s="6">
        <f>L50-K50</f>
        <v>19.202999999999975</v>
      </c>
      <c r="N50" s="6">
        <f>M50*100/2.54</f>
        <v>756.0236220472431</v>
      </c>
      <c r="P50" s="4" t="s">
        <v>139</v>
      </c>
      <c r="Q50" s="6">
        <f>R50-R$68</f>
        <v>-54.70500000000084</v>
      </c>
      <c r="R50" s="6">
        <v>5181.132</v>
      </c>
      <c r="S50" s="6">
        <v>5200.335</v>
      </c>
      <c r="T50" s="6">
        <f>S50-R50</f>
        <v>19.20300000000043</v>
      </c>
      <c r="U50" s="6">
        <f>T50*100/2.54</f>
        <v>756.023622047261</v>
      </c>
    </row>
    <row r="51" spans="1:22" ht="12.75">
      <c r="A51" s="4"/>
      <c r="B51" s="4"/>
      <c r="C51" s="6"/>
      <c r="D51" s="6"/>
      <c r="E51" s="6"/>
      <c r="F51" s="6"/>
      <c r="G51" s="6"/>
      <c r="H51" s="4"/>
      <c r="I51" s="4"/>
      <c r="J51" s="6"/>
      <c r="K51" s="6"/>
      <c r="L51" s="6"/>
      <c r="M51" s="6"/>
      <c r="N51" s="6"/>
      <c r="O51" s="4"/>
      <c r="P51" s="4"/>
      <c r="Q51" s="6"/>
      <c r="R51" s="6"/>
      <c r="S51" s="6"/>
      <c r="T51" s="6"/>
      <c r="U51" s="6"/>
      <c r="V51" s="4"/>
    </row>
    <row r="52" spans="1:22" s="2" customFormat="1" ht="12.75">
      <c r="A52" s="2" t="s">
        <v>43</v>
      </c>
      <c r="B52" s="2" t="s">
        <v>12</v>
      </c>
      <c r="C52" s="3">
        <f>D52-$D$68</f>
        <v>-35.50250000000051</v>
      </c>
      <c r="D52" s="3">
        <v>4153.137</v>
      </c>
      <c r="E52" s="3">
        <v>4155.926</v>
      </c>
      <c r="F52" s="3">
        <f>E52-D52</f>
        <v>2.7890000000006694</v>
      </c>
      <c r="G52" s="3">
        <f>F52*100/2.54</f>
        <v>109.80314960632556</v>
      </c>
      <c r="H52" s="2" t="s">
        <v>43</v>
      </c>
      <c r="I52" s="2" t="s">
        <v>81</v>
      </c>
      <c r="J52" s="3">
        <f>K52-$K$68</f>
        <v>-35.50199999999995</v>
      </c>
      <c r="K52" s="3">
        <v>3105.94</v>
      </c>
      <c r="L52" s="3">
        <v>3107.789</v>
      </c>
      <c r="M52" s="3">
        <f>L52-K52</f>
        <v>1.84900000000016</v>
      </c>
      <c r="N52" s="3">
        <f>M52*100/2.54</f>
        <v>72.79527559055748</v>
      </c>
      <c r="O52" s="2" t="s">
        <v>43</v>
      </c>
      <c r="P52" s="2" t="s">
        <v>157</v>
      </c>
      <c r="Q52" s="3">
        <f>R52-R$68</f>
        <v>-35.50200000000041</v>
      </c>
      <c r="R52" s="3">
        <v>5200.335</v>
      </c>
      <c r="S52" s="3">
        <v>5202.185</v>
      </c>
      <c r="T52" s="3">
        <f>S52-R52</f>
        <v>1.8500000000003638</v>
      </c>
      <c r="U52" s="3">
        <f>T52*100/2.54</f>
        <v>72.83464566930566</v>
      </c>
      <c r="V52" s="2" t="s">
        <v>43</v>
      </c>
    </row>
    <row r="53" spans="2:21" s="2" customFormat="1" ht="12.75">
      <c r="B53" s="2" t="s">
        <v>14</v>
      </c>
      <c r="C53" s="3">
        <f>0.5*(D53+E53)-$D$68</f>
        <v>-33.991000000000895</v>
      </c>
      <c r="D53" s="3">
        <v>4153.598</v>
      </c>
      <c r="E53" s="3">
        <v>4155.699</v>
      </c>
      <c r="F53" s="3">
        <f>E53-D53</f>
        <v>2.100999999999658</v>
      </c>
      <c r="G53" s="3">
        <f>F53*100/2.54</f>
        <v>82.7165354330574</v>
      </c>
      <c r="I53" s="2" t="s">
        <v>87</v>
      </c>
      <c r="J53" s="3">
        <f>0.5*(K53+L53)-K$68</f>
        <v>-34.634000000000015</v>
      </c>
      <c r="K53" s="3">
        <v>3106.107</v>
      </c>
      <c r="L53" s="3">
        <v>3107.509</v>
      </c>
      <c r="M53" s="3">
        <f>L53-K53</f>
        <v>1.4020000000000437</v>
      </c>
      <c r="N53" s="3">
        <f>M53*100/2.54</f>
        <v>55.196850393702505</v>
      </c>
      <c r="P53" s="2" t="s">
        <v>158</v>
      </c>
      <c r="Q53" s="3">
        <f>0.5*(R53+S53)-R$68</f>
        <v>-34.634000000000015</v>
      </c>
      <c r="R53" s="3">
        <v>5200.502</v>
      </c>
      <c r="S53" s="3">
        <v>5201.904</v>
      </c>
      <c r="T53" s="3">
        <f>S53-R53</f>
        <v>1.4020000000000437</v>
      </c>
      <c r="U53" s="3">
        <f>T53*100/2.54</f>
        <v>55.196850393702505</v>
      </c>
    </row>
    <row r="54" spans="3:21" s="2" customFormat="1" ht="12.75">
      <c r="C54" s="3"/>
      <c r="D54" s="3"/>
      <c r="E54" s="3"/>
      <c r="F54" s="3"/>
      <c r="G54" s="3"/>
      <c r="J54" s="3"/>
      <c r="K54" s="3"/>
      <c r="L54" s="3"/>
      <c r="M54" s="3"/>
      <c r="N54" s="3"/>
      <c r="Q54" s="3"/>
      <c r="R54" s="3"/>
      <c r="S54" s="3"/>
      <c r="T54" s="3"/>
      <c r="U54" s="3"/>
    </row>
    <row r="55" spans="3:21" s="2" customFormat="1" ht="12.75">
      <c r="C55" s="3"/>
      <c r="D55" s="3"/>
      <c r="E55" s="3"/>
      <c r="F55" s="3"/>
      <c r="G55" s="3"/>
      <c r="I55" s="2" t="s">
        <v>82</v>
      </c>
      <c r="J55" s="3">
        <f>K55-$K$68</f>
        <v>-33.65299999999979</v>
      </c>
      <c r="K55" s="3">
        <v>3107.789</v>
      </c>
      <c r="L55" s="3">
        <v>3109.216</v>
      </c>
      <c r="M55" s="3">
        <f>L55-K55</f>
        <v>1.4269999999996799</v>
      </c>
      <c r="N55" s="3">
        <f>M55*100/2.54</f>
        <v>56.18110236219212</v>
      </c>
      <c r="P55" s="2" t="s">
        <v>227</v>
      </c>
      <c r="Q55" s="3">
        <f>R55-R$68</f>
        <v>-33.652000000000044</v>
      </c>
      <c r="R55" s="3">
        <v>5202.185</v>
      </c>
      <c r="S55" s="3">
        <v>5203.611</v>
      </c>
      <c r="T55" s="3">
        <f>S55-R55</f>
        <v>1.4259999999994761</v>
      </c>
      <c r="U55" s="3">
        <f>T55*100/2.54</f>
        <v>56.14173228344394</v>
      </c>
    </row>
    <row r="56" spans="3:21" s="2" customFormat="1" ht="12.75">
      <c r="C56" s="3"/>
      <c r="D56" s="3"/>
      <c r="E56" s="3"/>
      <c r="F56" s="3"/>
      <c r="G56" s="3"/>
      <c r="I56" s="2" t="s">
        <v>215</v>
      </c>
      <c r="J56" s="3"/>
      <c r="K56" s="3"/>
      <c r="L56" s="3"/>
      <c r="M56" s="3"/>
      <c r="N56" s="3"/>
      <c r="P56" s="2" t="s">
        <v>228</v>
      </c>
      <c r="Q56" s="3"/>
      <c r="R56" s="3"/>
      <c r="S56" s="3"/>
      <c r="T56" s="3"/>
      <c r="U56" s="3"/>
    </row>
    <row r="57" spans="3:21" s="2" customFormat="1" ht="12.75">
      <c r="C57" s="3"/>
      <c r="D57" s="3"/>
      <c r="E57" s="3"/>
      <c r="F57" s="3"/>
      <c r="G57" s="3"/>
      <c r="J57" s="3"/>
      <c r="K57" s="3"/>
      <c r="L57" s="3"/>
      <c r="M57" s="3"/>
      <c r="N57" s="3"/>
      <c r="Q57" s="3"/>
      <c r="R57" s="3"/>
      <c r="S57" s="3"/>
      <c r="T57" s="3"/>
      <c r="U57" s="3"/>
    </row>
    <row r="58" spans="1:22" s="2" customFormat="1" ht="12.75">
      <c r="A58" s="2">
        <v>49</v>
      </c>
      <c r="B58" s="2" t="s">
        <v>16</v>
      </c>
      <c r="C58" s="3">
        <f>D58-$D$68</f>
        <v>-32.71349999999984</v>
      </c>
      <c r="D58" s="3">
        <v>4155.926</v>
      </c>
      <c r="E58" s="3">
        <v>4156.355</v>
      </c>
      <c r="F58" s="3">
        <f>E58-D58</f>
        <v>0.4289999999991778</v>
      </c>
      <c r="G58" s="3">
        <f>F58*100/2.54</f>
        <v>16.88976377949519</v>
      </c>
      <c r="H58" s="2">
        <v>49</v>
      </c>
      <c r="I58" s="2" t="s">
        <v>26</v>
      </c>
      <c r="J58" s="3">
        <f>K58-$K$68</f>
        <v>-32.22600000000011</v>
      </c>
      <c r="K58" s="3">
        <v>3109.216</v>
      </c>
      <c r="L58" s="3">
        <v>3109.644</v>
      </c>
      <c r="M58" s="3">
        <f>L58-K58</f>
        <v>0.4279999999998836</v>
      </c>
      <c r="N58" s="3">
        <f>M58*100/2.54</f>
        <v>16.850393700782817</v>
      </c>
      <c r="O58" s="2">
        <v>49</v>
      </c>
      <c r="P58" s="2" t="s">
        <v>26</v>
      </c>
      <c r="Q58" s="3">
        <f>R58-R$68</f>
        <v>-32.22600000000057</v>
      </c>
      <c r="R58" s="3">
        <v>5203.611</v>
      </c>
      <c r="S58" s="3">
        <v>5204.039</v>
      </c>
      <c r="T58" s="3">
        <f>S58-R58</f>
        <v>0.4279999999998836</v>
      </c>
      <c r="U58" s="3">
        <f>T58*100/2.54</f>
        <v>16.850393700782817</v>
      </c>
      <c r="V58" s="2">
        <v>49</v>
      </c>
    </row>
    <row r="59" spans="1:22" s="2" customFormat="1" ht="12.75">
      <c r="A59" s="2">
        <v>49</v>
      </c>
      <c r="B59" s="2" t="s">
        <v>15</v>
      </c>
      <c r="C59" s="3">
        <f>D59-$D$68</f>
        <v>-32.28450000000066</v>
      </c>
      <c r="D59" s="3">
        <v>4156.355</v>
      </c>
      <c r="E59" s="3">
        <v>4157.764</v>
      </c>
      <c r="F59" s="3">
        <f>E59-D59</f>
        <v>1.4090000000005602</v>
      </c>
      <c r="G59" s="3">
        <f>F59*100/2.54</f>
        <v>55.472440944903944</v>
      </c>
      <c r="H59" s="2">
        <v>49</v>
      </c>
      <c r="I59" s="2" t="s">
        <v>83</v>
      </c>
      <c r="J59" s="3">
        <f>K59-$K$68</f>
        <v>-31.79800000000023</v>
      </c>
      <c r="K59" s="3">
        <v>3109.644</v>
      </c>
      <c r="L59" s="3">
        <v>3118.376</v>
      </c>
      <c r="M59" s="3">
        <f>L59-K59</f>
        <v>8.732000000000426</v>
      </c>
      <c r="N59" s="3">
        <f>M59*100/2.54</f>
        <v>343.7795275590719</v>
      </c>
      <c r="O59" s="2">
        <v>49</v>
      </c>
      <c r="P59" s="2" t="s">
        <v>159</v>
      </c>
      <c r="Q59" s="3">
        <f>R59-R$68</f>
        <v>-31.798000000000684</v>
      </c>
      <c r="R59" s="3">
        <v>5204.039</v>
      </c>
      <c r="S59" s="3">
        <v>5212.771</v>
      </c>
      <c r="T59" s="3">
        <f>S59-R59</f>
        <v>8.731999999999971</v>
      </c>
      <c r="U59" s="3">
        <f>T59*100/2.54</f>
        <v>343.779527559054</v>
      </c>
      <c r="V59" s="2">
        <v>49</v>
      </c>
    </row>
    <row r="60" spans="1:22" s="2" customFormat="1" ht="12.75">
      <c r="A60" s="2">
        <v>49</v>
      </c>
      <c r="B60" s="2" t="s">
        <v>17</v>
      </c>
      <c r="C60" s="3">
        <f>D60-$D$68</f>
        <v>-30.875500000000102</v>
      </c>
      <c r="D60" s="3">
        <v>4157.764</v>
      </c>
      <c r="E60" s="3">
        <v>4158.065</v>
      </c>
      <c r="F60" s="3">
        <f>E60-D60</f>
        <v>0.30099999999947613</v>
      </c>
      <c r="G60" s="3">
        <f>F60*100/2.54</f>
        <v>11.850393700766777</v>
      </c>
      <c r="H60" s="2">
        <v>49</v>
      </c>
      <c r="I60" s="2" t="s">
        <v>24</v>
      </c>
      <c r="J60" s="3">
        <f>K60-$K$68</f>
        <v>-23.065999999999804</v>
      </c>
      <c r="K60" s="3">
        <v>3118.376</v>
      </c>
      <c r="L60" s="3">
        <v>3118.677</v>
      </c>
      <c r="M60" s="3">
        <f>L60-K60</f>
        <v>0.3009999999999309</v>
      </c>
      <c r="N60" s="3">
        <f>M60*100/2.54</f>
        <v>11.85039370078468</v>
      </c>
      <c r="O60" s="2">
        <v>49</v>
      </c>
      <c r="P60" s="2" t="s">
        <v>24</v>
      </c>
      <c r="Q60" s="3">
        <f>R60-R$68</f>
        <v>-23.066000000000713</v>
      </c>
      <c r="R60" s="3">
        <v>5212.771</v>
      </c>
      <c r="S60" s="3">
        <v>5213.072</v>
      </c>
      <c r="T60" s="3">
        <f>S60-R60</f>
        <v>0.3010000000003856</v>
      </c>
      <c r="U60" s="3">
        <f>T60*100/2.54</f>
        <v>11.850393700802584</v>
      </c>
      <c r="V60" s="2">
        <v>49</v>
      </c>
    </row>
    <row r="61" spans="3:21" s="2" customFormat="1" ht="12.75">
      <c r="C61" s="3"/>
      <c r="D61" s="3"/>
      <c r="E61" s="3"/>
      <c r="F61" s="3"/>
      <c r="G61" s="3"/>
      <c r="I61" s="2" t="s">
        <v>8</v>
      </c>
      <c r="J61" s="3">
        <f>K61-$K$68</f>
        <v>-22.764999999999873</v>
      </c>
      <c r="K61" s="3">
        <v>3118.677</v>
      </c>
      <c r="L61" s="3">
        <v>3119.414</v>
      </c>
      <c r="M61" s="3">
        <f>L61-K61</f>
        <v>0.73700000000008</v>
      </c>
      <c r="N61" s="3">
        <f>M61*100/2.54</f>
        <v>29.015748031499214</v>
      </c>
      <c r="P61" s="2" t="s">
        <v>160</v>
      </c>
      <c r="Q61" s="3">
        <f>R61-R$68</f>
        <v>-22.765000000000327</v>
      </c>
      <c r="R61" s="3">
        <v>5213.072</v>
      </c>
      <c r="S61" s="3">
        <v>5213.809</v>
      </c>
      <c r="T61" s="3">
        <f>S61-R61</f>
        <v>0.73700000000008</v>
      </c>
      <c r="U61" s="3">
        <f>T61*100/2.54</f>
        <v>29.015748031499214</v>
      </c>
    </row>
    <row r="62" spans="1:22" s="2" customFormat="1" ht="12.75">
      <c r="A62" s="2">
        <v>49</v>
      </c>
      <c r="B62" s="2" t="s">
        <v>18</v>
      </c>
      <c r="C62" s="3">
        <f>D62-$D$68</f>
        <v>-30.574500000000626</v>
      </c>
      <c r="D62" s="3">
        <v>4158.065</v>
      </c>
      <c r="E62" s="3">
        <v>4159.333</v>
      </c>
      <c r="F62" s="3">
        <f>E62-D62</f>
        <v>1.268000000000029</v>
      </c>
      <c r="G62" s="3">
        <f>F62*100/2.54</f>
        <v>49.92125984252083</v>
      </c>
      <c r="H62" s="2">
        <v>49</v>
      </c>
      <c r="J62" s="3"/>
      <c r="K62" s="3"/>
      <c r="L62" s="3"/>
      <c r="M62" s="3"/>
      <c r="N62" s="3"/>
      <c r="O62" s="2">
        <v>49</v>
      </c>
      <c r="Q62" s="3"/>
      <c r="R62" s="3"/>
      <c r="S62" s="3"/>
      <c r="T62" s="3"/>
      <c r="U62" s="3"/>
      <c r="V62" s="2">
        <v>49</v>
      </c>
    </row>
    <row r="63" spans="2:21" s="2" customFormat="1" ht="12.75">
      <c r="B63" s="2" t="s">
        <v>196</v>
      </c>
      <c r="C63" s="3"/>
      <c r="D63" s="3"/>
      <c r="E63" s="3"/>
      <c r="F63" s="3"/>
      <c r="G63" s="3"/>
      <c r="I63" s="2" t="s">
        <v>84</v>
      </c>
      <c r="J63" s="3">
        <f>0.5*(K63+L63)-K$68</f>
        <v>-20.297500000000127</v>
      </c>
      <c r="K63" s="3">
        <v>3119.468</v>
      </c>
      <c r="L63" s="3">
        <v>3122.821</v>
      </c>
      <c r="M63" s="3">
        <f>L63-K63</f>
        <v>3.3530000000000655</v>
      </c>
      <c r="N63" s="3">
        <f>M63*100/2.54</f>
        <v>132.00787401575062</v>
      </c>
      <c r="P63" s="2" t="s">
        <v>161</v>
      </c>
      <c r="Q63" s="3">
        <f>0.5*(R63+S63)-R$68</f>
        <v>-20.297499999999673</v>
      </c>
      <c r="R63" s="3">
        <v>5213.863</v>
      </c>
      <c r="S63" s="3">
        <v>5217.216</v>
      </c>
      <c r="T63" s="3">
        <f>S63-R63</f>
        <v>3.3530000000000655</v>
      </c>
      <c r="U63" s="3">
        <f>T63*100/2.54</f>
        <v>132.00787401575062</v>
      </c>
    </row>
    <row r="64" spans="3:21" s="2" customFormat="1" ht="12.75">
      <c r="C64" s="3"/>
      <c r="D64" s="3"/>
      <c r="E64" s="3"/>
      <c r="F64" s="3"/>
      <c r="G64" s="3"/>
      <c r="I64" s="2" t="s">
        <v>85</v>
      </c>
      <c r="J64" s="3">
        <f>0.5*(K64+L64)-K$68</f>
        <v>-14.798499999999876</v>
      </c>
      <c r="K64" s="3">
        <v>3123.697</v>
      </c>
      <c r="L64" s="3">
        <v>3129.59</v>
      </c>
      <c r="M64" s="3">
        <f>L64-K64</f>
        <v>5.893000000000029</v>
      </c>
      <c r="N64" s="3">
        <f>M64*100/2.54</f>
        <v>232.00787401574917</v>
      </c>
      <c r="P64" s="2" t="s">
        <v>162</v>
      </c>
      <c r="Q64" s="3">
        <f>0.5*(R64+S64)-R$68</f>
        <v>-14.798500000000786</v>
      </c>
      <c r="R64" s="3">
        <v>5218.092</v>
      </c>
      <c r="S64" s="3">
        <v>5223.985</v>
      </c>
      <c r="T64" s="3">
        <f>S64-R64</f>
        <v>5.893000000000029</v>
      </c>
      <c r="U64" s="3">
        <f>T64*100/2.54</f>
        <v>232.00787401574917</v>
      </c>
    </row>
    <row r="65" spans="1:21" s="2" customFormat="1" ht="12.75">
      <c r="A65" s="2" t="s">
        <v>19</v>
      </c>
      <c r="B65" s="2" t="s">
        <v>20</v>
      </c>
      <c r="C65" s="3">
        <f>D65-$D$68</f>
        <v>-29.306500000000597</v>
      </c>
      <c r="D65" s="3">
        <v>4159.333</v>
      </c>
      <c r="E65" s="3">
        <v>4162.228</v>
      </c>
      <c r="F65" s="3">
        <f>E65-D65</f>
        <v>2.8950000000004366</v>
      </c>
      <c r="G65" s="3">
        <f>F65*100/2.54</f>
        <v>113.97637795277309</v>
      </c>
      <c r="I65" s="2" t="s">
        <v>86</v>
      </c>
      <c r="J65" s="3">
        <f>0.5*(K65+L65)-K$68</f>
        <v>-9.29950000000008</v>
      </c>
      <c r="K65" s="3">
        <v>3130.466</v>
      </c>
      <c r="L65" s="3">
        <v>3133.819</v>
      </c>
      <c r="M65" s="3">
        <f>L65-K65</f>
        <v>3.3530000000000655</v>
      </c>
      <c r="N65" s="3">
        <f>M65*100/2.54</f>
        <v>132.00787401575062</v>
      </c>
      <c r="P65" s="2" t="s">
        <v>163</v>
      </c>
      <c r="Q65" s="3">
        <f>0.5*(R65+S65)-R$68</f>
        <v>-9.29950000000008</v>
      </c>
      <c r="R65" s="3">
        <v>5224.861</v>
      </c>
      <c r="S65" s="3">
        <v>5228.214</v>
      </c>
      <c r="T65" s="3">
        <f>S65-R65</f>
        <v>3.3530000000000655</v>
      </c>
      <c r="U65" s="3">
        <f>T65*100/2.54</f>
        <v>132.00787401575062</v>
      </c>
    </row>
    <row r="66" spans="2:21" s="2" customFormat="1" ht="12.75">
      <c r="B66" s="2" t="s">
        <v>21</v>
      </c>
      <c r="C66" s="3">
        <f>0.5*(D66+E66)-$D$68</f>
        <v>-27.85900000000038</v>
      </c>
      <c r="D66" s="3">
        <v>4159.518</v>
      </c>
      <c r="E66" s="3">
        <v>4162.043</v>
      </c>
      <c r="F66" s="3">
        <f>E66-D66</f>
        <v>2.524999999999636</v>
      </c>
      <c r="G66" s="3">
        <f>F66*100/2.54</f>
        <v>99.40944881888332</v>
      </c>
      <c r="J66" s="3"/>
      <c r="K66" s="3"/>
      <c r="L66" s="3"/>
      <c r="M66" s="3"/>
      <c r="N66" s="3"/>
      <c r="Q66" s="3"/>
      <c r="R66" s="3"/>
      <c r="S66" s="3"/>
      <c r="T66" s="3"/>
      <c r="U66" s="3"/>
    </row>
    <row r="67" spans="3:21" s="4" customFormat="1" ht="12.75">
      <c r="C67" s="6"/>
      <c r="D67" s="6"/>
      <c r="E67" s="6"/>
      <c r="F67" s="6"/>
      <c r="G67" s="6"/>
      <c r="J67" s="6"/>
      <c r="K67" s="6"/>
      <c r="L67" s="6"/>
      <c r="M67" s="6"/>
      <c r="N67" s="6"/>
      <c r="Q67" s="6"/>
      <c r="R67" s="6"/>
      <c r="S67" s="6"/>
      <c r="T67" s="6"/>
      <c r="U67" s="6"/>
    </row>
    <row r="68" spans="1:22" s="4" customFormat="1" ht="12.75">
      <c r="A68" s="4" t="s">
        <v>35</v>
      </c>
      <c r="B68" s="4" t="s">
        <v>56</v>
      </c>
      <c r="C68" s="6">
        <v>4188.792</v>
      </c>
      <c r="D68" s="7">
        <f>C68-0.1525</f>
        <v>4188.6395</v>
      </c>
      <c r="E68" s="6" t="s">
        <v>176</v>
      </c>
      <c r="F68" s="6"/>
      <c r="G68" s="6"/>
      <c r="H68" s="4" t="s">
        <v>35</v>
      </c>
      <c r="I68" s="4" t="s">
        <v>175</v>
      </c>
      <c r="J68" s="6"/>
      <c r="K68" s="6">
        <v>3141.442</v>
      </c>
      <c r="L68" s="6"/>
      <c r="M68" s="6"/>
      <c r="N68" s="6"/>
      <c r="O68" s="4" t="s">
        <v>35</v>
      </c>
      <c r="P68" s="4" t="s">
        <v>177</v>
      </c>
      <c r="Q68" s="6"/>
      <c r="R68" s="6">
        <v>5235.837</v>
      </c>
      <c r="S68" s="6"/>
      <c r="T68" s="6"/>
      <c r="U68" s="6"/>
      <c r="V68" s="4" t="s">
        <v>35</v>
      </c>
    </row>
    <row r="69" spans="1:22" s="4" customFormat="1" ht="12.75">
      <c r="A69" s="4" t="s">
        <v>35</v>
      </c>
      <c r="B69" s="4" t="s">
        <v>56</v>
      </c>
      <c r="C69" s="6">
        <v>4188.792</v>
      </c>
      <c r="D69" s="7">
        <f>C69-0.1525</f>
        <v>4188.6395</v>
      </c>
      <c r="E69" s="6" t="s">
        <v>176</v>
      </c>
      <c r="F69" s="6"/>
      <c r="G69" s="6"/>
      <c r="H69" s="4" t="s">
        <v>35</v>
      </c>
      <c r="I69" s="4" t="s">
        <v>175</v>
      </c>
      <c r="J69" s="6"/>
      <c r="K69" s="6">
        <v>3141.442</v>
      </c>
      <c r="L69" s="6"/>
      <c r="M69" s="6"/>
      <c r="N69" s="6"/>
      <c r="O69" s="4" t="s">
        <v>35</v>
      </c>
      <c r="P69" s="4" t="s">
        <v>177</v>
      </c>
      <c r="Q69" s="6"/>
      <c r="R69" s="6">
        <v>5235.837</v>
      </c>
      <c r="S69" s="6"/>
      <c r="T69" s="6"/>
      <c r="U69" s="6"/>
      <c r="V69" s="4" t="s">
        <v>35</v>
      </c>
    </row>
    <row r="70" spans="3:21" s="4" customFormat="1" ht="12.75">
      <c r="C70" s="6"/>
      <c r="D70" s="7"/>
      <c r="E70" s="6"/>
      <c r="F70" s="6"/>
      <c r="G70" s="6"/>
      <c r="J70" s="6"/>
      <c r="K70" s="6"/>
      <c r="L70" s="6"/>
      <c r="M70" s="6"/>
      <c r="N70" s="6"/>
      <c r="Q70" s="6"/>
      <c r="R70" s="6"/>
      <c r="S70" s="6"/>
      <c r="T70" s="6"/>
      <c r="U70" s="6"/>
    </row>
    <row r="71" spans="2:21" s="2" customFormat="1" ht="12.75">
      <c r="B71" s="2" t="s">
        <v>23</v>
      </c>
      <c r="C71" s="3">
        <f>D71-$D$68</f>
        <v>22.371500000000196</v>
      </c>
      <c r="D71" s="3">
        <v>4211.011</v>
      </c>
      <c r="E71" s="3">
        <v>4215.052</v>
      </c>
      <c r="F71" s="3"/>
      <c r="G71" s="3"/>
      <c r="J71" s="3"/>
      <c r="K71" s="3"/>
      <c r="L71" s="3"/>
      <c r="M71" s="3"/>
      <c r="N71" s="3"/>
      <c r="Q71" s="3"/>
      <c r="R71" s="3"/>
      <c r="S71" s="3"/>
      <c r="T71" s="3"/>
      <c r="U71" s="3"/>
    </row>
    <row r="72" spans="3:21" s="2" customFormat="1" ht="12.75">
      <c r="C72" s="3"/>
      <c r="D72" s="3"/>
      <c r="E72" s="3"/>
      <c r="F72" s="3"/>
      <c r="G72" s="3"/>
      <c r="I72" s="2" t="s">
        <v>88</v>
      </c>
      <c r="J72" s="3">
        <f>0.5*(K72+L72)-K$68</f>
        <v>9.29950000000008</v>
      </c>
      <c r="K72" s="3">
        <v>3149.065</v>
      </c>
      <c r="L72" s="3">
        <v>3152.418</v>
      </c>
      <c r="M72" s="3">
        <f>L72-K72</f>
        <v>3.3530000000000655</v>
      </c>
      <c r="N72" s="3">
        <f aca="true" t="shared" si="0" ref="N72:N81">M72*100/2.54</f>
        <v>132.00787401575062</v>
      </c>
      <c r="P72" s="2" t="s">
        <v>164</v>
      </c>
      <c r="Q72" s="3">
        <f>0.5*(R72+S72)-R$68</f>
        <v>9.29950000000008</v>
      </c>
      <c r="R72" s="3">
        <v>5243.46</v>
      </c>
      <c r="S72" s="3">
        <v>5246.813</v>
      </c>
      <c r="T72" s="3">
        <f>S72-R72</f>
        <v>3.3530000000000655</v>
      </c>
      <c r="U72" s="3">
        <f>T72*100/2.54</f>
        <v>132.00787401575062</v>
      </c>
    </row>
    <row r="73" spans="2:21" s="2" customFormat="1" ht="12.75">
      <c r="B73" s="2" t="s">
        <v>22</v>
      </c>
      <c r="C73" s="3">
        <f>D73-$D$68</f>
        <v>26.412499999999454</v>
      </c>
      <c r="D73" s="3">
        <v>4215.052</v>
      </c>
      <c r="E73" s="3">
        <v>4217.946</v>
      </c>
      <c r="F73" s="3">
        <f>E73-D73</f>
        <v>2.894000000000233</v>
      </c>
      <c r="G73" s="3">
        <f>F73*100/2.54</f>
        <v>113.93700787402491</v>
      </c>
      <c r="I73" s="2" t="s">
        <v>89</v>
      </c>
      <c r="J73" s="3">
        <f>0.5*(K73+L73)-K$68</f>
        <v>14.798499999999876</v>
      </c>
      <c r="K73" s="3">
        <v>3153.294</v>
      </c>
      <c r="L73" s="3">
        <v>3159.187</v>
      </c>
      <c r="M73" s="3">
        <f>L73-K73</f>
        <v>5.893000000000029</v>
      </c>
      <c r="N73" s="3">
        <f t="shared" si="0"/>
        <v>232.00787401574917</v>
      </c>
      <c r="P73" s="2" t="s">
        <v>165</v>
      </c>
      <c r="Q73" s="3">
        <f>0.5*(R73+S73)-R$68</f>
        <v>14.798999999999978</v>
      </c>
      <c r="R73" s="3">
        <v>5247.69</v>
      </c>
      <c r="S73" s="3">
        <v>5253.582</v>
      </c>
      <c r="T73" s="3">
        <f>S73-R73</f>
        <v>5.892000000000735</v>
      </c>
      <c r="U73" s="3">
        <f>T73*100/2.54</f>
        <v>231.96850393703681</v>
      </c>
    </row>
    <row r="74" spans="2:21" s="2" customFormat="1" ht="12.75">
      <c r="B74" s="2" t="s">
        <v>55</v>
      </c>
      <c r="C74" s="3">
        <f>0.5*(D74+E74)-$D$68</f>
        <v>27.859999999999673</v>
      </c>
      <c r="D74" s="3">
        <v>4215.237</v>
      </c>
      <c r="E74" s="3">
        <v>4217.762</v>
      </c>
      <c r="F74" s="3">
        <f>E74-D74</f>
        <v>2.524999999999636</v>
      </c>
      <c r="G74" s="3">
        <f>F74*100/2.54</f>
        <v>99.40944881888332</v>
      </c>
      <c r="I74" s="2" t="s">
        <v>90</v>
      </c>
      <c r="J74" s="3">
        <f>0.5*(K74+L74)-K$68</f>
        <v>20.297999999999774</v>
      </c>
      <c r="K74" s="3">
        <v>3160.064</v>
      </c>
      <c r="L74" s="3">
        <v>3163.416</v>
      </c>
      <c r="M74" s="3">
        <f>L74-K74</f>
        <v>3.3520000000003165</v>
      </c>
      <c r="N74" s="3">
        <f t="shared" si="0"/>
        <v>131.96850393702033</v>
      </c>
      <c r="P74" s="2" t="s">
        <v>166</v>
      </c>
      <c r="Q74" s="3">
        <f>0.5*(R74+S74)-R$68</f>
        <v>20.297999999999774</v>
      </c>
      <c r="R74" s="3">
        <v>5254.459</v>
      </c>
      <c r="S74" s="3">
        <v>5257.811</v>
      </c>
      <c r="T74" s="3">
        <f>S74-R74</f>
        <v>3.3519999999998618</v>
      </c>
      <c r="U74" s="3">
        <f>T74*100/2.54</f>
        <v>131.96850393700242</v>
      </c>
    </row>
    <row r="75" spans="3:21" s="2" customFormat="1" ht="12.75">
      <c r="C75" s="3"/>
      <c r="D75" s="3"/>
      <c r="E75" s="3"/>
      <c r="F75" s="3"/>
      <c r="G75" s="3"/>
      <c r="J75" s="3"/>
      <c r="K75" s="3"/>
      <c r="L75" s="3"/>
      <c r="M75" s="3"/>
      <c r="N75" s="3"/>
      <c r="Q75" s="3"/>
      <c r="R75" s="3"/>
      <c r="S75" s="3"/>
      <c r="T75" s="3"/>
      <c r="U75" s="3"/>
    </row>
    <row r="76" spans="2:21" s="2" customFormat="1" ht="12.75">
      <c r="B76" s="2" t="s">
        <v>24</v>
      </c>
      <c r="C76" s="3">
        <f>D76-$D$68</f>
        <v>29.306499999999687</v>
      </c>
      <c r="D76" s="3">
        <v>4217.946</v>
      </c>
      <c r="E76" s="3">
        <v>4218.248</v>
      </c>
      <c r="F76" s="3">
        <f>E76-D76</f>
        <v>0.30199999999967986</v>
      </c>
      <c r="G76" s="3">
        <f>F76*100/2.54</f>
        <v>11.889763779514954</v>
      </c>
      <c r="I76" s="2" t="s">
        <v>8</v>
      </c>
      <c r="J76" s="3">
        <f>K76-$K$68</f>
        <v>22.027999999999793</v>
      </c>
      <c r="K76" s="3">
        <v>3163.47</v>
      </c>
      <c r="L76" s="3">
        <v>3164.207</v>
      </c>
      <c r="M76" s="3">
        <f>L76-K76</f>
        <v>0.73700000000008</v>
      </c>
      <c r="N76" s="3">
        <f t="shared" si="0"/>
        <v>29.015748031499214</v>
      </c>
      <c r="P76" s="2" t="s">
        <v>8</v>
      </c>
      <c r="Q76" s="3">
        <f>R76-R$68</f>
        <v>22.02899999999954</v>
      </c>
      <c r="R76" s="3">
        <v>5257.866</v>
      </c>
      <c r="S76" s="3">
        <v>5258.602</v>
      </c>
      <c r="T76" s="3">
        <f>S76-R76</f>
        <v>0.7359999999998763</v>
      </c>
      <c r="U76" s="3">
        <f>T76*100/2.54</f>
        <v>28.976377952751037</v>
      </c>
    </row>
    <row r="77" spans="2:21" s="2" customFormat="1" ht="12.75">
      <c r="B77" s="2" t="s">
        <v>25</v>
      </c>
      <c r="C77" s="3">
        <f>D77-$D$68</f>
        <v>29.608499999999367</v>
      </c>
      <c r="D77" s="3">
        <v>4218.248</v>
      </c>
      <c r="E77" s="3">
        <v>4220.691</v>
      </c>
      <c r="F77" s="3">
        <f>E77-D77</f>
        <v>2.443000000000211</v>
      </c>
      <c r="G77" s="3">
        <f>F77*100/2.54</f>
        <v>96.18110236221303</v>
      </c>
      <c r="I77" s="2" t="s">
        <v>24</v>
      </c>
      <c r="J77" s="3">
        <f>K77-$K$68</f>
        <v>22.764999999999873</v>
      </c>
      <c r="K77" s="3">
        <v>3164.207</v>
      </c>
      <c r="L77" s="3">
        <v>3164.509</v>
      </c>
      <c r="M77" s="3">
        <f>L77-K77</f>
        <v>0.3020000000001346</v>
      </c>
      <c r="N77" s="3">
        <f t="shared" si="0"/>
        <v>11.889763779532858</v>
      </c>
      <c r="P77" s="2" t="s">
        <v>24</v>
      </c>
      <c r="Q77" s="3">
        <f>R77-R$68</f>
        <v>22.764999999999418</v>
      </c>
      <c r="R77" s="3">
        <v>5258.602</v>
      </c>
      <c r="S77" s="3">
        <v>5258.904</v>
      </c>
      <c r="T77" s="3">
        <f>S77-R77</f>
        <v>0.30200000000058935</v>
      </c>
      <c r="U77" s="3">
        <f>T77*100/2.54</f>
        <v>11.889763779550762</v>
      </c>
    </row>
    <row r="78" spans="2:21" s="2" customFormat="1" ht="12.75">
      <c r="B78" s="2" t="s">
        <v>26</v>
      </c>
      <c r="C78" s="3">
        <f>D78-$D$68</f>
        <v>32.05149999999958</v>
      </c>
      <c r="D78" s="3">
        <v>4220.691</v>
      </c>
      <c r="E78" s="3">
        <v>4221.12</v>
      </c>
      <c r="F78" s="3">
        <f>E78-D78</f>
        <v>0.4290000000000873</v>
      </c>
      <c r="G78" s="3">
        <f>F78*100/2.54</f>
        <v>16.889763779530995</v>
      </c>
      <c r="I78" s="2" t="s">
        <v>91</v>
      </c>
      <c r="J78" s="3">
        <f>K78-$K$68</f>
        <v>23.067000000000007</v>
      </c>
      <c r="K78" s="3">
        <v>3164.509</v>
      </c>
      <c r="L78" s="3">
        <v>3173.24</v>
      </c>
      <c r="M78" s="3">
        <f>L78-K78</f>
        <v>8.730999999999767</v>
      </c>
      <c r="N78" s="3">
        <f t="shared" si="0"/>
        <v>343.7401574803058</v>
      </c>
      <c r="P78" s="2" t="s">
        <v>167</v>
      </c>
      <c r="Q78" s="3">
        <f>R78-R$68</f>
        <v>23.067000000000007</v>
      </c>
      <c r="R78" s="3">
        <v>5258.904</v>
      </c>
      <c r="S78" s="3">
        <v>5267.635</v>
      </c>
      <c r="T78" s="3">
        <f>S78-R78</f>
        <v>8.730999999999767</v>
      </c>
      <c r="U78" s="3">
        <f>T78*100/2.54</f>
        <v>343.7401574803058</v>
      </c>
    </row>
    <row r="79" spans="3:21" s="2" customFormat="1" ht="12.75">
      <c r="C79" s="3"/>
      <c r="D79" s="3"/>
      <c r="E79" s="3"/>
      <c r="F79" s="3"/>
      <c r="G79" s="3"/>
      <c r="I79" s="2" t="s">
        <v>26</v>
      </c>
      <c r="J79" s="3">
        <f>K79-$K$68</f>
        <v>31.797999999999774</v>
      </c>
      <c r="K79" s="3">
        <v>3173.24</v>
      </c>
      <c r="L79" s="3">
        <v>3173.669</v>
      </c>
      <c r="M79" s="3">
        <f>L79-K79</f>
        <v>0.4290000000000873</v>
      </c>
      <c r="N79" s="3">
        <f t="shared" si="0"/>
        <v>16.889763779530995</v>
      </c>
      <c r="P79" s="2" t="s">
        <v>26</v>
      </c>
      <c r="Q79" s="3">
        <f>R79-R$68</f>
        <v>31.797999999999774</v>
      </c>
      <c r="R79" s="3">
        <v>5267.635</v>
      </c>
      <c r="S79" s="3">
        <v>5268.064</v>
      </c>
      <c r="T79" s="3">
        <f>S79-R79</f>
        <v>0.4290000000000873</v>
      </c>
      <c r="U79" s="3">
        <f>T79*100/2.54</f>
        <v>16.889763779530995</v>
      </c>
    </row>
    <row r="80" spans="3:21" s="2" customFormat="1" ht="12.75">
      <c r="C80" s="3"/>
      <c r="D80" s="3"/>
      <c r="E80" s="3"/>
      <c r="F80" s="3"/>
      <c r="G80" s="3"/>
      <c r="J80" s="3"/>
      <c r="K80" s="3"/>
      <c r="L80" s="3"/>
      <c r="M80" s="3"/>
      <c r="N80" s="3"/>
      <c r="Q80" s="3"/>
      <c r="R80" s="3"/>
      <c r="S80" s="3"/>
      <c r="T80" s="3"/>
      <c r="U80" s="3"/>
    </row>
    <row r="81" spans="1:22" s="2" customFormat="1" ht="12.75">
      <c r="A81" s="2" t="s">
        <v>44</v>
      </c>
      <c r="B81" s="2" t="s">
        <v>27</v>
      </c>
      <c r="C81" s="3">
        <f>D81-$D$68</f>
        <v>32.480499999999665</v>
      </c>
      <c r="D81" s="3">
        <v>4221.12</v>
      </c>
      <c r="E81" s="3">
        <v>4223.909</v>
      </c>
      <c r="F81" s="3">
        <f>E81-D81</f>
        <v>2.78899999999976</v>
      </c>
      <c r="G81" s="3">
        <f>F81*100/2.54</f>
        <v>109.80314960628976</v>
      </c>
      <c r="H81" s="2" t="s">
        <v>44</v>
      </c>
      <c r="I81" s="2" t="s">
        <v>92</v>
      </c>
      <c r="J81" s="3">
        <f>K81-$K$68</f>
        <v>32.22699999999986</v>
      </c>
      <c r="K81" s="3">
        <v>3173.669</v>
      </c>
      <c r="L81" s="3">
        <v>3175.095</v>
      </c>
      <c r="M81" s="3">
        <f>L81-K81</f>
        <v>1.4259999999999309</v>
      </c>
      <c r="N81" s="3">
        <f t="shared" si="0"/>
        <v>56.14173228346184</v>
      </c>
      <c r="O81" s="2" t="s">
        <v>44</v>
      </c>
      <c r="P81" s="2" t="s">
        <v>229</v>
      </c>
      <c r="Q81" s="3">
        <f>R81-R$68</f>
        <v>32.22699999999986</v>
      </c>
      <c r="R81" s="3">
        <v>5268.064</v>
      </c>
      <c r="S81" s="3">
        <v>5269.49</v>
      </c>
      <c r="T81" s="3">
        <f>S81-R81</f>
        <v>1.4259999999994761</v>
      </c>
      <c r="U81" s="3">
        <f>T81*100/2.54</f>
        <v>56.14173228344394</v>
      </c>
      <c r="V81" s="2" t="s">
        <v>44</v>
      </c>
    </row>
    <row r="82" spans="2:21" s="2" customFormat="1" ht="12.75">
      <c r="B82" s="2" t="s">
        <v>54</v>
      </c>
      <c r="C82" s="3">
        <f>0.5*(D82+E82)-$D$68</f>
        <v>33.99199999999928</v>
      </c>
      <c r="D82" s="3">
        <v>4221.581</v>
      </c>
      <c r="E82" s="3">
        <v>4223.682</v>
      </c>
      <c r="F82" s="3">
        <f>E82-D82</f>
        <v>2.100999999999658</v>
      </c>
      <c r="G82" s="3">
        <f>F82*100/2.54</f>
        <v>82.7165354330574</v>
      </c>
      <c r="I82" s="2" t="s">
        <v>216</v>
      </c>
      <c r="J82" s="3"/>
      <c r="K82" s="3"/>
      <c r="L82" s="3"/>
      <c r="M82" s="3"/>
      <c r="N82" s="3"/>
      <c r="P82" s="2" t="s">
        <v>230</v>
      </c>
      <c r="Q82" s="3"/>
      <c r="R82" s="3"/>
      <c r="S82" s="3"/>
      <c r="T82" s="3"/>
      <c r="U82" s="3"/>
    </row>
    <row r="83" spans="3:21" s="2" customFormat="1" ht="12.75">
      <c r="C83" s="3"/>
      <c r="D83" s="3"/>
      <c r="E83" s="3"/>
      <c r="F83" s="3"/>
      <c r="G83" s="3"/>
      <c r="J83" s="3"/>
      <c r="K83" s="3"/>
      <c r="L83" s="3"/>
      <c r="M83" s="3"/>
      <c r="N83" s="3"/>
      <c r="Q83" s="3"/>
      <c r="R83" s="3"/>
      <c r="S83" s="3"/>
      <c r="T83" s="3"/>
      <c r="U83" s="3"/>
    </row>
    <row r="84" spans="1:22" s="2" customFormat="1" ht="12.75">
      <c r="A84" s="2">
        <v>11</v>
      </c>
      <c r="B84" s="2" t="s">
        <v>198</v>
      </c>
      <c r="C84" s="3">
        <f>D84-$D$68</f>
        <v>35.269499999999425</v>
      </c>
      <c r="D84" s="3">
        <v>4223.909</v>
      </c>
      <c r="E84" s="3">
        <v>4225.177</v>
      </c>
      <c r="F84" s="3">
        <f>E84-D84</f>
        <v>1.268000000000029</v>
      </c>
      <c r="G84" s="3">
        <f>F84*100/2.54</f>
        <v>49.92125984252083</v>
      </c>
      <c r="H84" s="2">
        <v>11</v>
      </c>
      <c r="I84" s="2" t="s">
        <v>93</v>
      </c>
      <c r="J84" s="3">
        <f>K84-$K$68</f>
        <v>33.65299999999979</v>
      </c>
      <c r="K84" s="3">
        <v>3175.095</v>
      </c>
      <c r="L84" s="3">
        <v>3176.945</v>
      </c>
      <c r="M84" s="3">
        <f>L84-K84</f>
        <v>1.8500000000003638</v>
      </c>
      <c r="N84" s="3">
        <f>M84*100/2.54</f>
        <v>72.83464566930566</v>
      </c>
      <c r="O84" s="2">
        <v>11</v>
      </c>
      <c r="P84" s="2" t="s">
        <v>168</v>
      </c>
      <c r="Q84" s="3">
        <f>R84-R$68</f>
        <v>33.65299999999934</v>
      </c>
      <c r="R84" s="3">
        <v>5269.49</v>
      </c>
      <c r="S84" s="3">
        <v>5271.34</v>
      </c>
      <c r="T84" s="3">
        <f>S84-R84</f>
        <v>1.8500000000003638</v>
      </c>
      <c r="U84" s="3">
        <f>T84*100/2.54</f>
        <v>72.83464566930566</v>
      </c>
      <c r="V84" s="2">
        <v>11</v>
      </c>
    </row>
    <row r="85" spans="2:21" s="2" customFormat="1" ht="12.75">
      <c r="B85" s="2" t="s">
        <v>197</v>
      </c>
      <c r="C85" s="3"/>
      <c r="D85" s="3"/>
      <c r="E85" s="3"/>
      <c r="F85" s="3"/>
      <c r="G85" s="3"/>
      <c r="I85" s="2" t="s">
        <v>94</v>
      </c>
      <c r="J85" s="3">
        <f>0.5*(K85+L85)-K$68</f>
        <v>34.634000000000015</v>
      </c>
      <c r="K85" s="3">
        <v>3175.375</v>
      </c>
      <c r="L85" s="3">
        <v>3176.777</v>
      </c>
      <c r="M85" s="3">
        <f>L85-K85</f>
        <v>1.4020000000000437</v>
      </c>
      <c r="N85" s="3">
        <f>M85*100/2.54</f>
        <v>55.196850393702505</v>
      </c>
      <c r="P85" s="2" t="s">
        <v>173</v>
      </c>
      <c r="Q85" s="3">
        <f>0.5*(R85+S85)-R$68</f>
        <v>34.63449999999921</v>
      </c>
      <c r="R85" s="3">
        <v>5269.771</v>
      </c>
      <c r="S85" s="3">
        <v>5271.172</v>
      </c>
      <c r="T85" s="3">
        <f>S85-R85</f>
        <v>1.40099999999984</v>
      </c>
      <c r="U85" s="3">
        <f>T85*100/2.54</f>
        <v>55.15748031495433</v>
      </c>
    </row>
    <row r="86" spans="10:21" s="2" customFormat="1" ht="12.75">
      <c r="J86" s="3"/>
      <c r="K86" s="3"/>
      <c r="L86" s="3"/>
      <c r="M86" s="3"/>
      <c r="N86" s="3"/>
      <c r="Q86" s="3"/>
      <c r="R86" s="3"/>
      <c r="S86" s="3"/>
      <c r="T86" s="3"/>
      <c r="U86" s="3"/>
    </row>
    <row r="87" spans="3:21" s="2" customFormat="1" ht="12.75">
      <c r="C87" s="3"/>
      <c r="D87" s="3"/>
      <c r="E87" s="3"/>
      <c r="F87" s="3"/>
      <c r="G87" s="3"/>
      <c r="I87" s="2" t="s">
        <v>95</v>
      </c>
      <c r="J87" s="3">
        <f>K87-$K$68</f>
        <v>35.503000000000156</v>
      </c>
      <c r="K87" s="3">
        <v>3176.945</v>
      </c>
      <c r="L87" s="3">
        <v>3177.979</v>
      </c>
      <c r="M87" s="3">
        <f>L87-K87</f>
        <v>1.0339999999996508</v>
      </c>
      <c r="N87" s="3">
        <f>M87*100/2.54</f>
        <v>40.70866141730908</v>
      </c>
      <c r="P87" s="2" t="s">
        <v>169</v>
      </c>
      <c r="Q87" s="3">
        <f>R87-R$68</f>
        <v>35.5029999999997</v>
      </c>
      <c r="R87" s="3">
        <v>5271.34</v>
      </c>
      <c r="S87" s="3">
        <v>5272.374</v>
      </c>
      <c r="T87" s="3">
        <f>S87-R87</f>
        <v>1.0339999999996508</v>
      </c>
      <c r="U87" s="3">
        <f>T87*100/2.54</f>
        <v>40.70866141730908</v>
      </c>
    </row>
    <row r="88" spans="1:22" ht="12.75">
      <c r="A88" s="4"/>
      <c r="B88" s="4"/>
      <c r="C88" s="4"/>
      <c r="D88" s="4"/>
      <c r="E88" s="4"/>
      <c r="F88" s="4"/>
      <c r="G88" s="4"/>
      <c r="H88" s="4"/>
      <c r="I88" s="4"/>
      <c r="J88" s="6"/>
      <c r="K88" s="6"/>
      <c r="L88" s="6"/>
      <c r="M88" s="6"/>
      <c r="N88" s="6"/>
      <c r="O88" s="4"/>
      <c r="P88" s="4"/>
      <c r="Q88" s="6"/>
      <c r="R88" s="6"/>
      <c r="S88" s="6"/>
      <c r="T88" s="6"/>
      <c r="U88" s="6"/>
      <c r="V88" s="4"/>
    </row>
    <row r="89" spans="2:21" s="4" customFormat="1" ht="12.75">
      <c r="B89" s="4" t="s">
        <v>124</v>
      </c>
      <c r="C89" s="6">
        <f>D89-$D$68</f>
        <v>36.537499999999454</v>
      </c>
      <c r="D89" s="6">
        <v>4225.177</v>
      </c>
      <c r="E89" s="6">
        <v>4250.78</v>
      </c>
      <c r="F89" s="6">
        <f>E89-D89</f>
        <v>25.603000000000065</v>
      </c>
      <c r="G89" s="6">
        <f>F89*100/2.54</f>
        <v>1007.9921259842546</v>
      </c>
      <c r="I89" s="4" t="s">
        <v>125</v>
      </c>
      <c r="J89" s="6">
        <f>K89-$K$68</f>
        <v>36.53699999999981</v>
      </c>
      <c r="K89" s="6">
        <v>3177.979</v>
      </c>
      <c r="L89" s="6">
        <v>3203.582</v>
      </c>
      <c r="M89" s="6">
        <f>L89-K89</f>
        <v>25.603000000000065</v>
      </c>
      <c r="N89" s="6">
        <f>M89*100/2.54</f>
        <v>1007.9921259842546</v>
      </c>
      <c r="P89" s="4" t="s">
        <v>140</v>
      </c>
      <c r="Q89" s="6">
        <f>R89-R$68</f>
        <v>36.53699999999935</v>
      </c>
      <c r="R89" s="6">
        <v>5272.374</v>
      </c>
      <c r="S89" s="6">
        <v>5297.978</v>
      </c>
      <c r="T89" s="6">
        <f>S89-R89</f>
        <v>25.60400000000027</v>
      </c>
      <c r="U89" s="6">
        <f>T89*100/2.54</f>
        <v>1008.0314960630027</v>
      </c>
    </row>
    <row r="90" spans="1:22" ht="12.75">
      <c r="A90" s="4"/>
      <c r="B90" s="4"/>
      <c r="C90" s="4"/>
      <c r="D90" s="4"/>
      <c r="E90" s="4"/>
      <c r="F90" s="4"/>
      <c r="G90" s="4"/>
      <c r="H90" s="4"/>
      <c r="I90" s="4"/>
      <c r="J90" s="6"/>
      <c r="K90" s="6"/>
      <c r="L90" s="6"/>
      <c r="M90" s="6"/>
      <c r="N90" s="6"/>
      <c r="O90" s="4"/>
      <c r="P90" s="4"/>
      <c r="Q90" s="6"/>
      <c r="R90" s="6"/>
      <c r="S90" s="6"/>
      <c r="T90" s="6"/>
      <c r="U90" s="6"/>
      <c r="V90" s="4"/>
    </row>
    <row r="91" spans="1:22" s="2" customFormat="1" ht="12.75">
      <c r="A91" s="2" t="s">
        <v>45</v>
      </c>
      <c r="B91" s="2" t="s">
        <v>28</v>
      </c>
      <c r="C91" s="3">
        <f>D91-$D$68</f>
        <v>62.14049999999952</v>
      </c>
      <c r="D91" s="3">
        <v>4250.78</v>
      </c>
      <c r="E91" s="3">
        <v>4252.227</v>
      </c>
      <c r="F91" s="3">
        <f>E91-D91</f>
        <v>1.4470000000001164</v>
      </c>
      <c r="G91" s="3">
        <f>F91*100/2.54</f>
        <v>56.96850393701246</v>
      </c>
      <c r="H91" s="2" t="s">
        <v>45</v>
      </c>
      <c r="I91" s="2" t="s">
        <v>96</v>
      </c>
      <c r="J91" s="3">
        <f>K91-$K$68</f>
        <v>62.13999999999987</v>
      </c>
      <c r="K91" s="3">
        <v>3203.582</v>
      </c>
      <c r="L91" s="3">
        <v>3205.432</v>
      </c>
      <c r="M91" s="3">
        <f>L91-K91</f>
        <v>1.849999999999909</v>
      </c>
      <c r="N91" s="3">
        <f>M91*100/2.54</f>
        <v>72.83464566928775</v>
      </c>
      <c r="O91" s="2" t="s">
        <v>45</v>
      </c>
      <c r="P91" s="2" t="s">
        <v>170</v>
      </c>
      <c r="Q91" s="3">
        <f>R91-R$68</f>
        <v>62.14099999999962</v>
      </c>
      <c r="R91" s="3">
        <v>5297.978</v>
      </c>
      <c r="S91" s="3">
        <v>5299.827</v>
      </c>
      <c r="T91" s="3">
        <f>S91-R91</f>
        <v>1.84900000000016</v>
      </c>
      <c r="U91" s="3">
        <f>T91*100/2.54</f>
        <v>72.79527559055748</v>
      </c>
      <c r="V91" s="2" t="s">
        <v>45</v>
      </c>
    </row>
    <row r="92" spans="2:21" s="2" customFormat="1" ht="12.75">
      <c r="B92" s="2" t="s">
        <v>29</v>
      </c>
      <c r="C92" s="3">
        <f>0.5*(D92+E92)-$D$68</f>
        <v>63.00849999999991</v>
      </c>
      <c r="D92" s="3">
        <v>4251.241</v>
      </c>
      <c r="E92" s="3">
        <v>4252.055</v>
      </c>
      <c r="F92" s="3">
        <f>E92-D92</f>
        <v>0.8140000000003056</v>
      </c>
      <c r="G92" s="3">
        <f>F92*100/2.54</f>
        <v>32.04724409450022</v>
      </c>
      <c r="I92" s="2" t="s">
        <v>97</v>
      </c>
      <c r="J92" s="3">
        <f>0.5*(K92+L92)-K$68</f>
        <v>63.009000000000015</v>
      </c>
      <c r="K92" s="3">
        <v>3203.75</v>
      </c>
      <c r="L92" s="3">
        <v>3205.152</v>
      </c>
      <c r="M92" s="3">
        <f>L92-K92</f>
        <v>1.4020000000000437</v>
      </c>
      <c r="N92" s="3">
        <f>M92*100/2.54</f>
        <v>55.196850393702505</v>
      </c>
      <c r="P92" s="2" t="s">
        <v>171</v>
      </c>
      <c r="Q92" s="3">
        <f>0.5*(R92+S92)-R$68</f>
        <v>63.008999999999105</v>
      </c>
      <c r="R92" s="3">
        <v>5298.145</v>
      </c>
      <c r="S92" s="3">
        <v>5299.547</v>
      </c>
      <c r="T92" s="3">
        <f>S92-R92</f>
        <v>1.4019999999991342</v>
      </c>
      <c r="U92" s="3">
        <f>T92*100/2.54</f>
        <v>55.1968503936667</v>
      </c>
    </row>
    <row r="93" spans="3:21" s="2" customFormat="1" ht="12.75">
      <c r="C93" s="3"/>
      <c r="D93" s="3"/>
      <c r="E93" s="3"/>
      <c r="F93" s="3"/>
      <c r="G93" s="3"/>
      <c r="J93" s="3"/>
      <c r="K93" s="3"/>
      <c r="L93" s="3"/>
      <c r="M93" s="3"/>
      <c r="N93" s="3"/>
      <c r="Q93" s="3"/>
      <c r="R93" s="3"/>
      <c r="S93" s="3"/>
      <c r="T93" s="3"/>
      <c r="U93" s="3"/>
    </row>
    <row r="94" spans="1:22" s="2" customFormat="1" ht="12.75">
      <c r="A94" s="2">
        <v>12</v>
      </c>
      <c r="B94" s="2" t="s">
        <v>30</v>
      </c>
      <c r="C94" s="3">
        <f>D94-$D$68</f>
        <v>63.587499999999636</v>
      </c>
      <c r="D94" s="3">
        <v>4252.227</v>
      </c>
      <c r="E94" s="3">
        <v>4254.056</v>
      </c>
      <c r="F94" s="3">
        <f>E94-D94</f>
        <v>1.8289999999997235</v>
      </c>
      <c r="G94" s="3">
        <f>F94*100/2.54</f>
        <v>72.00787401573714</v>
      </c>
      <c r="I94" s="2" t="s">
        <v>98</v>
      </c>
      <c r="J94" s="3">
        <f>K94-$K$68</f>
        <v>63.98999999999978</v>
      </c>
      <c r="K94" s="3">
        <v>3205.432</v>
      </c>
      <c r="L94" s="3">
        <v>3206.858</v>
      </c>
      <c r="M94" s="3">
        <f>L94-K94</f>
        <v>1.4260000000003856</v>
      </c>
      <c r="N94" s="3">
        <f>M94*100/2.54</f>
        <v>56.14173228347975</v>
      </c>
      <c r="O94" s="2">
        <v>12</v>
      </c>
      <c r="P94" s="2" t="s">
        <v>172</v>
      </c>
      <c r="Q94" s="3">
        <f>R94-R$68</f>
        <v>63.98999999999978</v>
      </c>
      <c r="R94" s="3">
        <v>5299.827</v>
      </c>
      <c r="S94" s="3">
        <v>5301.254</v>
      </c>
      <c r="T94" s="3">
        <f>S94-R94</f>
        <v>1.4269999999996799</v>
      </c>
      <c r="U94" s="3">
        <f>T94*100/2.54</f>
        <v>56.18110236219212</v>
      </c>
      <c r="V94" s="2">
        <v>12</v>
      </c>
    </row>
    <row r="95" spans="2:21" s="2" customFormat="1" ht="12.75">
      <c r="B95" s="2" t="s">
        <v>31</v>
      </c>
      <c r="C95" s="3"/>
      <c r="D95" s="3"/>
      <c r="E95" s="3"/>
      <c r="F95" s="3"/>
      <c r="G95" s="3"/>
      <c r="I95" s="2" t="s">
        <v>217</v>
      </c>
      <c r="J95" s="3"/>
      <c r="K95" s="3"/>
      <c r="L95" s="3"/>
      <c r="M95" s="3"/>
      <c r="N95" s="3"/>
      <c r="P95" s="2" t="s">
        <v>231</v>
      </c>
      <c r="Q95" s="3"/>
      <c r="R95" s="3"/>
      <c r="S95" s="3"/>
      <c r="T95" s="3"/>
      <c r="U95" s="3"/>
    </row>
    <row r="96" spans="1:22" ht="12.75">
      <c r="A96" s="4"/>
      <c r="B96" s="4"/>
      <c r="C96" s="6"/>
      <c r="D96" s="6"/>
      <c r="E96" s="6"/>
      <c r="F96" s="6"/>
      <c r="G96" s="6"/>
      <c r="H96" s="4"/>
      <c r="I96" s="4"/>
      <c r="J96" s="6"/>
      <c r="K96" s="6"/>
      <c r="L96" s="6"/>
      <c r="M96" s="6"/>
      <c r="N96" s="6"/>
      <c r="O96" s="4"/>
      <c r="P96" s="4"/>
      <c r="Q96" s="6"/>
      <c r="R96" s="6"/>
      <c r="S96" s="6"/>
      <c r="T96" s="6"/>
      <c r="U96" s="6"/>
      <c r="V96" s="4"/>
    </row>
    <row r="97" spans="2:21" s="4" customFormat="1" ht="12.75">
      <c r="B97" s="4" t="s">
        <v>179</v>
      </c>
      <c r="C97" s="6">
        <f>D97-$D$68</f>
        <v>65.41649999999936</v>
      </c>
      <c r="D97" s="6">
        <v>4254.056</v>
      </c>
      <c r="E97" s="6">
        <v>4279.659</v>
      </c>
      <c r="F97" s="6">
        <f>E97-D97</f>
        <v>25.603000000000065</v>
      </c>
      <c r="G97" s="6">
        <f>F97*100/2.54</f>
        <v>1007.9921259842546</v>
      </c>
      <c r="I97" s="4" t="s">
        <v>119</v>
      </c>
      <c r="J97" s="6">
        <f>K97-$K$68</f>
        <v>65.41600000000017</v>
      </c>
      <c r="K97" s="6">
        <v>3206.858</v>
      </c>
      <c r="L97" s="6">
        <v>3232.462</v>
      </c>
      <c r="M97" s="6">
        <f>L97-K97</f>
        <v>25.603999999999814</v>
      </c>
      <c r="N97" s="6">
        <f>M97*100/2.54</f>
        <v>1008.0314960629848</v>
      </c>
      <c r="P97" s="4" t="s">
        <v>141</v>
      </c>
      <c r="Q97" s="6">
        <f>R97-R$68</f>
        <v>65.41699999999946</v>
      </c>
      <c r="R97" s="6">
        <v>5301.254</v>
      </c>
      <c r="S97" s="6">
        <v>5326.857</v>
      </c>
      <c r="T97" s="6">
        <f>S97-R97</f>
        <v>25.603000000000065</v>
      </c>
      <c r="U97" s="6">
        <f>T97*100/2.54</f>
        <v>1007.9921259842546</v>
      </c>
    </row>
    <row r="98" spans="3:21" s="4" customFormat="1" ht="12.75">
      <c r="C98" s="6"/>
      <c r="D98" s="6"/>
      <c r="E98" s="6"/>
      <c r="F98" s="6"/>
      <c r="G98" s="6"/>
      <c r="J98" s="6"/>
      <c r="K98" s="6"/>
      <c r="L98" s="6"/>
      <c r="M98" s="6"/>
      <c r="N98" s="6"/>
      <c r="Q98" s="6"/>
      <c r="R98" s="6"/>
      <c r="S98" s="6"/>
      <c r="T98" s="6"/>
      <c r="U98" s="6"/>
    </row>
    <row r="99" spans="1:22" s="4" customFormat="1" ht="12.75">
      <c r="A99" s="4" t="s">
        <v>46</v>
      </c>
      <c r="B99" s="4" t="s">
        <v>114</v>
      </c>
      <c r="C99" s="6">
        <f>D99-$D$68</f>
        <v>91.01949999999943</v>
      </c>
      <c r="D99" s="4">
        <v>4279.659</v>
      </c>
      <c r="E99" s="4">
        <v>4281.97</v>
      </c>
      <c r="F99" s="6">
        <f>E99-D99</f>
        <v>2.311000000000604</v>
      </c>
      <c r="G99" s="6">
        <f>F99*100/2.54</f>
        <v>90.98425196852772</v>
      </c>
      <c r="H99" s="4" t="s">
        <v>46</v>
      </c>
      <c r="I99" s="4" t="s">
        <v>99</v>
      </c>
      <c r="J99" s="6">
        <f>K99-$K$68</f>
        <v>91.01999999999998</v>
      </c>
      <c r="K99" s="6">
        <v>3232.462</v>
      </c>
      <c r="L99" s="6">
        <v>3234.773</v>
      </c>
      <c r="M99" s="6">
        <f>L99-K99</f>
        <v>2.311000000000149</v>
      </c>
      <c r="N99" s="6">
        <f>M99*100/2.54</f>
        <v>90.98425196850981</v>
      </c>
      <c r="O99" s="4" t="s">
        <v>46</v>
      </c>
      <c r="P99" s="4" t="s">
        <v>142</v>
      </c>
      <c r="Q99" s="6">
        <f>R99-R$68</f>
        <v>91.01999999999953</v>
      </c>
      <c r="R99" s="6">
        <v>5326.857</v>
      </c>
      <c r="S99" s="6">
        <v>5329.168</v>
      </c>
      <c r="T99" s="6">
        <f>S99-R99</f>
        <v>2.3109999999996944</v>
      </c>
      <c r="U99" s="6">
        <f>T99*100/2.54</f>
        <v>90.9842519684919</v>
      </c>
      <c r="V99" s="4" t="s">
        <v>46</v>
      </c>
    </row>
    <row r="100" spans="2:21" s="4" customFormat="1" ht="12.75">
      <c r="B100" s="4" t="s">
        <v>113</v>
      </c>
      <c r="C100" s="6">
        <f>0.5*(D100+E100)-$D$68</f>
        <v>92.31999999999971</v>
      </c>
      <c r="D100" s="4">
        <v>4280.12</v>
      </c>
      <c r="E100" s="4">
        <v>4281.799</v>
      </c>
      <c r="F100" s="6">
        <f>E100-D100</f>
        <v>1.6790000000000873</v>
      </c>
      <c r="G100" s="6">
        <f>F100*100/2.54</f>
        <v>66.10236220472784</v>
      </c>
      <c r="I100" s="8" t="s">
        <v>100</v>
      </c>
      <c r="J100" s="6">
        <f>0.5*(K100+L100)-K$68</f>
        <v>92.31950000000006</v>
      </c>
      <c r="K100" s="6">
        <v>3232.922</v>
      </c>
      <c r="L100" s="6">
        <v>3234.601</v>
      </c>
      <c r="M100" s="6">
        <f>L100-K100</f>
        <v>1.6790000000000873</v>
      </c>
      <c r="N100" s="6">
        <f>M100*100/2.54</f>
        <v>66.10236220472784</v>
      </c>
      <c r="P100" s="4" t="s">
        <v>143</v>
      </c>
      <c r="Q100" s="6">
        <f>0.5*(R100+S100)-R$68</f>
        <v>92.3194999999996</v>
      </c>
      <c r="R100" s="6">
        <v>5327.317</v>
      </c>
      <c r="S100" s="6">
        <v>5328.996</v>
      </c>
      <c r="T100" s="6">
        <f>S100-R100</f>
        <v>1.6790000000000873</v>
      </c>
      <c r="U100" s="6">
        <f>T100*100/2.54</f>
        <v>66.10236220472784</v>
      </c>
    </row>
    <row r="101" spans="1:22" ht="12.75">
      <c r="A101" s="4"/>
      <c r="B101" s="4"/>
      <c r="C101" s="6"/>
      <c r="D101" s="6"/>
      <c r="E101" s="6"/>
      <c r="F101" s="6"/>
      <c r="G101" s="6"/>
      <c r="H101" s="4"/>
      <c r="I101" s="4"/>
      <c r="J101" s="6"/>
      <c r="K101" s="6"/>
      <c r="L101" s="6"/>
      <c r="M101" s="6"/>
      <c r="N101" s="6"/>
      <c r="O101" s="4"/>
      <c r="P101" s="4"/>
      <c r="Q101" s="6"/>
      <c r="R101" s="6"/>
      <c r="S101" s="6"/>
      <c r="T101" s="6"/>
      <c r="U101" s="6"/>
      <c r="V101" s="4"/>
    </row>
    <row r="102" spans="2:21" s="2" customFormat="1" ht="12.75">
      <c r="B102" s="2" t="s">
        <v>200</v>
      </c>
      <c r="C102" s="3">
        <f>D102-$D$68</f>
        <v>93.33050000000003</v>
      </c>
      <c r="D102" s="3">
        <v>4281.97</v>
      </c>
      <c r="E102" s="3">
        <v>4283.799</v>
      </c>
      <c r="F102" s="3">
        <f>E102-D102</f>
        <v>1.8289999999997235</v>
      </c>
      <c r="G102" s="3">
        <f>F102*100/2.54</f>
        <v>72.00787401573714</v>
      </c>
      <c r="I102" s="2" t="s">
        <v>101</v>
      </c>
      <c r="J102" s="3">
        <f>K102-$K$68</f>
        <v>93.33100000000013</v>
      </c>
      <c r="K102" s="3">
        <v>3234.773</v>
      </c>
      <c r="L102" s="3">
        <v>3236.602</v>
      </c>
      <c r="M102" s="3">
        <f>L102-K102</f>
        <v>1.8289999999997235</v>
      </c>
      <c r="N102" s="3">
        <f>M102*100/2.54</f>
        <v>72.00787401573714</v>
      </c>
      <c r="P102" s="2" t="s">
        <v>144</v>
      </c>
      <c r="Q102" s="3">
        <f>R102-R$68</f>
        <v>93.33099999999922</v>
      </c>
      <c r="R102" s="3">
        <v>5329.168</v>
      </c>
      <c r="S102" s="3">
        <v>5330.997</v>
      </c>
      <c r="T102" s="3">
        <f>S102-R102</f>
        <v>1.829000000000633</v>
      </c>
      <c r="U102" s="3">
        <f>T102*100/2.54</f>
        <v>72.00787401577296</v>
      </c>
    </row>
    <row r="103" spans="2:21" s="2" customFormat="1" ht="12.75">
      <c r="B103" s="2" t="s">
        <v>199</v>
      </c>
      <c r="C103" s="3"/>
      <c r="D103" s="3"/>
      <c r="E103" s="3"/>
      <c r="F103" s="3"/>
      <c r="G103" s="3"/>
      <c r="I103" s="2" t="s">
        <v>102</v>
      </c>
      <c r="J103" s="3"/>
      <c r="K103" s="3"/>
      <c r="L103" s="3"/>
      <c r="M103" s="3"/>
      <c r="N103" s="3"/>
      <c r="P103" s="2" t="s">
        <v>145</v>
      </c>
      <c r="Q103" s="3"/>
      <c r="R103" s="3"/>
      <c r="S103" s="3"/>
      <c r="T103" s="3"/>
      <c r="U103" s="3"/>
    </row>
    <row r="104" spans="3:21" s="2" customFormat="1" ht="12.75">
      <c r="C104" s="3"/>
      <c r="D104" s="3"/>
      <c r="E104" s="3"/>
      <c r="F104" s="3"/>
      <c r="G104" s="3"/>
      <c r="J104" s="3"/>
      <c r="K104" s="3"/>
      <c r="L104" s="3"/>
      <c r="M104" s="3"/>
      <c r="N104" s="3"/>
      <c r="Q104" s="3"/>
      <c r="R104" s="3"/>
      <c r="S104" s="3"/>
      <c r="T104" s="3"/>
      <c r="U104" s="3"/>
    </row>
    <row r="105" spans="1:22" s="2" customFormat="1" ht="12.75">
      <c r="A105" s="2" t="s">
        <v>47</v>
      </c>
      <c r="B105" s="2" t="s">
        <v>202</v>
      </c>
      <c r="C105" s="3">
        <f>D105-$D$68</f>
        <v>123.07449999999972</v>
      </c>
      <c r="D105" s="3">
        <v>4311.714</v>
      </c>
      <c r="E105" s="3">
        <v>4313.543</v>
      </c>
      <c r="F105" s="3">
        <f>E105-D105</f>
        <v>1.8289999999997235</v>
      </c>
      <c r="G105" s="3">
        <f>F105*100/2.54</f>
        <v>72.00787401573714</v>
      </c>
      <c r="H105" s="2" t="s">
        <v>47</v>
      </c>
      <c r="I105" s="2" t="s">
        <v>218</v>
      </c>
      <c r="J105" s="3">
        <f>K105-$K$68</f>
        <v>123.07400000000007</v>
      </c>
      <c r="K105" s="3">
        <v>3264.516</v>
      </c>
      <c r="L105" s="3">
        <v>3266.345</v>
      </c>
      <c r="M105" s="3">
        <f>L105-K105</f>
        <v>1.8289999999997235</v>
      </c>
      <c r="N105" s="3">
        <f>M105*100/2.54</f>
        <v>72.00787401573714</v>
      </c>
      <c r="O105" s="2" t="s">
        <v>47</v>
      </c>
      <c r="P105" s="2" t="s">
        <v>232</v>
      </c>
      <c r="Q105" s="3">
        <f>R105-R$68</f>
        <v>123.07499999999982</v>
      </c>
      <c r="R105" s="3">
        <v>5358.912</v>
      </c>
      <c r="S105" s="3">
        <v>5360.74</v>
      </c>
      <c r="T105" s="3">
        <f>S105-R105</f>
        <v>1.8279999999995198</v>
      </c>
      <c r="U105" s="3">
        <f>T105*100/2.54</f>
        <v>71.96850393698897</v>
      </c>
      <c r="V105" s="2" t="s">
        <v>47</v>
      </c>
    </row>
    <row r="106" spans="2:21" s="2" customFormat="1" ht="12.75">
      <c r="B106" s="2" t="s">
        <v>201</v>
      </c>
      <c r="C106" s="3"/>
      <c r="D106" s="3"/>
      <c r="E106" s="3"/>
      <c r="F106" s="3"/>
      <c r="G106" s="3"/>
      <c r="I106" s="2" t="s">
        <v>219</v>
      </c>
      <c r="J106" s="3"/>
      <c r="K106" s="3"/>
      <c r="L106" s="3"/>
      <c r="M106" s="3"/>
      <c r="N106" s="3"/>
      <c r="P106" s="2" t="s">
        <v>233</v>
      </c>
      <c r="Q106" s="3"/>
      <c r="R106" s="3"/>
      <c r="S106" s="3"/>
      <c r="T106" s="3"/>
      <c r="U106" s="3"/>
    </row>
    <row r="107" spans="3:21" s="2" customFormat="1" ht="12.75">
      <c r="C107" s="3"/>
      <c r="D107" s="3"/>
      <c r="E107" s="3"/>
      <c r="F107" s="3"/>
      <c r="G107" s="3"/>
      <c r="J107" s="3"/>
      <c r="K107" s="3"/>
      <c r="L107" s="3"/>
      <c r="M107" s="3"/>
      <c r="N107" s="3"/>
      <c r="Q107" s="3"/>
      <c r="R107" s="3"/>
      <c r="S107" s="3"/>
      <c r="T107" s="3"/>
      <c r="U107" s="3"/>
    </row>
    <row r="108" spans="1:22" s="4" customFormat="1" ht="12.75">
      <c r="A108" s="4" t="s">
        <v>48</v>
      </c>
      <c r="B108" s="4" t="s">
        <v>203</v>
      </c>
      <c r="C108" s="6">
        <f>D108-$D$68</f>
        <v>152.8175000000001</v>
      </c>
      <c r="D108" s="6">
        <v>4341.457</v>
      </c>
      <c r="E108" s="6">
        <v>4342.549</v>
      </c>
      <c r="F108" s="6">
        <f>E108-D108</f>
        <v>1.0919999999996435</v>
      </c>
      <c r="G108" s="6">
        <f>F108*100/2.54</f>
        <v>42.99212598423793</v>
      </c>
      <c r="H108" s="4" t="s">
        <v>48</v>
      </c>
      <c r="I108" s="4" t="s">
        <v>103</v>
      </c>
      <c r="J108" s="6">
        <f>K108-$K$68</f>
        <v>152.8180000000002</v>
      </c>
      <c r="K108" s="6">
        <v>3294.26</v>
      </c>
      <c r="L108" s="6">
        <v>3295.352</v>
      </c>
      <c r="M108" s="6">
        <f>L108-K108</f>
        <v>1.0919999999996435</v>
      </c>
      <c r="N108" s="6">
        <f>M108*100/2.54</f>
        <v>42.99212598423793</v>
      </c>
      <c r="O108" s="4" t="s">
        <v>48</v>
      </c>
      <c r="P108" s="4" t="s">
        <v>146</v>
      </c>
      <c r="Q108" s="6">
        <f>R108-R$68</f>
        <v>152.8179999999993</v>
      </c>
      <c r="R108" s="6">
        <v>5388.655</v>
      </c>
      <c r="S108" s="6">
        <v>5389.747</v>
      </c>
      <c r="T108" s="6">
        <f>S108-R108</f>
        <v>1.092000000000553</v>
      </c>
      <c r="U108" s="6">
        <f>T108*100/2.54</f>
        <v>42.99212598427374</v>
      </c>
      <c r="V108" s="4" t="s">
        <v>48</v>
      </c>
    </row>
    <row r="109" spans="2:21" s="4" customFormat="1" ht="12.75">
      <c r="B109" s="4" t="s">
        <v>204</v>
      </c>
      <c r="C109" s="6"/>
      <c r="D109" s="6"/>
      <c r="E109" s="6"/>
      <c r="I109" s="4" t="s">
        <v>104</v>
      </c>
      <c r="J109" s="6"/>
      <c r="K109" s="6"/>
      <c r="L109" s="6"/>
      <c r="M109" s="6"/>
      <c r="N109" s="6"/>
      <c r="P109" s="4" t="s">
        <v>147</v>
      </c>
      <c r="Q109" s="6"/>
      <c r="R109" s="6"/>
      <c r="S109" s="6"/>
      <c r="T109" s="6"/>
      <c r="U109" s="6"/>
    </row>
    <row r="110" spans="1:22" s="4" customFormat="1" ht="12.75">
      <c r="A110" s="4">
        <v>15</v>
      </c>
      <c r="B110" s="4" t="s">
        <v>8</v>
      </c>
      <c r="C110" s="6">
        <f>D110-$D$68</f>
        <v>153.90949999999975</v>
      </c>
      <c r="D110" s="6">
        <v>4342.549</v>
      </c>
      <c r="E110" s="6">
        <v>4343.286</v>
      </c>
      <c r="F110" s="6">
        <f>E110-D110</f>
        <v>0.73700000000008</v>
      </c>
      <c r="G110" s="6">
        <f>F110*100/2.54</f>
        <v>29.015748031499214</v>
      </c>
      <c r="H110" s="4">
        <v>15</v>
      </c>
      <c r="I110" s="4" t="s">
        <v>8</v>
      </c>
      <c r="J110" s="6">
        <f>K110-$K$68</f>
        <v>153.90999999999985</v>
      </c>
      <c r="K110" s="6">
        <v>3295.352</v>
      </c>
      <c r="L110" s="6">
        <v>3296.089</v>
      </c>
      <c r="M110" s="6">
        <f>L110-K110</f>
        <v>0.73700000000008</v>
      </c>
      <c r="N110" s="6">
        <f>M110*100/2.54</f>
        <v>29.015748031499214</v>
      </c>
      <c r="O110" s="4">
        <v>15</v>
      </c>
      <c r="P110" s="4" t="s">
        <v>8</v>
      </c>
      <c r="Q110" s="6">
        <f>R110-R$68</f>
        <v>153.90999999999985</v>
      </c>
      <c r="R110" s="6">
        <v>5389.747</v>
      </c>
      <c r="S110" s="6">
        <v>5390.484</v>
      </c>
      <c r="T110" s="6">
        <f>S110-R110</f>
        <v>0.73700000000008</v>
      </c>
      <c r="U110" s="6">
        <f>T110*100/2.54</f>
        <v>29.015748031499214</v>
      </c>
      <c r="V110" s="4">
        <v>15</v>
      </c>
    </row>
    <row r="111" spans="3:21" s="4" customFormat="1" ht="12.75">
      <c r="C111" s="6" t="s">
        <v>180</v>
      </c>
      <c r="D111" s="6"/>
      <c r="E111" s="6"/>
      <c r="F111" s="6">
        <f>F108+F110</f>
        <v>1.8289999999997235</v>
      </c>
      <c r="G111" s="6">
        <f>G108+G110</f>
        <v>72.00787401573714</v>
      </c>
      <c r="J111" s="6" t="s">
        <v>180</v>
      </c>
      <c r="K111" s="6"/>
      <c r="L111" s="6">
        <f>M108+M110</f>
        <v>1.8289999999997235</v>
      </c>
      <c r="M111" s="6">
        <f>N108+N110</f>
        <v>72.00787401573714</v>
      </c>
      <c r="N111" s="6"/>
      <c r="Q111" s="6" t="s">
        <v>180</v>
      </c>
      <c r="R111" s="6"/>
      <c r="S111" s="6"/>
      <c r="T111" s="6">
        <f>SUM(T108+T110)</f>
        <v>1.829000000000633</v>
      </c>
      <c r="U111" s="6">
        <f>SUM(U108+U110)</f>
        <v>72.00787401577296</v>
      </c>
    </row>
    <row r="113" spans="1:22" s="2" customFormat="1" ht="12.75">
      <c r="A113" s="2" t="s">
        <v>49</v>
      </c>
      <c r="B113" s="2" t="s">
        <v>206</v>
      </c>
      <c r="C113" s="3">
        <f>D113-$D$68</f>
        <v>182.5614999999998</v>
      </c>
      <c r="D113" s="3">
        <v>4371.201</v>
      </c>
      <c r="E113" s="3">
        <v>4373.029</v>
      </c>
      <c r="F113" s="3">
        <f>E113-D113</f>
        <v>1.8280000000004293</v>
      </c>
      <c r="G113" s="3">
        <f>F113*100/2.54</f>
        <v>71.96850393702478</v>
      </c>
      <c r="H113" s="2" t="s">
        <v>49</v>
      </c>
      <c r="I113" s="2" t="s">
        <v>105</v>
      </c>
      <c r="J113" s="3">
        <f>K113-$K$68</f>
        <v>182.56100000000015</v>
      </c>
      <c r="K113" s="3">
        <v>3324.003</v>
      </c>
      <c r="L113" s="3">
        <v>3325.832</v>
      </c>
      <c r="M113" s="3">
        <f>L113-K113</f>
        <v>1.8289999999997235</v>
      </c>
      <c r="N113" s="3">
        <f>M113*100/2.54</f>
        <v>72.00787401573714</v>
      </c>
      <c r="O113" s="2" t="s">
        <v>49</v>
      </c>
      <c r="P113" s="2" t="s">
        <v>148</v>
      </c>
      <c r="Q113" s="3">
        <f>R113-R$68</f>
        <v>182.5609999999997</v>
      </c>
      <c r="R113" s="3">
        <v>5418.398</v>
      </c>
      <c r="S113" s="3">
        <v>5420.227</v>
      </c>
      <c r="T113" s="3">
        <f>S113-R113</f>
        <v>1.8289999999997235</v>
      </c>
      <c r="U113" s="3">
        <f>T113*100/2.54</f>
        <v>72.00787401573714</v>
      </c>
      <c r="V113" s="2" t="s">
        <v>49</v>
      </c>
    </row>
    <row r="114" spans="2:21" s="2" customFormat="1" ht="12.75">
      <c r="B114" s="2" t="s">
        <v>205</v>
      </c>
      <c r="C114" s="3"/>
      <c r="D114" s="3"/>
      <c r="E114" s="3"/>
      <c r="F114" s="3"/>
      <c r="G114" s="3"/>
      <c r="I114" s="2" t="s">
        <v>106</v>
      </c>
      <c r="J114" s="3"/>
      <c r="K114" s="3"/>
      <c r="L114" s="3"/>
      <c r="M114" s="3"/>
      <c r="N114" s="3"/>
      <c r="P114" s="2" t="s">
        <v>149</v>
      </c>
      <c r="Q114" s="3"/>
      <c r="R114" s="3"/>
      <c r="S114" s="3"/>
      <c r="T114" s="3"/>
      <c r="U114" s="3"/>
    </row>
    <row r="115" spans="3:21" s="2" customFormat="1" ht="12.75">
      <c r="C115" s="3"/>
      <c r="D115" s="3"/>
      <c r="E115" s="3"/>
      <c r="F115" s="3"/>
      <c r="G115" s="3"/>
      <c r="J115" s="3"/>
      <c r="K115" s="3"/>
      <c r="L115" s="3"/>
      <c r="M115" s="3"/>
      <c r="N115" s="3"/>
      <c r="Q115" s="3"/>
      <c r="R115" s="3"/>
      <c r="S115" s="3"/>
      <c r="T115" s="3"/>
      <c r="U115" s="3"/>
    </row>
    <row r="116" spans="1:22" s="2" customFormat="1" ht="12.75">
      <c r="A116" s="2" t="s">
        <v>50</v>
      </c>
      <c r="B116" s="2" t="s">
        <v>208</v>
      </c>
      <c r="C116" s="3">
        <f>D116-$D$68</f>
        <v>212.3045000000002</v>
      </c>
      <c r="D116" s="3">
        <v>4400.944</v>
      </c>
      <c r="E116" s="3">
        <v>4402.773</v>
      </c>
      <c r="F116" s="3">
        <f>E116-D116</f>
        <v>1.8289999999997235</v>
      </c>
      <c r="G116" s="3">
        <f>F116*100/2.54</f>
        <v>72.00787401573714</v>
      </c>
      <c r="H116" s="2" t="s">
        <v>50</v>
      </c>
      <c r="I116" s="2" t="s">
        <v>107</v>
      </c>
      <c r="J116" s="3">
        <f>K116-$K$68</f>
        <v>212.30499999999984</v>
      </c>
      <c r="K116" s="3">
        <v>3353.747</v>
      </c>
      <c r="L116" s="3">
        <v>3355.575</v>
      </c>
      <c r="M116" s="3">
        <f>L116-K116</f>
        <v>1.8279999999999745</v>
      </c>
      <c r="N116" s="3">
        <f>M116*100/2.54</f>
        <v>71.96850393700687</v>
      </c>
      <c r="O116" s="2" t="s">
        <v>50</v>
      </c>
      <c r="P116" s="2" t="s">
        <v>150</v>
      </c>
      <c r="Q116" s="3">
        <f>R116-R$68</f>
        <v>212.30499999999938</v>
      </c>
      <c r="R116" s="3">
        <v>5448.142</v>
      </c>
      <c r="S116" s="3">
        <v>5449.971</v>
      </c>
      <c r="T116" s="3">
        <f>S116-R116</f>
        <v>1.8289999999997235</v>
      </c>
      <c r="U116" s="3">
        <f>T116*100/2.54</f>
        <v>72.00787401573714</v>
      </c>
      <c r="V116" s="2" t="s">
        <v>50</v>
      </c>
    </row>
    <row r="117" spans="2:21" s="2" customFormat="1" ht="12.75">
      <c r="B117" s="2" t="s">
        <v>207</v>
      </c>
      <c r="C117" s="3"/>
      <c r="D117" s="3"/>
      <c r="E117" s="3"/>
      <c r="F117" s="3"/>
      <c r="G117" s="3"/>
      <c r="I117" s="2" t="s">
        <v>108</v>
      </c>
      <c r="J117" s="3"/>
      <c r="K117" s="3"/>
      <c r="L117" s="3"/>
      <c r="M117" s="3"/>
      <c r="N117" s="3"/>
      <c r="P117" s="2" t="s">
        <v>151</v>
      </c>
      <c r="Q117" s="3"/>
      <c r="R117" s="3"/>
      <c r="S117" s="3"/>
      <c r="T117" s="3"/>
      <c r="U117" s="3"/>
    </row>
    <row r="118" spans="3:21" s="2" customFormat="1" ht="12.75">
      <c r="C118" s="3"/>
      <c r="D118" s="3"/>
      <c r="E118" s="3"/>
      <c r="F118" s="3"/>
      <c r="G118" s="3"/>
      <c r="J118" s="3"/>
      <c r="K118" s="3"/>
      <c r="L118" s="3"/>
      <c r="M118" s="3"/>
      <c r="N118" s="3"/>
      <c r="Q118" s="3"/>
      <c r="R118" s="3"/>
      <c r="S118" s="3"/>
      <c r="T118" s="3"/>
      <c r="U118" s="3"/>
    </row>
    <row r="119" spans="1:22" s="2" customFormat="1" ht="12.75">
      <c r="A119" s="2">
        <v>17</v>
      </c>
      <c r="B119" s="2" t="s">
        <v>24</v>
      </c>
      <c r="C119" s="3">
        <f>D119-$D$68</f>
        <v>214.1334999999999</v>
      </c>
      <c r="D119" s="3">
        <v>4402.773</v>
      </c>
      <c r="E119" s="3">
        <v>4403.074</v>
      </c>
      <c r="F119" s="3">
        <f>E119-D119</f>
        <v>0.30099999999947613</v>
      </c>
      <c r="G119" s="3">
        <f>F119*100/2.54</f>
        <v>11.850393700766777</v>
      </c>
      <c r="H119" s="2">
        <v>17</v>
      </c>
      <c r="I119" s="2" t="s">
        <v>109</v>
      </c>
      <c r="J119" s="3">
        <f>K119-$K$68</f>
        <v>214.1329999999998</v>
      </c>
      <c r="K119" s="3">
        <v>3355.575</v>
      </c>
      <c r="L119" s="3">
        <v>3355.877</v>
      </c>
      <c r="M119" s="3">
        <f>L119-K119</f>
        <v>0.3020000000001346</v>
      </c>
      <c r="N119" s="3">
        <f>M119*100/2.54</f>
        <v>11.889763779532858</v>
      </c>
      <c r="O119" s="2">
        <v>17</v>
      </c>
      <c r="P119" s="2" t="s">
        <v>234</v>
      </c>
      <c r="Q119" s="3">
        <f>R119-R$68</f>
        <v>214.1339999999991</v>
      </c>
      <c r="R119" s="3">
        <v>5449.971</v>
      </c>
      <c r="S119" s="3">
        <v>5462.353</v>
      </c>
      <c r="T119" s="3">
        <f>S119-R119</f>
        <v>12.382000000000517</v>
      </c>
      <c r="U119" s="3">
        <f>T119*100/2.54</f>
        <v>487.4803149606503</v>
      </c>
      <c r="V119" s="2">
        <v>17</v>
      </c>
    </row>
    <row r="120" spans="2:21" s="2" customFormat="1" ht="12.75">
      <c r="B120" s="2" t="s">
        <v>32</v>
      </c>
      <c r="C120" s="3">
        <f>D120-$D$68</f>
        <v>214.4344999999994</v>
      </c>
      <c r="D120" s="3">
        <v>4403.074</v>
      </c>
      <c r="E120" s="3">
        <v>4414.727</v>
      </c>
      <c r="F120" s="3">
        <f>E120-D120</f>
        <v>11.653000000000247</v>
      </c>
      <c r="G120" s="3">
        <f>F120*100/2.54</f>
        <v>458.77952755906483</v>
      </c>
      <c r="I120" s="2" t="s">
        <v>110</v>
      </c>
      <c r="J120" s="3">
        <f>K120-$K$68</f>
        <v>214.43499999999995</v>
      </c>
      <c r="K120" s="3">
        <v>3355.877</v>
      </c>
      <c r="L120" s="3">
        <v>3367.529</v>
      </c>
      <c r="M120" s="3">
        <f>L120-K120</f>
        <v>11.652000000000044</v>
      </c>
      <c r="N120" s="3">
        <f>M120*100/2.54</f>
        <v>458.74015748031667</v>
      </c>
      <c r="Q120" s="3"/>
      <c r="R120" s="3"/>
      <c r="S120" s="3"/>
      <c r="T120" s="3"/>
      <c r="U120" s="3"/>
    </row>
    <row r="121" spans="2:21" s="2" customFormat="1" ht="12.75">
      <c r="B121" s="2" t="s">
        <v>26</v>
      </c>
      <c r="C121" s="3">
        <f>D121-$D$68</f>
        <v>226.08749999999964</v>
      </c>
      <c r="D121" s="3">
        <v>4414.727</v>
      </c>
      <c r="E121" s="3">
        <v>4415.155</v>
      </c>
      <c r="F121" s="3">
        <f>E121-D121</f>
        <v>0.4279999999998836</v>
      </c>
      <c r="G121" s="3">
        <f>F121*100/2.54</f>
        <v>16.850393700782817</v>
      </c>
      <c r="I121" s="2" t="s">
        <v>26</v>
      </c>
      <c r="J121" s="3">
        <f>K121-$K$68</f>
        <v>226.087</v>
      </c>
      <c r="K121" s="3">
        <v>3367.529</v>
      </c>
      <c r="L121" s="3">
        <v>3367.958</v>
      </c>
      <c r="M121" s="3">
        <f>L121-K121</f>
        <v>0.4290000000000873</v>
      </c>
      <c r="N121" s="3">
        <f>M121*100/2.54</f>
        <v>16.889763779530995</v>
      </c>
      <c r="Q121" s="3"/>
      <c r="R121" s="3"/>
      <c r="S121" s="3"/>
      <c r="T121" s="3"/>
      <c r="U121" s="3"/>
    </row>
    <row r="122" spans="2:21" s="2" customFormat="1" ht="12.75">
      <c r="B122" s="2" t="s">
        <v>33</v>
      </c>
      <c r="C122" s="3">
        <f>D122-$D$68</f>
        <v>226.51549999999952</v>
      </c>
      <c r="D122" s="3">
        <v>4415.155</v>
      </c>
      <c r="E122" s="3">
        <v>4427.957</v>
      </c>
      <c r="F122" s="3">
        <f>E122-D122</f>
        <v>12.80200000000059</v>
      </c>
      <c r="G122" s="3">
        <f>F122*100/2.54</f>
        <v>504.01574803151925</v>
      </c>
      <c r="I122" s="2" t="s">
        <v>111</v>
      </c>
      <c r="J122" s="3">
        <f>K122-$K$68</f>
        <v>226.51600000000008</v>
      </c>
      <c r="K122" s="3">
        <v>3367.958</v>
      </c>
      <c r="L122" s="3">
        <v>3380.759</v>
      </c>
      <c r="M122" s="3">
        <f>L122-K122</f>
        <v>12.80099999999993</v>
      </c>
      <c r="N122" s="3">
        <f>M122*100/2.54</f>
        <v>503.9763779527532</v>
      </c>
      <c r="P122" s="2" t="s">
        <v>111</v>
      </c>
      <c r="Q122" s="3">
        <f>R122-R$68</f>
        <v>226.51599999999962</v>
      </c>
      <c r="R122" s="3">
        <v>5462.353</v>
      </c>
      <c r="S122" s="3">
        <v>5475.155</v>
      </c>
      <c r="T122" s="3">
        <f>S122-R122</f>
        <v>12.80199999999968</v>
      </c>
      <c r="U122" s="3">
        <f>T122*100/2.54</f>
        <v>504.01574803148344</v>
      </c>
    </row>
    <row r="123" spans="2:21" s="2" customFormat="1" ht="12.75">
      <c r="B123" s="2" t="s">
        <v>34</v>
      </c>
      <c r="C123" s="3">
        <f>D123-$D$68</f>
        <v>239.3175000000001</v>
      </c>
      <c r="D123" s="3">
        <v>4427.957</v>
      </c>
      <c r="E123" s="3">
        <v>4428.376</v>
      </c>
      <c r="F123" s="3">
        <f>E123-D123</f>
        <v>0.41899999999986903</v>
      </c>
      <c r="G123" s="3">
        <f>F123*100/2.54</f>
        <v>16.496062992120827</v>
      </c>
      <c r="I123" s="2" t="s">
        <v>34</v>
      </c>
      <c r="J123" s="3">
        <f>K123-$K$68</f>
        <v>239.3180000000002</v>
      </c>
      <c r="K123" s="3">
        <v>3380.76</v>
      </c>
      <c r="L123" s="3">
        <v>3381.179</v>
      </c>
      <c r="M123" s="3">
        <f>L123-K123</f>
        <v>0.41899999999986903</v>
      </c>
      <c r="N123" s="3">
        <f>M123*100/2.54</f>
        <v>16.496062992120827</v>
      </c>
      <c r="P123" s="2" t="s">
        <v>34</v>
      </c>
      <c r="Q123" s="3">
        <f>R123-R$68</f>
        <v>239.3179999999993</v>
      </c>
      <c r="R123" s="3">
        <v>5475.155</v>
      </c>
      <c r="S123" s="3">
        <v>5475.574</v>
      </c>
      <c r="T123" s="3">
        <f>S123-R123</f>
        <v>0.41899999999986903</v>
      </c>
      <c r="U123" s="3">
        <f>T123*100/2.54</f>
        <v>16.496062992120827</v>
      </c>
    </row>
    <row r="124" spans="1:22" ht="12.75">
      <c r="A124" s="4"/>
      <c r="B124" s="4"/>
      <c r="C124" s="6"/>
      <c r="D124" s="6"/>
      <c r="E124" s="6"/>
      <c r="F124" s="6"/>
      <c r="G124" s="6"/>
      <c r="H124" s="4"/>
      <c r="I124" s="4"/>
      <c r="J124" s="6"/>
      <c r="K124" s="6"/>
      <c r="L124" s="6"/>
      <c r="M124" s="6"/>
      <c r="N124" s="6"/>
      <c r="O124" s="4"/>
      <c r="P124" s="4"/>
      <c r="Q124" s="6"/>
      <c r="R124" s="6"/>
      <c r="S124" s="6"/>
      <c r="T124" s="6"/>
      <c r="U124" s="6"/>
      <c r="V124" s="4"/>
    </row>
    <row r="125" spans="1:22" s="4" customFormat="1" ht="12.75">
      <c r="A125" s="4" t="s">
        <v>51</v>
      </c>
      <c r="B125" s="4" t="s">
        <v>52</v>
      </c>
      <c r="C125" s="6">
        <f>D125-$D$68</f>
        <v>239.73649999999998</v>
      </c>
      <c r="D125" s="6">
        <v>4428.376</v>
      </c>
      <c r="E125" s="6"/>
      <c r="F125" s="6"/>
      <c r="G125" s="6"/>
      <c r="H125" s="4" t="s">
        <v>51</v>
      </c>
      <c r="I125" s="4" t="s">
        <v>112</v>
      </c>
      <c r="J125" s="6">
        <f>K125-$K$68</f>
        <v>239.73700000000008</v>
      </c>
      <c r="K125" s="6">
        <v>3381.179</v>
      </c>
      <c r="L125" s="6"/>
      <c r="M125" s="6"/>
      <c r="N125" s="6"/>
      <c r="O125" s="4" t="s">
        <v>51</v>
      </c>
      <c r="P125" s="4" t="s">
        <v>152</v>
      </c>
      <c r="Q125" s="6">
        <f>R125-R$68</f>
        <v>239.73699999999917</v>
      </c>
      <c r="R125" s="6">
        <v>5475.574</v>
      </c>
      <c r="S125" s="6"/>
      <c r="T125" s="6"/>
      <c r="U125" s="6"/>
      <c r="V125" s="4" t="s">
        <v>51</v>
      </c>
    </row>
    <row r="126" spans="3:7" ht="12.75">
      <c r="C126" s="1"/>
      <c r="D126" s="1"/>
      <c r="E126" s="1"/>
      <c r="F126" s="1"/>
      <c r="G126" s="1"/>
    </row>
    <row r="127" spans="3:7" ht="12.75">
      <c r="C127" s="1"/>
      <c r="D127" s="1"/>
      <c r="E127" s="1"/>
      <c r="F127" s="1"/>
      <c r="G127" s="1"/>
    </row>
    <row r="128" spans="3:7" ht="12.75">
      <c r="C128" s="1"/>
      <c r="D128" s="1"/>
      <c r="E128" s="1"/>
      <c r="F128" s="1"/>
      <c r="G128" s="1"/>
    </row>
    <row r="129" spans="3:7" ht="12.75">
      <c r="C129" s="1"/>
      <c r="D129" s="1"/>
      <c r="E129" s="1"/>
      <c r="F129" s="1"/>
      <c r="G129" s="1"/>
    </row>
    <row r="130" spans="3:7" ht="12.75">
      <c r="C130" s="1"/>
      <c r="D130" s="1"/>
      <c r="E130" s="1"/>
      <c r="F130" s="1"/>
      <c r="G130" s="1"/>
    </row>
    <row r="131" spans="3:7" ht="12.75">
      <c r="C131" s="1"/>
      <c r="D131" s="1"/>
      <c r="E131" s="1"/>
      <c r="F131" s="1"/>
      <c r="G131" s="1"/>
    </row>
  </sheetData>
  <printOptions/>
  <pageMargins left="0.75" right="0.75" top="1" bottom="1" header="0.5" footer="0.5"/>
  <pageSetup horizontalDpi="600" verticalDpi="600" orientation="portrait" scale="76" r:id="rId1"/>
  <rowBreaks count="1" manualBreakCount="1">
    <brk id="68" max="255" man="1"/>
  </rowBreaks>
  <colBreaks count="2" manualBreakCount="2">
    <brk id="7" max="65535" man="1"/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H. Garbincius</dc:creator>
  <cp:keywords/>
  <dc:description/>
  <cp:lastModifiedBy>Peter H. Garbincius</cp:lastModifiedBy>
  <cp:lastPrinted>2002-05-21T13:44:51Z</cp:lastPrinted>
  <dcterms:created xsi:type="dcterms:W3CDTF">2002-05-13T15:47:14Z</dcterms:created>
  <dcterms:modified xsi:type="dcterms:W3CDTF">2002-05-21T13:45:41Z</dcterms:modified>
  <cp:category/>
  <cp:version/>
  <cp:contentType/>
  <cp:contentStatus/>
</cp:coreProperties>
</file>