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176" yWindow="0" windowWidth="9216" windowHeight="7296" tabRatio="939" firstSheet="3" activeTab="7"/>
  </bookViews>
  <sheets>
    <sheet name="BRC Workload" sheetId="1" r:id="rId1"/>
    <sheet name="FTEE" sheetId="2" r:id="rId2"/>
    <sheet name="FTE and Occupancy Rates" sheetId="3" r:id="rId3"/>
    <sheet name="Applications on waitlist" sheetId="4" r:id="rId4"/>
    <sheet name="FY 07 Waittimes" sheetId="5" r:id="rId5"/>
    <sheet name="FY 07 NATIONAL WAITLIST TOTALS" sheetId="6" r:id="rId6"/>
    <sheet name="Discharges" sheetId="7" r:id="rId7"/>
    <sheet name="Age Range" sheetId="8" r:id="rId8"/>
  </sheets>
  <definedNames>
    <definedName name="_xlnm.Print_Area" localSheetId="3">'Applications on waitlist'!$A$1:$P$165</definedName>
    <definedName name="_xlnm.Print_Area" localSheetId="0">'BRC Workload'!$A$3:$T$353</definedName>
    <definedName name="_xlnm.Print_Area" localSheetId="1">'FTEE'!$A$3:$BB$207</definedName>
    <definedName name="Z_341406B1_0A0E_4C74_8042_BC5C42E13588_.wvu.Rows" localSheetId="3" hidden="1">'Applications on waitlist'!#REF!,'Applications on waitlist'!$202:$219,'Applications on waitlist'!$221:$238</definedName>
    <definedName name="Z_E9A42FC8_0A88_4FB7_8792_4C4139A7FD8D_.wvu.Rows" localSheetId="3" hidden="1">'Applications on waitlist'!#REF!,'Applications on waitlist'!$202:$219,'Applications on waitlist'!$221:$238</definedName>
  </definedNames>
  <calcPr fullCalcOnLoad="1"/>
</workbook>
</file>

<file path=xl/sharedStrings.xml><?xml version="1.0" encoding="utf-8"?>
<sst xmlns="http://schemas.openxmlformats.org/spreadsheetml/2006/main" count="3740" uniqueCount="495">
  <si>
    <t xml:space="preserve"> </t>
  </si>
  <si>
    <t>Workload Measures</t>
  </si>
  <si>
    <t>% of Change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</si>
  <si>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</si>
  <si>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</si>
  <si>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</si>
  <si>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</si>
  <si>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</si>
  <si>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</si>
  <si>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</si>
  <si>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</si>
  <si>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</si>
  <si>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</si>
  <si>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</si>
  <si>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</si>
  <si>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American Lake</t>
  </si>
  <si>
    <t>Augusta</t>
  </si>
  <si>
    <t>Hines</t>
  </si>
  <si>
    <t>West Haven</t>
  </si>
  <si>
    <t>Birmingham</t>
  </si>
  <si>
    <t>Tucson</t>
  </si>
  <si>
    <t>Palo Alto</t>
  </si>
  <si>
    <t>Regular Applications</t>
  </si>
  <si>
    <t>Dual Applications</t>
  </si>
  <si>
    <t>CAT Applications</t>
  </si>
  <si>
    <t>REG</t>
  </si>
  <si>
    <t>CAT</t>
  </si>
  <si>
    <t>San Juan</t>
  </si>
  <si>
    <t>West Palm Beach</t>
  </si>
  <si>
    <t>WACO</t>
  </si>
  <si>
    <t xml:space="preserve"> Total Regular Aplications</t>
  </si>
  <si>
    <t>Total CAT Applications</t>
  </si>
  <si>
    <t>Dual</t>
  </si>
  <si>
    <t>TOTALS</t>
  </si>
  <si>
    <t>Staffing Levels</t>
  </si>
  <si>
    <t>Total Apps</t>
  </si>
  <si>
    <t>Ancillary</t>
  </si>
  <si>
    <t>Research</t>
  </si>
  <si>
    <t>BROS</t>
  </si>
  <si>
    <t>Consultant</t>
  </si>
  <si>
    <t>0-19</t>
  </si>
  <si>
    <t>20-29</t>
  </si>
  <si>
    <t>30-39</t>
  </si>
  <si>
    <t>40-49</t>
  </si>
  <si>
    <t>50-59</t>
  </si>
  <si>
    <t>60-69</t>
  </si>
  <si>
    <t>70-79</t>
  </si>
  <si>
    <t>80-89</t>
  </si>
  <si>
    <t>90-100</t>
  </si>
  <si>
    <t>AGE RANGE OF ADMISSIONS:</t>
  </si>
  <si>
    <t>TOTAL</t>
  </si>
  <si>
    <t>VETERAN'S ELIGIBILITY PRIORITY LEVEL:</t>
  </si>
  <si>
    <t>Totals</t>
  </si>
  <si>
    <t>Spanish Am War</t>
  </si>
  <si>
    <t>PERIOD OF SERVICE</t>
  </si>
  <si>
    <t>Korean</t>
  </si>
  <si>
    <t>Post Korean</t>
  </si>
  <si>
    <t>Vietnam</t>
  </si>
  <si>
    <t>Other</t>
  </si>
  <si>
    <t>Active Duty</t>
  </si>
  <si>
    <t>Merchant Marines</t>
  </si>
  <si>
    <t>Persian Gult</t>
  </si>
  <si>
    <t>Allied War Veteran</t>
  </si>
  <si>
    <t>Post Vietnam</t>
  </si>
  <si>
    <t>W W I</t>
  </si>
  <si>
    <t>Post W W I</t>
  </si>
  <si>
    <t>W W II</t>
  </si>
  <si>
    <t>POST W W II</t>
  </si>
  <si>
    <t>Avg Age</t>
  </si>
  <si>
    <t>Instructors</t>
  </si>
  <si>
    <t>AMERICAN LAKE</t>
  </si>
  <si>
    <t>STATE</t>
  </si>
  <si>
    <t>APP'S</t>
  </si>
  <si>
    <t xml:space="preserve">  GRAND TOTAL</t>
  </si>
  <si>
    <t>AUGUSTA</t>
  </si>
  <si>
    <t xml:space="preserve"> STATION</t>
  </si>
  <si>
    <t>October - March 31</t>
  </si>
  <si>
    <t>April - September</t>
  </si>
  <si>
    <t>Idaho</t>
  </si>
  <si>
    <t>Oregon</t>
  </si>
  <si>
    <t>DISCHARGES BY STATION</t>
  </si>
  <si>
    <t>DISCHARGES BY STATE</t>
  </si>
  <si>
    <t>Florida</t>
  </si>
  <si>
    <t>Virginia</t>
  </si>
  <si>
    <t>South Carolina</t>
  </si>
  <si>
    <t>Mississippi</t>
  </si>
  <si>
    <t>BIRMINGHAM</t>
  </si>
  <si>
    <t>Louisiana</t>
  </si>
  <si>
    <t>HINES</t>
  </si>
  <si>
    <t>Indiana</t>
  </si>
  <si>
    <t>PALO ALTO</t>
  </si>
  <si>
    <t>California</t>
  </si>
  <si>
    <t>TUCSON</t>
  </si>
  <si>
    <t>Arizona</t>
  </si>
  <si>
    <t>Colorado</t>
  </si>
  <si>
    <t>Texas</t>
  </si>
  <si>
    <t>Wyoming</t>
  </si>
  <si>
    <t>WEST HAVEN</t>
  </si>
  <si>
    <t>Maine</t>
  </si>
  <si>
    <t>Massachusetts</t>
  </si>
  <si>
    <t>West Virginia</t>
  </si>
  <si>
    <t>WEST PALM</t>
  </si>
  <si>
    <t>Floria</t>
  </si>
  <si>
    <t>Social Worker</t>
  </si>
  <si>
    <t>Team Leader Superv</t>
  </si>
  <si>
    <t>Pre Korean</t>
  </si>
  <si>
    <t>October-March</t>
  </si>
  <si>
    <t>April-September</t>
  </si>
  <si>
    <t>Pre-Korean</t>
  </si>
  <si>
    <t>Other  Applications</t>
  </si>
  <si>
    <t>Other Applications</t>
  </si>
  <si>
    <t>Total Other Applications</t>
  </si>
  <si>
    <t>VISN</t>
  </si>
  <si>
    <t>STA</t>
  </si>
  <si>
    <t>MON</t>
  </si>
  <si>
    <t>UNAVAIL BEDS</t>
  </si>
  <si>
    <t>ALOS</t>
  </si>
  <si>
    <t xml:space="preserve">WEST HAVEN 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</si>
  <si>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</si>
  <si>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</si>
  <si>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</si>
  <si>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</si>
  <si>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</si>
  <si>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</si>
  <si>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</si>
  <si>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</si>
  <si>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</si>
  <si>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</si>
  <si>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</si>
  <si>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</si>
  <si>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 xml:space="preserve">AUGUSTA </t>
  </si>
  <si>
    <t xml:space="preserve">BIRMINGHAM </t>
  </si>
  <si>
    <t xml:space="preserve">SAN JUAN PR </t>
  </si>
  <si>
    <t xml:space="preserve">HINES </t>
  </si>
  <si>
    <t xml:space="preserve">AMERICAN LAKE </t>
  </si>
  <si>
    <t xml:space="preserve">PALO ALTO </t>
  </si>
  <si>
    <t>TOTAL BEDS</t>
  </si>
  <si>
    <t xml:space="preserve">National Averages/Totals </t>
  </si>
  <si>
    <t>AUTH BEDS FY 96</t>
  </si>
  <si>
    <t>Reg</t>
  </si>
  <si>
    <t>AVG DAILY CENSUS (NON-CUM)</t>
  </si>
  <si>
    <t>AVG DAILY CENSUS (CUM)</t>
  </si>
  <si>
    <t>ALOS IN DAYS (BROS)</t>
  </si>
  <si>
    <t>W PALM BEACH</t>
  </si>
  <si>
    <t>SAN JUAN PR</t>
  </si>
  <si>
    <t xml:space="preserve"> WITH BROS</t>
  </si>
  <si>
    <t xml:space="preserve">FACILITY </t>
  </si>
  <si>
    <t>FACILITY</t>
  </si>
  <si>
    <t>Applications submitted to BRC</t>
  </si>
  <si>
    <t>Total</t>
  </si>
  <si>
    <t>Applications onWaitlist</t>
  </si>
  <si>
    <t>CURRENT OPERATING BEDS</t>
  </si>
  <si>
    <t>OTHER</t>
  </si>
  <si>
    <t>DUAL</t>
  </si>
  <si>
    <t>Recruit</t>
  </si>
  <si>
    <t>Admin</t>
  </si>
  <si>
    <t>Esta-blished</t>
  </si>
  <si>
    <t>Auth FTE</t>
  </si>
  <si>
    <t>Current FTE Level</t>
  </si>
  <si>
    <t>* Effective July 2003, Instructor ceiling was reduced by 2 and Ancillary increased by 2. Family Outreach Coordinator and Leisure Skills Instructor are reflected in the ancillary FTEE</t>
  </si>
  <si>
    <t>FTE Elim</t>
  </si>
  <si>
    <t>FTE Elimin</t>
  </si>
  <si>
    <t xml:space="preserve">Total FTE Elimin </t>
  </si>
  <si>
    <t>Total FTE Eliminated to Date</t>
  </si>
  <si>
    <t xml:space="preserve">FTE Eliminated Since 1996 </t>
  </si>
  <si>
    <t>FTE Esta-blished</t>
  </si>
  <si>
    <t>FTE Recruit</t>
  </si>
  <si>
    <t>FTE On Board</t>
  </si>
  <si>
    <t>FTE on Board</t>
  </si>
  <si>
    <t>VIST Coordinator</t>
  </si>
  <si>
    <t>Change in FTE Level</t>
  </si>
  <si>
    <t>Auth Staffing Level       FY 96</t>
  </si>
  <si>
    <t>Instructor</t>
  </si>
  <si>
    <t>West Palm</t>
  </si>
  <si>
    <t>Team Leader</t>
  </si>
  <si>
    <t>VIST</t>
  </si>
  <si>
    <t>Soc. Worker</t>
  </si>
  <si>
    <t>FTE Totals</t>
  </si>
  <si>
    <t>On Board</t>
  </si>
  <si>
    <t>TOTAL FTE</t>
  </si>
  <si>
    <t>TOTAL VACANCIES</t>
  </si>
  <si>
    <t>Palo Alto*</t>
  </si>
  <si>
    <t xml:space="preserve">* </t>
  </si>
  <si>
    <t>*Ancillary</t>
  </si>
  <si>
    <t xml:space="preserve">                               </t>
  </si>
  <si>
    <t xml:space="preserve">Total Apps </t>
  </si>
  <si>
    <t>Total Applications</t>
  </si>
  <si>
    <t>WW I</t>
  </si>
  <si>
    <t>SAN JUAN</t>
  </si>
  <si>
    <t>W/OUT BROS</t>
  </si>
  <si>
    <t>AVG</t>
  </si>
  <si>
    <t>W/OUTBROS</t>
  </si>
  <si>
    <t>W/ BROS</t>
  </si>
  <si>
    <t>Average Wait Time (in days)</t>
  </si>
  <si>
    <t>Total Wait Time</t>
  </si>
  <si>
    <t>Augusta**</t>
  </si>
  <si>
    <t>*Facility does not have this type of program</t>
  </si>
  <si>
    <t>Other*</t>
  </si>
  <si>
    <t>American Lake*</t>
  </si>
  <si>
    <t>West Haven *</t>
  </si>
  <si>
    <t>W. Palm Beach*</t>
  </si>
  <si>
    <t>AVG WAIT TIME (IN DAYS)</t>
  </si>
  <si>
    <t xml:space="preserve">AVG WAIT TIME (IN DAYS) </t>
  </si>
  <si>
    <t>Oct.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</si>
  <si>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</si>
  <si>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</si>
  <si>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</si>
  <si>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</si>
  <si>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</si>
  <si>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</si>
  <si>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</si>
  <si>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</si>
  <si>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</si>
  <si>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</si>
  <si>
    <t>STATION NAME</t>
  </si>
  <si>
    <t>VA CENTRAL TEXAS HCS</t>
  </si>
  <si>
    <t>SOUTHERN ARIZONA HCS</t>
  </si>
  <si>
    <t>PUGET SOUND HCS</t>
  </si>
  <si>
    <t>Vacancies</t>
  </si>
  <si>
    <t>Auth FTE Level</t>
  </si>
  <si>
    <t>Georgia</t>
  </si>
  <si>
    <t>North Carolina</t>
  </si>
  <si>
    <t>Alabama</t>
  </si>
  <si>
    <t>Tennessee</t>
  </si>
  <si>
    <t>Fayetteville, NC</t>
  </si>
  <si>
    <t>Illinois</t>
  </si>
  <si>
    <t xml:space="preserve">Alaska </t>
  </si>
  <si>
    <t>vacancies</t>
  </si>
  <si>
    <t>Vacacies</t>
  </si>
  <si>
    <t>Vacanc ies</t>
  </si>
  <si>
    <t xml:space="preserve">ALOS IN DAYS </t>
  </si>
  <si>
    <t>AVG LOS (days)</t>
  </si>
  <si>
    <t>AVG LOS       (days)</t>
  </si>
  <si>
    <t>AVG LOS (wks)</t>
  </si>
  <si>
    <t>AVG LOS       (wks)</t>
  </si>
  <si>
    <t>AVG LOS  (wks)</t>
  </si>
  <si>
    <t>OCCU-PANCY RATE %</t>
  </si>
  <si>
    <t>AVG ALOS (days)</t>
  </si>
  <si>
    <t>AVG ALOS (wks)</t>
  </si>
  <si>
    <t>West Haven  VISN 1</t>
  </si>
  <si>
    <t>W. Palm Beach  VISN 8</t>
  </si>
  <si>
    <t>American Lake  VISN 20</t>
  </si>
  <si>
    <t>AVG WAIT TIME (wks)</t>
  </si>
  <si>
    <t>AVG WAIT TIME (mos.)</t>
  </si>
  <si>
    <t>Augusta           VISN 7</t>
  </si>
  <si>
    <t>Hines                   VISN 12</t>
  </si>
  <si>
    <t>Palo Alto          VISN 21</t>
  </si>
  <si>
    <t>San Juan            VISN 8</t>
  </si>
  <si>
    <t>Tucson                  VISN 18</t>
  </si>
  <si>
    <t>Birmingham         VISN 7</t>
  </si>
  <si>
    <t>WACO                VISN 17</t>
  </si>
  <si>
    <t xml:space="preserve"> Total Dual Aplications</t>
  </si>
  <si>
    <t>% Change</t>
  </si>
  <si>
    <t>Reflects 8.9 reduction in Ancillary staff from FY 04 report.  FTE are not part of the blind centers FTE</t>
  </si>
  <si>
    <t>VISN #</t>
  </si>
  <si>
    <t>National Averages</t>
  </si>
  <si>
    <t>Augusta, GA</t>
  </si>
  <si>
    <t>Asheville, NC</t>
  </si>
  <si>
    <t>Durham, NC</t>
  </si>
  <si>
    <t>Charleston, SC</t>
  </si>
  <si>
    <t>Bay Pines, FL</t>
  </si>
  <si>
    <t>Biloxi, MS</t>
  </si>
  <si>
    <t>Birmingham, AL</t>
  </si>
  <si>
    <t>Daytona Beach, FL</t>
  </si>
  <si>
    <t>Decatur, GA</t>
  </si>
  <si>
    <t>Gainesville, FL</t>
  </si>
  <si>
    <t>Hampton, VA</t>
  </si>
  <si>
    <t>Huntington, WV</t>
  </si>
  <si>
    <t>Alexandria, LA</t>
  </si>
  <si>
    <t>Jacksonville, FL</t>
  </si>
  <si>
    <t>Cincinnati, OH</t>
  </si>
  <si>
    <t>Danville, , IL</t>
  </si>
  <si>
    <t>Hines, IL</t>
  </si>
  <si>
    <t>Marion, IN</t>
  </si>
  <si>
    <t>Peoria, IL</t>
  </si>
  <si>
    <t>Indianapolis, IN</t>
  </si>
  <si>
    <t>Ohio</t>
  </si>
  <si>
    <t>Danville, IL</t>
  </si>
  <si>
    <t>Iron Mountain, MI</t>
  </si>
  <si>
    <t>Puerto Rico</t>
  </si>
  <si>
    <t>Boston/Jamaica Plains, MA</t>
  </si>
  <si>
    <t>White River, VT</t>
  </si>
  <si>
    <t>Manchester, NH</t>
  </si>
  <si>
    <t>New Hampshire</t>
  </si>
  <si>
    <t>Vermont</t>
  </si>
  <si>
    <t>Togus, ME</t>
  </si>
  <si>
    <t>New Humpshire</t>
  </si>
  <si>
    <t>Massachussetts</t>
  </si>
  <si>
    <t>Lousiana</t>
  </si>
  <si>
    <t>AUTH BEDSFY 06</t>
  </si>
  <si>
    <t>Occupancy Rate %</t>
  </si>
  <si>
    <t>FY 06</t>
  </si>
  <si>
    <t>Washington</t>
  </si>
  <si>
    <t>Seattle, WA</t>
  </si>
  <si>
    <t>Takoma, WA</t>
  </si>
  <si>
    <t>Portland, OR</t>
  </si>
  <si>
    <t>Walla Walla, WA</t>
  </si>
  <si>
    <t>Spokane, WA</t>
  </si>
  <si>
    <t>Sheridan, WY</t>
  </si>
  <si>
    <t>Boise, ID</t>
  </si>
  <si>
    <t>Phoenix, AZ</t>
  </si>
  <si>
    <t>Michigan</t>
  </si>
  <si>
    <t>Detroit, MI</t>
  </si>
  <si>
    <t>Columbus, OH</t>
  </si>
  <si>
    <t>Wichita, KS</t>
  </si>
  <si>
    <t>Kentucky</t>
  </si>
  <si>
    <t>Columbia, SC</t>
  </si>
  <si>
    <t>Lake City, FL</t>
  </si>
  <si>
    <t>Dubling, GA</t>
  </si>
  <si>
    <t>Fayeteville, NC</t>
  </si>
  <si>
    <t>Lexington, KY</t>
  </si>
  <si>
    <t>Orlando, FL</t>
  </si>
  <si>
    <t>Iowa</t>
  </si>
  <si>
    <t>Kansas</t>
  </si>
  <si>
    <t>Minnesota</t>
  </si>
  <si>
    <t>Missouri</t>
  </si>
  <si>
    <t>Nebraska</t>
  </si>
  <si>
    <t>Oklahoma</t>
  </si>
  <si>
    <t>Pennsylvania</t>
  </si>
  <si>
    <t>South Dakota</t>
  </si>
  <si>
    <t>Wisconsin</t>
  </si>
  <si>
    <t>Des Moines, IA</t>
  </si>
  <si>
    <t>IL</t>
  </si>
  <si>
    <t>Wetside, IL</t>
  </si>
  <si>
    <t>Evanville, IN</t>
  </si>
  <si>
    <t>Leavenworth, KS</t>
  </si>
  <si>
    <t>Topeka, KS</t>
  </si>
  <si>
    <t>Louisville, KY</t>
  </si>
  <si>
    <t>Battle Creek, MI</t>
  </si>
  <si>
    <t>Ann Arbor, MI</t>
  </si>
  <si>
    <t>Minneapolis, MN</t>
  </si>
  <si>
    <t>Columbia, MO</t>
  </si>
  <si>
    <t>Kansas City, MO</t>
  </si>
  <si>
    <t>Pop Bluff, MO</t>
  </si>
  <si>
    <t>St. Louis, MO</t>
  </si>
  <si>
    <t>Omaha, NE</t>
  </si>
  <si>
    <t>Cleveland, OH</t>
  </si>
  <si>
    <t>Butler, PA</t>
  </si>
  <si>
    <t>Pittsburgh, PA</t>
  </si>
  <si>
    <t>Sioux Falls, SD</t>
  </si>
  <si>
    <t>Madison, WI</t>
  </si>
  <si>
    <t>Milwaukee, WI</t>
  </si>
  <si>
    <t>Tomah, WI</t>
  </si>
  <si>
    <t>Iowa City, IA</t>
  </si>
  <si>
    <t>Arkansas</t>
  </si>
  <si>
    <t>New Mexico</t>
  </si>
  <si>
    <t>Nevada</t>
  </si>
  <si>
    <t>Utah</t>
  </si>
  <si>
    <t>Grand Junction, CO</t>
  </si>
  <si>
    <t>Denver, CO</t>
  </si>
  <si>
    <t>San Diego, CA</t>
  </si>
  <si>
    <t>Prescot, AZ</t>
  </si>
  <si>
    <t xml:space="preserve">Tucson, AZ </t>
  </si>
  <si>
    <t>Albuquerque, NM</t>
  </si>
  <si>
    <t>Las Vegas, NV</t>
  </si>
  <si>
    <t>Muskogee, OK</t>
  </si>
  <si>
    <t>Oklahoma City, OK</t>
  </si>
  <si>
    <t>El Paso, TX</t>
  </si>
  <si>
    <t>Houston, TX</t>
  </si>
  <si>
    <t>Salt Lake City, UT</t>
  </si>
  <si>
    <t>Cheyenne, WY</t>
  </si>
  <si>
    <t>Los Angeles, CA</t>
  </si>
  <si>
    <t>Lubbock, TX</t>
  </si>
  <si>
    <t>Tallahassee, FL</t>
  </si>
  <si>
    <t>Tuscaloosa, AL</t>
  </si>
  <si>
    <t>Tuskegee, AL</t>
  </si>
  <si>
    <t>New Orleans, LA</t>
  </si>
  <si>
    <t>Shreveport, LA</t>
  </si>
  <si>
    <t>Jackson, MS</t>
  </si>
  <si>
    <t>Memphis, TN</t>
  </si>
  <si>
    <t>Nashville, TN</t>
  </si>
  <si>
    <t>Winston-Salem, NC</t>
  </si>
  <si>
    <t>Tampa, FL</t>
  </si>
  <si>
    <t>AR</t>
  </si>
  <si>
    <t>Little Rock, AR</t>
  </si>
  <si>
    <t>Mountain Home, TN</t>
  </si>
  <si>
    <t>Oakland Park, FL</t>
  </si>
  <si>
    <t>Hawaii</t>
  </si>
  <si>
    <t>Greater Los Angeles</t>
  </si>
  <si>
    <t>Loma Linda, CA</t>
  </si>
  <si>
    <t>Long Beach, CA</t>
  </si>
  <si>
    <t>Palo Alto, CA</t>
  </si>
  <si>
    <t>Sacramento, CA</t>
  </si>
  <si>
    <t>San Francisco, CA</t>
  </si>
  <si>
    <t>Fresno, CA</t>
  </si>
  <si>
    <t>Honolulu, HI</t>
  </si>
  <si>
    <t>Reno, NV</t>
  </si>
  <si>
    <t>San Antonio, TX</t>
  </si>
  <si>
    <t>Fort Harrison, MN</t>
  </si>
  <si>
    <t>Montana</t>
  </si>
  <si>
    <t>Waco, TX</t>
  </si>
  <si>
    <t>Dallas, TX</t>
  </si>
  <si>
    <t>AVG DAILY CENSUS (CUM)  (KLF)</t>
  </si>
  <si>
    <t>ADM (KLF)</t>
  </si>
  <si>
    <t xml:space="preserve">ADM (KLF) </t>
  </si>
  <si>
    <t>PTS TREATED (KLF)</t>
  </si>
  <si>
    <t>DISC (KLF)</t>
  </si>
  <si>
    <t>BDOC (KLF)</t>
  </si>
  <si>
    <t>AVG DAILY CENSUS (NON-CUM) (KLF)</t>
  </si>
  <si>
    <t>DISC (KLF)HARGES</t>
  </si>
  <si>
    <t xml:space="preserve"> DISC (KLF)</t>
  </si>
  <si>
    <t>TOTAL DISC (KLF)HARGES</t>
  </si>
  <si>
    <t xml:space="preserve">PTS TREATED (KLF) </t>
  </si>
  <si>
    <t xml:space="preserve">DISC (KLF) </t>
  </si>
  <si>
    <t>Bonham, TX</t>
  </si>
  <si>
    <t>Fort Myers, FL</t>
  </si>
  <si>
    <t>West Palm Beach, FL</t>
  </si>
  <si>
    <t>Miami, FL</t>
  </si>
  <si>
    <t>Greater Los Angeles, CA</t>
  </si>
  <si>
    <t>Fort Harrison, MO</t>
  </si>
  <si>
    <t>Dublin, GA</t>
  </si>
  <si>
    <t>Fayeville, NC</t>
  </si>
  <si>
    <t>Decatur</t>
  </si>
  <si>
    <t>Fayetteville, AR</t>
  </si>
  <si>
    <t>Saginaw</t>
  </si>
  <si>
    <t>Chillicothe, OH</t>
  </si>
  <si>
    <t>Erie, PA</t>
  </si>
  <si>
    <t>Pittsburg, PA</t>
  </si>
  <si>
    <t>Washington, DC</t>
  </si>
  <si>
    <t>Delaware</t>
  </si>
  <si>
    <t>Conecticutt</t>
  </si>
  <si>
    <t>Maryland</t>
  </si>
  <si>
    <t>New Jersey</t>
  </si>
  <si>
    <t>Rhode Island</t>
  </si>
  <si>
    <t>Boston, MA/OPC/Jamaica</t>
  </si>
  <si>
    <t>Northhampton, MA</t>
  </si>
  <si>
    <t>Wilmington, DE</t>
  </si>
  <si>
    <t>West Haven, CT</t>
  </si>
  <si>
    <t>Baltimore, MD</t>
  </si>
  <si>
    <t>East Orange, NJ</t>
  </si>
  <si>
    <t>New York</t>
  </si>
  <si>
    <t>Albany, NY</t>
  </si>
  <si>
    <t>Bronx, NY</t>
  </si>
  <si>
    <t>Brooklyn, NY</t>
  </si>
  <si>
    <t>Buffalo, NY</t>
  </si>
  <si>
    <t>Castle Point, NY</t>
  </si>
  <si>
    <t>New York, NY</t>
  </si>
  <si>
    <t>Northport, NY</t>
  </si>
  <si>
    <t>Syracuse, NY</t>
  </si>
  <si>
    <t>Altoona, PA</t>
  </si>
  <si>
    <t>Coatesville, PA</t>
  </si>
  <si>
    <t>Lebanon, PA</t>
  </si>
  <si>
    <t>Philadelphia, PA</t>
  </si>
  <si>
    <t>Wilkes-Barre, PA</t>
  </si>
  <si>
    <t>Providence, RI</t>
  </si>
  <si>
    <t>Richmond, VA</t>
  </si>
  <si>
    <t>District of Columbia</t>
  </si>
  <si>
    <t>Martinsburg, WV</t>
  </si>
  <si>
    <t>FY2007</t>
  </si>
  <si>
    <r>
      <t xml:space="preserve">OCCU-PANCY RATE </t>
    </r>
    <r>
      <rPr>
        <b/>
        <strike/>
        <sz val="7"/>
        <color indexed="8"/>
        <rFont val="Arial"/>
        <family val="2"/>
      </rPr>
      <t>%</t>
    </r>
  </si>
  <si>
    <t>Saginaw, MI</t>
  </si>
  <si>
    <t>Connecticut</t>
  </si>
  <si>
    <t>Bath, NY</t>
  </si>
  <si>
    <t>Salem, VA</t>
  </si>
  <si>
    <t>Northampton, MA</t>
  </si>
  <si>
    <t>Fort Harrison, MT</t>
  </si>
  <si>
    <t>Montgomery, AL</t>
  </si>
  <si>
    <t>Ft Myers, FL</t>
  </si>
  <si>
    <t>Dayton, OH</t>
  </si>
  <si>
    <t>St. Cloud, MN</t>
  </si>
  <si>
    <t>DISCHARGES (KLF)</t>
  </si>
  <si>
    <t xml:space="preserve">Anchorage, AK </t>
  </si>
  <si>
    <t>Montrose, NY</t>
  </si>
  <si>
    <t>FY 08 Workload Data for Blind Centers (October 1, 2007-September 30, 2008)</t>
  </si>
  <si>
    <t>Auth Staffing Level  FY 08</t>
  </si>
  <si>
    <t>FTE Eliminated  FY 08</t>
  </si>
  <si>
    <t>FY 08 National Totals</t>
  </si>
  <si>
    <t>FY  08 Staffing Levels</t>
  </si>
  <si>
    <t>FY 08 Discharges to date</t>
  </si>
  <si>
    <t>AGE RANGE OF ADMISSIONS:  FY 08</t>
  </si>
  <si>
    <t>Reporting Date:  FY 2007 - FY 2008</t>
  </si>
  <si>
    <t>FY2008</t>
  </si>
  <si>
    <t>FY 2008</t>
  </si>
  <si>
    <t xml:space="preserve">FY2007 </t>
  </si>
  <si>
    <t>Battlecreek, MI</t>
  </si>
  <si>
    <t>Fargo, ND</t>
  </si>
  <si>
    <t>Ford Meade, SD</t>
  </si>
  <si>
    <t>Big Spring, TX</t>
  </si>
  <si>
    <t>Kansas, MO</t>
  </si>
  <si>
    <t>North Texas, TX</t>
  </si>
  <si>
    <t>Amarillo, TX</t>
  </si>
  <si>
    <t>Central Plains, IA</t>
  </si>
  <si>
    <t>Pensacola, FL</t>
  </si>
  <si>
    <t xml:space="preserve">Fort Myers, FL </t>
  </si>
  <si>
    <t>Biloxi, MI</t>
  </si>
  <si>
    <t>Pensacola</t>
  </si>
  <si>
    <t>Anchorage, AK</t>
  </si>
  <si>
    <t>Gainesville, GA</t>
  </si>
  <si>
    <t>Alaska</t>
  </si>
  <si>
    <t>Little Rock, AZ</t>
  </si>
  <si>
    <t>Fort Mayers, FL</t>
  </si>
  <si>
    <t>Chattanooga, TN</t>
  </si>
  <si>
    <t>Knoxville, TN</t>
  </si>
  <si>
    <t>Ft, Meade, SD</t>
  </si>
  <si>
    <t>North Chicago, IL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</si>
</sst>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&quot;$&quot;#,##0"/>
    <numFmt numFmtId="167" formatCode="_(&quot;$&quot;* #,##0_);_(&quot;$&quot;* \(#,##0\);_(&quot;$&quot;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mmmmm"/>
    <numFmt numFmtId="172" formatCode="mm/dd/yy"/>
    <numFmt numFmtId="173" formatCode="mmm\-yyyy"/>
    <numFmt numFmtId="174" formatCode="0.0%"/>
    <numFmt numFmtId="175" formatCode="0.00;[Red]0.00"/>
    <numFmt numFmtId="176" formatCode="00000"/>
    <numFmt numFmtId="177" formatCode="0.0000"/>
    <numFmt numFmtId="178" formatCode="[$-409]dddd\,\ mmmm\ dd\,\ yyyy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7.5"/>
      <name val="MS Sans Serif"/>
      <family val="2"/>
    </font>
    <font>
      <i/>
      <sz val="8"/>
      <name val="Arial"/>
      <family val="2"/>
    </font>
    <font>
      <sz val="10"/>
      <name val="MS Sans Serif"/>
      <family val="2"/>
    </font>
    <font>
      <sz val="7"/>
      <name val="MS Sans Serif"/>
      <family val="2"/>
    </font>
    <font>
      <sz val="8"/>
      <name val="MS Sans Serif"/>
      <family val="2"/>
    </font>
    <font>
      <sz val="10"/>
      <name val="Microsoft Sans Serif"/>
      <family val="2"/>
    </font>
    <font>
      <b/>
      <sz val="7.5"/>
      <name val="Microsoft Sans Serif"/>
      <family val="2"/>
    </font>
    <font>
      <sz val="7"/>
      <name val="Microsoft Sans Serif"/>
      <family val="2"/>
    </font>
    <font>
      <b/>
      <sz val="7"/>
      <name val="Microsoft Sans Serif"/>
      <family val="2"/>
    </font>
    <font>
      <sz val="10"/>
      <color indexed="9"/>
      <name val="Arial"/>
      <family val="0"/>
    </font>
    <font>
      <sz val="8"/>
      <color indexed="8"/>
      <name val="Arial"/>
      <family val="0"/>
    </font>
    <font>
      <sz val="6"/>
      <name val="Microsoft Sans Serif"/>
      <family val="2"/>
    </font>
    <font>
      <b/>
      <sz val="2.25"/>
      <name val="Arial"/>
      <family val="2"/>
    </font>
    <font>
      <sz val="1.5"/>
      <name val="Arial"/>
      <family val="2"/>
    </font>
    <font>
      <sz val="3.5"/>
      <name val="Arial"/>
      <family val="0"/>
    </font>
    <font>
      <sz val="15.75"/>
      <name val="Arial"/>
      <family val="0"/>
    </font>
    <font>
      <sz val="2.25"/>
      <name val="Arial"/>
      <family val="2"/>
    </font>
    <font>
      <b/>
      <sz val="9"/>
      <color indexed="8"/>
      <name val="Arial"/>
      <family val="0"/>
    </font>
    <font>
      <b/>
      <sz val="8"/>
      <color indexed="8"/>
      <name val="Arial"/>
      <family val="2"/>
    </font>
    <font>
      <b/>
      <sz val="14"/>
      <name val="Arial"/>
      <family val="0"/>
    </font>
    <font>
      <sz val="8"/>
      <color indexed="10"/>
      <name val="Arial"/>
      <family val="2"/>
    </font>
    <font>
      <sz val="7.5"/>
      <name val="Arial"/>
      <family val="2"/>
    </font>
    <font>
      <sz val="7.5"/>
      <color indexed="8"/>
      <name val="Arial"/>
      <family val="2"/>
    </font>
    <font>
      <b/>
      <sz val="7"/>
      <color indexed="8"/>
      <name val="Arial"/>
      <family val="2"/>
    </font>
    <font>
      <b/>
      <sz val="7.5"/>
      <color indexed="8"/>
      <name val="Arial"/>
      <family val="2"/>
    </font>
    <font>
      <b/>
      <strike/>
      <sz val="7"/>
      <color indexed="8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7"/>
      <color indexed="8"/>
      <name val="Arial"/>
      <family val="2"/>
    </font>
    <font>
      <b/>
      <sz val="6"/>
      <color indexed="8"/>
      <name val="Arial"/>
      <family val="2"/>
    </font>
    <font>
      <sz val="6"/>
      <name val="Arial"/>
      <family val="2"/>
    </font>
    <font>
      <b/>
      <sz val="7.5"/>
      <color indexed="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8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ck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ck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double">
        <color indexed="8"/>
      </right>
      <top style="thin"/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/>
      <top style="thin"/>
      <bottom style="thin"/>
    </border>
    <border>
      <left style="thin"/>
      <right style="double">
        <color indexed="8"/>
      </right>
      <top>
        <color indexed="63"/>
      </top>
      <bottom style="thin"/>
    </border>
    <border>
      <left style="thin"/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thin"/>
      <bottom style="thin"/>
    </border>
    <border>
      <left style="double">
        <color indexed="8"/>
      </left>
      <right style="thin"/>
      <top style="thin"/>
      <bottom style="thin">
        <color indexed="8"/>
      </bottom>
    </border>
    <border>
      <left style="double">
        <color indexed="8"/>
      </left>
      <right style="thin"/>
      <top style="thin">
        <color indexed="8"/>
      </top>
      <bottom style="thin">
        <color indexed="8"/>
      </bottom>
    </border>
    <border>
      <left style="double">
        <color indexed="8"/>
      </left>
      <right style="thin"/>
      <top style="thin">
        <color indexed="8"/>
      </top>
      <bottom style="thin"/>
    </border>
    <border>
      <left style="double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medium"/>
    </border>
    <border>
      <left style="medium"/>
      <right style="double"/>
      <top style="medium"/>
      <bottom style="medium"/>
    </border>
    <border>
      <left style="double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double"/>
      <top>
        <color indexed="63"/>
      </top>
      <bottom style="thick"/>
    </border>
    <border>
      <left style="double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double"/>
      <top style="thick"/>
      <bottom style="medium"/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double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" fontId="0" fillId="0" borderId="3" xfId="0" applyNumberFormat="1" applyFont="1" applyBorder="1" applyAlignment="1">
      <alignment horizontal="right"/>
    </xf>
    <xf numFmtId="17" fontId="0" fillId="0" borderId="0" xfId="0" applyNumberFormat="1" applyFont="1" applyBorder="1" applyAlignment="1">
      <alignment horizontal="right"/>
    </xf>
    <xf numFmtId="17" fontId="0" fillId="0" borderId="3" xfId="0" applyNumberFormat="1" applyFont="1" applyBorder="1" applyAlignment="1">
      <alignment horizontal="right" vertical="center"/>
    </xf>
    <xf numFmtId="0" fontId="0" fillId="2" borderId="0" xfId="0" applyFill="1" applyAlignment="1">
      <alignment/>
    </xf>
    <xf numFmtId="0" fontId="0" fillId="2" borderId="4" xfId="0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7" fontId="0" fillId="2" borderId="0" xfId="0" applyNumberFormat="1" applyFont="1" applyFill="1" applyBorder="1" applyAlignment="1">
      <alignment horizontal="right"/>
    </xf>
    <xf numFmtId="9" fontId="0" fillId="2" borderId="0" xfId="0" applyNumberFormat="1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1" fontId="3" fillId="2" borderId="0" xfId="0" applyNumberFormat="1" applyFont="1" applyFill="1" applyBorder="1" applyAlignment="1">
      <alignment/>
    </xf>
    <xf numFmtId="1" fontId="3" fillId="0" borderId="10" xfId="0" applyNumberFormat="1" applyFont="1" applyBorder="1" applyAlignment="1">
      <alignment/>
    </xf>
    <xf numFmtId="1" fontId="0" fillId="2" borderId="0" xfId="0" applyNumberFormat="1" applyFill="1" applyAlignment="1">
      <alignment/>
    </xf>
    <xf numFmtId="0" fontId="3" fillId="2" borderId="10" xfId="0" applyFont="1" applyFill="1" applyBorder="1" applyAlignment="1">
      <alignment/>
    </xf>
    <xf numFmtId="1" fontId="3" fillId="2" borderId="10" xfId="0" applyNumberFormat="1" applyFont="1" applyFill="1" applyBorder="1" applyAlignment="1">
      <alignment/>
    </xf>
    <xf numFmtId="1" fontId="3" fillId="2" borderId="9" xfId="0" applyNumberFormat="1" applyFont="1" applyFill="1" applyBorder="1" applyAlignment="1">
      <alignment/>
    </xf>
    <xf numFmtId="0" fontId="3" fillId="2" borderId="9" xfId="0" applyFont="1" applyFill="1" applyBorder="1" applyAlignment="1">
      <alignment/>
    </xf>
    <xf numFmtId="9" fontId="0" fillId="0" borderId="0" xfId="0" applyNumberFormat="1" applyFont="1" applyBorder="1" applyAlignment="1">
      <alignment/>
    </xf>
    <xf numFmtId="0" fontId="0" fillId="2" borderId="11" xfId="0" applyFont="1" applyFill="1" applyBorder="1" applyAlignment="1">
      <alignment vertical="center"/>
    </xf>
    <xf numFmtId="0" fontId="3" fillId="2" borderId="0" xfId="0" applyFont="1" applyFill="1" applyBorder="1" applyAlignment="1">
      <alignment/>
    </xf>
    <xf numFmtId="1" fontId="0" fillId="2" borderId="0" xfId="0" applyNumberFormat="1" applyFont="1" applyFill="1" applyAlignment="1">
      <alignment/>
    </xf>
    <xf numFmtId="1" fontId="0" fillId="2" borderId="0" xfId="0" applyNumberFormat="1" applyFont="1" applyFill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13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0" fontId="0" fillId="2" borderId="15" xfId="0" applyFont="1" applyFill="1" applyBorder="1" applyAlignment="1">
      <alignment vertical="center"/>
    </xf>
    <xf numFmtId="17" fontId="0" fillId="0" borderId="16" xfId="0" applyNumberFormat="1" applyFont="1" applyBorder="1" applyAlignment="1">
      <alignment horizontal="right"/>
    </xf>
    <xf numFmtId="0" fontId="0" fillId="2" borderId="17" xfId="0" applyFont="1" applyFill="1" applyBorder="1" applyAlignment="1">
      <alignment vertical="center"/>
    </xf>
    <xf numFmtId="17" fontId="0" fillId="0" borderId="18" xfId="0" applyNumberFormat="1" applyFont="1" applyBorder="1" applyAlignment="1">
      <alignment horizontal="right"/>
    </xf>
    <xf numFmtId="17" fontId="0" fillId="0" borderId="16" xfId="0" applyNumberFormat="1" applyFont="1" applyBorder="1" applyAlignment="1">
      <alignment horizontal="right" vertical="center"/>
    </xf>
    <xf numFmtId="0" fontId="0" fillId="2" borderId="19" xfId="0" applyFont="1" applyFill="1" applyBorder="1" applyAlignment="1">
      <alignment/>
    </xf>
    <xf numFmtId="17" fontId="0" fillId="0" borderId="20" xfId="0" applyNumberFormat="1" applyFont="1" applyBorder="1" applyAlignment="1">
      <alignment horizontal="right"/>
    </xf>
    <xf numFmtId="17" fontId="0" fillId="0" borderId="14" xfId="0" applyNumberFormat="1" applyFont="1" applyBorder="1" applyAlignment="1">
      <alignment horizontal="right"/>
    </xf>
    <xf numFmtId="0" fontId="1" fillId="2" borderId="0" xfId="0" applyFont="1" applyFill="1" applyBorder="1" applyAlignment="1">
      <alignment/>
    </xf>
    <xf numFmtId="1" fontId="3" fillId="2" borderId="8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1" fontId="0" fillId="0" borderId="16" xfId="0" applyNumberFormat="1" applyFont="1" applyFill="1" applyBorder="1" applyAlignment="1">
      <alignment/>
    </xf>
    <xf numFmtId="17" fontId="0" fillId="0" borderId="21" xfId="0" applyNumberFormat="1" applyFont="1" applyBorder="1" applyAlignment="1">
      <alignment horizontal="right"/>
    </xf>
    <xf numFmtId="1" fontId="0" fillId="0" borderId="22" xfId="0" applyNumberFormat="1" applyFont="1" applyBorder="1" applyAlignment="1">
      <alignment/>
    </xf>
    <xf numFmtId="17" fontId="0" fillId="0" borderId="22" xfId="0" applyNumberFormat="1" applyFont="1" applyBorder="1" applyAlignment="1">
      <alignment horizontal="right"/>
    </xf>
    <xf numFmtId="17" fontId="0" fillId="0" borderId="23" xfId="0" applyNumberFormat="1" applyFont="1" applyBorder="1" applyAlignment="1">
      <alignment horizontal="right"/>
    </xf>
    <xf numFmtId="0" fontId="0" fillId="2" borderId="0" xfId="0" applyFill="1" applyBorder="1" applyAlignment="1">
      <alignment vertical="center"/>
    </xf>
    <xf numFmtId="0" fontId="3" fillId="2" borderId="4" xfId="0" applyFont="1" applyFill="1" applyBorder="1" applyAlignment="1">
      <alignment/>
    </xf>
    <xf numFmtId="0" fontId="3" fillId="2" borderId="11" xfId="0" applyFont="1" applyFill="1" applyBorder="1" applyAlignment="1">
      <alignment vertical="center"/>
    </xf>
    <xf numFmtId="17" fontId="3" fillId="0" borderId="24" xfId="0" applyNumberFormat="1" applyFont="1" applyBorder="1" applyAlignment="1">
      <alignment horizontal="right"/>
    </xf>
    <xf numFmtId="1" fontId="3" fillId="0" borderId="16" xfId="0" applyNumberFormat="1" applyFont="1" applyBorder="1" applyAlignment="1">
      <alignment/>
    </xf>
    <xf numFmtId="0" fontId="3" fillId="2" borderId="6" xfId="0" applyFont="1" applyFill="1" applyBorder="1" applyAlignment="1">
      <alignment vertical="center"/>
    </xf>
    <xf numFmtId="17" fontId="3" fillId="0" borderId="0" xfId="0" applyNumberFormat="1" applyFont="1" applyBorder="1" applyAlignment="1">
      <alignment horizontal="right"/>
    </xf>
    <xf numFmtId="0" fontId="3" fillId="2" borderId="7" xfId="0" applyFont="1" applyFill="1" applyBorder="1" applyAlignment="1">
      <alignment/>
    </xf>
    <xf numFmtId="1" fontId="2" fillId="3" borderId="24" xfId="0" applyNumberFormat="1" applyFont="1" applyFill="1" applyBorder="1" applyAlignment="1">
      <alignment horizontal="center"/>
    </xf>
    <xf numFmtId="1" fontId="3" fillId="0" borderId="3" xfId="0" applyNumberFormat="1" applyFont="1" applyBorder="1" applyAlignment="1">
      <alignment/>
    </xf>
    <xf numFmtId="1" fontId="3" fillId="0" borderId="25" xfId="0" applyNumberFormat="1" applyFont="1" applyBorder="1" applyAlignment="1">
      <alignment/>
    </xf>
    <xf numFmtId="1" fontId="2" fillId="3" borderId="26" xfId="0" applyNumberFormat="1" applyFont="1" applyFill="1" applyBorder="1" applyAlignment="1">
      <alignment horizontal="center"/>
    </xf>
    <xf numFmtId="1" fontId="3" fillId="0" borderId="15" xfId="0" applyNumberFormat="1" applyFont="1" applyBorder="1" applyAlignment="1">
      <alignment/>
    </xf>
    <xf numFmtId="1" fontId="2" fillId="3" borderId="27" xfId="0" applyNumberFormat="1" applyFont="1" applyFill="1" applyBorder="1" applyAlignment="1">
      <alignment horizontal="center"/>
    </xf>
    <xf numFmtId="0" fontId="3" fillId="2" borderId="28" xfId="0" applyFont="1" applyFill="1" applyBorder="1" applyAlignment="1">
      <alignment/>
    </xf>
    <xf numFmtId="17" fontId="3" fillId="0" borderId="29" xfId="0" applyNumberFormat="1" applyFont="1" applyBorder="1" applyAlignment="1">
      <alignment horizontal="right"/>
    </xf>
    <xf numFmtId="1" fontId="3" fillId="0" borderId="30" xfId="0" applyNumberFormat="1" applyFont="1" applyBorder="1" applyAlignment="1">
      <alignment/>
    </xf>
    <xf numFmtId="1" fontId="3" fillId="0" borderId="29" xfId="0" applyNumberFormat="1" applyFont="1" applyBorder="1" applyAlignment="1">
      <alignment/>
    </xf>
    <xf numFmtId="1" fontId="3" fillId="0" borderId="31" xfId="0" applyNumberFormat="1" applyFont="1" applyBorder="1" applyAlignment="1">
      <alignment/>
    </xf>
    <xf numFmtId="1" fontId="3" fillId="0" borderId="32" xfId="0" applyNumberFormat="1" applyFont="1" applyBorder="1" applyAlignment="1">
      <alignment/>
    </xf>
    <xf numFmtId="1" fontId="3" fillId="0" borderId="33" xfId="0" applyNumberFormat="1" applyFont="1" applyBorder="1" applyAlignment="1">
      <alignment/>
    </xf>
    <xf numFmtId="17" fontId="3" fillId="0" borderId="14" xfId="0" applyNumberFormat="1" applyFont="1" applyBorder="1" applyAlignment="1">
      <alignment horizontal="right"/>
    </xf>
    <xf numFmtId="1" fontId="3" fillId="0" borderId="34" xfId="0" applyNumberFormat="1" applyFont="1" applyBorder="1" applyAlignment="1">
      <alignment/>
    </xf>
    <xf numFmtId="1" fontId="2" fillId="3" borderId="23" xfId="0" applyNumberFormat="1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1" fontId="3" fillId="0" borderId="35" xfId="0" applyNumberFormat="1" applyFont="1" applyBorder="1" applyAlignment="1">
      <alignment/>
    </xf>
    <xf numFmtId="1" fontId="3" fillId="4" borderId="33" xfId="0" applyNumberFormat="1" applyFont="1" applyFill="1" applyBorder="1" applyAlignment="1">
      <alignment horizontal="center" textRotation="180"/>
    </xf>
    <xf numFmtId="0" fontId="3" fillId="4" borderId="33" xfId="0" applyFont="1" applyFill="1" applyBorder="1" applyAlignment="1">
      <alignment textRotation="180"/>
    </xf>
    <xf numFmtId="0" fontId="3" fillId="4" borderId="33" xfId="0" applyFont="1" applyFill="1" applyBorder="1" applyAlignment="1">
      <alignment horizontal="left" textRotation="180"/>
    </xf>
    <xf numFmtId="0" fontId="1" fillId="2" borderId="0" xfId="0" applyFont="1" applyFill="1" applyBorder="1" applyAlignment="1">
      <alignment/>
    </xf>
    <xf numFmtId="1" fontId="3" fillId="4" borderId="36" xfId="0" applyNumberFormat="1" applyFont="1" applyFill="1" applyBorder="1" applyAlignment="1">
      <alignment horizontal="center" textRotation="180"/>
    </xf>
    <xf numFmtId="1" fontId="2" fillId="3" borderId="37" xfId="0" applyNumberFormat="1" applyFont="1" applyFill="1" applyBorder="1" applyAlignment="1">
      <alignment horizontal="center" textRotation="180"/>
    </xf>
    <xf numFmtId="1" fontId="3" fillId="2" borderId="38" xfId="0" applyNumberFormat="1" applyFont="1" applyFill="1" applyBorder="1" applyAlignment="1">
      <alignment/>
    </xf>
    <xf numFmtId="1" fontId="3" fillId="2" borderId="39" xfId="0" applyNumberFormat="1" applyFont="1" applyFill="1" applyBorder="1" applyAlignment="1">
      <alignment/>
    </xf>
    <xf numFmtId="0" fontId="3" fillId="2" borderId="39" xfId="0" applyFont="1" applyFill="1" applyBorder="1" applyAlignment="1">
      <alignment/>
    </xf>
    <xf numFmtId="0" fontId="3" fillId="0" borderId="39" xfId="0" applyFont="1" applyBorder="1" applyAlignment="1">
      <alignment/>
    </xf>
    <xf numFmtId="1" fontId="3" fillId="2" borderId="33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3" fillId="2" borderId="8" xfId="0" applyFont="1" applyFill="1" applyBorder="1" applyAlignment="1">
      <alignment/>
    </xf>
    <xf numFmtId="0" fontId="0" fillId="2" borderId="24" xfId="0" applyFill="1" applyBorder="1" applyAlignment="1">
      <alignment/>
    </xf>
    <xf numFmtId="0" fontId="0" fillId="2" borderId="9" xfId="0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2" borderId="24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8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8" xfId="0" applyFill="1" applyBorder="1" applyAlignment="1">
      <alignment/>
    </xf>
    <xf numFmtId="0" fontId="2" fillId="2" borderId="0" xfId="0" applyFont="1" applyFill="1" applyBorder="1" applyAlignment="1">
      <alignment/>
    </xf>
    <xf numFmtId="1" fontId="0" fillId="0" borderId="41" xfId="0" applyNumberFormat="1" applyFont="1" applyBorder="1" applyAlignment="1">
      <alignment horizontal="center" wrapText="1"/>
    </xf>
    <xf numFmtId="1" fontId="0" fillId="0" borderId="13" xfId="0" applyNumberFormat="1" applyFont="1" applyBorder="1" applyAlignment="1">
      <alignment horizontal="center" wrapText="1"/>
    </xf>
    <xf numFmtId="1" fontId="0" fillId="0" borderId="40" xfId="0" applyNumberFormat="1" applyFont="1" applyBorder="1" applyAlignment="1">
      <alignment horizontal="center" wrapText="1"/>
    </xf>
    <xf numFmtId="0" fontId="3" fillId="5" borderId="34" xfId="0" applyFont="1" applyFill="1" applyBorder="1" applyAlignment="1">
      <alignment/>
    </xf>
    <xf numFmtId="0" fontId="3" fillId="0" borderId="42" xfId="0" applyFont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43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6" borderId="44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7" borderId="45" xfId="0" applyFont="1" applyFill="1" applyBorder="1" applyAlignment="1">
      <alignment/>
    </xf>
    <xf numFmtId="0" fontId="0" fillId="7" borderId="45" xfId="0" applyFill="1" applyBorder="1" applyAlignment="1">
      <alignment/>
    </xf>
    <xf numFmtId="0" fontId="0" fillId="7" borderId="46" xfId="0" applyFill="1" applyBorder="1" applyAlignment="1">
      <alignment/>
    </xf>
    <xf numFmtId="0" fontId="0" fillId="7" borderId="47" xfId="0" applyFill="1" applyBorder="1" applyAlignment="1">
      <alignment/>
    </xf>
    <xf numFmtId="0" fontId="3" fillId="7" borderId="47" xfId="0" applyFont="1" applyFill="1" applyBorder="1" applyAlignment="1">
      <alignment/>
    </xf>
    <xf numFmtId="0" fontId="3" fillId="7" borderId="46" xfId="0" applyFont="1" applyFill="1" applyBorder="1" applyAlignment="1">
      <alignment/>
    </xf>
    <xf numFmtId="0" fontId="3" fillId="7" borderId="48" xfId="0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2" borderId="6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2" borderId="29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2" borderId="11" xfId="0" applyFill="1" applyBorder="1" applyAlignment="1">
      <alignment/>
    </xf>
    <xf numFmtId="0" fontId="0" fillId="6" borderId="5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2" xfId="0" applyFill="1" applyBorder="1" applyAlignment="1">
      <alignment/>
    </xf>
    <xf numFmtId="0" fontId="0" fillId="7" borderId="49" xfId="0" applyFill="1" applyBorder="1" applyAlignment="1">
      <alignment/>
    </xf>
    <xf numFmtId="0" fontId="0" fillId="7" borderId="50" xfId="0" applyFill="1" applyBorder="1" applyAlignment="1">
      <alignment/>
    </xf>
    <xf numFmtId="0" fontId="0" fillId="7" borderId="51" xfId="0" applyFill="1" applyBorder="1" applyAlignment="1">
      <alignment/>
    </xf>
    <xf numFmtId="0" fontId="3" fillId="2" borderId="39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0" borderId="3" xfId="0" applyFont="1" applyBorder="1" applyAlignment="1">
      <alignment/>
    </xf>
    <xf numFmtId="0" fontId="3" fillId="2" borderId="24" xfId="0" applyFont="1" applyFill="1" applyBorder="1" applyAlignment="1">
      <alignment/>
    </xf>
    <xf numFmtId="0" fontId="3" fillId="8" borderId="52" xfId="0" applyFont="1" applyFill="1" applyBorder="1" applyAlignment="1">
      <alignment horizontal="center"/>
    </xf>
    <xf numFmtId="0" fontId="3" fillId="2" borderId="53" xfId="0" applyFont="1" applyFill="1" applyBorder="1" applyAlignment="1">
      <alignment/>
    </xf>
    <xf numFmtId="0" fontId="3" fillId="2" borderId="40" xfId="0" applyFont="1" applyFill="1" applyBorder="1" applyAlignment="1">
      <alignment/>
    </xf>
    <xf numFmtId="0" fontId="3" fillId="6" borderId="54" xfId="0" applyFont="1" applyFill="1" applyBorder="1" applyAlignment="1">
      <alignment/>
    </xf>
    <xf numFmtId="0" fontId="3" fillId="8" borderId="55" xfId="0" applyFont="1" applyFill="1" applyBorder="1" applyAlignment="1">
      <alignment horizontal="center"/>
    </xf>
    <xf numFmtId="0" fontId="3" fillId="2" borderId="38" xfId="0" applyFont="1" applyFill="1" applyBorder="1" applyAlignment="1">
      <alignment/>
    </xf>
    <xf numFmtId="0" fontId="3" fillId="2" borderId="43" xfId="0" applyFont="1" applyFill="1" applyBorder="1" applyAlignment="1">
      <alignment/>
    </xf>
    <xf numFmtId="0" fontId="3" fillId="0" borderId="5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43" xfId="0" applyFont="1" applyBorder="1" applyAlignment="1">
      <alignment/>
    </xf>
    <xf numFmtId="0" fontId="3" fillId="5" borderId="33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2" borderId="29" xfId="0" applyFont="1" applyFill="1" applyBorder="1" applyAlignment="1">
      <alignment/>
    </xf>
    <xf numFmtId="0" fontId="3" fillId="0" borderId="3" xfId="0" applyFont="1" applyBorder="1" applyAlignment="1">
      <alignment/>
    </xf>
    <xf numFmtId="0" fontId="0" fillId="9" borderId="58" xfId="0" applyFont="1" applyFill="1" applyBorder="1" applyAlignment="1">
      <alignment/>
    </xf>
    <xf numFmtId="0" fontId="0" fillId="9" borderId="59" xfId="0" applyFont="1" applyFill="1" applyBorder="1" applyAlignment="1">
      <alignment/>
    </xf>
    <xf numFmtId="0" fontId="0" fillId="9" borderId="60" xfId="0" applyFont="1" applyFill="1" applyBorder="1" applyAlignment="1">
      <alignment/>
    </xf>
    <xf numFmtId="0" fontId="0" fillId="9" borderId="61" xfId="0" applyFont="1" applyFill="1" applyBorder="1" applyAlignment="1">
      <alignment/>
    </xf>
    <xf numFmtId="0" fontId="0" fillId="9" borderId="4" xfId="0" applyFont="1" applyFill="1" applyBorder="1" applyAlignment="1">
      <alignment/>
    </xf>
    <xf numFmtId="0" fontId="0" fillId="9" borderId="20" xfId="0" applyFont="1" applyFill="1" applyBorder="1" applyAlignment="1">
      <alignment/>
    </xf>
    <xf numFmtId="0" fontId="3" fillId="2" borderId="28" xfId="0" applyFont="1" applyFill="1" applyBorder="1" applyAlignment="1">
      <alignment/>
    </xf>
    <xf numFmtId="0" fontId="3" fillId="2" borderId="21" xfId="0" applyFont="1" applyFill="1" applyBorder="1" applyAlignment="1">
      <alignment/>
    </xf>
    <xf numFmtId="0" fontId="0" fillId="9" borderId="34" xfId="0" applyFont="1" applyFill="1" applyBorder="1" applyAlignment="1">
      <alignment/>
    </xf>
    <xf numFmtId="0" fontId="0" fillId="9" borderId="62" xfId="0" applyFont="1" applyFill="1" applyBorder="1" applyAlignment="1">
      <alignment/>
    </xf>
    <xf numFmtId="0" fontId="0" fillId="9" borderId="36" xfId="0" applyFont="1" applyFill="1" applyBorder="1" applyAlignment="1">
      <alignment/>
    </xf>
    <xf numFmtId="0" fontId="3" fillId="7" borderId="5" xfId="0" applyFont="1" applyFill="1" applyBorder="1" applyAlignment="1">
      <alignment/>
    </xf>
    <xf numFmtId="0" fontId="0" fillId="7" borderId="3" xfId="0" applyFill="1" applyBorder="1" applyAlignment="1">
      <alignment/>
    </xf>
    <xf numFmtId="0" fontId="0" fillId="7" borderId="5" xfId="0" applyFill="1" applyBorder="1" applyAlignment="1">
      <alignment/>
    </xf>
    <xf numFmtId="0" fontId="3" fillId="7" borderId="3" xfId="0" applyFont="1" applyFill="1" applyBorder="1" applyAlignment="1">
      <alignment/>
    </xf>
    <xf numFmtId="0" fontId="3" fillId="7" borderId="2" xfId="0" applyFont="1" applyFill="1" applyBorder="1" applyAlignment="1">
      <alignment/>
    </xf>
    <xf numFmtId="0" fontId="3" fillId="7" borderId="1" xfId="0" applyFont="1" applyFill="1" applyBorder="1" applyAlignment="1">
      <alignment/>
    </xf>
    <xf numFmtId="0" fontId="0" fillId="7" borderId="62" xfId="0" applyFill="1" applyBorder="1" applyAlignment="1">
      <alignment/>
    </xf>
    <xf numFmtId="0" fontId="3" fillId="2" borderId="63" xfId="0" applyFont="1" applyFill="1" applyBorder="1" applyAlignment="1">
      <alignment/>
    </xf>
    <xf numFmtId="0" fontId="3" fillId="7" borderId="62" xfId="0" applyFont="1" applyFill="1" applyBorder="1" applyAlignment="1">
      <alignment/>
    </xf>
    <xf numFmtId="0" fontId="3" fillId="7" borderId="36" xfId="0" applyFont="1" applyFill="1" applyBorder="1" applyAlignment="1">
      <alignment/>
    </xf>
    <xf numFmtId="0" fontId="3" fillId="7" borderId="34" xfId="0" applyFont="1" applyFill="1" applyBorder="1" applyAlignment="1">
      <alignment/>
    </xf>
    <xf numFmtId="0" fontId="3" fillId="2" borderId="42" xfId="0" applyFont="1" applyFill="1" applyBorder="1" applyAlignment="1">
      <alignment/>
    </xf>
    <xf numFmtId="0" fontId="0" fillId="7" borderId="34" xfId="0" applyFill="1" applyBorder="1" applyAlignment="1">
      <alignment/>
    </xf>
    <xf numFmtId="0" fontId="3" fillId="7" borderId="64" xfId="0" applyFont="1" applyFill="1" applyBorder="1" applyAlignment="1">
      <alignment/>
    </xf>
    <xf numFmtId="0" fontId="3" fillId="7" borderId="62" xfId="0" applyFont="1" applyFill="1" applyBorder="1" applyAlignment="1">
      <alignment/>
    </xf>
    <xf numFmtId="0" fontId="3" fillId="7" borderId="36" xfId="0" applyFont="1" applyFill="1" applyBorder="1" applyAlignment="1">
      <alignment/>
    </xf>
    <xf numFmtId="0" fontId="0" fillId="7" borderId="6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8" xfId="0" applyFill="1" applyBorder="1" applyAlignment="1">
      <alignment/>
    </xf>
    <xf numFmtId="0" fontId="0" fillId="7" borderId="24" xfId="0" applyFill="1" applyBorder="1" applyAlignment="1">
      <alignment/>
    </xf>
    <xf numFmtId="0" fontId="0" fillId="7" borderId="9" xfId="0" applyFill="1" applyBorder="1" applyAlignment="1">
      <alignment/>
    </xf>
    <xf numFmtId="0" fontId="0" fillId="6" borderId="7" xfId="0" applyFill="1" applyBorder="1" applyAlignment="1">
      <alignment/>
    </xf>
    <xf numFmtId="0" fontId="0" fillId="6" borderId="21" xfId="0" applyFill="1" applyBorder="1" applyAlignment="1">
      <alignment/>
    </xf>
    <xf numFmtId="0" fontId="0" fillId="6" borderId="40" xfId="0" applyFill="1" applyBorder="1" applyAlignment="1">
      <alignment/>
    </xf>
    <xf numFmtId="1" fontId="3" fillId="0" borderId="56" xfId="0" applyNumberFormat="1" applyFont="1" applyBorder="1" applyAlignment="1">
      <alignment/>
    </xf>
    <xf numFmtId="1" fontId="3" fillId="0" borderId="65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1" fontId="3" fillId="0" borderId="66" xfId="0" applyNumberFormat="1" applyFont="1" applyBorder="1" applyAlignment="1">
      <alignment/>
    </xf>
    <xf numFmtId="1" fontId="3" fillId="2" borderId="43" xfId="0" applyNumberFormat="1" applyFont="1" applyFill="1" applyBorder="1" applyAlignment="1">
      <alignment/>
    </xf>
    <xf numFmtId="0" fontId="3" fillId="4" borderId="67" xfId="0" applyFont="1" applyFill="1" applyBorder="1" applyAlignment="1">
      <alignment textRotation="180"/>
    </xf>
    <xf numFmtId="0" fontId="1" fillId="2" borderId="0" xfId="0" applyFont="1" applyFill="1" applyAlignment="1">
      <alignment/>
    </xf>
    <xf numFmtId="0" fontId="3" fillId="7" borderId="68" xfId="0" applyFont="1" applyFill="1" applyBorder="1" applyAlignment="1">
      <alignment/>
    </xf>
    <xf numFmtId="0" fontId="0" fillId="7" borderId="68" xfId="0" applyFill="1" applyBorder="1" applyAlignment="1">
      <alignment/>
    </xf>
    <xf numFmtId="0" fontId="0" fillId="7" borderId="53" xfId="0" applyFill="1" applyBorder="1" applyAlignment="1">
      <alignment/>
    </xf>
    <xf numFmtId="0" fontId="0" fillId="7" borderId="42" xfId="0" applyFill="1" applyBorder="1" applyAlignment="1">
      <alignment/>
    </xf>
    <xf numFmtId="0" fontId="3" fillId="7" borderId="42" xfId="0" applyFont="1" applyFill="1" applyBorder="1" applyAlignment="1">
      <alignment/>
    </xf>
    <xf numFmtId="0" fontId="3" fillId="7" borderId="53" xfId="0" applyFont="1" applyFill="1" applyBorder="1" applyAlignment="1">
      <alignment/>
    </xf>
    <xf numFmtId="0" fontId="3" fillId="7" borderId="56" xfId="0" applyFont="1" applyFill="1" applyBorder="1" applyAlignment="1">
      <alignment/>
    </xf>
    <xf numFmtId="1" fontId="0" fillId="2" borderId="0" xfId="0" applyNumberFormat="1" applyFont="1" applyFill="1" applyBorder="1" applyAlignment="1">
      <alignment horizontal="center" wrapText="1"/>
    </xf>
    <xf numFmtId="0" fontId="0" fillId="2" borderId="0" xfId="0" applyFont="1" applyFill="1" applyBorder="1" applyAlignment="1">
      <alignment vertical="center"/>
    </xf>
    <xf numFmtId="17" fontId="0" fillId="2" borderId="0" xfId="0" applyNumberFormat="1" applyFont="1" applyFill="1" applyBorder="1" applyAlignment="1">
      <alignment horizontal="right" vertical="center"/>
    </xf>
    <xf numFmtId="1" fontId="0" fillId="0" borderId="57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3" fillId="0" borderId="69" xfId="0" applyFont="1" applyBorder="1" applyAlignment="1">
      <alignment/>
    </xf>
    <xf numFmtId="0" fontId="6" fillId="10" borderId="70" xfId="0" applyFont="1" applyFill="1" applyBorder="1" applyAlignment="1">
      <alignment horizontal="center" wrapText="1"/>
    </xf>
    <xf numFmtId="0" fontId="6" fillId="10" borderId="71" xfId="0" applyFont="1" applyFill="1" applyBorder="1" applyAlignment="1">
      <alignment horizontal="center"/>
    </xf>
    <xf numFmtId="0" fontId="8" fillId="0" borderId="72" xfId="0" applyFont="1" applyBorder="1" applyAlignment="1">
      <alignment/>
    </xf>
    <xf numFmtId="14" fontId="8" fillId="0" borderId="70" xfId="0" applyNumberFormat="1" applyFont="1" applyBorder="1" applyAlignment="1">
      <alignment/>
    </xf>
    <xf numFmtId="0" fontId="8" fillId="9" borderId="2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8" fillId="9" borderId="71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71" xfId="0" applyFont="1" applyBorder="1" applyAlignment="1">
      <alignment/>
    </xf>
    <xf numFmtId="0" fontId="8" fillId="0" borderId="70" xfId="0" applyFont="1" applyBorder="1" applyAlignment="1">
      <alignment horizontal="center"/>
    </xf>
    <xf numFmtId="0" fontId="8" fillId="10" borderId="70" xfId="0" applyFont="1" applyFill="1" applyBorder="1" applyAlignment="1">
      <alignment horizontal="center"/>
    </xf>
    <xf numFmtId="0" fontId="8" fillId="10" borderId="2" xfId="0" applyFont="1" applyFill="1" applyBorder="1" applyAlignment="1">
      <alignment horizontal="right"/>
    </xf>
    <xf numFmtId="0" fontId="8" fillId="10" borderId="1" xfId="0" applyFont="1" applyFill="1" applyBorder="1" applyAlignment="1">
      <alignment horizontal="right"/>
    </xf>
    <xf numFmtId="0" fontId="8" fillId="10" borderId="71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1" fontId="0" fillId="2" borderId="40" xfId="0" applyNumberFormat="1" applyFont="1" applyFill="1" applyBorder="1" applyAlignment="1">
      <alignment/>
    </xf>
    <xf numFmtId="1" fontId="8" fillId="0" borderId="2" xfId="0" applyNumberFormat="1" applyFont="1" applyBorder="1" applyAlignment="1">
      <alignment horizontal="right"/>
    </xf>
    <xf numFmtId="1" fontId="8" fillId="0" borderId="1" xfId="0" applyNumberFormat="1" applyFont="1" applyBorder="1" applyAlignment="1">
      <alignment horizontal="right"/>
    </xf>
    <xf numFmtId="1" fontId="8" fillId="0" borderId="71" xfId="0" applyNumberFormat="1" applyFont="1" applyBorder="1" applyAlignment="1">
      <alignment horizontal="right"/>
    </xf>
    <xf numFmtId="9" fontId="0" fillId="0" borderId="22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9" fontId="0" fillId="0" borderId="14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0" fontId="3" fillId="2" borderId="68" xfId="0" applyFont="1" applyFill="1" applyBorder="1" applyAlignment="1">
      <alignment/>
    </xf>
    <xf numFmtId="0" fontId="3" fillId="0" borderId="68" xfId="0" applyFont="1" applyBorder="1" applyAlignment="1">
      <alignment/>
    </xf>
    <xf numFmtId="0" fontId="3" fillId="0" borderId="2" xfId="0" applyFont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21" xfId="0" applyFont="1" applyFill="1" applyBorder="1" applyAlignment="1">
      <alignment/>
    </xf>
    <xf numFmtId="1" fontId="2" fillId="3" borderId="73" xfId="0" applyNumberFormat="1" applyFont="1" applyFill="1" applyBorder="1" applyAlignment="1">
      <alignment horizontal="center"/>
    </xf>
    <xf numFmtId="0" fontId="3" fillId="8" borderId="33" xfId="0" applyFont="1" applyFill="1" applyBorder="1" applyAlignment="1">
      <alignment horizontal="center"/>
    </xf>
    <xf numFmtId="0" fontId="3" fillId="7" borderId="10" xfId="0" applyFont="1" applyFill="1" applyBorder="1" applyAlignment="1">
      <alignment/>
    </xf>
    <xf numFmtId="0" fontId="3" fillId="6" borderId="11" xfId="0" applyFont="1" applyFill="1" applyBorder="1" applyAlignment="1">
      <alignment/>
    </xf>
    <xf numFmtId="0" fontId="3" fillId="6" borderId="1" xfId="0" applyFont="1" applyFill="1" applyBorder="1" applyAlignment="1">
      <alignment/>
    </xf>
    <xf numFmtId="0" fontId="3" fillId="5" borderId="74" xfId="0" applyFont="1" applyFill="1" applyBorder="1" applyAlignment="1">
      <alignment/>
    </xf>
    <xf numFmtId="0" fontId="3" fillId="7" borderId="11" xfId="0" applyFont="1" applyFill="1" applyBorder="1" applyAlignment="1">
      <alignment/>
    </xf>
    <xf numFmtId="0" fontId="3" fillId="7" borderId="24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7" borderId="67" xfId="0" applyFont="1" applyFill="1" applyBorder="1" applyAlignment="1">
      <alignment/>
    </xf>
    <xf numFmtId="0" fontId="3" fillId="7" borderId="75" xfId="0" applyFont="1" applyFill="1" applyBorder="1" applyAlignment="1">
      <alignment/>
    </xf>
    <xf numFmtId="0" fontId="3" fillId="6" borderId="74" xfId="0" applyFont="1" applyFill="1" applyBorder="1" applyAlignment="1">
      <alignment/>
    </xf>
    <xf numFmtId="0" fontId="3" fillId="0" borderId="5" xfId="0" applyFont="1" applyBorder="1" applyAlignment="1">
      <alignment/>
    </xf>
    <xf numFmtId="0" fontId="3" fillId="7" borderId="33" xfId="0" applyFont="1" applyFill="1" applyBorder="1" applyAlignment="1">
      <alignment/>
    </xf>
    <xf numFmtId="0" fontId="3" fillId="6" borderId="10" xfId="0" applyFont="1" applyFill="1" applyBorder="1" applyAlignment="1">
      <alignment/>
    </xf>
    <xf numFmtId="0" fontId="3" fillId="2" borderId="44" xfId="0" applyFont="1" applyFill="1" applyBorder="1" applyAlignment="1">
      <alignment/>
    </xf>
    <xf numFmtId="0" fontId="3" fillId="5" borderId="6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1" fontId="3" fillId="2" borderId="36" xfId="0" applyNumberFormat="1" applyFont="1" applyFill="1" applyBorder="1" applyAlignment="1">
      <alignment/>
    </xf>
    <xf numFmtId="1" fontId="2" fillId="3" borderId="76" xfId="0" applyNumberFormat="1" applyFont="1" applyFill="1" applyBorder="1" applyAlignment="1">
      <alignment horizontal="center" wrapText="1"/>
    </xf>
    <xf numFmtId="164" fontId="3" fillId="0" borderId="34" xfId="0" applyNumberFormat="1" applyFont="1" applyBorder="1" applyAlignment="1">
      <alignment/>
    </xf>
    <xf numFmtId="1" fontId="2" fillId="3" borderId="77" xfId="0" applyNumberFormat="1" applyFont="1" applyFill="1" applyBorder="1" applyAlignment="1">
      <alignment horizontal="center" wrapText="1"/>
    </xf>
    <xf numFmtId="1" fontId="3" fillId="0" borderId="78" xfId="0" applyNumberFormat="1" applyFont="1" applyBorder="1" applyAlignment="1">
      <alignment/>
    </xf>
    <xf numFmtId="1" fontId="3" fillId="0" borderId="79" xfId="0" applyNumberFormat="1" applyFont="1" applyBorder="1" applyAlignment="1">
      <alignment/>
    </xf>
    <xf numFmtId="1" fontId="3" fillId="0" borderId="67" xfId="0" applyNumberFormat="1" applyFont="1" applyBorder="1" applyAlignment="1">
      <alignment/>
    </xf>
    <xf numFmtId="1" fontId="2" fillId="3" borderId="73" xfId="0" applyNumberFormat="1" applyFont="1" applyFill="1" applyBorder="1" applyAlignment="1">
      <alignment horizontal="center" wrapText="1"/>
    </xf>
    <xf numFmtId="0" fontId="3" fillId="9" borderId="1" xfId="0" applyFont="1" applyFill="1" applyBorder="1" applyAlignment="1">
      <alignment/>
    </xf>
    <xf numFmtId="0" fontId="3" fillId="9" borderId="1" xfId="0" applyFont="1" applyFill="1" applyBorder="1" applyAlignment="1">
      <alignment/>
    </xf>
    <xf numFmtId="0" fontId="3" fillId="8" borderId="80" xfId="0" applyFont="1" applyFill="1" applyBorder="1" applyAlignment="1">
      <alignment horizontal="center"/>
    </xf>
    <xf numFmtId="0" fontId="3" fillId="5" borderId="20" xfId="0" applyFont="1" applyFill="1" applyBorder="1" applyAlignment="1">
      <alignment/>
    </xf>
    <xf numFmtId="0" fontId="3" fillId="8" borderId="4" xfId="0" applyFont="1" applyFill="1" applyBorder="1" applyAlignment="1">
      <alignment horizontal="center"/>
    </xf>
    <xf numFmtId="0" fontId="3" fillId="6" borderId="75" xfId="0" applyFont="1" applyFill="1" applyBorder="1" applyAlignment="1">
      <alignment/>
    </xf>
    <xf numFmtId="0" fontId="3" fillId="7" borderId="52" xfId="0" applyFont="1" applyFill="1" applyBorder="1" applyAlignment="1">
      <alignment/>
    </xf>
    <xf numFmtId="164" fontId="8" fillId="9" borderId="2" xfId="0" applyNumberFormat="1" applyFont="1" applyFill="1" applyBorder="1" applyAlignment="1">
      <alignment horizontal="center"/>
    </xf>
    <xf numFmtId="164" fontId="8" fillId="9" borderId="1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8" fillId="9" borderId="1" xfId="0" applyNumberFormat="1" applyFont="1" applyFill="1" applyBorder="1" applyAlignment="1">
      <alignment/>
    </xf>
    <xf numFmtId="164" fontId="6" fillId="10" borderId="1" xfId="0" applyNumberFormat="1" applyFont="1" applyFill="1" applyBorder="1" applyAlignment="1">
      <alignment horizontal="center" wrapText="1"/>
    </xf>
    <xf numFmtId="0" fontId="8" fillId="10" borderId="71" xfId="0" applyFont="1" applyFill="1" applyBorder="1" applyAlignment="1">
      <alignment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0" fontId="9" fillId="2" borderId="0" xfId="0" applyFont="1" applyFill="1" applyBorder="1" applyAlignment="1">
      <alignment/>
    </xf>
    <xf numFmtId="0" fontId="9" fillId="0" borderId="0" xfId="0" applyFont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1" fontId="8" fillId="10" borderId="2" xfId="0" applyNumberFormat="1" applyFont="1" applyFill="1" applyBorder="1" applyAlignment="1">
      <alignment horizontal="right"/>
    </xf>
    <xf numFmtId="1" fontId="8" fillId="10" borderId="1" xfId="0" applyNumberFormat="1" applyFont="1" applyFill="1" applyBorder="1" applyAlignment="1">
      <alignment/>
    </xf>
    <xf numFmtId="1" fontId="0" fillId="0" borderId="14" xfId="0" applyNumberFormat="1" applyFont="1" applyBorder="1" applyAlignment="1">
      <alignment horizontal="center" wrapText="1"/>
    </xf>
    <xf numFmtId="1" fontId="0" fillId="0" borderId="81" xfId="0" applyNumberFormat="1" applyFont="1" applyBorder="1" applyAlignment="1">
      <alignment/>
    </xf>
    <xf numFmtId="1" fontId="0" fillId="0" borderId="57" xfId="0" applyNumberFormat="1" applyFont="1" applyBorder="1" applyAlignment="1">
      <alignment horizontal="center" wrapText="1"/>
    </xf>
    <xf numFmtId="1" fontId="0" fillId="2" borderId="9" xfId="0" applyNumberFormat="1" applyFont="1" applyFill="1" applyBorder="1" applyAlignment="1">
      <alignment/>
    </xf>
    <xf numFmtId="1" fontId="3" fillId="2" borderId="57" xfId="0" applyNumberFormat="1" applyFont="1" applyFill="1" applyBorder="1" applyAlignment="1">
      <alignment/>
    </xf>
    <xf numFmtId="1" fontId="3" fillId="2" borderId="40" xfId="0" applyNumberFormat="1" applyFont="1" applyFill="1" applyBorder="1" applyAlignment="1">
      <alignment/>
    </xf>
    <xf numFmtId="1" fontId="3" fillId="0" borderId="82" xfId="0" applyNumberFormat="1" applyFont="1" applyBorder="1" applyAlignment="1">
      <alignment/>
    </xf>
    <xf numFmtId="1" fontId="3" fillId="0" borderId="83" xfId="0" applyNumberFormat="1" applyFont="1" applyBorder="1" applyAlignment="1">
      <alignment/>
    </xf>
    <xf numFmtId="0" fontId="3" fillId="2" borderId="57" xfId="0" applyFont="1" applyFill="1" applyBorder="1" applyAlignment="1">
      <alignment vertical="center"/>
    </xf>
    <xf numFmtId="17" fontId="3" fillId="0" borderId="13" xfId="0" applyNumberFormat="1" applyFont="1" applyBorder="1" applyAlignment="1">
      <alignment horizontal="right"/>
    </xf>
    <xf numFmtId="1" fontId="3" fillId="0" borderId="14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0" fontId="3" fillId="2" borderId="57" xfId="0" applyFont="1" applyFill="1" applyBorder="1" applyAlignment="1">
      <alignment/>
    </xf>
    <xf numFmtId="0" fontId="3" fillId="0" borderId="57" xfId="0" applyFont="1" applyBorder="1" applyAlignment="1">
      <alignment/>
    </xf>
    <xf numFmtId="1" fontId="3" fillId="0" borderId="74" xfId="0" applyNumberFormat="1" applyFont="1" applyBorder="1" applyAlignment="1">
      <alignment/>
    </xf>
    <xf numFmtId="1" fontId="2" fillId="3" borderId="33" xfId="0" applyNumberFormat="1" applyFont="1" applyFill="1" applyBorder="1" applyAlignment="1">
      <alignment horizontal="center"/>
    </xf>
    <xf numFmtId="1" fontId="2" fillId="3" borderId="62" xfId="0" applyNumberFormat="1" applyFont="1" applyFill="1" applyBorder="1" applyAlignment="1">
      <alignment horizontal="center"/>
    </xf>
    <xf numFmtId="1" fontId="2" fillId="3" borderId="36" xfId="0" applyNumberFormat="1" applyFont="1" applyFill="1" applyBorder="1" applyAlignment="1">
      <alignment horizontal="center"/>
    </xf>
    <xf numFmtId="1" fontId="2" fillId="3" borderId="34" xfId="0" applyNumberFormat="1" applyFont="1" applyFill="1" applyBorder="1" applyAlignment="1">
      <alignment horizontal="center"/>
    </xf>
    <xf numFmtId="1" fontId="2" fillId="3" borderId="84" xfId="0" applyNumberFormat="1" applyFont="1" applyFill="1" applyBorder="1" applyAlignment="1">
      <alignment horizontal="center" textRotation="180"/>
    </xf>
    <xf numFmtId="0" fontId="12" fillId="0" borderId="0" xfId="0" applyFont="1" applyAlignment="1">
      <alignment horizontal="center"/>
    </xf>
    <xf numFmtId="10" fontId="12" fillId="2" borderId="0" xfId="0" applyNumberFormat="1" applyFont="1" applyFill="1" applyBorder="1" applyAlignment="1">
      <alignment horizontal="center"/>
    </xf>
    <xf numFmtId="10" fontId="12" fillId="0" borderId="0" xfId="0" applyNumberFormat="1" applyFont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/>
    </xf>
    <xf numFmtId="2" fontId="14" fillId="2" borderId="2" xfId="0" applyNumberFormat="1" applyFont="1" applyFill="1" applyBorder="1" applyAlignment="1">
      <alignment horizontal="center"/>
    </xf>
    <xf numFmtId="2" fontId="14" fillId="0" borderId="2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/>
    </xf>
    <xf numFmtId="2" fontId="14" fillId="0" borderId="38" xfId="0" applyNumberFormat="1" applyFont="1" applyBorder="1" applyAlignment="1">
      <alignment horizontal="center"/>
    </xf>
    <xf numFmtId="2" fontId="14" fillId="0" borderId="39" xfId="0" applyNumberFormat="1" applyFont="1" applyBorder="1" applyAlignment="1">
      <alignment horizontal="center"/>
    </xf>
    <xf numFmtId="0" fontId="13" fillId="11" borderId="1" xfId="0" applyFont="1" applyFill="1" applyBorder="1" applyAlignment="1">
      <alignment horizontal="center"/>
    </xf>
    <xf numFmtId="10" fontId="13" fillId="11" borderId="2" xfId="0" applyNumberFormat="1" applyFont="1" applyFill="1" applyBorder="1" applyAlignment="1">
      <alignment horizontal="center"/>
    </xf>
    <xf numFmtId="2" fontId="13" fillId="11" borderId="1" xfId="0" applyNumberFormat="1" applyFont="1" applyFill="1" applyBorder="1" applyAlignment="1">
      <alignment horizontal="center"/>
    </xf>
    <xf numFmtId="2" fontId="13" fillId="11" borderId="2" xfId="0" applyNumberFormat="1" applyFont="1" applyFill="1" applyBorder="1" applyAlignment="1">
      <alignment horizontal="center"/>
    </xf>
    <xf numFmtId="2" fontId="15" fillId="11" borderId="1" xfId="0" applyNumberFormat="1" applyFont="1" applyFill="1" applyBorder="1" applyAlignment="1">
      <alignment horizontal="center"/>
    </xf>
    <xf numFmtId="10" fontId="13" fillId="2" borderId="0" xfId="0" applyNumberFormat="1" applyFont="1" applyFill="1" applyBorder="1" applyAlignment="1">
      <alignment horizontal="center"/>
    </xf>
    <xf numFmtId="10" fontId="13" fillId="11" borderId="1" xfId="0" applyNumberFormat="1" applyFont="1" applyFill="1" applyBorder="1" applyAlignment="1">
      <alignment horizontal="center"/>
    </xf>
    <xf numFmtId="0" fontId="16" fillId="2" borderId="0" xfId="0" applyFont="1" applyFill="1" applyAlignment="1">
      <alignment/>
    </xf>
    <xf numFmtId="2" fontId="17" fillId="0" borderId="85" xfId="0" applyNumberFormat="1" applyFont="1" applyBorder="1" applyAlignment="1">
      <alignment horizontal="center"/>
    </xf>
    <xf numFmtId="2" fontId="17" fillId="0" borderId="9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2" fontId="17" fillId="0" borderId="72" xfId="0" applyNumberFormat="1" applyFont="1" applyBorder="1" applyAlignment="1">
      <alignment/>
    </xf>
    <xf numFmtId="2" fontId="17" fillId="0" borderId="78" xfId="0" applyNumberFormat="1" applyFont="1" applyBorder="1" applyAlignment="1">
      <alignment horizontal="center"/>
    </xf>
    <xf numFmtId="2" fontId="17" fillId="0" borderId="2" xfId="0" applyNumberFormat="1" applyFont="1" applyBorder="1" applyAlignment="1">
      <alignment/>
    </xf>
    <xf numFmtId="2" fontId="17" fillId="0" borderId="1" xfId="0" applyNumberFormat="1" applyFont="1" applyBorder="1" applyAlignment="1">
      <alignment/>
    </xf>
    <xf numFmtId="2" fontId="17" fillId="0" borderId="70" xfId="0" applyNumberFormat="1" applyFont="1" applyBorder="1" applyAlignment="1">
      <alignment/>
    </xf>
    <xf numFmtId="2" fontId="17" fillId="0" borderId="41" xfId="0" applyNumberFormat="1" applyFont="1" applyBorder="1" applyAlignment="1">
      <alignment horizontal="center"/>
    </xf>
    <xf numFmtId="2" fontId="17" fillId="0" borderId="40" xfId="0" applyNumberFormat="1" applyFont="1" applyBorder="1" applyAlignment="1">
      <alignment/>
    </xf>
    <xf numFmtId="2" fontId="17" fillId="0" borderId="57" xfId="0" applyNumberFormat="1" applyFont="1" applyBorder="1" applyAlignment="1">
      <alignment/>
    </xf>
    <xf numFmtId="2" fontId="17" fillId="0" borderId="86" xfId="0" applyNumberFormat="1" applyFont="1" applyBorder="1" applyAlignment="1">
      <alignment/>
    </xf>
    <xf numFmtId="175" fontId="18" fillId="11" borderId="1" xfId="0" applyNumberFormat="1" applyFont="1" applyFill="1" applyBorder="1" applyAlignment="1">
      <alignment horizontal="center" wrapText="1"/>
    </xf>
    <xf numFmtId="10" fontId="18" fillId="11" borderId="2" xfId="0" applyNumberFormat="1" applyFont="1" applyFill="1" applyBorder="1" applyAlignment="1">
      <alignment horizontal="center" wrapText="1"/>
    </xf>
    <xf numFmtId="2" fontId="18" fillId="11" borderId="2" xfId="0" applyNumberFormat="1" applyFont="1" applyFill="1" applyBorder="1" applyAlignment="1">
      <alignment horizontal="center" wrapText="1"/>
    </xf>
    <xf numFmtId="2" fontId="18" fillId="11" borderId="1" xfId="0" applyNumberFormat="1" applyFont="1" applyFill="1" applyBorder="1" applyAlignment="1">
      <alignment horizontal="center" wrapText="1"/>
    </xf>
    <xf numFmtId="0" fontId="0" fillId="2" borderId="0" xfId="0" applyFont="1" applyFill="1" applyAlignment="1">
      <alignment/>
    </xf>
    <xf numFmtId="9" fontId="0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2" fontId="14" fillId="2" borderId="87" xfId="0" applyNumberFormat="1" applyFont="1" applyFill="1" applyBorder="1" applyAlignment="1">
      <alignment horizontal="center"/>
    </xf>
    <xf numFmtId="2" fontId="14" fillId="2" borderId="88" xfId="0" applyNumberFormat="1" applyFont="1" applyFill="1" applyBorder="1" applyAlignment="1">
      <alignment horizontal="center"/>
    </xf>
    <xf numFmtId="0" fontId="3" fillId="0" borderId="38" xfId="0" applyFont="1" applyBorder="1" applyAlignment="1">
      <alignment/>
    </xf>
    <xf numFmtId="0" fontId="3" fillId="7" borderId="89" xfId="0" applyFont="1" applyFill="1" applyBorder="1" applyAlignment="1">
      <alignment/>
    </xf>
    <xf numFmtId="0" fontId="3" fillId="7" borderId="50" xfId="0" applyFont="1" applyFill="1" applyBorder="1" applyAlignment="1">
      <alignment/>
    </xf>
    <xf numFmtId="0" fontId="3" fillId="7" borderId="51" xfId="0" applyFont="1" applyFill="1" applyBorder="1" applyAlignment="1">
      <alignment/>
    </xf>
    <xf numFmtId="0" fontId="3" fillId="7" borderId="49" xfId="0" applyFont="1" applyFill="1" applyBorder="1" applyAlignment="1">
      <alignment/>
    </xf>
    <xf numFmtId="0" fontId="3" fillId="7" borderId="9" xfId="0" applyFont="1" applyFill="1" applyBorder="1" applyAlignment="1">
      <alignment/>
    </xf>
    <xf numFmtId="0" fontId="18" fillId="11" borderId="90" xfId="0" applyFont="1" applyFill="1" applyBorder="1" applyAlignment="1">
      <alignment horizontal="center" wrapText="1"/>
    </xf>
    <xf numFmtId="2" fontId="17" fillId="0" borderId="11" xfId="0" applyNumberFormat="1" applyFont="1" applyBorder="1" applyAlignment="1">
      <alignment/>
    </xf>
    <xf numFmtId="2" fontId="17" fillId="0" borderId="71" xfId="0" applyNumberFormat="1" applyFont="1" applyBorder="1" applyAlignment="1">
      <alignment/>
    </xf>
    <xf numFmtId="2" fontId="17" fillId="0" borderId="91" xfId="0" applyNumberFormat="1" applyFont="1" applyBorder="1" applyAlignment="1">
      <alignment/>
    </xf>
    <xf numFmtId="2" fontId="17" fillId="0" borderId="92" xfId="0" applyNumberFormat="1" applyFont="1" applyBorder="1" applyAlignment="1">
      <alignment/>
    </xf>
    <xf numFmtId="2" fontId="17" fillId="2" borderId="0" xfId="0" applyNumberFormat="1" applyFont="1" applyFill="1" applyAlignment="1">
      <alignment/>
    </xf>
    <xf numFmtId="2" fontId="17" fillId="2" borderId="0" xfId="0" applyNumberFormat="1" applyFont="1" applyFill="1" applyAlignment="1">
      <alignment horizontal="center"/>
    </xf>
    <xf numFmtId="2" fontId="17" fillId="2" borderId="0" xfId="0" applyNumberFormat="1" applyFont="1" applyFill="1" applyBorder="1" applyAlignment="1">
      <alignment/>
    </xf>
    <xf numFmtId="2" fontId="17" fillId="0" borderId="4" xfId="0" applyNumberFormat="1" applyFont="1" applyBorder="1" applyAlignment="1">
      <alignment/>
    </xf>
    <xf numFmtId="2" fontId="17" fillId="2" borderId="4" xfId="0" applyNumberFormat="1" applyFont="1" applyFill="1" applyBorder="1" applyAlignment="1">
      <alignment/>
    </xf>
    <xf numFmtId="2" fontId="17" fillId="0" borderId="0" xfId="0" applyNumberFormat="1" applyFont="1" applyAlignment="1">
      <alignment/>
    </xf>
    <xf numFmtId="2" fontId="17" fillId="0" borderId="33" xfId="0" applyNumberFormat="1" applyFont="1" applyBorder="1" applyAlignment="1">
      <alignment/>
    </xf>
    <xf numFmtId="2" fontId="17" fillId="10" borderId="10" xfId="0" applyNumberFormat="1" applyFont="1" applyFill="1" applyBorder="1" applyAlignment="1">
      <alignment horizontal="center" wrapText="1"/>
    </xf>
    <xf numFmtId="2" fontId="17" fillId="4" borderId="10" xfId="0" applyNumberFormat="1" applyFont="1" applyFill="1" applyBorder="1" applyAlignment="1">
      <alignment horizontal="center" wrapText="1"/>
    </xf>
    <xf numFmtId="2" fontId="17" fillId="4" borderId="11" xfId="0" applyNumberFormat="1" applyFont="1" applyFill="1" applyBorder="1" applyAlignment="1">
      <alignment horizontal="center" wrapText="1"/>
    </xf>
    <xf numFmtId="2" fontId="17" fillId="10" borderId="93" xfId="0" applyNumberFormat="1" applyFont="1" applyFill="1" applyBorder="1" applyAlignment="1">
      <alignment/>
    </xf>
    <xf numFmtId="2" fontId="17" fillId="10" borderId="40" xfId="0" applyNumberFormat="1" applyFont="1" applyFill="1" applyBorder="1" applyAlignment="1">
      <alignment horizontal="center" wrapText="1"/>
    </xf>
    <xf numFmtId="2" fontId="17" fillId="4" borderId="57" xfId="0" applyNumberFormat="1" applyFont="1" applyFill="1" applyBorder="1" applyAlignment="1">
      <alignment horizontal="center" wrapText="1"/>
    </xf>
    <xf numFmtId="2" fontId="17" fillId="4" borderId="57" xfId="0" applyNumberFormat="1" applyFont="1" applyFill="1" applyBorder="1" applyAlignment="1">
      <alignment horizontal="center" shrinkToFit="1"/>
    </xf>
    <xf numFmtId="2" fontId="17" fillId="4" borderId="7" xfId="0" applyNumberFormat="1" applyFont="1" applyFill="1" applyBorder="1" applyAlignment="1">
      <alignment horizontal="center" wrapText="1"/>
    </xf>
    <xf numFmtId="2" fontId="17" fillId="4" borderId="94" xfId="0" applyNumberFormat="1" applyFont="1" applyFill="1" applyBorder="1" applyAlignment="1">
      <alignment horizontal="center" wrapText="1" shrinkToFit="1"/>
    </xf>
    <xf numFmtId="2" fontId="17" fillId="4" borderId="40" xfId="0" applyNumberFormat="1" applyFont="1" applyFill="1" applyBorder="1" applyAlignment="1">
      <alignment horizontal="center" wrapText="1" shrinkToFit="1"/>
    </xf>
    <xf numFmtId="2" fontId="17" fillId="4" borderId="86" xfId="0" applyNumberFormat="1" applyFont="1" applyFill="1" applyBorder="1" applyAlignment="1">
      <alignment horizontal="center" wrapText="1" shrinkToFit="1"/>
    </xf>
    <xf numFmtId="2" fontId="17" fillId="4" borderId="57" xfId="0" applyNumberFormat="1" applyFont="1" applyFill="1" applyBorder="1" applyAlignment="1">
      <alignment horizontal="center" wrapText="1" shrinkToFit="1"/>
    </xf>
    <xf numFmtId="2" fontId="17" fillId="4" borderId="40" xfId="0" applyNumberFormat="1" applyFont="1" applyFill="1" applyBorder="1" applyAlignment="1">
      <alignment horizontal="center" shrinkToFit="1"/>
    </xf>
    <xf numFmtId="2" fontId="17" fillId="4" borderId="86" xfId="0" applyNumberFormat="1" applyFont="1" applyFill="1" applyBorder="1" applyAlignment="1">
      <alignment horizontal="center" shrinkToFit="1"/>
    </xf>
    <xf numFmtId="2" fontId="17" fillId="4" borderId="40" xfId="0" applyNumberFormat="1" applyFont="1" applyFill="1" applyBorder="1" applyAlignment="1">
      <alignment horizontal="center" wrapText="1"/>
    </xf>
    <xf numFmtId="2" fontId="17" fillId="2" borderId="0" xfId="0" applyNumberFormat="1" applyFont="1" applyFill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0" fontId="17" fillId="10" borderId="52" xfId="0" applyFont="1" applyFill="1" applyBorder="1" applyAlignment="1">
      <alignment horizontal="center" wrapText="1"/>
    </xf>
    <xf numFmtId="0" fontId="17" fillId="10" borderId="52" xfId="0" applyFont="1" applyFill="1" applyBorder="1" applyAlignment="1">
      <alignment horizontal="left" wrapText="1"/>
    </xf>
    <xf numFmtId="0" fontId="17" fillId="10" borderId="75" xfId="0" applyFont="1" applyFill="1" applyBorder="1" applyAlignment="1">
      <alignment horizontal="left" wrapText="1"/>
    </xf>
    <xf numFmtId="2" fontId="17" fillId="10" borderId="74" xfId="0" applyNumberFormat="1" applyFont="1" applyFill="1" applyBorder="1" applyAlignment="1">
      <alignment horizontal="center" wrapText="1"/>
    </xf>
    <xf numFmtId="2" fontId="17" fillId="10" borderId="64" xfId="0" applyNumberFormat="1" applyFont="1" applyFill="1" applyBorder="1" applyAlignment="1">
      <alignment horizontal="center" wrapText="1"/>
    </xf>
    <xf numFmtId="2" fontId="17" fillId="10" borderId="95" xfId="0" applyNumberFormat="1" applyFont="1" applyFill="1" applyBorder="1" applyAlignment="1">
      <alignment horizontal="center" wrapText="1" shrinkToFit="1"/>
    </xf>
    <xf numFmtId="2" fontId="17" fillId="10" borderId="75" xfId="0" applyNumberFormat="1" applyFont="1" applyFill="1" applyBorder="1" applyAlignment="1">
      <alignment horizontal="center" wrapText="1"/>
    </xf>
    <xf numFmtId="2" fontId="17" fillId="10" borderId="75" xfId="0" applyNumberFormat="1" applyFont="1" applyFill="1" applyBorder="1" applyAlignment="1">
      <alignment horizontal="center" wrapText="1" shrinkToFit="1"/>
    </xf>
    <xf numFmtId="2" fontId="17" fillId="10" borderId="96" xfId="0" applyNumberFormat="1" applyFont="1" applyFill="1" applyBorder="1" applyAlignment="1">
      <alignment horizontal="center" shrinkToFit="1"/>
    </xf>
    <xf numFmtId="2" fontId="17" fillId="10" borderId="52" xfId="0" applyNumberFormat="1" applyFont="1" applyFill="1" applyBorder="1" applyAlignment="1">
      <alignment horizontal="center" wrapText="1" shrinkToFit="1"/>
    </xf>
    <xf numFmtId="2" fontId="17" fillId="10" borderId="75" xfId="0" applyNumberFormat="1" applyFont="1" applyFill="1" applyBorder="1" applyAlignment="1">
      <alignment horizontal="center" shrinkToFit="1"/>
    </xf>
    <xf numFmtId="2" fontId="17" fillId="10" borderId="2" xfId="0" applyNumberFormat="1" applyFont="1" applyFill="1" applyBorder="1" applyAlignment="1">
      <alignment horizontal="center"/>
    </xf>
    <xf numFmtId="2" fontId="17" fillId="10" borderId="1" xfId="0" applyNumberFormat="1" applyFont="1" applyFill="1" applyBorder="1" applyAlignment="1">
      <alignment horizontal="center"/>
    </xf>
    <xf numFmtId="2" fontId="17" fillId="10" borderId="52" xfId="0" applyNumberFormat="1" applyFont="1" applyFill="1" applyBorder="1" applyAlignment="1">
      <alignment horizontal="center" wrapText="1"/>
    </xf>
    <xf numFmtId="2" fontId="17" fillId="10" borderId="64" xfId="0" applyNumberFormat="1" applyFont="1" applyFill="1" applyBorder="1" applyAlignment="1">
      <alignment horizontal="center" wrapText="1" shrinkToFit="1"/>
    </xf>
    <xf numFmtId="2" fontId="17" fillId="10" borderId="64" xfId="0" applyNumberFormat="1" applyFont="1" applyFill="1" applyBorder="1" applyAlignment="1">
      <alignment horizontal="center" shrinkToFit="1"/>
    </xf>
    <xf numFmtId="2" fontId="17" fillId="10" borderId="6" xfId="0" applyNumberFormat="1" applyFont="1" applyFill="1" applyBorder="1" applyAlignment="1">
      <alignment horizontal="center" wrapText="1" shrinkToFit="1"/>
    </xf>
    <xf numFmtId="2" fontId="17" fillId="10" borderId="6" xfId="0" applyNumberFormat="1" applyFont="1" applyFill="1" applyBorder="1" applyAlignment="1">
      <alignment horizontal="center" shrinkToFit="1"/>
    </xf>
    <xf numFmtId="2" fontId="17" fillId="10" borderId="97" xfId="0" applyNumberFormat="1" applyFont="1" applyFill="1" applyBorder="1" applyAlignment="1">
      <alignment horizontal="center" wrapText="1" shrinkToFit="1"/>
    </xf>
    <xf numFmtId="2" fontId="17" fillId="10" borderId="8" xfId="0" applyNumberFormat="1" applyFont="1" applyFill="1" applyBorder="1" applyAlignment="1">
      <alignment horizontal="center" wrapText="1"/>
    </xf>
    <xf numFmtId="2" fontId="17" fillId="10" borderId="43" xfId="0" applyNumberFormat="1" applyFont="1" applyFill="1" applyBorder="1" applyAlignment="1">
      <alignment horizontal="center" wrapText="1" shrinkToFit="1"/>
    </xf>
    <xf numFmtId="2" fontId="17" fillId="10" borderId="98" xfId="0" applyNumberFormat="1" applyFont="1" applyFill="1" applyBorder="1" applyAlignment="1">
      <alignment horizontal="center" shrinkToFit="1"/>
    </xf>
    <xf numFmtId="2" fontId="17" fillId="10" borderId="8" xfId="0" applyNumberFormat="1" applyFont="1" applyFill="1" applyBorder="1" applyAlignment="1">
      <alignment horizontal="center" wrapText="1" shrinkToFit="1"/>
    </xf>
    <xf numFmtId="2" fontId="17" fillId="10" borderId="0" xfId="0" applyNumberFormat="1" applyFont="1" applyFill="1" applyBorder="1" applyAlignment="1">
      <alignment horizontal="center"/>
    </xf>
    <xf numFmtId="2" fontId="17" fillId="2" borderId="11" xfId="0" applyNumberFormat="1" applyFont="1" applyFill="1" applyBorder="1" applyAlignment="1">
      <alignment vertical="center"/>
    </xf>
    <xf numFmtId="2" fontId="17" fillId="0" borderId="22" xfId="0" applyNumberFormat="1" applyFont="1" applyBorder="1" applyAlignment="1">
      <alignment horizontal="right"/>
    </xf>
    <xf numFmtId="2" fontId="17" fillId="0" borderId="9" xfId="0" applyNumberFormat="1" applyFont="1" applyBorder="1" applyAlignment="1">
      <alignment horizontal="center"/>
    </xf>
    <xf numFmtId="2" fontId="17" fillId="0" borderId="99" xfId="0" applyNumberFormat="1" applyFont="1" applyBorder="1" applyAlignment="1">
      <alignment/>
    </xf>
    <xf numFmtId="2" fontId="17" fillId="2" borderId="6" xfId="0" applyNumberFormat="1" applyFont="1" applyFill="1" applyBorder="1" applyAlignment="1">
      <alignment vertical="center"/>
    </xf>
    <xf numFmtId="2" fontId="17" fillId="0" borderId="18" xfId="0" applyNumberFormat="1" applyFont="1" applyBorder="1" applyAlignment="1">
      <alignment horizontal="right"/>
    </xf>
    <xf numFmtId="2" fontId="17" fillId="0" borderId="100" xfId="0" applyNumberFormat="1" applyFont="1" applyBorder="1" applyAlignment="1">
      <alignment/>
    </xf>
    <xf numFmtId="2" fontId="17" fillId="2" borderId="5" xfId="0" applyNumberFormat="1" applyFont="1" applyFill="1" applyBorder="1" applyAlignment="1">
      <alignment vertical="center"/>
    </xf>
    <xf numFmtId="2" fontId="17" fillId="0" borderId="16" xfId="0" applyNumberFormat="1" applyFont="1" applyBorder="1" applyAlignment="1">
      <alignment horizontal="right"/>
    </xf>
    <xf numFmtId="2" fontId="17" fillId="0" borderId="16" xfId="0" applyNumberFormat="1" applyFont="1" applyBorder="1" applyAlignment="1">
      <alignment horizontal="right" vertical="center"/>
    </xf>
    <xf numFmtId="2" fontId="17" fillId="2" borderId="7" xfId="0" applyNumberFormat="1" applyFont="1" applyFill="1" applyBorder="1" applyAlignment="1">
      <alignment/>
    </xf>
    <xf numFmtId="2" fontId="17" fillId="0" borderId="20" xfId="0" applyNumberFormat="1" applyFont="1" applyBorder="1" applyAlignment="1">
      <alignment horizontal="right"/>
    </xf>
    <xf numFmtId="2" fontId="17" fillId="0" borderId="57" xfId="0" applyNumberFormat="1" applyFont="1" applyBorder="1" applyAlignment="1">
      <alignment horizontal="center"/>
    </xf>
    <xf numFmtId="2" fontId="17" fillId="0" borderId="7" xfId="0" applyNumberFormat="1" applyFont="1" applyBorder="1" applyAlignment="1">
      <alignment/>
    </xf>
    <xf numFmtId="2" fontId="17" fillId="0" borderId="94" xfId="0" applyNumberFormat="1" applyFont="1" applyBorder="1" applyAlignment="1">
      <alignment/>
    </xf>
    <xf numFmtId="2" fontId="17" fillId="0" borderId="101" xfId="0" applyNumberFormat="1" applyFont="1" applyBorder="1" applyAlignment="1">
      <alignment/>
    </xf>
    <xf numFmtId="2" fontId="17" fillId="0" borderId="102" xfId="0" applyNumberFormat="1" applyFont="1" applyBorder="1" applyAlignment="1">
      <alignment/>
    </xf>
    <xf numFmtId="2" fontId="17" fillId="0" borderId="74" xfId="0" applyNumberFormat="1" applyFont="1" applyBorder="1" applyAlignment="1">
      <alignment/>
    </xf>
    <xf numFmtId="2" fontId="17" fillId="0" borderId="103" xfId="0" applyNumberFormat="1" applyFont="1" applyBorder="1" applyAlignment="1">
      <alignment/>
    </xf>
    <xf numFmtId="2" fontId="17" fillId="2" borderId="0" xfId="0" applyNumberFormat="1" applyFont="1" applyFill="1" applyBorder="1" applyAlignment="1">
      <alignment horizontal="right"/>
    </xf>
    <xf numFmtId="0" fontId="17" fillId="2" borderId="0" xfId="0" applyFont="1" applyFill="1" applyBorder="1" applyAlignment="1">
      <alignment/>
    </xf>
    <xf numFmtId="2" fontId="17" fillId="0" borderId="93" xfId="0" applyNumberFormat="1" applyFont="1" applyBorder="1" applyAlignment="1">
      <alignment/>
    </xf>
    <xf numFmtId="2" fontId="17" fillId="2" borderId="73" xfId="0" applyNumberFormat="1" applyFont="1" applyFill="1" applyBorder="1" applyAlignment="1">
      <alignment vertical="center"/>
    </xf>
    <xf numFmtId="2" fontId="17" fillId="0" borderId="53" xfId="0" applyNumberFormat="1" applyFont="1" applyBorder="1" applyAlignment="1">
      <alignment/>
    </xf>
    <xf numFmtId="2" fontId="17" fillId="0" borderId="56" xfId="0" applyNumberFormat="1" applyFont="1" applyBorder="1" applyAlignment="1">
      <alignment/>
    </xf>
    <xf numFmtId="2" fontId="17" fillId="2" borderId="17" xfId="0" applyNumberFormat="1" applyFont="1" applyFill="1" applyBorder="1" applyAlignment="1">
      <alignment vertical="center"/>
    </xf>
    <xf numFmtId="2" fontId="17" fillId="2" borderId="15" xfId="0" applyNumberFormat="1" applyFont="1" applyFill="1" applyBorder="1" applyAlignment="1">
      <alignment vertical="center"/>
    </xf>
    <xf numFmtId="2" fontId="17" fillId="0" borderId="2" xfId="0" applyNumberFormat="1" applyFont="1" applyBorder="1" applyAlignment="1">
      <alignment/>
    </xf>
    <xf numFmtId="2" fontId="17" fillId="0" borderId="1" xfId="0" applyNumberFormat="1" applyFont="1" applyBorder="1" applyAlignment="1">
      <alignment/>
    </xf>
    <xf numFmtId="2" fontId="17" fillId="2" borderId="19" xfId="0" applyNumberFormat="1" applyFont="1" applyFill="1" applyBorder="1" applyAlignment="1">
      <alignment/>
    </xf>
    <xf numFmtId="2" fontId="17" fillId="0" borderId="40" xfId="0" applyNumberFormat="1" applyFont="1" applyBorder="1" applyAlignment="1">
      <alignment horizontal="center"/>
    </xf>
    <xf numFmtId="2" fontId="17" fillId="0" borderId="55" xfId="0" applyNumberFormat="1" applyFont="1" applyBorder="1" applyAlignment="1">
      <alignment/>
    </xf>
    <xf numFmtId="2" fontId="17" fillId="0" borderId="24" xfId="0" applyNumberFormat="1" applyFont="1" applyBorder="1" applyAlignment="1">
      <alignment/>
    </xf>
    <xf numFmtId="2" fontId="17" fillId="0" borderId="8" xfId="0" applyNumberFormat="1" applyFont="1" applyFill="1" applyBorder="1" applyAlignment="1">
      <alignment/>
    </xf>
    <xf numFmtId="2" fontId="17" fillId="0" borderId="43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7" fillId="2" borderId="0" xfId="0" applyFont="1" applyFill="1" applyAlignment="1">
      <alignment/>
    </xf>
    <xf numFmtId="2" fontId="17" fillId="0" borderId="104" xfId="0" applyNumberFormat="1" applyFont="1" applyBorder="1" applyAlignment="1">
      <alignment/>
    </xf>
    <xf numFmtId="2" fontId="17" fillId="0" borderId="14" xfId="0" applyNumberFormat="1" applyFont="1" applyBorder="1" applyAlignment="1">
      <alignment horizontal="right"/>
    </xf>
    <xf numFmtId="2" fontId="17" fillId="10" borderId="105" xfId="0" applyNumberFormat="1" applyFont="1" applyFill="1" applyBorder="1" applyAlignment="1">
      <alignment horizontal="center" shrinkToFit="1"/>
    </xf>
    <xf numFmtId="2" fontId="17" fillId="0" borderId="80" xfId="0" applyNumberFormat="1" applyFont="1" applyBorder="1" applyAlignment="1">
      <alignment horizontal="center"/>
    </xf>
    <xf numFmtId="2" fontId="17" fillId="0" borderId="106" xfId="0" applyNumberFormat="1" applyFont="1" applyBorder="1" applyAlignment="1">
      <alignment/>
    </xf>
    <xf numFmtId="2" fontId="17" fillId="0" borderId="9" xfId="0" applyNumberFormat="1" applyFont="1" applyBorder="1" applyAlignment="1">
      <alignment shrinkToFit="1"/>
    </xf>
    <xf numFmtId="2" fontId="17" fillId="0" borderId="10" xfId="0" applyNumberFormat="1" applyFont="1" applyBorder="1" applyAlignment="1">
      <alignment shrinkToFit="1"/>
    </xf>
    <xf numFmtId="2" fontId="17" fillId="0" borderId="9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2" fontId="17" fillId="0" borderId="57" xfId="0" applyNumberFormat="1" applyFont="1" applyBorder="1" applyAlignment="1">
      <alignment shrinkToFit="1"/>
    </xf>
    <xf numFmtId="2" fontId="17" fillId="10" borderId="96" xfId="0" applyNumberFormat="1" applyFont="1" applyFill="1" applyBorder="1" applyAlignment="1">
      <alignment horizontal="center" wrapText="1"/>
    </xf>
    <xf numFmtId="2" fontId="17" fillId="10" borderId="107" xfId="0" applyNumberFormat="1" applyFont="1" applyFill="1" applyBorder="1" applyAlignment="1">
      <alignment horizontal="center" shrinkToFit="1"/>
    </xf>
    <xf numFmtId="2" fontId="17" fillId="0" borderId="21" xfId="0" applyNumberFormat="1" applyFont="1" applyBorder="1" applyAlignment="1">
      <alignment/>
    </xf>
    <xf numFmtId="2" fontId="17" fillId="0" borderId="40" xfId="0" applyNumberFormat="1" applyFont="1" applyBorder="1" applyAlignment="1">
      <alignment/>
    </xf>
    <xf numFmtId="2" fontId="17" fillId="2" borderId="0" xfId="0" applyNumberFormat="1" applyFont="1" applyFill="1" applyBorder="1" applyAlignment="1">
      <alignment/>
    </xf>
    <xf numFmtId="2" fontId="17" fillId="12" borderId="67" xfId="0" applyNumberFormat="1" applyFont="1" applyFill="1" applyBorder="1" applyAlignment="1">
      <alignment horizontal="center" wrapText="1"/>
    </xf>
    <xf numFmtId="2" fontId="17" fillId="12" borderId="108" xfId="0" applyNumberFormat="1" applyFont="1" applyFill="1" applyBorder="1" applyAlignment="1">
      <alignment wrapText="1"/>
    </xf>
    <xf numFmtId="2" fontId="17" fillId="2" borderId="10" xfId="0" applyNumberFormat="1" applyFont="1" applyFill="1" applyBorder="1" applyAlignment="1">
      <alignment horizontal="right"/>
    </xf>
    <xf numFmtId="2" fontId="17" fillId="2" borderId="81" xfId="0" applyNumberFormat="1" applyFont="1" applyFill="1" applyBorder="1" applyAlignment="1">
      <alignment horizontal="right"/>
    </xf>
    <xf numFmtId="2" fontId="17" fillId="2" borderId="85" xfId="0" applyNumberFormat="1" applyFont="1" applyFill="1" applyBorder="1" applyAlignment="1">
      <alignment horizontal="right"/>
    </xf>
    <xf numFmtId="2" fontId="17" fillId="2" borderId="78" xfId="0" applyNumberFormat="1" applyFont="1" applyFill="1" applyBorder="1" applyAlignment="1">
      <alignment horizontal="right"/>
    </xf>
    <xf numFmtId="2" fontId="17" fillId="2" borderId="12" xfId="0" applyNumberFormat="1" applyFont="1" applyFill="1" applyBorder="1" applyAlignment="1">
      <alignment horizontal="right"/>
    </xf>
    <xf numFmtId="2" fontId="17" fillId="2" borderId="1" xfId="0" applyNumberFormat="1" applyFont="1" applyFill="1" applyBorder="1" applyAlignment="1">
      <alignment horizontal="right"/>
    </xf>
    <xf numFmtId="2" fontId="17" fillId="2" borderId="57" xfId="0" applyNumberFormat="1" applyFont="1" applyFill="1" applyBorder="1" applyAlignment="1">
      <alignment horizontal="right"/>
    </xf>
    <xf numFmtId="2" fontId="17" fillId="2" borderId="13" xfId="0" applyNumberFormat="1" applyFont="1" applyFill="1" applyBorder="1" applyAlignment="1">
      <alignment horizontal="right"/>
    </xf>
    <xf numFmtId="2" fontId="17" fillId="2" borderId="41" xfId="0" applyNumberFormat="1" applyFont="1" applyFill="1" applyBorder="1" applyAlignment="1">
      <alignment horizontal="right"/>
    </xf>
    <xf numFmtId="2" fontId="17" fillId="13" borderId="75" xfId="0" applyNumberFormat="1" applyFont="1" applyFill="1" applyBorder="1" applyAlignment="1">
      <alignment/>
    </xf>
    <xf numFmtId="2" fontId="17" fillId="13" borderId="108" xfId="0" applyNumberFormat="1" applyFont="1" applyFill="1" applyBorder="1" applyAlignment="1">
      <alignment/>
    </xf>
    <xf numFmtId="2" fontId="17" fillId="13" borderId="67" xfId="0" applyNumberFormat="1" applyFont="1" applyFill="1" applyBorder="1" applyAlignment="1">
      <alignment/>
    </xf>
    <xf numFmtId="2" fontId="17" fillId="13" borderId="0" xfId="0" applyNumberFormat="1" applyFont="1" applyFill="1" applyAlignment="1">
      <alignment/>
    </xf>
    <xf numFmtId="2" fontId="17" fillId="13" borderId="0" xfId="0" applyNumberFormat="1" applyFont="1" applyFill="1" applyBorder="1" applyAlignment="1">
      <alignment/>
    </xf>
    <xf numFmtId="2" fontId="17" fillId="0" borderId="0" xfId="0" applyNumberFormat="1" applyFont="1" applyAlignment="1">
      <alignment horizontal="center"/>
    </xf>
    <xf numFmtId="2" fontId="17" fillId="0" borderId="8" xfId="0" applyNumberFormat="1" applyFont="1" applyBorder="1" applyAlignment="1">
      <alignment/>
    </xf>
    <xf numFmtId="2" fontId="17" fillId="0" borderId="0" xfId="0" applyNumberFormat="1" applyFont="1" applyBorder="1" applyAlignment="1">
      <alignment/>
    </xf>
    <xf numFmtId="2" fontId="18" fillId="11" borderId="3" xfId="0" applyNumberFormat="1" applyFont="1" applyFill="1" applyBorder="1" applyAlignment="1">
      <alignment horizontal="center" wrapText="1"/>
    </xf>
    <xf numFmtId="2" fontId="14" fillId="2" borderId="3" xfId="0" applyNumberFormat="1" applyFont="1" applyFill="1" applyBorder="1" applyAlignment="1">
      <alignment horizontal="center"/>
    </xf>
    <xf numFmtId="2" fontId="14" fillId="2" borderId="29" xfId="0" applyNumberFormat="1" applyFont="1" applyFill="1" applyBorder="1" applyAlignment="1">
      <alignment horizontal="center"/>
    </xf>
    <xf numFmtId="2" fontId="15" fillId="11" borderId="5" xfId="0" applyNumberFormat="1" applyFont="1" applyFill="1" applyBorder="1" applyAlignment="1">
      <alignment horizontal="center"/>
    </xf>
    <xf numFmtId="2" fontId="13" fillId="11" borderId="5" xfId="0" applyNumberFormat="1" applyFont="1" applyFill="1" applyBorder="1" applyAlignment="1">
      <alignment/>
    </xf>
    <xf numFmtId="10" fontId="18" fillId="11" borderId="109" xfId="0" applyNumberFormat="1" applyFont="1" applyFill="1" applyBorder="1" applyAlignment="1">
      <alignment horizontal="center" wrapText="1"/>
    </xf>
    <xf numFmtId="2" fontId="14" fillId="0" borderId="3" xfId="0" applyNumberFormat="1" applyFont="1" applyBorder="1" applyAlignment="1">
      <alignment horizontal="center"/>
    </xf>
    <xf numFmtId="2" fontId="14" fillId="2" borderId="109" xfId="0" applyNumberFormat="1" applyFont="1" applyFill="1" applyBorder="1" applyAlignment="1">
      <alignment horizontal="center"/>
    </xf>
    <xf numFmtId="2" fontId="18" fillId="11" borderId="109" xfId="0" applyNumberFormat="1" applyFont="1" applyFill="1" applyBorder="1" applyAlignment="1">
      <alignment horizontal="center" wrapText="1"/>
    </xf>
    <xf numFmtId="2" fontId="14" fillId="2" borderId="110" xfId="0" applyNumberFormat="1" applyFont="1" applyFill="1" applyBorder="1" applyAlignment="1">
      <alignment horizontal="center"/>
    </xf>
    <xf numFmtId="2" fontId="13" fillId="11" borderId="111" xfId="0" applyNumberFormat="1" applyFont="1" applyFill="1" applyBorder="1" applyAlignment="1">
      <alignment horizontal="center"/>
    </xf>
    <xf numFmtId="2" fontId="13" fillId="11" borderId="109" xfId="0" applyNumberFormat="1" applyFont="1" applyFill="1" applyBorder="1" applyAlignment="1">
      <alignment horizontal="center"/>
    </xf>
    <xf numFmtId="2" fontId="14" fillId="0" borderId="109" xfId="0" applyNumberFormat="1" applyFont="1" applyBorder="1" applyAlignment="1">
      <alignment horizontal="center"/>
    </xf>
    <xf numFmtId="2" fontId="14" fillId="2" borderId="111" xfId="0" applyNumberFormat="1" applyFont="1" applyFill="1" applyBorder="1" applyAlignment="1">
      <alignment horizontal="center"/>
    </xf>
    <xf numFmtId="2" fontId="14" fillId="2" borderId="112" xfId="0" applyNumberFormat="1" applyFont="1" applyFill="1" applyBorder="1" applyAlignment="1">
      <alignment horizontal="center"/>
    </xf>
    <xf numFmtId="2" fontId="14" fillId="2" borderId="113" xfId="0" applyNumberFormat="1" applyFont="1" applyFill="1" applyBorder="1" applyAlignment="1">
      <alignment horizontal="center"/>
    </xf>
    <xf numFmtId="2" fontId="13" fillId="11" borderId="109" xfId="0" applyNumberFormat="1" applyFont="1" applyFill="1" applyBorder="1" applyAlignment="1">
      <alignment/>
    </xf>
    <xf numFmtId="10" fontId="18" fillId="11" borderId="114" xfId="0" applyNumberFormat="1" applyFont="1" applyFill="1" applyBorder="1" applyAlignment="1">
      <alignment horizontal="center" wrapText="1"/>
    </xf>
    <xf numFmtId="2" fontId="14" fillId="2" borderId="115" xfId="0" applyNumberFormat="1" applyFont="1" applyFill="1" applyBorder="1" applyAlignment="1">
      <alignment horizontal="center"/>
    </xf>
    <xf numFmtId="2" fontId="14" fillId="2" borderId="116" xfId="0" applyNumberFormat="1" applyFont="1" applyFill="1" applyBorder="1" applyAlignment="1">
      <alignment horizontal="center"/>
    </xf>
    <xf numFmtId="2" fontId="14" fillId="2" borderId="117" xfId="0" applyNumberFormat="1" applyFont="1" applyFill="1" applyBorder="1" applyAlignment="1">
      <alignment horizontal="center"/>
    </xf>
    <xf numFmtId="2" fontId="15" fillId="11" borderId="109" xfId="0" applyNumberFormat="1" applyFont="1" applyFill="1" applyBorder="1" applyAlignment="1">
      <alignment horizontal="center"/>
    </xf>
    <xf numFmtId="2" fontId="14" fillId="2" borderId="118" xfId="0" applyNumberFormat="1" applyFont="1" applyFill="1" applyBorder="1" applyAlignment="1">
      <alignment horizontal="center"/>
    </xf>
    <xf numFmtId="2" fontId="15" fillId="11" borderId="114" xfId="0" applyNumberFormat="1" applyFont="1" applyFill="1" applyBorder="1" applyAlignment="1">
      <alignment horizontal="center"/>
    </xf>
    <xf numFmtId="0" fontId="25" fillId="5" borderId="1" xfId="0" applyFont="1" applyFill="1" applyBorder="1" applyAlignment="1">
      <alignment horizontal="center"/>
    </xf>
    <xf numFmtId="2" fontId="17" fillId="0" borderId="60" xfId="0" applyNumberFormat="1" applyFont="1" applyBorder="1" applyAlignment="1">
      <alignment/>
    </xf>
    <xf numFmtId="2" fontId="17" fillId="10" borderId="6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2" borderId="61" xfId="0" applyFont="1" applyFill="1" applyBorder="1" applyAlignment="1">
      <alignment/>
    </xf>
    <xf numFmtId="0" fontId="26" fillId="2" borderId="0" xfId="0" applyFont="1" applyFill="1" applyAlignment="1">
      <alignment/>
    </xf>
    <xf numFmtId="0" fontId="17" fillId="10" borderId="119" xfId="0" applyFont="1" applyFill="1" applyBorder="1" applyAlignment="1">
      <alignment horizontal="left" wrapText="1"/>
    </xf>
    <xf numFmtId="0" fontId="17" fillId="10" borderId="120" xfId="0" applyFont="1" applyFill="1" applyBorder="1" applyAlignment="1">
      <alignment horizontal="left" wrapText="1"/>
    </xf>
    <xf numFmtId="2" fontId="17" fillId="10" borderId="120" xfId="0" applyNumberFormat="1" applyFont="1" applyFill="1" applyBorder="1" applyAlignment="1">
      <alignment horizontal="center" wrapText="1"/>
    </xf>
    <xf numFmtId="2" fontId="17" fillId="10" borderId="63" xfId="0" applyNumberFormat="1" applyFont="1" applyFill="1" applyBorder="1" applyAlignment="1">
      <alignment horizontal="center" wrapText="1"/>
    </xf>
    <xf numFmtId="2" fontId="17" fillId="0" borderId="10" xfId="0" applyNumberFormat="1" applyFont="1" applyBorder="1" applyAlignment="1">
      <alignment horizontal="center"/>
    </xf>
    <xf numFmtId="2" fontId="17" fillId="0" borderId="56" xfId="0" applyNumberFormat="1" applyFont="1" applyBorder="1" applyAlignment="1">
      <alignment horizontal="center"/>
    </xf>
    <xf numFmtId="2" fontId="17" fillId="0" borderId="74" xfId="0" applyNumberFormat="1" applyFont="1" applyBorder="1" applyAlignment="1">
      <alignment horizontal="center"/>
    </xf>
    <xf numFmtId="1" fontId="0" fillId="2" borderId="3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3" fillId="7" borderId="34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5" borderId="64" xfId="0" applyFont="1" applyFill="1" applyBorder="1" applyAlignment="1">
      <alignment/>
    </xf>
    <xf numFmtId="0" fontId="3" fillId="6" borderId="5" xfId="0" applyFont="1" applyFill="1" applyBorder="1" applyAlignment="1">
      <alignment/>
    </xf>
    <xf numFmtId="0" fontId="3" fillId="6" borderId="121" xfId="0" applyFont="1" applyFill="1" applyBorder="1" applyAlignment="1">
      <alignment/>
    </xf>
    <xf numFmtId="0" fontId="3" fillId="5" borderId="61" xfId="0" applyFont="1" applyFill="1" applyBorder="1" applyAlignment="1">
      <alignment/>
    </xf>
    <xf numFmtId="0" fontId="3" fillId="6" borderId="64" xfId="0" applyFont="1" applyFill="1" applyBorder="1" applyAlignment="1">
      <alignment/>
    </xf>
    <xf numFmtId="0" fontId="3" fillId="5" borderId="102" xfId="0" applyFont="1" applyFill="1" applyBorder="1" applyAlignment="1">
      <alignment/>
    </xf>
    <xf numFmtId="0" fontId="3" fillId="5" borderId="4" xfId="0" applyFont="1" applyFill="1" applyBorder="1" applyAlignment="1">
      <alignment/>
    </xf>
    <xf numFmtId="0" fontId="3" fillId="9" borderId="11" xfId="0" applyFont="1" applyFill="1" applyBorder="1" applyAlignment="1">
      <alignment/>
    </xf>
    <xf numFmtId="0" fontId="3" fillId="6" borderId="24" xfId="0" applyFont="1" applyFill="1" applyBorder="1" applyAlignment="1">
      <alignment/>
    </xf>
    <xf numFmtId="0" fontId="3" fillId="14" borderId="75" xfId="0" applyFont="1" applyFill="1" applyBorder="1" applyAlignment="1">
      <alignment/>
    </xf>
    <xf numFmtId="0" fontId="3" fillId="6" borderId="122" xfId="0" applyFont="1" applyFill="1" applyBorder="1" applyAlignment="1">
      <alignment/>
    </xf>
    <xf numFmtId="0" fontId="3" fillId="14" borderId="10" xfId="0" applyFont="1" applyFill="1" applyBorder="1" applyAlignment="1">
      <alignment/>
    </xf>
    <xf numFmtId="0" fontId="3" fillId="14" borderId="1" xfId="0" applyFont="1" applyFill="1" applyBorder="1" applyAlignment="1">
      <alignment/>
    </xf>
    <xf numFmtId="0" fontId="3" fillId="14" borderId="39" xfId="0" applyFont="1" applyFill="1" applyBorder="1" applyAlignment="1">
      <alignment/>
    </xf>
    <xf numFmtId="0" fontId="3" fillId="14" borderId="33" xfId="0" applyFont="1" applyFill="1" applyBorder="1" applyAlignment="1">
      <alignment/>
    </xf>
    <xf numFmtId="0" fontId="3" fillId="14" borderId="57" xfId="0" applyFont="1" applyFill="1" applyBorder="1" applyAlignment="1">
      <alignment/>
    </xf>
    <xf numFmtId="0" fontId="3" fillId="14" borderId="67" xfId="0" applyFont="1" applyFill="1" applyBorder="1" applyAlignment="1">
      <alignment/>
    </xf>
    <xf numFmtId="0" fontId="3" fillId="14" borderId="123" xfId="0" applyFont="1" applyFill="1" applyBorder="1" applyAlignment="1">
      <alignment/>
    </xf>
    <xf numFmtId="0" fontId="3" fillId="14" borderId="124" xfId="0" applyFont="1" applyFill="1" applyBorder="1" applyAlignment="1">
      <alignment/>
    </xf>
    <xf numFmtId="0" fontId="3" fillId="14" borderId="48" xfId="0" applyFont="1" applyFill="1" applyBorder="1" applyAlignment="1">
      <alignment/>
    </xf>
    <xf numFmtId="0" fontId="3" fillId="14" borderId="125" xfId="0" applyFont="1" applyFill="1" applyBorder="1" applyAlignment="1">
      <alignment/>
    </xf>
    <xf numFmtId="0" fontId="3" fillId="6" borderId="126" xfId="0" applyFont="1" applyFill="1" applyBorder="1" applyAlignment="1">
      <alignment/>
    </xf>
    <xf numFmtId="0" fontId="3" fillId="14" borderId="127" xfId="0" applyFont="1" applyFill="1" applyBorder="1" applyAlignment="1">
      <alignment/>
    </xf>
    <xf numFmtId="0" fontId="3" fillId="14" borderId="77" xfId="0" applyFont="1" applyFill="1" applyBorder="1" applyAlignment="1">
      <alignment horizontal="center"/>
    </xf>
    <xf numFmtId="0" fontId="3" fillId="14" borderId="67" xfId="0" applyFont="1" applyFill="1" applyBorder="1" applyAlignment="1">
      <alignment horizontal="center"/>
    </xf>
    <xf numFmtId="0" fontId="3" fillId="14" borderId="44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6" borderId="128" xfId="0" applyFont="1" applyFill="1" applyBorder="1" applyAlignment="1">
      <alignment/>
    </xf>
    <xf numFmtId="0" fontId="3" fillId="2" borderId="59" xfId="0" applyFont="1" applyFill="1" applyBorder="1" applyAlignment="1">
      <alignment/>
    </xf>
    <xf numFmtId="0" fontId="0" fillId="2" borderId="59" xfId="0" applyFill="1" applyBorder="1" applyAlignment="1">
      <alignment/>
    </xf>
    <xf numFmtId="0" fontId="3" fillId="14" borderId="75" xfId="0" applyFont="1" applyFill="1" applyBorder="1" applyAlignment="1">
      <alignment horizontal="center"/>
    </xf>
    <xf numFmtId="17" fontId="0" fillId="0" borderId="68" xfId="0" applyNumberFormat="1" applyFont="1" applyBorder="1" applyAlignment="1">
      <alignment horizontal="right"/>
    </xf>
    <xf numFmtId="1" fontId="0" fillId="2" borderId="1" xfId="0" applyNumberFormat="1" applyFont="1" applyFill="1" applyBorder="1" applyAlignment="1">
      <alignment/>
    </xf>
    <xf numFmtId="1" fontId="0" fillId="2" borderId="10" xfId="0" applyNumberFormat="1" applyFont="1" applyFill="1" applyBorder="1" applyAlignment="1">
      <alignment/>
    </xf>
    <xf numFmtId="0" fontId="3" fillId="2" borderId="2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4" xfId="0" applyFont="1" applyBorder="1" applyAlignment="1">
      <alignment/>
    </xf>
    <xf numFmtId="0" fontId="0" fillId="2" borderId="0" xfId="0" applyFont="1" applyFill="1" applyAlignment="1">
      <alignment/>
    </xf>
    <xf numFmtId="1" fontId="0" fillId="0" borderId="55" xfId="0" applyNumberFormat="1" applyFont="1" applyBorder="1" applyAlignment="1">
      <alignment/>
    </xf>
    <xf numFmtId="1" fontId="0" fillId="0" borderId="67" xfId="0" applyNumberFormat="1" applyFont="1" applyBorder="1" applyAlignment="1">
      <alignment horizontal="center" wrapText="1"/>
    </xf>
    <xf numFmtId="1" fontId="0" fillId="0" borderId="36" xfId="0" applyNumberFormat="1" applyFont="1" applyBorder="1" applyAlignment="1">
      <alignment horizontal="center" wrapText="1"/>
    </xf>
    <xf numFmtId="1" fontId="0" fillId="0" borderId="75" xfId="0" applyNumberFormat="1" applyFont="1" applyBorder="1" applyAlignment="1">
      <alignment horizontal="center" wrapText="1"/>
    </xf>
    <xf numFmtId="1" fontId="0" fillId="2" borderId="21" xfId="0" applyNumberFormat="1" applyFont="1" applyFill="1" applyBorder="1" applyAlignment="1">
      <alignment/>
    </xf>
    <xf numFmtId="1" fontId="0" fillId="2" borderId="24" xfId="0" applyNumberFormat="1" applyFont="1" applyFill="1" applyBorder="1" applyAlignment="1">
      <alignment/>
    </xf>
    <xf numFmtId="1" fontId="0" fillId="2" borderId="11" xfId="0" applyNumberFormat="1" applyFont="1" applyFill="1" applyBorder="1" applyAlignment="1">
      <alignment/>
    </xf>
    <xf numFmtId="1" fontId="0" fillId="2" borderId="19" xfId="0" applyNumberFormat="1" applyFont="1" applyFill="1" applyBorder="1" applyAlignment="1">
      <alignment/>
    </xf>
    <xf numFmtId="1" fontId="0" fillId="2" borderId="22" xfId="0" applyNumberFormat="1" applyFont="1" applyFill="1" applyBorder="1" applyAlignment="1">
      <alignment/>
    </xf>
    <xf numFmtId="1" fontId="0" fillId="2" borderId="57" xfId="0" applyNumberFormat="1" applyFont="1" applyFill="1" applyBorder="1" applyAlignment="1">
      <alignment/>
    </xf>
    <xf numFmtId="1" fontId="0" fillId="2" borderId="14" xfId="0" applyNumberFormat="1" applyFont="1" applyFill="1" applyBorder="1" applyAlignment="1">
      <alignment/>
    </xf>
    <xf numFmtId="1" fontId="0" fillId="0" borderId="19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1" fontId="0" fillId="0" borderId="129" xfId="0" applyNumberFormat="1" applyFont="1" applyBorder="1" applyAlignment="1">
      <alignment/>
    </xf>
    <xf numFmtId="1" fontId="0" fillId="2" borderId="56" xfId="0" applyNumberFormat="1" applyFont="1" applyFill="1" applyBorder="1" applyAlignment="1">
      <alignment/>
    </xf>
    <xf numFmtId="1" fontId="0" fillId="0" borderId="56" xfId="0" applyNumberFormat="1" applyFont="1" applyBorder="1" applyAlignment="1">
      <alignment/>
    </xf>
    <xf numFmtId="1" fontId="0" fillId="0" borderId="74" xfId="0" applyNumberFormat="1" applyFont="1" applyBorder="1" applyAlignment="1">
      <alignment/>
    </xf>
    <xf numFmtId="2" fontId="17" fillId="4" borderId="101" xfId="0" applyNumberFormat="1" applyFont="1" applyFill="1" applyBorder="1" applyAlignment="1">
      <alignment horizontal="center" shrinkToFit="1"/>
    </xf>
    <xf numFmtId="0" fontId="0" fillId="7" borderId="4" xfId="0" applyFill="1" applyBorder="1" applyAlignment="1">
      <alignment/>
    </xf>
    <xf numFmtId="0" fontId="0" fillId="7" borderId="61" xfId="0" applyFill="1" applyBorder="1" applyAlignment="1">
      <alignment/>
    </xf>
    <xf numFmtId="0" fontId="0" fillId="7" borderId="55" xfId="0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1" fontId="3" fillId="2" borderId="0" xfId="0" applyNumberFormat="1" applyFont="1" applyFill="1" applyAlignment="1">
      <alignment/>
    </xf>
    <xf numFmtId="2" fontId="17" fillId="0" borderId="5" xfId="0" applyNumberFormat="1" applyFont="1" applyBorder="1" applyAlignment="1">
      <alignment/>
    </xf>
    <xf numFmtId="0" fontId="27" fillId="6" borderId="5" xfId="0" applyFont="1" applyFill="1" applyBorder="1" applyAlignment="1">
      <alignment/>
    </xf>
    <xf numFmtId="0" fontId="27" fillId="6" borderId="3" xfId="0" applyFont="1" applyFill="1" applyBorder="1" applyAlignment="1">
      <alignment/>
    </xf>
    <xf numFmtId="0" fontId="27" fillId="6" borderId="2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2" borderId="28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29" xfId="0" applyFont="1" applyFill="1" applyBorder="1" applyAlignment="1">
      <alignment/>
    </xf>
    <xf numFmtId="0" fontId="3" fillId="2" borderId="38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39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33" fillId="5" borderId="130" xfId="0" applyFont="1" applyFill="1" applyBorder="1" applyAlignment="1">
      <alignment horizontal="center"/>
    </xf>
    <xf numFmtId="3" fontId="30" fillId="5" borderId="1" xfId="0" applyNumberFormat="1" applyFont="1" applyFill="1" applyBorder="1" applyAlignment="1">
      <alignment horizontal="center" wrapText="1"/>
    </xf>
    <xf numFmtId="0" fontId="28" fillId="2" borderId="131" xfId="0" applyFont="1" applyFill="1" applyBorder="1" applyAlignment="1">
      <alignment horizontal="center"/>
    </xf>
    <xf numFmtId="0" fontId="28" fillId="2" borderId="131" xfId="0" applyFont="1" applyFill="1" applyBorder="1" applyAlignment="1">
      <alignment horizontal="left"/>
    </xf>
    <xf numFmtId="0" fontId="28" fillId="2" borderId="10" xfId="0" applyFont="1" applyFill="1" applyBorder="1" applyAlignment="1">
      <alignment horizontal="center"/>
    </xf>
    <xf numFmtId="2" fontId="28" fillId="2" borderId="131" xfId="0" applyNumberFormat="1" applyFont="1" applyFill="1" applyBorder="1" applyAlignment="1">
      <alignment horizontal="center"/>
    </xf>
    <xf numFmtId="2" fontId="29" fillId="2" borderId="10" xfId="0" applyNumberFormat="1" applyFont="1" applyFill="1" applyBorder="1" applyAlignment="1">
      <alignment horizontal="center" wrapText="1"/>
    </xf>
    <xf numFmtId="0" fontId="28" fillId="2" borderId="132" xfId="0" applyFont="1" applyFill="1" applyBorder="1" applyAlignment="1">
      <alignment horizontal="center"/>
    </xf>
    <xf numFmtId="0" fontId="28" fillId="2" borderId="132" xfId="0" applyFont="1" applyFill="1" applyBorder="1" applyAlignment="1">
      <alignment horizontal="left"/>
    </xf>
    <xf numFmtId="2" fontId="28" fillId="2" borderId="132" xfId="0" applyNumberFormat="1" applyFont="1" applyFill="1" applyBorder="1" applyAlignment="1">
      <alignment horizontal="center"/>
    </xf>
    <xf numFmtId="2" fontId="29" fillId="2" borderId="1" xfId="0" applyNumberFormat="1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0" fontId="30" fillId="5" borderId="132" xfId="0" applyFont="1" applyFill="1" applyBorder="1" applyAlignment="1">
      <alignment horizontal="center" vertical="center" wrapText="1"/>
    </xf>
    <xf numFmtId="0" fontId="30" fillId="5" borderId="133" xfId="0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center" vertical="center" wrapText="1"/>
    </xf>
    <xf numFmtId="0" fontId="31" fillId="5" borderId="39" xfId="0" applyFont="1" applyFill="1" applyBorder="1" applyAlignment="1">
      <alignment horizontal="center" vertical="center" wrapText="1"/>
    </xf>
    <xf numFmtId="2" fontId="30" fillId="5" borderId="39" xfId="0" applyNumberFormat="1" applyFont="1" applyFill="1" applyBorder="1" applyAlignment="1">
      <alignment horizontal="center" vertical="center" wrapText="1"/>
    </xf>
    <xf numFmtId="2" fontId="30" fillId="5" borderId="134" xfId="0" applyNumberFormat="1" applyFont="1" applyFill="1" applyBorder="1" applyAlignment="1">
      <alignment horizontal="center" vertical="center" wrapText="1"/>
    </xf>
    <xf numFmtId="0" fontId="30" fillId="5" borderId="135" xfId="0" applyFont="1" applyFill="1" applyBorder="1" applyAlignment="1">
      <alignment horizontal="center" vertical="center" wrapText="1"/>
    </xf>
    <xf numFmtId="2" fontId="30" fillId="5" borderId="136" xfId="0" applyNumberFormat="1" applyFont="1" applyFill="1" applyBorder="1" applyAlignment="1">
      <alignment horizontal="center" vertical="center" wrapText="1"/>
    </xf>
    <xf numFmtId="3" fontId="30" fillId="5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30" fillId="5" borderId="132" xfId="0" applyFont="1" applyFill="1" applyBorder="1" applyAlignment="1">
      <alignment horizontal="center" wrapText="1"/>
    </xf>
    <xf numFmtId="0" fontId="30" fillId="5" borderId="133" xfId="0" applyFont="1" applyFill="1" applyBorder="1" applyAlignment="1">
      <alignment horizontal="center" wrapText="1"/>
    </xf>
    <xf numFmtId="0" fontId="30" fillId="5" borderId="1" xfId="0" applyFont="1" applyFill="1" applyBorder="1" applyAlignment="1">
      <alignment horizontal="center" wrapText="1"/>
    </xf>
    <xf numFmtId="0" fontId="30" fillId="5" borderId="1" xfId="0" applyFont="1" applyFill="1" applyBorder="1" applyAlignment="1">
      <alignment horizontal="center"/>
    </xf>
    <xf numFmtId="0" fontId="31" fillId="5" borderId="1" xfId="0" applyFont="1" applyFill="1" applyBorder="1" applyAlignment="1">
      <alignment horizontal="center"/>
    </xf>
    <xf numFmtId="0" fontId="30" fillId="5" borderId="2" xfId="0" applyFont="1" applyFill="1" applyBorder="1" applyAlignment="1">
      <alignment horizontal="center"/>
    </xf>
    <xf numFmtId="2" fontId="30" fillId="5" borderId="1" xfId="0" applyNumberFormat="1" applyFont="1" applyFill="1" applyBorder="1" applyAlignment="1">
      <alignment horizontal="center" wrapText="1"/>
    </xf>
    <xf numFmtId="2" fontId="30" fillId="5" borderId="137" xfId="0" applyNumberFormat="1" applyFont="1" applyFill="1" applyBorder="1" applyAlignment="1">
      <alignment horizontal="center" wrapText="1"/>
    </xf>
    <xf numFmtId="2" fontId="30" fillId="5" borderId="87" xfId="0" applyNumberFormat="1" applyFont="1" applyFill="1" applyBorder="1" applyAlignment="1">
      <alignment horizontal="center" wrapText="1"/>
    </xf>
    <xf numFmtId="0" fontId="6" fillId="2" borderId="0" xfId="0" applyFont="1" applyFill="1" applyBorder="1" applyAlignment="1">
      <alignment/>
    </xf>
    <xf numFmtId="0" fontId="6" fillId="0" borderId="0" xfId="0" applyFont="1" applyAlignment="1">
      <alignment/>
    </xf>
    <xf numFmtId="0" fontId="28" fillId="2" borderId="133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2" fontId="28" fillId="0" borderId="1" xfId="0" applyNumberFormat="1" applyFont="1" applyBorder="1" applyAlignment="1">
      <alignment horizontal="center"/>
    </xf>
    <xf numFmtId="2" fontId="29" fillId="2" borderId="138" xfId="0" applyNumberFormat="1" applyFont="1" applyFill="1" applyBorder="1" applyAlignment="1">
      <alignment horizontal="center" wrapText="1"/>
    </xf>
    <xf numFmtId="3" fontId="28" fillId="2" borderId="139" xfId="0" applyNumberFormat="1" applyFont="1" applyFill="1" applyBorder="1" applyAlignment="1">
      <alignment horizontal="center"/>
    </xf>
    <xf numFmtId="3" fontId="28" fillId="2" borderId="134" xfId="0" applyNumberFormat="1" applyFont="1" applyFill="1" applyBorder="1" applyAlignment="1">
      <alignment horizontal="center"/>
    </xf>
    <xf numFmtId="2" fontId="29" fillId="2" borderId="134" xfId="0" applyNumberFormat="1" applyFont="1" applyFill="1" applyBorder="1" applyAlignment="1">
      <alignment horizontal="center"/>
    </xf>
    <xf numFmtId="2" fontId="29" fillId="2" borderId="90" xfId="0" applyNumberFormat="1" applyFont="1" applyFill="1" applyBorder="1" applyAlignment="1">
      <alignment horizontal="center" wrapText="1"/>
    </xf>
    <xf numFmtId="0" fontId="28" fillId="2" borderId="140" xfId="0" applyFont="1" applyFill="1" applyBorder="1" applyAlignment="1">
      <alignment horizontal="center"/>
    </xf>
    <xf numFmtId="0" fontId="33" fillId="5" borderId="141" xfId="0" applyFont="1" applyFill="1" applyBorder="1" applyAlignment="1">
      <alignment horizontal="left"/>
    </xf>
    <xf numFmtId="0" fontId="33" fillId="5" borderId="57" xfId="0" applyFont="1" applyFill="1" applyBorder="1" applyAlignment="1">
      <alignment horizontal="center"/>
    </xf>
    <xf numFmtId="2" fontId="33" fillId="5" borderId="141" xfId="0" applyNumberFormat="1" applyFont="1" applyFill="1" applyBorder="1" applyAlignment="1">
      <alignment horizontal="center"/>
    </xf>
    <xf numFmtId="164" fontId="33" fillId="5" borderId="141" xfId="0" applyNumberFormat="1" applyFont="1" applyFill="1" applyBorder="1" applyAlignment="1">
      <alignment horizontal="center"/>
    </xf>
    <xf numFmtId="0" fontId="33" fillId="5" borderId="141" xfId="0" applyFont="1" applyFill="1" applyBorder="1" applyAlignment="1">
      <alignment horizontal="center"/>
    </xf>
    <xf numFmtId="3" fontId="33" fillId="5" borderId="142" xfId="0" applyNumberFormat="1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1" fillId="0" borderId="0" xfId="0" applyFont="1" applyAlignment="1">
      <alignment/>
    </xf>
    <xf numFmtId="0" fontId="28" fillId="2" borderId="0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left"/>
    </xf>
    <xf numFmtId="10" fontId="28" fillId="2" borderId="0" xfId="0" applyNumberFormat="1" applyFont="1" applyFill="1" applyBorder="1" applyAlignment="1">
      <alignment horizontal="center"/>
    </xf>
    <xf numFmtId="2" fontId="29" fillId="2" borderId="0" xfId="0" applyNumberFormat="1" applyFont="1" applyFill="1" applyBorder="1" applyAlignment="1">
      <alignment horizontal="center"/>
    </xf>
    <xf numFmtId="2" fontId="28" fillId="2" borderId="0" xfId="0" applyNumberFormat="1" applyFont="1" applyFill="1" applyBorder="1" applyAlignment="1">
      <alignment horizontal="center"/>
    </xf>
    <xf numFmtId="3" fontId="28" fillId="2" borderId="0" xfId="0" applyNumberFormat="1" applyFont="1" applyFill="1" applyBorder="1" applyAlignment="1">
      <alignment horizontal="center"/>
    </xf>
    <xf numFmtId="0" fontId="30" fillId="5" borderId="143" xfId="0" applyFont="1" applyFill="1" applyBorder="1" applyAlignment="1">
      <alignment horizontal="center" wrapText="1"/>
    </xf>
    <xf numFmtId="0" fontId="30" fillId="5" borderId="144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35" fillId="5" borderId="1" xfId="0" applyFont="1" applyFill="1" applyBorder="1" applyAlignment="1">
      <alignment horizontal="center" wrapText="1"/>
    </xf>
    <xf numFmtId="0" fontId="35" fillId="5" borderId="1" xfId="0" applyFont="1" applyFill="1" applyBorder="1" applyAlignment="1">
      <alignment wrapText="1"/>
    </xf>
    <xf numFmtId="0" fontId="34" fillId="5" borderId="1" xfId="0" applyFont="1" applyFill="1" applyBorder="1" applyAlignment="1">
      <alignment horizontal="center"/>
    </xf>
    <xf numFmtId="0" fontId="33" fillId="5" borderId="5" xfId="0" applyFont="1" applyFill="1" applyBorder="1" applyAlignment="1">
      <alignment horizontal="center"/>
    </xf>
    <xf numFmtId="0" fontId="34" fillId="5" borderId="43" xfId="0" applyFont="1" applyFill="1" applyBorder="1" applyAlignment="1">
      <alignment horizontal="center"/>
    </xf>
    <xf numFmtId="0" fontId="34" fillId="5" borderId="10" xfId="0" applyFont="1" applyFill="1" applyBorder="1" applyAlignment="1">
      <alignment horizontal="center"/>
    </xf>
    <xf numFmtId="0" fontId="33" fillId="5" borderId="1" xfId="0" applyFont="1" applyFill="1" applyBorder="1" applyAlignment="1">
      <alignment/>
    </xf>
    <xf numFmtId="0" fontId="28" fillId="2" borderId="134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28" fillId="2" borderId="145" xfId="0" applyNumberFormat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28" fillId="2" borderId="1" xfId="0" applyNumberFormat="1" applyFont="1" applyFill="1" applyBorder="1" applyAlignment="1">
      <alignment horizontal="center"/>
    </xf>
    <xf numFmtId="1" fontId="28" fillId="2" borderId="133" xfId="0" applyNumberFormat="1" applyFont="1" applyFill="1" applyBorder="1" applyAlignment="1">
      <alignment horizontal="center"/>
    </xf>
    <xf numFmtId="1" fontId="28" fillId="0" borderId="1" xfId="0" applyNumberFormat="1" applyFont="1" applyFill="1" applyBorder="1" applyAlignment="1">
      <alignment horizontal="center"/>
    </xf>
    <xf numFmtId="1" fontId="28" fillId="0" borderId="2" xfId="0" applyNumberFormat="1" applyFont="1" applyFill="1" applyBorder="1" applyAlignment="1">
      <alignment horizontal="center"/>
    </xf>
    <xf numFmtId="0" fontId="28" fillId="2" borderId="144" xfId="0" applyFont="1" applyFill="1" applyBorder="1" applyAlignment="1">
      <alignment horizontal="center"/>
    </xf>
    <xf numFmtId="1" fontId="28" fillId="0" borderId="1" xfId="0" applyNumberFormat="1" applyFont="1" applyBorder="1" applyAlignment="1">
      <alignment horizontal="center"/>
    </xf>
    <xf numFmtId="0" fontId="33" fillId="5" borderId="130" xfId="0" applyFont="1" applyFill="1" applyBorder="1" applyAlignment="1">
      <alignment horizontal="left"/>
    </xf>
    <xf numFmtId="164" fontId="33" fillId="5" borderId="57" xfId="0" applyNumberFormat="1" applyFont="1" applyFill="1" applyBorder="1" applyAlignment="1">
      <alignment horizontal="center"/>
    </xf>
    <xf numFmtId="1" fontId="33" fillId="5" borderId="57" xfId="0" applyNumberFormat="1" applyFont="1" applyFill="1" applyBorder="1" applyAlignment="1">
      <alignment horizontal="center"/>
    </xf>
    <xf numFmtId="10" fontId="30" fillId="5" borderId="1" xfId="0" applyNumberFormat="1" applyFont="1" applyFill="1" applyBorder="1" applyAlignment="1">
      <alignment horizontal="center" wrapText="1"/>
    </xf>
    <xf numFmtId="2" fontId="30" fillId="5" borderId="146" xfId="0" applyNumberFormat="1" applyFont="1" applyFill="1" applyBorder="1" applyAlignment="1">
      <alignment horizontal="center" wrapText="1"/>
    </xf>
    <xf numFmtId="3" fontId="28" fillId="2" borderId="136" xfId="0" applyNumberFormat="1" applyFont="1" applyFill="1" applyBorder="1" applyAlignment="1">
      <alignment horizontal="center"/>
    </xf>
    <xf numFmtId="3" fontId="33" fillId="5" borderId="141" xfId="0" applyNumberFormat="1" applyFont="1" applyFill="1" applyBorder="1" applyAlignment="1">
      <alignment horizontal="center"/>
    </xf>
    <xf numFmtId="0" fontId="28" fillId="2" borderId="0" xfId="0" applyFont="1" applyFill="1" applyBorder="1" applyAlignment="1">
      <alignment/>
    </xf>
    <xf numFmtId="0" fontId="35" fillId="5" borderId="39" xfId="0" applyFont="1" applyFill="1" applyBorder="1" applyAlignment="1">
      <alignment wrapText="1"/>
    </xf>
    <xf numFmtId="0" fontId="33" fillId="5" borderId="0" xfId="0" applyFont="1" applyFill="1" applyBorder="1" applyAlignment="1">
      <alignment/>
    </xf>
    <xf numFmtId="0" fontId="33" fillId="5" borderId="10" xfId="0" applyFont="1" applyFill="1" applyBorder="1" applyAlignment="1">
      <alignment/>
    </xf>
    <xf numFmtId="164" fontId="28" fillId="0" borderId="1" xfId="0" applyNumberFormat="1" applyFont="1" applyBorder="1" applyAlignment="1">
      <alignment horizontal="center"/>
    </xf>
    <xf numFmtId="0" fontId="28" fillId="2" borderId="1" xfId="0" applyFont="1" applyFill="1" applyBorder="1" applyAlignment="1">
      <alignment/>
    </xf>
    <xf numFmtId="164" fontId="33" fillId="5" borderId="7" xfId="0" applyNumberFormat="1" applyFont="1" applyFill="1" applyBorder="1" applyAlignment="1">
      <alignment horizontal="center"/>
    </xf>
    <xf numFmtId="1" fontId="6" fillId="5" borderId="57" xfId="0" applyNumberFormat="1" applyFont="1" applyFill="1" applyBorder="1" applyAlignment="1">
      <alignment horizontal="center"/>
    </xf>
    <xf numFmtId="164" fontId="34" fillId="5" borderId="57" xfId="0" applyNumberFormat="1" applyFont="1" applyFill="1" applyBorder="1" applyAlignment="1">
      <alignment horizontal="center"/>
    </xf>
    <xf numFmtId="1" fontId="34" fillId="5" borderId="57" xfId="0" applyNumberFormat="1" applyFont="1" applyFill="1" applyBorder="1" applyAlignment="1">
      <alignment horizontal="center"/>
    </xf>
    <xf numFmtId="1" fontId="33" fillId="5" borderId="57" xfId="0" applyNumberFormat="1" applyFont="1" applyFill="1" applyBorder="1" applyAlignment="1">
      <alignment/>
    </xf>
    <xf numFmtId="0" fontId="28" fillId="2" borderId="145" xfId="0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2" borderId="147" xfId="0" applyFont="1" applyFill="1" applyBorder="1" applyAlignment="1">
      <alignment horizontal="center"/>
    </xf>
    <xf numFmtId="3" fontId="28" fillId="2" borderId="147" xfId="0" applyNumberFormat="1" applyFont="1" applyFill="1" applyBorder="1" applyAlignment="1">
      <alignment horizontal="center"/>
    </xf>
    <xf numFmtId="0" fontId="28" fillId="2" borderId="136" xfId="0" applyFont="1" applyFill="1" applyBorder="1" applyAlignment="1">
      <alignment horizontal="center"/>
    </xf>
    <xf numFmtId="0" fontId="34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4" fillId="5" borderId="1" xfId="0" applyFont="1" applyFill="1" applyBorder="1" applyAlignment="1">
      <alignment wrapText="1"/>
    </xf>
    <xf numFmtId="0" fontId="34" fillId="5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1" fontId="28" fillId="0" borderId="2" xfId="0" applyNumberFormat="1" applyFont="1" applyBorder="1" applyAlignment="1">
      <alignment horizontal="center"/>
    </xf>
    <xf numFmtId="164" fontId="28" fillId="0" borderId="1" xfId="0" applyNumberFormat="1" applyFont="1" applyFill="1" applyBorder="1" applyAlignment="1">
      <alignment horizontal="center"/>
    </xf>
    <xf numFmtId="164" fontId="28" fillId="0" borderId="2" xfId="0" applyNumberFormat="1" applyFont="1" applyFill="1" applyBorder="1" applyAlignment="1">
      <alignment horizontal="center"/>
    </xf>
    <xf numFmtId="2" fontId="33" fillId="5" borderId="57" xfId="0" applyNumberFormat="1" applyFont="1" applyFill="1" applyBorder="1" applyAlignment="1">
      <alignment horizontal="center"/>
    </xf>
    <xf numFmtId="2" fontId="33" fillId="5" borderId="7" xfId="0" applyNumberFormat="1" applyFont="1" applyFill="1" applyBorder="1" applyAlignment="1">
      <alignment horizontal="center"/>
    </xf>
    <xf numFmtId="0" fontId="33" fillId="5" borderId="11" xfId="0" applyFont="1" applyFill="1" applyBorder="1" applyAlignment="1">
      <alignment horizontal="center"/>
    </xf>
    <xf numFmtId="0" fontId="34" fillId="5" borderId="0" xfId="0" applyFont="1" applyFill="1" applyBorder="1" applyAlignment="1">
      <alignment/>
    </xf>
    <xf numFmtId="0" fontId="28" fillId="2" borderId="139" xfId="0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" fontId="28" fillId="0" borderId="1" xfId="0" applyNumberFormat="1" applyFont="1" applyBorder="1" applyAlignment="1">
      <alignment horizontal="center" wrapText="1"/>
    </xf>
    <xf numFmtId="1" fontId="28" fillId="0" borderId="2" xfId="0" applyNumberFormat="1" applyFont="1" applyBorder="1" applyAlignment="1">
      <alignment horizontal="center" wrapText="1"/>
    </xf>
    <xf numFmtId="1" fontId="28" fillId="0" borderId="1" xfId="0" applyNumberFormat="1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1" fontId="28" fillId="0" borderId="2" xfId="0" applyNumberFormat="1" applyFont="1" applyFill="1" applyBorder="1" applyAlignment="1">
      <alignment horizontal="center" wrapText="1"/>
    </xf>
    <xf numFmtId="2" fontId="28" fillId="0" borderId="1" xfId="0" applyNumberFormat="1" applyFont="1" applyFill="1" applyBorder="1" applyAlignment="1">
      <alignment horizontal="center" wrapText="1"/>
    </xf>
    <xf numFmtId="2" fontId="28" fillId="0" borderId="2" xfId="0" applyNumberFormat="1" applyFont="1" applyFill="1" applyBorder="1" applyAlignment="1">
      <alignment horizontal="center" wrapText="1"/>
    </xf>
    <xf numFmtId="0" fontId="36" fillId="0" borderId="10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29" fillId="2" borderId="1" xfId="0" applyFont="1" applyFill="1" applyBorder="1" applyAlignment="1">
      <alignment horizontal="center"/>
    </xf>
    <xf numFmtId="0" fontId="34" fillId="5" borderId="57" xfId="0" applyFont="1" applyFill="1" applyBorder="1" applyAlignment="1">
      <alignment horizontal="center"/>
    </xf>
    <xf numFmtId="0" fontId="29" fillId="2" borderId="131" xfId="0" applyFont="1" applyFill="1" applyBorder="1" applyAlignment="1">
      <alignment horizontal="center"/>
    </xf>
    <xf numFmtId="0" fontId="29" fillId="2" borderId="132" xfId="0" applyFont="1" applyFill="1" applyBorder="1" applyAlignment="1">
      <alignment horizontal="center"/>
    </xf>
    <xf numFmtId="0" fontId="33" fillId="5" borderId="1" xfId="0" applyFont="1" applyFill="1" applyBorder="1" applyAlignment="1">
      <alignment horizontal="center"/>
    </xf>
    <xf numFmtId="0" fontId="33" fillId="5" borderId="43" xfId="0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1" fontId="28" fillId="0" borderId="1" xfId="0" applyNumberFormat="1" applyFont="1" applyBorder="1" applyAlignment="1">
      <alignment/>
    </xf>
    <xf numFmtId="164" fontId="28" fillId="0" borderId="1" xfId="0" applyNumberFormat="1" applyFont="1" applyFill="1" applyBorder="1" applyAlignment="1">
      <alignment horizontal="center" wrapText="1"/>
    </xf>
    <xf numFmtId="164" fontId="28" fillId="0" borderId="1" xfId="0" applyNumberFormat="1" applyFont="1" applyBorder="1" applyAlignment="1">
      <alignment horizontal="center" wrapText="1"/>
    </xf>
    <xf numFmtId="164" fontId="33" fillId="5" borderId="57" xfId="0" applyNumberFormat="1" applyFont="1" applyFill="1" applyBorder="1" applyAlignment="1">
      <alignment horizontal="center" wrapText="1"/>
    </xf>
    <xf numFmtId="2" fontId="28" fillId="2" borderId="143" xfId="0" applyNumberFormat="1" applyFont="1" applyFill="1" applyBorder="1" applyAlignment="1">
      <alignment horizontal="center"/>
    </xf>
    <xf numFmtId="2" fontId="28" fillId="2" borderId="148" xfId="0" applyNumberFormat="1" applyFont="1" applyFill="1" applyBorder="1" applyAlignment="1">
      <alignment horizontal="center"/>
    </xf>
    <xf numFmtId="1" fontId="28" fillId="0" borderId="10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8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10" fontId="0" fillId="2" borderId="0" xfId="0" applyNumberFormat="1" applyFont="1" applyFill="1" applyAlignment="1">
      <alignment horizontal="center"/>
    </xf>
    <xf numFmtId="2" fontId="29" fillId="2" borderId="0" xfId="0" applyNumberFormat="1" applyFont="1" applyFill="1" applyAlignment="1">
      <alignment horizontal="center"/>
    </xf>
    <xf numFmtId="2" fontId="0" fillId="2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10" fontId="0" fillId="2" borderId="0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0" fontId="37" fillId="5" borderId="1" xfId="0" applyNumberFormat="1" applyFont="1" applyFill="1" applyBorder="1" applyAlignment="1">
      <alignment horizontal="center" wrapText="1"/>
    </xf>
    <xf numFmtId="2" fontId="37" fillId="5" borderId="1" xfId="0" applyNumberFormat="1" applyFont="1" applyFill="1" applyBorder="1" applyAlignment="1">
      <alignment horizontal="center" wrapText="1"/>
    </xf>
    <xf numFmtId="0" fontId="37" fillId="5" borderId="1" xfId="0" applyFont="1" applyFill="1" applyBorder="1" applyAlignment="1">
      <alignment horizontal="center" wrapText="1"/>
    </xf>
    <xf numFmtId="3" fontId="37" fillId="5" borderId="1" xfId="0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24" xfId="0" applyFont="1" applyBorder="1" applyAlignment="1">
      <alignment horizontal="center"/>
    </xf>
    <xf numFmtId="0" fontId="33" fillId="11" borderId="132" xfId="0" applyFont="1" applyFill="1" applyBorder="1" applyAlignment="1">
      <alignment horizontal="center" wrapText="1"/>
    </xf>
    <xf numFmtId="0" fontId="33" fillId="11" borderId="149" xfId="0" applyFont="1" applyFill="1" applyBorder="1" applyAlignment="1">
      <alignment horizontal="left" wrapText="1"/>
    </xf>
    <xf numFmtId="0" fontId="38" fillId="11" borderId="90" xfId="0" applyFont="1" applyFill="1" applyBorder="1" applyAlignment="1">
      <alignment horizontal="center" wrapText="1"/>
    </xf>
    <xf numFmtId="175" fontId="38" fillId="11" borderId="1" xfId="0" applyNumberFormat="1" applyFont="1" applyFill="1" applyBorder="1" applyAlignment="1">
      <alignment horizontal="center" wrapText="1"/>
    </xf>
    <xf numFmtId="2" fontId="38" fillId="11" borderId="150" xfId="0" applyNumberFormat="1" applyFont="1" applyFill="1" applyBorder="1" applyAlignment="1">
      <alignment horizontal="center" wrapText="1"/>
    </xf>
    <xf numFmtId="2" fontId="38" fillId="11" borderId="114" xfId="0" applyNumberFormat="1" applyFont="1" applyFill="1" applyBorder="1" applyAlignment="1">
      <alignment horizontal="center" wrapText="1"/>
    </xf>
    <xf numFmtId="2" fontId="38" fillId="11" borderId="1" xfId="0" applyNumberFormat="1" applyFont="1" applyFill="1" applyBorder="1" applyAlignment="1">
      <alignment horizontal="center" wrapText="1"/>
    </xf>
    <xf numFmtId="175" fontId="38" fillId="11" borderId="2" xfId="0" applyNumberFormat="1" applyFont="1" applyFill="1" applyBorder="1" applyAlignment="1">
      <alignment horizontal="center" wrapText="1"/>
    </xf>
    <xf numFmtId="2" fontId="38" fillId="11" borderId="2" xfId="0" applyNumberFormat="1" applyFont="1" applyFill="1" applyBorder="1" applyAlignment="1">
      <alignment horizontal="center" wrapText="1"/>
    </xf>
    <xf numFmtId="2" fontId="38" fillId="11" borderId="5" xfId="0" applyNumberFormat="1" applyFont="1" applyFill="1" applyBorder="1" applyAlignment="1">
      <alignment horizontal="center" wrapText="1"/>
    </xf>
    <xf numFmtId="2" fontId="38" fillId="11" borderId="71" xfId="0" applyNumberFormat="1" applyFont="1" applyFill="1" applyBorder="1" applyAlignment="1">
      <alignment horizontal="center" wrapText="1"/>
    </xf>
    <xf numFmtId="0" fontId="33" fillId="2" borderId="132" xfId="0" applyFont="1" applyFill="1" applyBorder="1" applyAlignment="1">
      <alignment horizontal="center"/>
    </xf>
    <xf numFmtId="0" fontId="28" fillId="2" borderId="133" xfId="0" applyFont="1" applyFill="1" applyBorder="1" applyAlignment="1">
      <alignment horizontal="left"/>
    </xf>
    <xf numFmtId="2" fontId="6" fillId="0" borderId="138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71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6" fillId="2" borderId="114" xfId="0" applyNumberFormat="1" applyFont="1" applyFill="1" applyBorder="1" applyAlignment="1">
      <alignment horizontal="center"/>
    </xf>
    <xf numFmtId="2" fontId="6" fillId="0" borderId="111" xfId="0" applyNumberFormat="1" applyFont="1" applyBorder="1" applyAlignment="1">
      <alignment horizontal="center"/>
    </xf>
    <xf numFmtId="2" fontId="6" fillId="2" borderId="114" xfId="0" applyNumberFormat="1" applyFont="1" applyFill="1" applyBorder="1" applyAlignment="1">
      <alignment horizontal="center" wrapText="1"/>
    </xf>
    <xf numFmtId="2" fontId="6" fillId="2" borderId="151" xfId="0" applyNumberFormat="1" applyFont="1" applyFill="1" applyBorder="1" applyAlignment="1">
      <alignment horizontal="center"/>
    </xf>
    <xf numFmtId="2" fontId="6" fillId="2" borderId="5" xfId="0" applyNumberFormat="1" applyFont="1" applyFill="1" applyBorder="1" applyAlignment="1">
      <alignment horizontal="center"/>
    </xf>
    <xf numFmtId="2" fontId="6" fillId="2" borderId="87" xfId="0" applyNumberFormat="1" applyFont="1" applyFill="1" applyBorder="1" applyAlignment="1">
      <alignment horizontal="center"/>
    </xf>
    <xf numFmtId="2" fontId="6" fillId="2" borderId="109" xfId="0" applyNumberFormat="1" applyFont="1" applyFill="1" applyBorder="1" applyAlignment="1">
      <alignment horizontal="center"/>
    </xf>
    <xf numFmtId="2" fontId="6" fillId="2" borderId="110" xfId="0" applyNumberFormat="1" applyFont="1" applyFill="1" applyBorder="1" applyAlignment="1">
      <alignment horizontal="center"/>
    </xf>
    <xf numFmtId="2" fontId="6" fillId="2" borderId="152" xfId="0" applyNumberFormat="1" applyFont="1" applyFill="1" applyBorder="1" applyAlignment="1">
      <alignment horizontal="center"/>
    </xf>
    <xf numFmtId="2" fontId="6" fillId="2" borderId="153" xfId="0" applyNumberFormat="1" applyFont="1" applyFill="1" applyBorder="1" applyAlignment="1">
      <alignment horizontal="center"/>
    </xf>
    <xf numFmtId="0" fontId="33" fillId="2" borderId="143" xfId="0" applyFont="1" applyFill="1" applyBorder="1" applyAlignment="1">
      <alignment horizontal="center"/>
    </xf>
    <xf numFmtId="0" fontId="28" fillId="2" borderId="135" xfId="0" applyFont="1" applyFill="1" applyBorder="1" applyAlignment="1">
      <alignment horizontal="left"/>
    </xf>
    <xf numFmtId="2" fontId="6" fillId="2" borderId="154" xfId="0" applyNumberFormat="1" applyFont="1" applyFill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6" fillId="2" borderId="28" xfId="0" applyNumberFormat="1" applyFont="1" applyFill="1" applyBorder="1" applyAlignment="1">
      <alignment horizontal="center"/>
    </xf>
    <xf numFmtId="2" fontId="6" fillId="2" borderId="39" xfId="0" applyNumberFormat="1" applyFont="1" applyFill="1" applyBorder="1" applyAlignment="1">
      <alignment horizontal="center"/>
    </xf>
    <xf numFmtId="2" fontId="6" fillId="2" borderId="155" xfId="0" applyNumberFormat="1" applyFont="1" applyFill="1" applyBorder="1" applyAlignment="1">
      <alignment horizontal="center"/>
    </xf>
    <xf numFmtId="2" fontId="6" fillId="0" borderId="38" xfId="0" applyNumberFormat="1" applyFont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0" fontId="33" fillId="11" borderId="1" xfId="0" applyFont="1" applyFill="1" applyBorder="1" applyAlignment="1">
      <alignment horizontal="center"/>
    </xf>
    <xf numFmtId="0" fontId="33" fillId="11" borderId="5" xfId="0" applyFont="1" applyFill="1" applyBorder="1" applyAlignment="1">
      <alignment horizontal="left"/>
    </xf>
    <xf numFmtId="2" fontId="33" fillId="11" borderId="138" xfId="0" applyNumberFormat="1" applyFont="1" applyFill="1" applyBorder="1" applyAlignment="1">
      <alignment horizontal="center"/>
    </xf>
    <xf numFmtId="2" fontId="33" fillId="11" borderId="1" xfId="0" applyNumberFormat="1" applyFont="1" applyFill="1" applyBorder="1" applyAlignment="1">
      <alignment horizontal="center"/>
    </xf>
    <xf numFmtId="2" fontId="33" fillId="11" borderId="5" xfId="0" applyNumberFormat="1" applyFont="1" applyFill="1" applyBorder="1" applyAlignment="1">
      <alignment horizontal="center"/>
    </xf>
    <xf numFmtId="2" fontId="33" fillId="11" borderId="71" xfId="0" applyNumberFormat="1" applyFont="1" applyFill="1" applyBorder="1" applyAlignment="1">
      <alignment horizontal="center"/>
    </xf>
    <xf numFmtId="2" fontId="33" fillId="11" borderId="2" xfId="0" applyNumberFormat="1" applyFont="1" applyFill="1" applyBorder="1" applyAlignment="1">
      <alignment horizontal="center"/>
    </xf>
    <xf numFmtId="2" fontId="33" fillId="11" borderId="114" xfId="0" applyNumberFormat="1" applyFont="1" applyFill="1" applyBorder="1" applyAlignment="1">
      <alignment horizontal="center"/>
    </xf>
    <xf numFmtId="2" fontId="33" fillId="11" borderId="111" xfId="0" applyNumberFormat="1" applyFont="1" applyFill="1" applyBorder="1" applyAlignment="1">
      <alignment horizontal="center"/>
    </xf>
    <xf numFmtId="2" fontId="34" fillId="11" borderId="114" xfId="0" applyNumberFormat="1" applyFont="1" applyFill="1" applyBorder="1" applyAlignment="1">
      <alignment horizontal="center"/>
    </xf>
    <xf numFmtId="9" fontId="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 horizontal="center" wrapText="1"/>
    </xf>
    <xf numFmtId="2" fontId="0" fillId="0" borderId="0" xfId="0" applyNumberFormat="1" applyFont="1" applyAlignment="1">
      <alignment/>
    </xf>
    <xf numFmtId="2" fontId="34" fillId="5" borderId="43" xfId="0" applyNumberFormat="1" applyFont="1" applyFill="1" applyBorder="1" applyAlignment="1">
      <alignment horizontal="center"/>
    </xf>
    <xf numFmtId="2" fontId="28" fillId="2" borderId="1" xfId="0" applyNumberFormat="1" applyFont="1" applyFill="1" applyBorder="1" applyAlignment="1">
      <alignment horizontal="center"/>
    </xf>
    <xf numFmtId="2" fontId="34" fillId="5" borderId="1" xfId="0" applyNumberFormat="1" applyFont="1" applyFill="1" applyBorder="1" applyAlignment="1">
      <alignment horizontal="center"/>
    </xf>
    <xf numFmtId="0" fontId="33" fillId="5" borderId="142" xfId="0" applyFont="1" applyFill="1" applyBorder="1" applyAlignment="1">
      <alignment horizontal="center"/>
    </xf>
    <xf numFmtId="2" fontId="34" fillId="5" borderId="57" xfId="0" applyNumberFormat="1" applyFont="1" applyFill="1" applyBorder="1" applyAlignment="1">
      <alignment horizontal="center"/>
    </xf>
    <xf numFmtId="0" fontId="39" fillId="2" borderId="0" xfId="0" applyFont="1" applyFill="1" applyBorder="1" applyAlignment="1">
      <alignment horizontal="center"/>
    </xf>
    <xf numFmtId="0" fontId="39" fillId="2" borderId="0" xfId="0" applyFont="1" applyFill="1" applyBorder="1" applyAlignment="1">
      <alignment horizontal="left"/>
    </xf>
    <xf numFmtId="0" fontId="16" fillId="2" borderId="0" xfId="0" applyFont="1" applyFill="1" applyAlignment="1">
      <alignment/>
    </xf>
    <xf numFmtId="2" fontId="16" fillId="2" borderId="0" xfId="0" applyNumberFormat="1" applyFont="1" applyFill="1" applyAlignment="1">
      <alignment/>
    </xf>
    <xf numFmtId="2" fontId="33" fillId="5" borderId="1" xfId="0" applyNumberFormat="1" applyFont="1" applyFill="1" applyBorder="1" applyAlignment="1">
      <alignment horizontal="center"/>
    </xf>
    <xf numFmtId="2" fontId="33" fillId="5" borderId="43" xfId="0" applyNumberFormat="1" applyFont="1" applyFill="1" applyBorder="1" applyAlignment="1">
      <alignment horizontal="center"/>
    </xf>
    <xf numFmtId="2" fontId="0" fillId="2" borderId="0" xfId="0" applyNumberFormat="1" applyFont="1" applyFill="1" applyAlignment="1">
      <alignment/>
    </xf>
    <xf numFmtId="0" fontId="26" fillId="2" borderId="0" xfId="0" applyFont="1" applyFill="1" applyAlignment="1">
      <alignment/>
    </xf>
    <xf numFmtId="0" fontId="26" fillId="2" borderId="0" xfId="0" applyFont="1" applyFill="1" applyBorder="1" applyAlignment="1">
      <alignment horizontal="center"/>
    </xf>
    <xf numFmtId="2" fontId="26" fillId="2" borderId="0" xfId="0" applyNumberFormat="1" applyFont="1" applyFill="1" applyAlignment="1">
      <alignment/>
    </xf>
    <xf numFmtId="2" fontId="17" fillId="12" borderId="36" xfId="0" applyNumberFormat="1" applyFont="1" applyFill="1" applyBorder="1" applyAlignment="1">
      <alignment wrapText="1"/>
    </xf>
    <xf numFmtId="2" fontId="17" fillId="2" borderId="23" xfId="0" applyNumberFormat="1" applyFont="1" applyFill="1" applyBorder="1" applyAlignment="1">
      <alignment horizontal="right"/>
    </xf>
    <xf numFmtId="2" fontId="17" fillId="2" borderId="22" xfId="0" applyNumberFormat="1" applyFont="1" applyFill="1" applyBorder="1" applyAlignment="1">
      <alignment horizontal="right"/>
    </xf>
    <xf numFmtId="2" fontId="17" fillId="2" borderId="14" xfId="0" applyNumberFormat="1" applyFont="1" applyFill="1" applyBorder="1" applyAlignment="1">
      <alignment horizontal="right"/>
    </xf>
    <xf numFmtId="2" fontId="17" fillId="13" borderId="36" xfId="0" applyNumberFormat="1" applyFont="1" applyFill="1" applyBorder="1" applyAlignment="1">
      <alignment/>
    </xf>
    <xf numFmtId="2" fontId="17" fillId="2" borderId="69" xfId="0" applyNumberFormat="1" applyFont="1" applyFill="1" applyBorder="1" applyAlignment="1">
      <alignment/>
    </xf>
    <xf numFmtId="2" fontId="17" fillId="12" borderId="105" xfId="0" applyNumberFormat="1" applyFont="1" applyFill="1" applyBorder="1" applyAlignment="1">
      <alignment horizontal="center" wrapText="1"/>
    </xf>
    <xf numFmtId="2" fontId="17" fillId="2" borderId="156" xfId="0" applyNumberFormat="1" applyFont="1" applyFill="1" applyBorder="1" applyAlignment="1">
      <alignment horizontal="right"/>
    </xf>
    <xf numFmtId="2" fontId="17" fillId="2" borderId="157" xfId="0" applyNumberFormat="1" applyFont="1" applyFill="1" applyBorder="1" applyAlignment="1">
      <alignment horizontal="right"/>
    </xf>
    <xf numFmtId="2" fontId="17" fillId="2" borderId="158" xfId="0" applyNumberFormat="1" applyFont="1" applyFill="1" applyBorder="1" applyAlignment="1">
      <alignment horizontal="right"/>
    </xf>
    <xf numFmtId="2" fontId="17" fillId="13" borderId="159" xfId="0" applyNumberFormat="1" applyFont="1" applyFill="1" applyBorder="1" applyAlignment="1">
      <alignment/>
    </xf>
    <xf numFmtId="2" fontId="17" fillId="0" borderId="69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3" fillId="0" borderId="28" xfId="0" applyFont="1" applyBorder="1" applyAlignment="1">
      <alignment/>
    </xf>
    <xf numFmtId="2" fontId="17" fillId="0" borderId="0" xfId="0" applyNumberFormat="1" applyFont="1" applyBorder="1" applyAlignment="1">
      <alignment horizontal="center"/>
    </xf>
    <xf numFmtId="2" fontId="17" fillId="0" borderId="38" xfId="0" applyNumberFormat="1" applyFont="1" applyBorder="1" applyAlignment="1">
      <alignment horizontal="center"/>
    </xf>
    <xf numFmtId="2" fontId="17" fillId="0" borderId="39" xfId="0" applyNumberFormat="1" applyFont="1" applyBorder="1" applyAlignment="1">
      <alignment horizontal="center"/>
    </xf>
    <xf numFmtId="2" fontId="17" fillId="0" borderId="97" xfId="0" applyNumberFormat="1" applyFont="1" applyBorder="1" applyAlignment="1">
      <alignment/>
    </xf>
    <xf numFmtId="2" fontId="17" fillId="0" borderId="43" xfId="0" applyNumberFormat="1" applyFont="1" applyBorder="1" applyAlignment="1">
      <alignment/>
    </xf>
    <xf numFmtId="2" fontId="17" fillId="0" borderId="6" xfId="0" applyNumberFormat="1" applyFont="1" applyBorder="1" applyAlignment="1">
      <alignment/>
    </xf>
    <xf numFmtId="2" fontId="17" fillId="0" borderId="98" xfId="0" applyNumberFormat="1" applyFont="1" applyBorder="1" applyAlignment="1">
      <alignment/>
    </xf>
    <xf numFmtId="2" fontId="17" fillId="2" borderId="59" xfId="0" applyNumberFormat="1" applyFont="1" applyFill="1" applyBorder="1" applyAlignment="1">
      <alignment/>
    </xf>
    <xf numFmtId="2" fontId="17" fillId="0" borderId="3" xfId="0" applyNumberFormat="1" applyFont="1" applyBorder="1" applyAlignment="1">
      <alignment/>
    </xf>
    <xf numFmtId="2" fontId="17" fillId="10" borderId="160" xfId="0" applyNumberFormat="1" applyFont="1" applyFill="1" applyBorder="1" applyAlignment="1">
      <alignment horizontal="center" wrapText="1" shrinkToFit="1"/>
    </xf>
    <xf numFmtId="2" fontId="17" fillId="10" borderId="161" xfId="0" applyNumberFormat="1" applyFont="1" applyFill="1" applyBorder="1" applyAlignment="1">
      <alignment horizontal="center" wrapText="1"/>
    </xf>
    <xf numFmtId="2" fontId="17" fillId="10" borderId="161" xfId="0" applyNumberFormat="1" applyFont="1" applyFill="1" applyBorder="1" applyAlignment="1">
      <alignment horizontal="center" wrapText="1" shrinkToFit="1"/>
    </xf>
    <xf numFmtId="2" fontId="17" fillId="10" borderId="162" xfId="0" applyNumberFormat="1" applyFont="1" applyFill="1" applyBorder="1" applyAlignment="1">
      <alignment horizontal="center" shrinkToFit="1"/>
    </xf>
    <xf numFmtId="2" fontId="17" fillId="10" borderId="163" xfId="0" applyNumberFormat="1" applyFont="1" applyFill="1" applyBorder="1" applyAlignment="1">
      <alignment horizontal="center" wrapText="1" shrinkToFit="1"/>
    </xf>
    <xf numFmtId="2" fontId="17" fillId="10" borderId="164" xfId="0" applyNumberFormat="1" applyFont="1" applyFill="1" applyBorder="1" applyAlignment="1">
      <alignment horizontal="center" wrapText="1"/>
    </xf>
    <xf numFmtId="2" fontId="17" fillId="10" borderId="165" xfId="0" applyNumberFormat="1" applyFont="1" applyFill="1" applyBorder="1" applyAlignment="1">
      <alignment horizontal="center" wrapText="1" shrinkToFit="1"/>
    </xf>
    <xf numFmtId="2" fontId="17" fillId="10" borderId="166" xfId="0" applyNumberFormat="1" applyFont="1" applyFill="1" applyBorder="1" applyAlignment="1">
      <alignment horizontal="center" wrapText="1" shrinkToFit="1"/>
    </xf>
    <xf numFmtId="2" fontId="17" fillId="10" borderId="167" xfId="0" applyNumberFormat="1" applyFont="1" applyFill="1" applyBorder="1" applyAlignment="1">
      <alignment horizontal="center" shrinkToFit="1"/>
    </xf>
    <xf numFmtId="2" fontId="17" fillId="10" borderId="168" xfId="0" applyNumberFormat="1" applyFont="1" applyFill="1" applyBorder="1" applyAlignment="1">
      <alignment horizontal="center" wrapText="1" shrinkToFit="1"/>
    </xf>
    <xf numFmtId="2" fontId="17" fillId="10" borderId="55" xfId="0" applyNumberFormat="1" applyFont="1" applyFill="1" applyBorder="1" applyAlignment="1">
      <alignment horizontal="center" wrapText="1"/>
    </xf>
    <xf numFmtId="2" fontId="17" fillId="10" borderId="74" xfId="0" applyNumberFormat="1" applyFont="1" applyFill="1" applyBorder="1" applyAlignment="1">
      <alignment horizontal="center" wrapText="1" shrinkToFit="1"/>
    </xf>
    <xf numFmtId="2" fontId="17" fillId="10" borderId="102" xfId="0" applyNumberFormat="1" applyFont="1" applyFill="1" applyBorder="1" applyAlignment="1">
      <alignment horizontal="center" wrapText="1" shrinkToFit="1"/>
    </xf>
    <xf numFmtId="2" fontId="17" fillId="10" borderId="103" xfId="0" applyNumberFormat="1" applyFont="1" applyFill="1" applyBorder="1" applyAlignment="1">
      <alignment horizontal="center" shrinkToFit="1"/>
    </xf>
    <xf numFmtId="0" fontId="3" fillId="2" borderId="6" xfId="0" applyFont="1" applyFill="1" applyBorder="1" applyAlignment="1">
      <alignment/>
    </xf>
    <xf numFmtId="2" fontId="17" fillId="0" borderId="39" xfId="0" applyNumberFormat="1" applyFont="1" applyBorder="1" applyAlignment="1">
      <alignment/>
    </xf>
    <xf numFmtId="2" fontId="17" fillId="0" borderId="107" xfId="0" applyNumberFormat="1" applyFont="1" applyBorder="1" applyAlignment="1">
      <alignment/>
    </xf>
    <xf numFmtId="1" fontId="0" fillId="0" borderId="31" xfId="0" applyNumberFormat="1" applyFont="1" applyBorder="1" applyAlignment="1">
      <alignment horizontal="center" wrapText="1"/>
    </xf>
    <xf numFmtId="1" fontId="0" fillId="0" borderId="43" xfId="0" applyNumberFormat="1" applyFont="1" applyBorder="1" applyAlignment="1">
      <alignment/>
    </xf>
    <xf numFmtId="0" fontId="0" fillId="0" borderId="43" xfId="0" applyFont="1" applyBorder="1" applyAlignment="1">
      <alignment/>
    </xf>
    <xf numFmtId="1" fontId="0" fillId="2" borderId="41" xfId="0" applyNumberFormat="1" applyFont="1" applyFill="1" applyBorder="1" applyAlignment="1">
      <alignment/>
    </xf>
    <xf numFmtId="2" fontId="6" fillId="0" borderId="10" xfId="0" applyNumberFormat="1" applyFont="1" applyBorder="1" applyAlignment="1">
      <alignment horizontal="center"/>
    </xf>
    <xf numFmtId="0" fontId="3" fillId="0" borderId="24" xfId="0" applyFont="1" applyBorder="1" applyAlignment="1">
      <alignment/>
    </xf>
    <xf numFmtId="0" fontId="28" fillId="2" borderId="1" xfId="0" applyNumberFormat="1" applyFont="1" applyFill="1" applyBorder="1" applyAlignment="1">
      <alignment horizontal="center"/>
    </xf>
    <xf numFmtId="0" fontId="3" fillId="0" borderId="40" xfId="0" applyFont="1" applyBorder="1" applyAlignment="1">
      <alignment/>
    </xf>
    <xf numFmtId="0" fontId="3" fillId="0" borderId="7" xfId="0" applyFont="1" applyBorder="1" applyAlignment="1">
      <alignment/>
    </xf>
    <xf numFmtId="0" fontId="3" fillId="9" borderId="0" xfId="0" applyFont="1" applyFill="1" applyBorder="1" applyAlignment="1">
      <alignment/>
    </xf>
    <xf numFmtId="2" fontId="17" fillId="0" borderId="34" xfId="0" applyNumberFormat="1" applyFont="1" applyBorder="1" applyAlignment="1">
      <alignment horizontal="center" vertical="center" wrapText="1"/>
    </xf>
    <xf numFmtId="2" fontId="17" fillId="15" borderId="62" xfId="0" applyNumberFormat="1" applyFont="1" applyFill="1" applyBorder="1" applyAlignment="1">
      <alignment horizontal="left"/>
    </xf>
    <xf numFmtId="2" fontId="17" fillId="0" borderId="42" xfId="0" applyNumberFormat="1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left"/>
    </xf>
    <xf numFmtId="0" fontId="17" fillId="0" borderId="36" xfId="0" applyFont="1" applyBorder="1" applyAlignment="1">
      <alignment horizontal="left"/>
    </xf>
    <xf numFmtId="0" fontId="24" fillId="15" borderId="62" xfId="0" applyFont="1" applyFill="1" applyBorder="1" applyAlignment="1">
      <alignment/>
    </xf>
    <xf numFmtId="0" fontId="17" fillId="4" borderId="169" xfId="0" applyFont="1" applyFill="1" applyBorder="1" applyAlignment="1">
      <alignment horizontal="center" vertical="center" wrapText="1"/>
    </xf>
    <xf numFmtId="2" fontId="17" fillId="4" borderId="68" xfId="0" applyNumberFormat="1" applyFont="1" applyFill="1" applyBorder="1" applyAlignment="1">
      <alignment horizontal="center" vertical="center" wrapText="1"/>
    </xf>
    <xf numFmtId="2" fontId="17" fillId="4" borderId="42" xfId="0" applyNumberFormat="1" applyFont="1" applyFill="1" applyBorder="1" applyAlignment="1">
      <alignment horizontal="center" vertical="center" wrapText="1"/>
    </xf>
    <xf numFmtId="0" fontId="17" fillId="15" borderId="34" xfId="0" applyFont="1" applyFill="1" applyBorder="1" applyAlignment="1">
      <alignment/>
    </xf>
    <xf numFmtId="0" fontId="17" fillId="15" borderId="62" xfId="0" applyFont="1" applyFill="1" applyBorder="1" applyAlignment="1">
      <alignment/>
    </xf>
    <xf numFmtId="0" fontId="17" fillId="15" borderId="59" xfId="0" applyFont="1" applyFill="1" applyBorder="1" applyAlignment="1">
      <alignment/>
    </xf>
    <xf numFmtId="0" fontId="17" fillId="15" borderId="36" xfId="0" applyFont="1" applyFill="1" applyBorder="1" applyAlignment="1">
      <alignment/>
    </xf>
    <xf numFmtId="0" fontId="17" fillId="0" borderId="62" xfId="0" applyFont="1" applyBorder="1" applyAlignment="1">
      <alignment/>
    </xf>
    <xf numFmtId="0" fontId="17" fillId="0" borderId="36" xfId="0" applyFont="1" applyBorder="1" applyAlignment="1">
      <alignment/>
    </xf>
    <xf numFmtId="0" fontId="17" fillId="4" borderId="104" xfId="0" applyFont="1" applyFill="1" applyBorder="1" applyAlignment="1">
      <alignment horizontal="center" vertical="center" wrapText="1"/>
    </xf>
    <xf numFmtId="2" fontId="17" fillId="4" borderId="24" xfId="0" applyNumberFormat="1" applyFont="1" applyFill="1" applyBorder="1" applyAlignment="1">
      <alignment horizontal="center" vertical="center" wrapText="1"/>
    </xf>
    <xf numFmtId="2" fontId="17" fillId="0" borderId="24" xfId="0" applyNumberFormat="1" applyFont="1" applyBorder="1" applyAlignment="1">
      <alignment horizontal="center" vertical="center" wrapText="1"/>
    </xf>
    <xf numFmtId="2" fontId="17" fillId="15" borderId="34" xfId="0" applyNumberFormat="1" applyFont="1" applyFill="1" applyBorder="1" applyAlignment="1">
      <alignment horizontal="left"/>
    </xf>
    <xf numFmtId="2" fontId="17" fillId="2" borderId="0" xfId="0" applyNumberFormat="1" applyFont="1" applyFill="1" applyBorder="1" applyAlignment="1">
      <alignment horizontal="left"/>
    </xf>
    <xf numFmtId="0" fontId="17" fillId="0" borderId="0" xfId="0" applyFont="1" applyAlignment="1">
      <alignment horizontal="left"/>
    </xf>
    <xf numFmtId="2" fontId="17" fillId="12" borderId="58" xfId="0" applyNumberFormat="1" applyFont="1" applyFill="1" applyBorder="1" applyAlignment="1">
      <alignment horizontal="center"/>
    </xf>
    <xf numFmtId="2" fontId="17" fillId="12" borderId="60" xfId="0" applyNumberFormat="1" applyFont="1" applyFill="1" applyBorder="1" applyAlignment="1">
      <alignment horizontal="center"/>
    </xf>
    <xf numFmtId="2" fontId="17" fillId="13" borderId="34" xfId="0" applyNumberFormat="1" applyFont="1" applyFill="1" applyBorder="1" applyAlignment="1">
      <alignment/>
    </xf>
    <xf numFmtId="2" fontId="17" fillId="13" borderId="62" xfId="0" applyNumberFormat="1" applyFont="1" applyFill="1" applyBorder="1" applyAlignment="1">
      <alignment/>
    </xf>
    <xf numFmtId="2" fontId="17" fillId="13" borderId="52" xfId="0" applyNumberFormat="1" applyFont="1" applyFill="1" applyBorder="1" applyAlignment="1">
      <alignment/>
    </xf>
    <xf numFmtId="2" fontId="17" fillId="2" borderId="7" xfId="0" applyNumberFormat="1" applyFont="1" applyFill="1" applyBorder="1" applyAlignment="1">
      <alignment/>
    </xf>
    <xf numFmtId="2" fontId="17" fillId="2" borderId="21" xfId="0" applyNumberFormat="1" applyFont="1" applyFill="1" applyBorder="1" applyAlignment="1">
      <alignment/>
    </xf>
    <xf numFmtId="2" fontId="17" fillId="2" borderId="40" xfId="0" applyNumberFormat="1" applyFont="1" applyFill="1" applyBorder="1" applyAlignment="1">
      <alignment/>
    </xf>
    <xf numFmtId="2" fontId="17" fillId="13" borderId="64" xfId="0" applyNumberFormat="1" applyFont="1" applyFill="1" applyBorder="1" applyAlignment="1">
      <alignment horizontal="center"/>
    </xf>
    <xf numFmtId="2" fontId="17" fillId="13" borderId="36" xfId="0" applyNumberFormat="1" applyFont="1" applyFill="1" applyBorder="1" applyAlignment="1">
      <alignment horizontal="center"/>
    </xf>
    <xf numFmtId="2" fontId="17" fillId="13" borderId="34" xfId="0" applyNumberFormat="1" applyFont="1" applyFill="1" applyBorder="1" applyAlignment="1">
      <alignment horizontal="center"/>
    </xf>
    <xf numFmtId="0" fontId="17" fillId="0" borderId="53" xfId="0" applyFont="1" applyBorder="1" applyAlignment="1">
      <alignment horizontal="center" vertical="center" wrapText="1"/>
    </xf>
    <xf numFmtId="0" fontId="17" fillId="4" borderId="68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 wrapText="1"/>
    </xf>
    <xf numFmtId="2" fontId="24" fillId="15" borderId="34" xfId="0" applyNumberFormat="1" applyFont="1" applyFill="1" applyBorder="1" applyAlignment="1">
      <alignment horizontal="left"/>
    </xf>
    <xf numFmtId="0" fontId="24" fillId="0" borderId="62" xfId="0" applyFont="1" applyBorder="1" applyAlignment="1">
      <alignment/>
    </xf>
    <xf numFmtId="0" fontId="24" fillId="0" borderId="36" xfId="0" applyFont="1" applyBorder="1" applyAlignment="1">
      <alignment/>
    </xf>
    <xf numFmtId="2" fontId="24" fillId="15" borderId="5" xfId="0" applyNumberFormat="1" applyFont="1" applyFill="1" applyBorder="1" applyAlignment="1">
      <alignment horizontal="left"/>
    </xf>
    <xf numFmtId="0" fontId="24" fillId="0" borderId="3" xfId="0" applyFont="1" applyBorder="1" applyAlignment="1">
      <alignment/>
    </xf>
    <xf numFmtId="2" fontId="17" fillId="10" borderId="64" xfId="0" applyNumberFormat="1" applyFont="1" applyFill="1" applyBorder="1" applyAlignment="1">
      <alignment horizontal="center" vertical="center" wrapText="1"/>
    </xf>
    <xf numFmtId="0" fontId="17" fillId="0" borderId="36" xfId="0" applyFont="1" applyBorder="1" applyAlignment="1">
      <alignment horizontal="center" wrapText="1"/>
    </xf>
    <xf numFmtId="0" fontId="17" fillId="0" borderId="3" xfId="0" applyFont="1" applyBorder="1" applyAlignment="1">
      <alignment/>
    </xf>
    <xf numFmtId="0" fontId="17" fillId="0" borderId="2" xfId="0" applyFont="1" applyBorder="1" applyAlignment="1">
      <alignment/>
    </xf>
    <xf numFmtId="0" fontId="17" fillId="0" borderId="104" xfId="0" applyFont="1" applyBorder="1" applyAlignment="1">
      <alignment horizontal="center" vertical="center" wrapText="1"/>
    </xf>
    <xf numFmtId="2" fontId="17" fillId="4" borderId="170" xfId="0" applyNumberFormat="1" applyFont="1" applyFill="1" applyBorder="1" applyAlignment="1">
      <alignment horizontal="center" wrapText="1"/>
    </xf>
    <xf numFmtId="0" fontId="17" fillId="0" borderId="24" xfId="0" applyFont="1" applyBorder="1" applyAlignment="1">
      <alignment horizontal="center" wrapText="1"/>
    </xf>
    <xf numFmtId="0" fontId="17" fillId="0" borderId="72" xfId="0" applyFont="1" applyBorder="1" applyAlignment="1">
      <alignment horizontal="center" wrapText="1"/>
    </xf>
    <xf numFmtId="2" fontId="17" fillId="10" borderId="102" xfId="0" applyNumberFormat="1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wrapText="1"/>
    </xf>
    <xf numFmtId="2" fontId="17" fillId="4" borderId="171" xfId="0" applyNumberFormat="1" applyFont="1" applyFill="1" applyBorder="1" applyAlignment="1">
      <alignment horizontal="center" vertical="center" wrapText="1"/>
    </xf>
    <xf numFmtId="3" fontId="30" fillId="5" borderId="3" xfId="0" applyNumberFormat="1" applyFont="1" applyFill="1" applyBorder="1" applyAlignment="1">
      <alignment horizontal="center" wrapText="1"/>
    </xf>
    <xf numFmtId="0" fontId="0" fillId="0" borderId="3" xfId="0" applyFont="1" applyBorder="1" applyAlignment="1">
      <alignment/>
    </xf>
    <xf numFmtId="0" fontId="34" fillId="5" borderId="5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3" fontId="30" fillId="5" borderId="5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4" fillId="5" borderId="5" xfId="0" applyFont="1" applyFill="1" applyBorder="1" applyAlignment="1">
      <alignment horizontal="center" wrapText="1"/>
    </xf>
    <xf numFmtId="0" fontId="30" fillId="5" borderId="5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0" fontId="33" fillId="5" borderId="130" xfId="0" applyFont="1" applyFill="1" applyBorder="1" applyAlignment="1">
      <alignment horizontal="center"/>
    </xf>
    <xf numFmtId="0" fontId="0" fillId="0" borderId="172" xfId="0" applyFont="1" applyBorder="1" applyAlignment="1">
      <alignment/>
    </xf>
    <xf numFmtId="0" fontId="34" fillId="5" borderId="3" xfId="0" applyFont="1" applyFill="1" applyBorder="1" applyAlignment="1">
      <alignment horizontal="center"/>
    </xf>
    <xf numFmtId="3" fontId="30" fillId="5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2" borderId="0" xfId="0" applyFont="1" applyFill="1" applyAlignment="1">
      <alignment/>
    </xf>
    <xf numFmtId="2" fontId="17" fillId="2" borderId="5" xfId="0" applyNumberFormat="1" applyFont="1" applyFill="1" applyBorder="1" applyAlignment="1">
      <alignment/>
    </xf>
    <xf numFmtId="2" fontId="17" fillId="2" borderId="3" xfId="0" applyNumberFormat="1" applyFont="1" applyFill="1" applyBorder="1" applyAlignment="1">
      <alignment/>
    </xf>
    <xf numFmtId="2" fontId="17" fillId="2" borderId="2" xfId="0" applyNumberFormat="1" applyFont="1" applyFill="1" applyBorder="1" applyAlignment="1">
      <alignment/>
    </xf>
    <xf numFmtId="2" fontId="17" fillId="10" borderId="57" xfId="0" applyNumberFormat="1" applyFont="1" applyFill="1" applyBorder="1" applyAlignment="1">
      <alignment horizontal="center" vertical="center" wrapText="1"/>
    </xf>
    <xf numFmtId="2" fontId="17" fillId="10" borderId="13" xfId="0" applyNumberFormat="1" applyFont="1" applyFill="1" applyBorder="1" applyAlignment="1">
      <alignment horizontal="center" vertical="center" wrapText="1"/>
    </xf>
    <xf numFmtId="2" fontId="17" fillId="4" borderId="169" xfId="0" applyNumberFormat="1" applyFont="1" applyFill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2" fontId="17" fillId="0" borderId="36" xfId="0" applyNumberFormat="1" applyFont="1" applyBorder="1" applyAlignment="1">
      <alignment horizontal="center" vertical="center" wrapText="1"/>
    </xf>
    <xf numFmtId="2" fontId="17" fillId="0" borderId="61" xfId="0" applyNumberFormat="1" applyFont="1" applyBorder="1" applyAlignment="1">
      <alignment horizontal="center" vertical="center" wrapText="1"/>
    </xf>
    <xf numFmtId="2" fontId="17" fillId="0" borderId="20" xfId="0" applyNumberFormat="1" applyFont="1" applyBorder="1" applyAlignment="1">
      <alignment horizontal="center" vertical="center" wrapText="1"/>
    </xf>
    <xf numFmtId="2" fontId="17" fillId="0" borderId="15" xfId="0" applyNumberFormat="1" applyFont="1" applyBorder="1" applyAlignment="1">
      <alignment horizontal="center" vertical="center" wrapText="1"/>
    </xf>
    <xf numFmtId="2" fontId="17" fillId="0" borderId="16" xfId="0" applyNumberFormat="1" applyFont="1" applyBorder="1" applyAlignment="1">
      <alignment horizontal="center" vertical="center" wrapText="1"/>
    </xf>
    <xf numFmtId="2" fontId="17" fillId="4" borderId="170" xfId="0" applyNumberFormat="1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2" fontId="17" fillId="4" borderId="169" xfId="0" applyNumberFormat="1" applyFont="1" applyFill="1" applyBorder="1" applyAlignment="1">
      <alignment horizontal="center" wrapText="1"/>
    </xf>
    <xf numFmtId="0" fontId="17" fillId="0" borderId="68" xfId="0" applyFont="1" applyBorder="1" applyAlignment="1">
      <alignment horizontal="center" wrapText="1"/>
    </xf>
    <xf numFmtId="0" fontId="17" fillId="0" borderId="104" xfId="0" applyFont="1" applyBorder="1" applyAlignment="1">
      <alignment horizontal="center" wrapText="1"/>
    </xf>
    <xf numFmtId="2" fontId="17" fillId="2" borderId="59" xfId="0" applyNumberFormat="1" applyFont="1" applyFill="1" applyBorder="1" applyAlignment="1">
      <alignment/>
    </xf>
    <xf numFmtId="2" fontId="17" fillId="0" borderId="59" xfId="0" applyNumberFormat="1" applyFont="1" applyBorder="1" applyAlignment="1">
      <alignment/>
    </xf>
    <xf numFmtId="2" fontId="17" fillId="0" borderId="0" xfId="0" applyNumberFormat="1" applyFont="1" applyBorder="1" applyAlignment="1">
      <alignment/>
    </xf>
    <xf numFmtId="2" fontId="17" fillId="10" borderId="36" xfId="0" applyNumberFormat="1" applyFont="1" applyFill="1" applyBorder="1" applyAlignment="1">
      <alignment horizontal="center" vertical="center" wrapText="1"/>
    </xf>
    <xf numFmtId="9" fontId="33" fillId="11" borderId="173" xfId="0" applyNumberFormat="1" applyFont="1" applyFill="1" applyBorder="1" applyAlignment="1">
      <alignment horizontal="center" wrapText="1"/>
    </xf>
    <xf numFmtId="9" fontId="33" fillId="11" borderId="174" xfId="0" applyNumberFormat="1" applyFont="1" applyFill="1" applyBorder="1" applyAlignment="1">
      <alignment horizontal="center" wrapText="1"/>
    </xf>
    <xf numFmtId="0" fontId="0" fillId="0" borderId="175" xfId="0" applyFont="1" applyBorder="1" applyAlignment="1">
      <alignment horizontal="center" wrapText="1"/>
    </xf>
    <xf numFmtId="9" fontId="33" fillId="11" borderId="176" xfId="0" applyNumberFormat="1" applyFont="1" applyFill="1" applyBorder="1" applyAlignment="1">
      <alignment horizontal="center" wrapText="1"/>
    </xf>
    <xf numFmtId="0" fontId="0" fillId="0" borderId="174" xfId="0" applyFont="1" applyBorder="1" applyAlignment="1">
      <alignment horizontal="center" wrapText="1"/>
    </xf>
    <xf numFmtId="10" fontId="33" fillId="11" borderId="176" xfId="0" applyNumberFormat="1" applyFont="1" applyFill="1" applyBorder="1" applyAlignment="1">
      <alignment horizontal="center" wrapText="1"/>
    </xf>
    <xf numFmtId="0" fontId="0" fillId="0" borderId="177" xfId="0" applyFont="1" applyBorder="1" applyAlignment="1">
      <alignment horizontal="center" wrapText="1"/>
    </xf>
    <xf numFmtId="10" fontId="15" fillId="11" borderId="178" xfId="0" applyNumberFormat="1" applyFont="1" applyFill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114" xfId="0" applyBorder="1" applyAlignment="1">
      <alignment horizontal="center" wrapText="1"/>
    </xf>
    <xf numFmtId="10" fontId="33" fillId="11" borderId="179" xfId="0" applyNumberFormat="1" applyFont="1" applyFill="1" applyBorder="1" applyAlignment="1">
      <alignment horizontal="center" wrapText="1"/>
    </xf>
    <xf numFmtId="10" fontId="13" fillId="11" borderId="176" xfId="0" applyNumberFormat="1" applyFont="1" applyFill="1" applyBorder="1" applyAlignment="1">
      <alignment horizontal="center" wrapText="1"/>
    </xf>
    <xf numFmtId="0" fontId="0" fillId="0" borderId="174" xfId="0" applyFont="1" applyBorder="1" applyAlignment="1">
      <alignment horizontal="center" wrapText="1"/>
    </xf>
    <xf numFmtId="0" fontId="0" fillId="0" borderId="175" xfId="0" applyBorder="1" applyAlignment="1">
      <alignment horizontal="center" wrapText="1"/>
    </xf>
    <xf numFmtId="10" fontId="13" fillId="11" borderId="178" xfId="0" applyNumberFormat="1" applyFont="1" applyFill="1" applyBorder="1" applyAlignment="1">
      <alignment horizontal="center" wrapText="1"/>
    </xf>
    <xf numFmtId="10" fontId="13" fillId="11" borderId="3" xfId="0" applyNumberFormat="1" applyFont="1" applyFill="1" applyBorder="1" applyAlignment="1">
      <alignment horizontal="center" wrapText="1"/>
    </xf>
    <xf numFmtId="10" fontId="13" fillId="11" borderId="180" xfId="0" applyNumberFormat="1" applyFont="1" applyFill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81" xfId="0" applyBorder="1" applyAlignment="1">
      <alignment horizontal="center" wrapText="1"/>
    </xf>
    <xf numFmtId="10" fontId="15" fillId="11" borderId="180" xfId="0" applyNumberFormat="1" applyFont="1" applyFill="1" applyBorder="1" applyAlignment="1">
      <alignment horizontal="center" wrapText="1"/>
    </xf>
    <xf numFmtId="1" fontId="1" fillId="16" borderId="76" xfId="0" applyNumberFormat="1" applyFont="1" applyFill="1" applyBorder="1" applyAlignment="1">
      <alignment horizontal="center" wrapText="1"/>
    </xf>
    <xf numFmtId="1" fontId="1" fillId="16" borderId="23" xfId="0" applyNumberFormat="1" applyFont="1" applyFill="1" applyBorder="1" applyAlignment="1">
      <alignment horizontal="center" wrapText="1"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" fontId="1" fillId="2" borderId="0" xfId="0" applyNumberFormat="1" applyFont="1" applyFill="1" applyBorder="1" applyAlignment="1">
      <alignment horizontal="center"/>
    </xf>
    <xf numFmtId="1" fontId="1" fillId="16" borderId="68" xfId="0" applyNumberFormat="1" applyFont="1" applyFill="1" applyBorder="1" applyAlignment="1">
      <alignment horizontal="center" wrapText="1"/>
    </xf>
    <xf numFmtId="1" fontId="1" fillId="16" borderId="76" xfId="0" applyNumberFormat="1" applyFont="1" applyFill="1" applyBorder="1" applyAlignment="1">
      <alignment horizontal="center"/>
    </xf>
    <xf numFmtId="1" fontId="1" fillId="16" borderId="68" xfId="0" applyNumberFormat="1" applyFont="1" applyFill="1" applyBorder="1" applyAlignment="1">
      <alignment horizontal="center"/>
    </xf>
    <xf numFmtId="1" fontId="1" fillId="16" borderId="23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10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" fontId="1" fillId="16" borderId="34" xfId="0" applyNumberFormat="1" applyFont="1" applyFill="1" applyBorder="1" applyAlignment="1">
      <alignment horizontal="center"/>
    </xf>
    <xf numFmtId="1" fontId="1" fillId="16" borderId="62" xfId="0" applyNumberFormat="1" applyFont="1" applyFill="1" applyBorder="1" applyAlignment="1">
      <alignment horizontal="center"/>
    </xf>
    <xf numFmtId="1" fontId="1" fillId="16" borderId="36" xfId="0" applyNumberFormat="1" applyFont="1" applyFill="1" applyBorder="1" applyAlignment="1">
      <alignment horizontal="center"/>
    </xf>
    <xf numFmtId="0" fontId="1" fillId="0" borderId="58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/>
    </xf>
    <xf numFmtId="0" fontId="1" fillId="2" borderId="58" xfId="0" applyFont="1" applyFill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61" xfId="0" applyFont="1" applyBorder="1" applyAlignment="1">
      <alignment horizontal="center" vertical="center" wrapText="1"/>
    </xf>
    <xf numFmtId="1" fontId="1" fillId="16" borderId="62" xfId="0" applyNumberFormat="1" applyFont="1" applyFill="1" applyBorder="1" applyAlignment="1">
      <alignment horizontal="center" wrapText="1"/>
    </xf>
    <xf numFmtId="1" fontId="1" fillId="16" borderId="36" xfId="0" applyNumberFormat="1" applyFont="1" applyFill="1" applyBorder="1" applyAlignment="1">
      <alignment horizontal="center" wrapText="1"/>
    </xf>
    <xf numFmtId="1" fontId="1" fillId="16" borderId="34" xfId="0" applyNumberFormat="1" applyFont="1" applyFill="1" applyBorder="1" applyAlignment="1">
      <alignment horizontal="center" wrapText="1"/>
    </xf>
    <xf numFmtId="0" fontId="1" fillId="2" borderId="63" xfId="0" applyFont="1" applyFill="1" applyBorder="1" applyAlignment="1">
      <alignment vertical="center" wrapText="1"/>
    </xf>
    <xf numFmtId="0" fontId="1" fillId="0" borderId="60" xfId="0" applyFont="1" applyBorder="1" applyAlignment="1">
      <alignment vertical="center" wrapText="1"/>
    </xf>
    <xf numFmtId="0" fontId="1" fillId="0" borderId="102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3" fontId="30" fillId="5" borderId="29" xfId="0" applyNumberFormat="1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6" fillId="10" borderId="2" xfId="0" applyFont="1" applyFill="1" applyBorder="1" applyAlignment="1">
      <alignment horizontal="center" wrapText="1"/>
    </xf>
    <xf numFmtId="0" fontId="6" fillId="10" borderId="1" xfId="0" applyFont="1" applyFill="1" applyBorder="1" applyAlignment="1">
      <alignment horizontal="center"/>
    </xf>
    <xf numFmtId="164" fontId="6" fillId="10" borderId="2" xfId="0" applyNumberFormat="1" applyFont="1" applyFill="1" applyBorder="1" applyAlignment="1">
      <alignment horizontal="center" wrapText="1"/>
    </xf>
    <xf numFmtId="164" fontId="6" fillId="10" borderId="1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3" fillId="7" borderId="68" xfId="0" applyFont="1" applyFill="1" applyBorder="1" applyAlignment="1">
      <alignment/>
    </xf>
    <xf numFmtId="0" fontId="0" fillId="7" borderId="68" xfId="0" applyFill="1" applyBorder="1" applyAlignment="1">
      <alignment/>
    </xf>
    <xf numFmtId="0" fontId="0" fillId="7" borderId="53" xfId="0" applyFill="1" applyBorder="1" applyAlignment="1">
      <alignment/>
    </xf>
    <xf numFmtId="0" fontId="3" fillId="9" borderId="5" xfId="0" applyFont="1" applyFill="1" applyBorder="1" applyAlignment="1">
      <alignment/>
    </xf>
    <xf numFmtId="0" fontId="3" fillId="9" borderId="3" xfId="0" applyFont="1" applyFill="1" applyBorder="1" applyAlignment="1">
      <alignment/>
    </xf>
    <xf numFmtId="0" fontId="3" fillId="9" borderId="1" xfId="0" applyFont="1" applyFill="1" applyBorder="1" applyAlignment="1">
      <alignment/>
    </xf>
    <xf numFmtId="0" fontId="0" fillId="6" borderId="11" xfId="0" applyFill="1" applyBorder="1" applyAlignment="1">
      <alignment/>
    </xf>
    <xf numFmtId="0" fontId="0" fillId="6" borderId="24" xfId="0" applyFill="1" applyBorder="1" applyAlignment="1">
      <alignment/>
    </xf>
    <xf numFmtId="0" fontId="0" fillId="6" borderId="9" xfId="0" applyFill="1" applyBorder="1" applyAlignment="1">
      <alignment/>
    </xf>
    <xf numFmtId="0" fontId="3" fillId="2" borderId="29" xfId="0" applyFont="1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8" xfId="0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8" xfId="0" applyFill="1" applyBorder="1" applyAlignment="1">
      <alignment/>
    </xf>
    <xf numFmtId="0" fontId="3" fillId="7" borderId="45" xfId="0" applyFont="1" applyFill="1" applyBorder="1" applyAlignment="1">
      <alignment/>
    </xf>
    <xf numFmtId="0" fontId="0" fillId="7" borderId="45" xfId="0" applyFill="1" applyBorder="1" applyAlignment="1">
      <alignment/>
    </xf>
    <xf numFmtId="0" fontId="2" fillId="6" borderId="3" xfId="0" applyFont="1" applyFill="1" applyBorder="1" applyAlignment="1">
      <alignment/>
    </xf>
    <xf numFmtId="0" fontId="3" fillId="17" borderId="34" xfId="0" applyFont="1" applyFill="1" applyBorder="1" applyAlignment="1">
      <alignment horizontal="center"/>
    </xf>
    <xf numFmtId="0" fontId="3" fillId="17" borderId="62" xfId="0" applyFont="1" applyFill="1" applyBorder="1" applyAlignment="1">
      <alignment horizontal="center"/>
    </xf>
    <xf numFmtId="0" fontId="3" fillId="18" borderId="64" xfId="0" applyFont="1" applyFill="1" applyBorder="1" applyAlignment="1">
      <alignment horizontal="center"/>
    </xf>
    <xf numFmtId="0" fontId="3" fillId="18" borderId="62" xfId="0" applyFont="1" applyFill="1" applyBorder="1" applyAlignment="1">
      <alignment horizontal="center"/>
    </xf>
    <xf numFmtId="0" fontId="3" fillId="18" borderId="36" xfId="0" applyFont="1" applyFill="1" applyBorder="1" applyAlignment="1">
      <alignment horizontal="center"/>
    </xf>
    <xf numFmtId="0" fontId="3" fillId="4" borderId="62" xfId="0" applyFont="1" applyFill="1" applyBorder="1" applyAlignment="1">
      <alignment/>
    </xf>
    <xf numFmtId="0" fontId="3" fillId="4" borderId="36" xfId="0" applyFont="1" applyFill="1" applyBorder="1" applyAlignment="1">
      <alignment/>
    </xf>
    <xf numFmtId="0" fontId="3" fillId="2" borderId="76" xfId="0" applyFont="1" applyFill="1" applyBorder="1" applyAlignment="1">
      <alignment/>
    </xf>
    <xf numFmtId="0" fontId="3" fillId="2" borderId="68" xfId="0" applyFont="1" applyFill="1" applyBorder="1" applyAlignment="1">
      <alignment/>
    </xf>
    <xf numFmtId="0" fontId="3" fillId="2" borderId="53" xfId="0" applyFont="1" applyFill="1" applyBorder="1" applyAlignment="1">
      <alignment/>
    </xf>
    <xf numFmtId="0" fontId="3" fillId="0" borderId="42" xfId="0" applyFont="1" applyBorder="1" applyAlignment="1">
      <alignment/>
    </xf>
    <xf numFmtId="0" fontId="3" fillId="0" borderId="68" xfId="0" applyFont="1" applyBorder="1" applyAlignment="1">
      <alignment/>
    </xf>
    <xf numFmtId="0" fontId="3" fillId="0" borderId="53" xfId="0" applyFont="1" applyBorder="1" applyAlignment="1">
      <alignment/>
    </xf>
    <xf numFmtId="0" fontId="0" fillId="0" borderId="29" xfId="0" applyBorder="1" applyAlignment="1">
      <alignment/>
    </xf>
    <xf numFmtId="0" fontId="0" fillId="0" borderId="38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3" fillId="0" borderId="5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0" fillId="7" borderId="46" xfId="0" applyFill="1" applyBorder="1" applyAlignment="1">
      <alignment/>
    </xf>
    <xf numFmtId="0" fontId="0" fillId="6" borderId="182" xfId="0" applyFill="1" applyBorder="1" applyAlignment="1">
      <alignment/>
    </xf>
    <xf numFmtId="0" fontId="0" fillId="6" borderId="121" xfId="0" applyFill="1" applyBorder="1" applyAlignment="1">
      <alignment/>
    </xf>
    <xf numFmtId="0" fontId="0" fillId="6" borderId="54" xfId="0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24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9" borderId="182" xfId="0" applyFont="1" applyFill="1" applyBorder="1" applyAlignment="1">
      <alignment/>
    </xf>
    <xf numFmtId="0" fontId="3" fillId="9" borderId="121" xfId="0" applyFont="1" applyFill="1" applyBorder="1" applyAlignment="1">
      <alignment/>
    </xf>
    <xf numFmtId="0" fontId="3" fillId="9" borderId="54" xfId="0" applyFont="1" applyFill="1" applyBorder="1" applyAlignment="1">
      <alignment/>
    </xf>
    <xf numFmtId="0" fontId="3" fillId="2" borderId="121" xfId="0" applyFont="1" applyFill="1" applyBorder="1" applyAlignment="1">
      <alignment/>
    </xf>
    <xf numFmtId="0" fontId="3" fillId="2" borderId="54" xfId="0" applyFont="1" applyFill="1" applyBorder="1" applyAlignment="1">
      <alignment/>
    </xf>
    <xf numFmtId="0" fontId="3" fillId="0" borderId="182" xfId="0" applyFont="1" applyBorder="1" applyAlignment="1">
      <alignment/>
    </xf>
    <xf numFmtId="0" fontId="3" fillId="0" borderId="121" xfId="0" applyFont="1" applyBorder="1" applyAlignment="1">
      <alignment/>
    </xf>
    <xf numFmtId="0" fontId="3" fillId="0" borderId="54" xfId="0" applyFont="1" applyBorder="1" applyAlignment="1">
      <alignment/>
    </xf>
    <xf numFmtId="0" fontId="0" fillId="6" borderId="183" xfId="0" applyFill="1" applyBorder="1" applyAlignment="1">
      <alignment/>
    </xf>
    <xf numFmtId="0" fontId="0" fillId="6" borderId="122" xfId="0" applyFill="1" applyBorder="1" applyAlignment="1">
      <alignment/>
    </xf>
    <xf numFmtId="0" fontId="0" fillId="6" borderId="128" xfId="0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21" xfId="0" applyFont="1" applyFill="1" applyBorder="1" applyAlignment="1">
      <alignment/>
    </xf>
    <xf numFmtId="0" fontId="3" fillId="2" borderId="40" xfId="0" applyFont="1" applyFill="1" applyBorder="1" applyAlignment="1">
      <alignment/>
    </xf>
    <xf numFmtId="0" fontId="3" fillId="17" borderId="36" xfId="0" applyFont="1" applyFill="1" applyBorder="1" applyAlignment="1">
      <alignment horizontal="center"/>
    </xf>
    <xf numFmtId="0" fontId="3" fillId="18" borderId="4" xfId="0" applyFont="1" applyFill="1" applyBorder="1" applyAlignment="1">
      <alignment horizontal="center"/>
    </xf>
    <xf numFmtId="0" fontId="3" fillId="18" borderId="20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3" fillId="7" borderId="59" xfId="0" applyFont="1" applyFill="1" applyBorder="1" applyAlignment="1">
      <alignment/>
    </xf>
    <xf numFmtId="0" fontId="0" fillId="7" borderId="59" xfId="0" applyFill="1" applyBorder="1" applyAlignment="1">
      <alignment/>
    </xf>
    <xf numFmtId="0" fontId="0" fillId="7" borderId="119" xfId="0" applyFill="1" applyBorder="1" applyAlignment="1">
      <alignment/>
    </xf>
    <xf numFmtId="0" fontId="2" fillId="6" borderId="5" xfId="0" applyFont="1" applyFill="1" applyBorder="1" applyAlignment="1">
      <alignment/>
    </xf>
    <xf numFmtId="0" fontId="0" fillId="0" borderId="55" xfId="0" applyBorder="1" applyAlignment="1">
      <alignment/>
    </xf>
    <xf numFmtId="0" fontId="3" fillId="2" borderId="5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40" xfId="0" applyFont="1" applyBorder="1" applyAlignment="1">
      <alignment/>
    </xf>
    <xf numFmtId="0" fontId="3" fillId="9" borderId="24" xfId="0" applyFont="1" applyFill="1" applyBorder="1" applyAlignment="1">
      <alignment/>
    </xf>
    <xf numFmtId="0" fontId="3" fillId="2" borderId="182" xfId="0" applyFont="1" applyFill="1" applyBorder="1" applyAlignment="1">
      <alignment/>
    </xf>
    <xf numFmtId="0" fontId="3" fillId="18" borderId="102" xfId="0" applyFont="1" applyFill="1" applyBorder="1" applyAlignment="1">
      <alignment horizontal="center"/>
    </xf>
    <xf numFmtId="0" fontId="0" fillId="9" borderId="34" xfId="0" applyFont="1" applyFill="1" applyBorder="1" applyAlignment="1">
      <alignment/>
    </xf>
    <xf numFmtId="0" fontId="0" fillId="0" borderId="62" xfId="0" applyBorder="1" applyAlignment="1">
      <alignment/>
    </xf>
    <xf numFmtId="0" fontId="0" fillId="0" borderId="36" xfId="0" applyBorder="1" applyAlignment="1">
      <alignment/>
    </xf>
    <xf numFmtId="0" fontId="3" fillId="9" borderId="2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24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9" xfId="0" applyFont="1" applyBorder="1" applyAlignment="1">
      <alignment/>
    </xf>
    <xf numFmtId="0" fontId="3" fillId="2" borderId="28" xfId="0" applyFont="1" applyFill="1" applyBorder="1" applyAlignment="1">
      <alignment/>
    </xf>
    <xf numFmtId="0" fontId="3" fillId="2" borderId="38" xfId="0" applyFont="1" applyFill="1" applyBorder="1" applyAlignment="1">
      <alignment/>
    </xf>
    <xf numFmtId="0" fontId="0" fillId="6" borderId="64" xfId="0" applyFill="1" applyBorder="1" applyAlignment="1">
      <alignment/>
    </xf>
    <xf numFmtId="0" fontId="0" fillId="6" borderId="62" xfId="0" applyFill="1" applyBorder="1" applyAlignment="1">
      <alignment/>
    </xf>
    <xf numFmtId="0" fontId="0" fillId="6" borderId="52" xfId="0" applyFill="1" applyBorder="1" applyAlignment="1">
      <alignment/>
    </xf>
    <xf numFmtId="0" fontId="3" fillId="18" borderId="17" xfId="0" applyFont="1" applyFill="1" applyBorder="1" applyAlignment="1">
      <alignment horizontal="center"/>
    </xf>
    <xf numFmtId="0" fontId="3" fillId="18" borderId="0" xfId="0" applyFont="1" applyFill="1" applyBorder="1" applyAlignment="1">
      <alignment horizontal="center"/>
    </xf>
    <xf numFmtId="0" fontId="3" fillId="18" borderId="18" xfId="0" applyFont="1" applyFill="1" applyBorder="1" applyAlignment="1">
      <alignment horizontal="center"/>
    </xf>
    <xf numFmtId="0" fontId="0" fillId="6" borderId="34" xfId="0" applyFill="1" applyBorder="1" applyAlignment="1">
      <alignment/>
    </xf>
    <xf numFmtId="0" fontId="3" fillId="7" borderId="34" xfId="0" applyFont="1" applyFill="1" applyBorder="1" applyAlignment="1">
      <alignment/>
    </xf>
    <xf numFmtId="0" fontId="0" fillId="7" borderId="62" xfId="0" applyFill="1" applyBorder="1" applyAlignment="1">
      <alignment/>
    </xf>
    <xf numFmtId="0" fontId="0" fillId="9" borderId="5" xfId="0" applyFont="1" applyFill="1" applyBorder="1" applyAlignment="1">
      <alignment/>
    </xf>
    <xf numFmtId="0" fontId="3" fillId="17" borderId="7" xfId="0" applyFont="1" applyFill="1" applyBorder="1" applyAlignment="1">
      <alignment horizontal="center"/>
    </xf>
    <xf numFmtId="0" fontId="3" fillId="17" borderId="21" xfId="0" applyFont="1" applyFill="1" applyBorder="1" applyAlignment="1">
      <alignment horizontal="center"/>
    </xf>
    <xf numFmtId="0" fontId="3" fillId="17" borderId="40" xfId="0" applyFont="1" applyFill="1" applyBorder="1" applyAlignment="1">
      <alignment horizontal="center"/>
    </xf>
    <xf numFmtId="0" fontId="3" fillId="4" borderId="34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2" borderId="3" xfId="0" applyFont="1" applyFill="1" applyBorder="1" applyAlignment="1">
      <alignment/>
    </xf>
    <xf numFmtId="0" fontId="3" fillId="7" borderId="5" xfId="0" applyFont="1" applyFill="1" applyBorder="1" applyAlignment="1">
      <alignment/>
    </xf>
    <xf numFmtId="0" fontId="0" fillId="7" borderId="3" xfId="0" applyFill="1" applyBorder="1" applyAlignment="1">
      <alignment/>
    </xf>
    <xf numFmtId="0" fontId="0" fillId="7" borderId="2" xfId="0" applyFill="1" applyBorder="1" applyAlignment="1">
      <alignment/>
    </xf>
    <xf numFmtId="0" fontId="0" fillId="9" borderId="62" xfId="0" applyFont="1" applyFill="1" applyBorder="1" applyAlignment="1">
      <alignment/>
    </xf>
    <xf numFmtId="0" fontId="0" fillId="9" borderId="36" xfId="0" applyFont="1" applyFill="1" applyBorder="1" applyAlignment="1">
      <alignment/>
    </xf>
    <xf numFmtId="0" fontId="3" fillId="17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/>
    </xf>
    <xf numFmtId="0" fontId="0" fillId="7" borderId="4" xfId="0" applyFill="1" applyBorder="1" applyAlignment="1">
      <alignment/>
    </xf>
    <xf numFmtId="0" fontId="0" fillId="7" borderId="20" xfId="0" applyFill="1" applyBorder="1" applyAlignment="1">
      <alignment/>
    </xf>
    <xf numFmtId="0" fontId="2" fillId="6" borderId="24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6" xfId="0" applyFill="1" applyBorder="1" applyAlignment="1">
      <alignment/>
    </xf>
    <xf numFmtId="0" fontId="2" fillId="19" borderId="34" xfId="0" applyFont="1" applyFill="1" applyBorder="1" applyAlignment="1">
      <alignment horizontal="center" vertical="center" wrapText="1"/>
    </xf>
    <xf numFmtId="0" fontId="2" fillId="19" borderId="36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/>
    </xf>
    <xf numFmtId="1" fontId="2" fillId="2" borderId="0" xfId="0" applyNumberFormat="1" applyFont="1" applyFill="1" applyBorder="1" applyAlignment="1">
      <alignment horizontal="center"/>
    </xf>
    <xf numFmtId="0" fontId="3" fillId="2" borderId="64" xfId="0" applyFont="1" applyFill="1" applyBorder="1" applyAlignment="1">
      <alignment/>
    </xf>
    <xf numFmtId="0" fontId="3" fillId="0" borderId="36" xfId="0" applyFont="1" applyBorder="1" applyAlignment="1">
      <alignment/>
    </xf>
    <xf numFmtId="0" fontId="0" fillId="2" borderId="0" xfId="0" applyFill="1" applyAlignment="1">
      <alignment/>
    </xf>
    <xf numFmtId="0" fontId="3" fillId="2" borderId="61" xfId="0" applyFont="1" applyFill="1" applyBorder="1" applyAlignment="1">
      <alignment/>
    </xf>
    <xf numFmtId="0" fontId="0" fillId="0" borderId="2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BRC Occupancy Rates and FTE Levels  
February 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'FTE and Occupancy Rates'!#REF!</c:f>
              <c:strCache>
                <c:ptCount val="1"/>
                <c:pt idx="0">
                  <c:v>Occupancy Rate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'FTE and Occupancy Rates'!#REF!</c:f>
              <c:multiLvlStrCache>
                <c:ptCount val="10"/>
                <c:lvl>
                  <c:pt idx="0">
                    <c:v>WEST HAVEN</c:v>
                  </c:pt>
                  <c:pt idx="1">
                    <c:v>AUGUSTA</c:v>
                  </c:pt>
                  <c:pt idx="2">
                    <c:v>BIRMINGHAM</c:v>
                  </c:pt>
                  <c:pt idx="3">
                    <c:v>W PALM BEACH</c:v>
                  </c:pt>
                  <c:pt idx="4">
                    <c:v>SAN JUAN PR</c:v>
                  </c:pt>
                  <c:pt idx="5">
                    <c:v>HINES</c:v>
                  </c:pt>
                  <c:pt idx="6">
                    <c:v>VA CENTRAL TEXAS HCS</c:v>
                  </c:pt>
                  <c:pt idx="7">
                    <c:v>SOUTHERN ARIZONA HCS</c:v>
                  </c:pt>
                  <c:pt idx="8">
                    <c:v>PUGET SOUND HCS</c:v>
                  </c:pt>
                  <c:pt idx="9">
                    <c:v>PALO ALTO</c:v>
                  </c:pt>
                </c:lvl>
                <c:lvl>
                  <c:pt idx="0">
                    <c:v>1</c:v>
                  </c:pt>
                  <c:pt idx="1">
                    <c:v>7</c:v>
                  </c:pt>
                  <c:pt idx="2">
                    <c:v>7</c:v>
                  </c:pt>
                  <c:pt idx="3">
                    <c:v>8</c:v>
                  </c:pt>
                  <c:pt idx="4">
                    <c:v>8</c:v>
                  </c:pt>
                  <c:pt idx="5">
                    <c:v>12</c:v>
                  </c:pt>
                  <c:pt idx="6">
                    <c:v>17</c:v>
                  </c:pt>
                  <c:pt idx="7">
                    <c:v>18</c:v>
                  </c:pt>
                  <c:pt idx="8">
                    <c:v>20</c:v>
                  </c:pt>
                  <c:pt idx="9">
                    <c:v>21</c:v>
                  </c:pt>
                </c:lvl>
              </c:multiLvlStrCache>
            </c:multiLvlStrRef>
          </c:cat>
          <c:val>
            <c:numRef>
              <c:f>'FTE and Occupancy Rates'!#REF!</c:f>
              <c:numCache>
                <c:ptCount val="10"/>
                <c:pt idx="0">
                  <c:v>70.49</c:v>
                </c:pt>
                <c:pt idx="1">
                  <c:v>96.45</c:v>
                </c:pt>
                <c:pt idx="2">
                  <c:v>81.91</c:v>
                </c:pt>
                <c:pt idx="3">
                  <c:v>79.61</c:v>
                </c:pt>
                <c:pt idx="4">
                  <c:v>72.59</c:v>
                </c:pt>
                <c:pt idx="5">
                  <c:v>86.11</c:v>
                </c:pt>
                <c:pt idx="6">
                  <c:v>90.39</c:v>
                </c:pt>
                <c:pt idx="7">
                  <c:v>88.06</c:v>
                </c:pt>
                <c:pt idx="8">
                  <c:v>72.15</c:v>
                </c:pt>
                <c:pt idx="9">
                  <c:v>69.84</c:v>
                </c:pt>
              </c:numCache>
            </c:numRef>
          </c:val>
        </c:ser>
        <c:ser>
          <c:idx val="1"/>
          <c:order val="1"/>
          <c:tx>
            <c:strRef>
              <c:f>'FTE and Occupancy Rates'!#REF!</c:f>
              <c:strCache>
                <c:ptCount val="1"/>
                <c:pt idx="0">
                  <c:v>Auth FTE Level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'FTE and Occupancy Rates'!#REF!</c:f>
              <c:multiLvlStrCache>
                <c:ptCount val="10"/>
                <c:lvl>
                  <c:pt idx="0">
                    <c:v>WEST HAVEN</c:v>
                  </c:pt>
                  <c:pt idx="1">
                    <c:v>AUGUSTA</c:v>
                  </c:pt>
                  <c:pt idx="2">
                    <c:v>BIRMINGHAM</c:v>
                  </c:pt>
                  <c:pt idx="3">
                    <c:v>W PALM BEACH</c:v>
                  </c:pt>
                  <c:pt idx="4">
                    <c:v>SAN JUAN PR</c:v>
                  </c:pt>
                  <c:pt idx="5">
                    <c:v>HINES</c:v>
                  </c:pt>
                  <c:pt idx="6">
                    <c:v>VA CENTRAL TEXAS HCS</c:v>
                  </c:pt>
                  <c:pt idx="7">
                    <c:v>SOUTHERN ARIZONA HCS</c:v>
                  </c:pt>
                  <c:pt idx="8">
                    <c:v>PUGET SOUND HCS</c:v>
                  </c:pt>
                  <c:pt idx="9">
                    <c:v>PALO ALTO</c:v>
                  </c:pt>
                </c:lvl>
                <c:lvl>
                  <c:pt idx="0">
                    <c:v>1</c:v>
                  </c:pt>
                  <c:pt idx="1">
                    <c:v>7</c:v>
                  </c:pt>
                  <c:pt idx="2">
                    <c:v>7</c:v>
                  </c:pt>
                  <c:pt idx="3">
                    <c:v>8</c:v>
                  </c:pt>
                  <c:pt idx="4">
                    <c:v>8</c:v>
                  </c:pt>
                  <c:pt idx="5">
                    <c:v>12</c:v>
                  </c:pt>
                  <c:pt idx="6">
                    <c:v>17</c:v>
                  </c:pt>
                  <c:pt idx="7">
                    <c:v>18</c:v>
                  </c:pt>
                  <c:pt idx="8">
                    <c:v>20</c:v>
                  </c:pt>
                  <c:pt idx="9">
                    <c:v>21</c:v>
                  </c:pt>
                </c:lvl>
              </c:multiLvlStrCache>
            </c:multiLvlStrRef>
          </c:cat>
          <c:val>
            <c:numRef>
              <c:f>'FTE and Occupancy Rates'!#REF!</c:f>
              <c:numCache>
                <c:ptCount val="10"/>
                <c:pt idx="0">
                  <c:v>65.5</c:v>
                </c:pt>
                <c:pt idx="1">
                  <c:v>33</c:v>
                </c:pt>
                <c:pt idx="2">
                  <c:v>48.5</c:v>
                </c:pt>
                <c:pt idx="3">
                  <c:v>32.15</c:v>
                </c:pt>
                <c:pt idx="4">
                  <c:v>31</c:v>
                </c:pt>
                <c:pt idx="5">
                  <c:v>51.7</c:v>
                </c:pt>
                <c:pt idx="6">
                  <c:v>17</c:v>
                </c:pt>
                <c:pt idx="7">
                  <c:v>60</c:v>
                </c:pt>
                <c:pt idx="8">
                  <c:v>24</c:v>
                </c:pt>
                <c:pt idx="9">
                  <c:v>39.5</c:v>
                </c:pt>
              </c:numCache>
            </c:numRef>
          </c:val>
        </c:ser>
        <c:ser>
          <c:idx val="2"/>
          <c:order val="2"/>
          <c:tx>
            <c:strRef>
              <c:f>'FTE and Occupancy Rates'!#REF!</c:f>
              <c:strCache>
                <c:ptCount val="1"/>
                <c:pt idx="0">
                  <c:v>Current FTE Level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'FTE and Occupancy Rates'!#REF!</c:f>
              <c:multiLvlStrCache>
                <c:ptCount val="10"/>
                <c:lvl>
                  <c:pt idx="0">
                    <c:v>WEST HAVEN</c:v>
                  </c:pt>
                  <c:pt idx="1">
                    <c:v>AUGUSTA</c:v>
                  </c:pt>
                  <c:pt idx="2">
                    <c:v>BIRMINGHAM</c:v>
                  </c:pt>
                  <c:pt idx="3">
                    <c:v>W PALM BEACH</c:v>
                  </c:pt>
                  <c:pt idx="4">
                    <c:v>SAN JUAN PR</c:v>
                  </c:pt>
                  <c:pt idx="5">
                    <c:v>HINES</c:v>
                  </c:pt>
                  <c:pt idx="6">
                    <c:v>VA CENTRAL TEXAS HCS</c:v>
                  </c:pt>
                  <c:pt idx="7">
                    <c:v>SOUTHERN ARIZONA HCS</c:v>
                  </c:pt>
                  <c:pt idx="8">
                    <c:v>PUGET SOUND HCS</c:v>
                  </c:pt>
                  <c:pt idx="9">
                    <c:v>PALO ALTO</c:v>
                  </c:pt>
                </c:lvl>
                <c:lvl>
                  <c:pt idx="0">
                    <c:v>1</c:v>
                  </c:pt>
                  <c:pt idx="1">
                    <c:v>7</c:v>
                  </c:pt>
                  <c:pt idx="2">
                    <c:v>7</c:v>
                  </c:pt>
                  <c:pt idx="3">
                    <c:v>8</c:v>
                  </c:pt>
                  <c:pt idx="4">
                    <c:v>8</c:v>
                  </c:pt>
                  <c:pt idx="5">
                    <c:v>12</c:v>
                  </c:pt>
                  <c:pt idx="6">
                    <c:v>17</c:v>
                  </c:pt>
                  <c:pt idx="7">
                    <c:v>18</c:v>
                  </c:pt>
                  <c:pt idx="8">
                    <c:v>20</c:v>
                  </c:pt>
                  <c:pt idx="9">
                    <c:v>21</c:v>
                  </c:pt>
                </c:lvl>
              </c:multiLvlStrCache>
            </c:multiLvlStrRef>
          </c:cat>
          <c:val>
            <c:numRef>
              <c:f>'FTE and Occupancy Rates'!#REF!</c:f>
              <c:numCache>
                <c:ptCount val="10"/>
                <c:pt idx="0">
                  <c:v>47.5</c:v>
                </c:pt>
                <c:pt idx="1">
                  <c:v>32</c:v>
                </c:pt>
                <c:pt idx="2">
                  <c:v>48.5</c:v>
                </c:pt>
                <c:pt idx="3">
                  <c:v>31.15</c:v>
                </c:pt>
                <c:pt idx="4">
                  <c:v>29</c:v>
                </c:pt>
                <c:pt idx="5">
                  <c:v>49.2</c:v>
                </c:pt>
                <c:pt idx="6">
                  <c:v>16</c:v>
                </c:pt>
                <c:pt idx="7">
                  <c:v>53.55</c:v>
                </c:pt>
                <c:pt idx="8">
                  <c:v>23</c:v>
                </c:pt>
                <c:pt idx="9">
                  <c:v>33</c:v>
                </c:pt>
              </c:numCache>
            </c:numRef>
          </c:val>
        </c:ser>
        <c:axId val="49100620"/>
        <c:axId val="39252397"/>
      </c:barChart>
      <c:catAx>
        <c:axId val="49100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39252397"/>
        <c:crosses val="autoZero"/>
        <c:auto val="1"/>
        <c:lblOffset val="100"/>
        <c:noMultiLvlLbl val="0"/>
      </c:catAx>
      <c:valAx>
        <c:axId val="39252397"/>
        <c:scaling>
          <c:orientation val="minMax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91006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  <c:txPr>
        <a:bodyPr vert="horz" rot="0"/>
        <a:lstStyle/>
        <a:p>
          <a:pPr>
            <a:defRPr lang="en-US" cap="none" sz="15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0</xdr:row>
      <xdr:rowOff>0</xdr:rowOff>
    </xdr:from>
    <xdr:to>
      <xdr:col>20</xdr:col>
      <xdr:colOff>400050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3962400" y="0"/>
        <a:ext cx="6362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73"/>
  <sheetViews>
    <sheetView workbookViewId="0" topLeftCell="A127">
      <selection activeCell="W337" sqref="W337"/>
    </sheetView>
  </sheetViews>
  <sheetFormatPr defaultColWidth="9.140625" defaultRowHeight="12.75"/>
  <cols>
    <col min="1" max="1" width="4.57421875" style="311" customWidth="1"/>
    <col min="2" max="2" width="4.421875" style="307" customWidth="1"/>
    <col min="3" max="3" width="12.140625" style="307" customWidth="1"/>
    <col min="4" max="4" width="7.28125" style="307" customWidth="1"/>
    <col min="5" max="5" width="7.57421875" style="307" customWidth="1"/>
    <col min="6" max="6" width="7.28125" style="307" customWidth="1"/>
    <col min="7" max="7" width="7.57421875" style="248" customWidth="1"/>
    <col min="8" max="8" width="6.28125" style="307" customWidth="1"/>
    <col min="9" max="9" width="7.28125" style="307" customWidth="1"/>
    <col min="10" max="10" width="8.57421875" style="307" customWidth="1"/>
    <col min="11" max="12" width="6.57421875" style="307" customWidth="1"/>
    <col min="13" max="13" width="5.57421875" style="307" customWidth="1"/>
    <col min="14" max="14" width="8.28125" style="307" customWidth="1"/>
    <col min="15" max="15" width="5.7109375" style="307" customWidth="1"/>
    <col min="16" max="17" width="7.140625" style="307" customWidth="1"/>
    <col min="18" max="18" width="5.7109375" style="307" customWidth="1"/>
    <col min="19" max="19" width="6.28125" style="250" customWidth="1"/>
    <col min="20" max="21" width="6.00390625" style="306" customWidth="1"/>
    <col min="22" max="25" width="9.140625" style="306" customWidth="1"/>
    <col min="26" max="16384" width="9.140625" style="307" customWidth="1"/>
  </cols>
  <sheetData>
    <row r="1" spans="1:25" s="14" customFormat="1" ht="12.75">
      <c r="A1" s="967" t="s">
        <v>463</v>
      </c>
      <c r="B1" s="968"/>
      <c r="C1" s="968"/>
      <c r="D1" s="968"/>
      <c r="E1" s="968"/>
      <c r="F1" s="969"/>
      <c r="G1" s="969"/>
      <c r="H1" s="969"/>
      <c r="I1" s="969"/>
      <c r="J1" s="969"/>
      <c r="K1" s="969"/>
      <c r="S1" s="636"/>
      <c r="T1" s="17"/>
      <c r="U1" s="17"/>
      <c r="V1" s="17"/>
      <c r="W1" s="17"/>
      <c r="X1" s="17"/>
      <c r="Y1" s="17"/>
    </row>
    <row r="2" spans="1:25" s="14" customFormat="1" ht="12.75">
      <c r="A2" s="637"/>
      <c r="G2" s="638"/>
      <c r="S2" s="636"/>
      <c r="T2" s="17"/>
      <c r="U2" s="17"/>
      <c r="V2" s="17"/>
      <c r="W2" s="17"/>
      <c r="X2" s="17"/>
      <c r="Y2" s="17"/>
    </row>
    <row r="3" spans="1:25" s="650" customFormat="1" ht="59.25" customHeight="1">
      <c r="A3" s="639" t="s">
        <v>112</v>
      </c>
      <c r="B3" s="639" t="s">
        <v>113</v>
      </c>
      <c r="C3" s="639" t="s">
        <v>147</v>
      </c>
      <c r="D3" s="640" t="s">
        <v>114</v>
      </c>
      <c r="E3" s="641" t="s">
        <v>138</v>
      </c>
      <c r="F3" s="641" t="s">
        <v>289</v>
      </c>
      <c r="G3" s="642" t="s">
        <v>115</v>
      </c>
      <c r="H3" s="973" t="s">
        <v>151</v>
      </c>
      <c r="I3" s="974"/>
      <c r="J3" s="975"/>
      <c r="K3" s="643" t="s">
        <v>449</v>
      </c>
      <c r="L3" s="644" t="s">
        <v>116</v>
      </c>
      <c r="M3" s="639" t="s">
        <v>394</v>
      </c>
      <c r="N3" s="645" t="s">
        <v>402</v>
      </c>
      <c r="O3" s="641" t="s">
        <v>403</v>
      </c>
      <c r="P3" s="646" t="s">
        <v>398</v>
      </c>
      <c r="Q3" s="645" t="s">
        <v>392</v>
      </c>
      <c r="R3" s="647" t="s">
        <v>397</v>
      </c>
      <c r="S3" s="648"/>
      <c r="T3" s="649"/>
      <c r="U3" s="649"/>
      <c r="V3" s="649"/>
      <c r="W3" s="649"/>
      <c r="X3" s="649"/>
      <c r="Y3" s="649"/>
    </row>
    <row r="4" spans="1:25" s="661" customFormat="1" ht="13.5" customHeight="1">
      <c r="A4" s="651"/>
      <c r="B4" s="651"/>
      <c r="C4" s="651"/>
      <c r="D4" s="652"/>
      <c r="E4" s="653"/>
      <c r="F4" s="654"/>
      <c r="G4" s="655"/>
      <c r="H4" s="654" t="s">
        <v>25</v>
      </c>
      <c r="I4" s="654" t="s">
        <v>26</v>
      </c>
      <c r="J4" s="656" t="s">
        <v>50</v>
      </c>
      <c r="K4" s="657"/>
      <c r="L4" s="658"/>
      <c r="M4" s="652"/>
      <c r="N4" s="653"/>
      <c r="O4" s="653"/>
      <c r="P4" s="659"/>
      <c r="Q4" s="653"/>
      <c r="R4" s="626"/>
      <c r="S4" s="636"/>
      <c r="T4" s="660"/>
      <c r="U4" s="660"/>
      <c r="V4" s="660"/>
      <c r="W4" s="660"/>
      <c r="X4" s="660"/>
      <c r="Y4" s="660"/>
    </row>
    <row r="5" spans="1:25" s="6" customFormat="1" ht="12.75">
      <c r="A5" s="632">
        <v>1</v>
      </c>
      <c r="B5" s="633">
        <v>689</v>
      </c>
      <c r="C5" s="633" t="s">
        <v>117</v>
      </c>
      <c r="D5" s="662" t="s">
        <v>118</v>
      </c>
      <c r="E5" s="663">
        <v>15</v>
      </c>
      <c r="F5" s="664">
        <v>34</v>
      </c>
      <c r="G5" s="664"/>
      <c r="H5" s="664">
        <v>26</v>
      </c>
      <c r="I5" s="664">
        <v>8</v>
      </c>
      <c r="J5" s="627">
        <f>H5+I5</f>
        <v>34</v>
      </c>
      <c r="K5" s="665">
        <v>68.31</v>
      </c>
      <c r="L5" s="666"/>
      <c r="M5" s="632">
        <v>20</v>
      </c>
      <c r="N5" s="627">
        <v>21</v>
      </c>
      <c r="O5" s="627">
        <v>21</v>
      </c>
      <c r="P5" s="634">
        <v>23.23</v>
      </c>
      <c r="Q5" s="627">
        <v>23.23</v>
      </c>
      <c r="R5" s="667">
        <v>720</v>
      </c>
      <c r="S5" s="636"/>
      <c r="T5" s="17"/>
      <c r="U5" s="17"/>
      <c r="V5" s="17"/>
      <c r="W5" s="17"/>
      <c r="X5" s="17"/>
      <c r="Y5" s="17"/>
    </row>
    <row r="6" spans="1:25" s="6" customFormat="1" ht="12.75">
      <c r="A6" s="632">
        <v>1</v>
      </c>
      <c r="B6" s="633">
        <v>689</v>
      </c>
      <c r="C6" s="633" t="s">
        <v>117</v>
      </c>
      <c r="D6" s="662" t="s">
        <v>119</v>
      </c>
      <c r="E6" s="663">
        <v>15</v>
      </c>
      <c r="F6" s="664">
        <v>34</v>
      </c>
      <c r="G6" s="664"/>
      <c r="H6" s="664">
        <v>26</v>
      </c>
      <c r="I6" s="664">
        <v>8</v>
      </c>
      <c r="J6" s="627">
        <f aca="true" t="shared" si="0" ref="J6:J16">H6+I6</f>
        <v>34</v>
      </c>
      <c r="K6" s="665">
        <v>63.89</v>
      </c>
      <c r="L6" s="666"/>
      <c r="M6" s="632">
        <v>19</v>
      </c>
      <c r="N6" s="632">
        <v>21</v>
      </c>
      <c r="O6" s="632">
        <v>21</v>
      </c>
      <c r="P6" s="634">
        <v>20.17</v>
      </c>
      <c r="Q6" s="632">
        <v>21.72</v>
      </c>
      <c r="R6" s="668">
        <v>605</v>
      </c>
      <c r="S6" s="636"/>
      <c r="T6" s="17"/>
      <c r="U6" s="17"/>
      <c r="V6" s="17"/>
      <c r="W6" s="17"/>
      <c r="X6" s="17"/>
      <c r="Y6" s="17"/>
    </row>
    <row r="7" spans="1:25" s="6" customFormat="1" ht="12.75">
      <c r="A7" s="632">
        <v>1</v>
      </c>
      <c r="B7" s="633">
        <v>689</v>
      </c>
      <c r="C7" s="633" t="s">
        <v>117</v>
      </c>
      <c r="D7" s="662" t="s">
        <v>120</v>
      </c>
      <c r="E7" s="663">
        <v>15</v>
      </c>
      <c r="F7" s="664">
        <v>34</v>
      </c>
      <c r="G7" s="664"/>
      <c r="H7" s="664">
        <v>26</v>
      </c>
      <c r="I7" s="664">
        <v>8</v>
      </c>
      <c r="J7" s="627">
        <f t="shared" si="0"/>
        <v>34</v>
      </c>
      <c r="K7" s="665">
        <v>59.34</v>
      </c>
      <c r="L7" s="666"/>
      <c r="M7" s="632">
        <v>16</v>
      </c>
      <c r="N7" s="632">
        <v>21</v>
      </c>
      <c r="O7" s="632">
        <v>21</v>
      </c>
      <c r="P7" s="634">
        <v>17.13</v>
      </c>
      <c r="Q7" s="634">
        <v>20.17</v>
      </c>
      <c r="R7" s="668">
        <v>531</v>
      </c>
      <c r="S7" s="636"/>
      <c r="T7" s="17"/>
      <c r="U7" s="17"/>
      <c r="V7" s="17"/>
      <c r="W7" s="17"/>
      <c r="X7" s="17"/>
      <c r="Y7" s="17"/>
    </row>
    <row r="8" spans="1:25" s="6" customFormat="1" ht="12.75">
      <c r="A8" s="632">
        <v>1</v>
      </c>
      <c r="B8" s="633">
        <v>689</v>
      </c>
      <c r="C8" s="633" t="s">
        <v>117</v>
      </c>
      <c r="D8" s="662" t="s">
        <v>121</v>
      </c>
      <c r="E8" s="663">
        <v>15</v>
      </c>
      <c r="F8" s="664">
        <v>34</v>
      </c>
      <c r="G8" s="664"/>
      <c r="H8" s="664">
        <v>26</v>
      </c>
      <c r="I8" s="664">
        <v>8</v>
      </c>
      <c r="J8" s="627">
        <f t="shared" si="0"/>
        <v>34</v>
      </c>
      <c r="K8" s="665">
        <v>59.16</v>
      </c>
      <c r="L8" s="666"/>
      <c r="M8" s="632">
        <v>23</v>
      </c>
      <c r="N8" s="632">
        <v>16</v>
      </c>
      <c r="O8" s="632">
        <v>16</v>
      </c>
      <c r="P8" s="634">
        <v>19.94</v>
      </c>
      <c r="Q8" s="632">
        <v>20.11</v>
      </c>
      <c r="R8" s="668">
        <v>618</v>
      </c>
      <c r="S8" s="636"/>
      <c r="T8" s="17"/>
      <c r="U8" s="17"/>
      <c r="V8" s="17"/>
      <c r="W8" s="17"/>
      <c r="X8" s="17"/>
      <c r="Y8" s="17"/>
    </row>
    <row r="9" spans="1:25" s="6" customFormat="1" ht="12.75">
      <c r="A9" s="632">
        <v>1</v>
      </c>
      <c r="B9" s="633">
        <v>689</v>
      </c>
      <c r="C9" s="633" t="s">
        <v>117</v>
      </c>
      <c r="D9" s="662" t="s">
        <v>122</v>
      </c>
      <c r="E9" s="663">
        <v>15</v>
      </c>
      <c r="F9" s="664">
        <v>34</v>
      </c>
      <c r="G9" s="664"/>
      <c r="H9" s="664">
        <v>26</v>
      </c>
      <c r="I9" s="664">
        <v>8</v>
      </c>
      <c r="J9" s="627">
        <f t="shared" si="0"/>
        <v>34</v>
      </c>
      <c r="K9" s="665">
        <v>60.24</v>
      </c>
      <c r="L9" s="666"/>
      <c r="M9" s="632">
        <v>19</v>
      </c>
      <c r="N9" s="632">
        <v>16</v>
      </c>
      <c r="O9" s="632">
        <v>16</v>
      </c>
      <c r="P9" s="634">
        <v>22.03</v>
      </c>
      <c r="Q9" s="632">
        <v>20.48</v>
      </c>
      <c r="R9" s="668">
        <v>639</v>
      </c>
      <c r="S9" s="636"/>
      <c r="T9" s="17"/>
      <c r="U9" s="17"/>
      <c r="V9" s="17"/>
      <c r="W9" s="17"/>
      <c r="X9" s="17"/>
      <c r="Y9" s="17"/>
    </row>
    <row r="10" spans="1:25" s="6" customFormat="1" ht="12.75">
      <c r="A10" s="632">
        <v>1</v>
      </c>
      <c r="B10" s="633">
        <v>689</v>
      </c>
      <c r="C10" s="633" t="s">
        <v>117</v>
      </c>
      <c r="D10" s="662" t="s">
        <v>123</v>
      </c>
      <c r="E10" s="663">
        <v>15</v>
      </c>
      <c r="F10" s="664">
        <v>34</v>
      </c>
      <c r="G10" s="664"/>
      <c r="H10" s="664">
        <v>26</v>
      </c>
      <c r="I10" s="664">
        <v>8</v>
      </c>
      <c r="J10" s="627">
        <f t="shared" si="0"/>
        <v>34</v>
      </c>
      <c r="K10" s="665">
        <v>61.48</v>
      </c>
      <c r="L10" s="666"/>
      <c r="M10" s="632">
        <v>16</v>
      </c>
      <c r="N10" s="632">
        <v>20</v>
      </c>
      <c r="O10" s="632">
        <v>20</v>
      </c>
      <c r="P10" s="634">
        <v>22.97</v>
      </c>
      <c r="Q10" s="632">
        <v>20.9</v>
      </c>
      <c r="R10" s="668">
        <v>712</v>
      </c>
      <c r="S10" s="636"/>
      <c r="T10" s="17"/>
      <c r="U10" s="17"/>
      <c r="V10" s="17"/>
      <c r="W10" s="17"/>
      <c r="X10" s="17"/>
      <c r="Y10" s="17"/>
    </row>
    <row r="11" spans="1:25" s="6" customFormat="1" ht="12.75">
      <c r="A11" s="632">
        <v>1</v>
      </c>
      <c r="B11" s="633">
        <v>689</v>
      </c>
      <c r="C11" s="633" t="s">
        <v>117</v>
      </c>
      <c r="D11" s="662" t="s">
        <v>124</v>
      </c>
      <c r="E11" s="663">
        <v>15</v>
      </c>
      <c r="F11" s="664">
        <v>34</v>
      </c>
      <c r="G11" s="664"/>
      <c r="H11" s="664">
        <v>26</v>
      </c>
      <c r="I11" s="664">
        <v>8</v>
      </c>
      <c r="J11" s="627">
        <f t="shared" si="0"/>
        <v>34</v>
      </c>
      <c r="K11" s="665">
        <v>60.83</v>
      </c>
      <c r="L11" s="666"/>
      <c r="M11" s="632">
        <v>26</v>
      </c>
      <c r="N11" s="632">
        <v>19</v>
      </c>
      <c r="O11" s="632">
        <v>19</v>
      </c>
      <c r="P11" s="634">
        <v>19.33</v>
      </c>
      <c r="Q11" s="632">
        <v>20.68</v>
      </c>
      <c r="R11" s="668">
        <v>580</v>
      </c>
      <c r="S11" s="636"/>
      <c r="T11" s="17"/>
      <c r="U11" s="17"/>
      <c r="V11" s="17"/>
      <c r="W11" s="17"/>
      <c r="X11" s="17"/>
      <c r="Y11" s="17"/>
    </row>
    <row r="12" spans="1:25" s="6" customFormat="1" ht="12.75">
      <c r="A12" s="632">
        <v>1</v>
      </c>
      <c r="B12" s="633">
        <v>689</v>
      </c>
      <c r="C12" s="633" t="s">
        <v>117</v>
      </c>
      <c r="D12" s="662" t="s">
        <v>125</v>
      </c>
      <c r="E12" s="663">
        <v>15</v>
      </c>
      <c r="F12" s="664">
        <v>34</v>
      </c>
      <c r="G12" s="664"/>
      <c r="H12" s="664">
        <v>26</v>
      </c>
      <c r="I12" s="664">
        <v>8</v>
      </c>
      <c r="J12" s="627">
        <f t="shared" si="0"/>
        <v>34</v>
      </c>
      <c r="K12" s="665">
        <v>60.04</v>
      </c>
      <c r="L12" s="666"/>
      <c r="M12" s="632">
        <v>26</v>
      </c>
      <c r="N12" s="632">
        <v>19</v>
      </c>
      <c r="O12" s="632">
        <v>19</v>
      </c>
      <c r="P12" s="634">
        <v>18.58</v>
      </c>
      <c r="Q12" s="632">
        <v>20.41</v>
      </c>
      <c r="R12" s="668">
        <v>576</v>
      </c>
      <c r="S12" s="636"/>
      <c r="T12" s="17"/>
      <c r="U12" s="17"/>
      <c r="V12" s="17"/>
      <c r="W12" s="17"/>
      <c r="X12" s="17"/>
      <c r="Y12" s="17"/>
    </row>
    <row r="13" spans="1:25" s="6" customFormat="1" ht="12.75">
      <c r="A13" s="632">
        <v>1</v>
      </c>
      <c r="B13" s="633">
        <v>689</v>
      </c>
      <c r="C13" s="633" t="s">
        <v>117</v>
      </c>
      <c r="D13" s="662" t="s">
        <v>126</v>
      </c>
      <c r="E13" s="663">
        <v>15</v>
      </c>
      <c r="F13" s="664">
        <v>34</v>
      </c>
      <c r="G13" s="664"/>
      <c r="H13" s="664">
        <v>26</v>
      </c>
      <c r="I13" s="664">
        <v>8</v>
      </c>
      <c r="J13" s="627">
        <f t="shared" si="0"/>
        <v>34</v>
      </c>
      <c r="K13" s="665">
        <v>53.47</v>
      </c>
      <c r="L13" s="669"/>
      <c r="M13" s="632">
        <v>0</v>
      </c>
      <c r="N13" s="632">
        <v>0</v>
      </c>
      <c r="O13" s="632">
        <v>0</v>
      </c>
      <c r="P13" s="634">
        <v>0</v>
      </c>
      <c r="Q13" s="632">
        <v>18.18</v>
      </c>
      <c r="R13" s="668">
        <v>0</v>
      </c>
      <c r="S13" s="636"/>
      <c r="T13" s="17"/>
      <c r="U13" s="17"/>
      <c r="V13" s="17"/>
      <c r="W13" s="17"/>
      <c r="X13" s="17"/>
      <c r="Y13" s="17"/>
    </row>
    <row r="14" spans="1:25" s="6" customFormat="1" ht="12.75">
      <c r="A14" s="632">
        <v>1</v>
      </c>
      <c r="B14" s="633">
        <v>689</v>
      </c>
      <c r="C14" s="633" t="s">
        <v>117</v>
      </c>
      <c r="D14" s="662" t="s">
        <v>127</v>
      </c>
      <c r="E14" s="663">
        <v>15</v>
      </c>
      <c r="F14" s="664">
        <v>34</v>
      </c>
      <c r="G14" s="664"/>
      <c r="H14" s="664">
        <v>26</v>
      </c>
      <c r="I14" s="664">
        <v>8</v>
      </c>
      <c r="J14" s="627">
        <f t="shared" si="0"/>
        <v>34</v>
      </c>
      <c r="K14" s="665">
        <v>48.03</v>
      </c>
      <c r="L14" s="666"/>
      <c r="M14" s="632">
        <v>0</v>
      </c>
      <c r="N14" s="632">
        <v>0</v>
      </c>
      <c r="O14" s="632">
        <v>0</v>
      </c>
      <c r="P14" s="634">
        <v>0</v>
      </c>
      <c r="Q14" s="632">
        <v>16.33</v>
      </c>
      <c r="R14" s="668">
        <v>0</v>
      </c>
      <c r="S14" s="636"/>
      <c r="T14" s="17"/>
      <c r="U14" s="17"/>
      <c r="V14" s="17"/>
      <c r="W14" s="17"/>
      <c r="X14" s="17"/>
      <c r="Y14" s="17"/>
    </row>
    <row r="15" spans="1:25" s="6" customFormat="1" ht="12.75">
      <c r="A15" s="632">
        <v>1</v>
      </c>
      <c r="B15" s="633">
        <v>689</v>
      </c>
      <c r="C15" s="633" t="s">
        <v>117</v>
      </c>
      <c r="D15" s="662" t="s">
        <v>128</v>
      </c>
      <c r="E15" s="663">
        <v>15</v>
      </c>
      <c r="F15" s="664">
        <v>34</v>
      </c>
      <c r="G15" s="664"/>
      <c r="H15" s="664">
        <v>26</v>
      </c>
      <c r="I15" s="664">
        <v>8</v>
      </c>
      <c r="J15" s="627">
        <f t="shared" si="0"/>
        <v>34</v>
      </c>
      <c r="K15" s="665">
        <v>60.37</v>
      </c>
      <c r="L15" s="666"/>
      <c r="M15" s="632"/>
      <c r="N15" s="632"/>
      <c r="O15" s="632"/>
      <c r="P15" s="634"/>
      <c r="Q15" s="632"/>
      <c r="R15" s="668"/>
      <c r="S15" s="636"/>
      <c r="T15" s="17"/>
      <c r="U15" s="17"/>
      <c r="V15" s="17"/>
      <c r="W15" s="17"/>
      <c r="X15" s="17"/>
      <c r="Y15" s="17"/>
    </row>
    <row r="16" spans="1:25" s="6" customFormat="1" ht="12.75">
      <c r="A16" s="632">
        <v>1</v>
      </c>
      <c r="B16" s="633">
        <v>689</v>
      </c>
      <c r="C16" s="633" t="s">
        <v>117</v>
      </c>
      <c r="D16" s="662" t="s">
        <v>129</v>
      </c>
      <c r="E16" s="663">
        <v>15</v>
      </c>
      <c r="F16" s="664">
        <v>34</v>
      </c>
      <c r="G16" s="664"/>
      <c r="H16" s="664">
        <v>26</v>
      </c>
      <c r="I16" s="664">
        <v>8</v>
      </c>
      <c r="J16" s="627">
        <f t="shared" si="0"/>
        <v>34</v>
      </c>
      <c r="K16" s="665">
        <v>60.54</v>
      </c>
      <c r="L16" s="670"/>
      <c r="M16" s="632"/>
      <c r="N16" s="632"/>
      <c r="O16" s="632"/>
      <c r="P16" s="632"/>
      <c r="Q16" s="671"/>
      <c r="R16" s="668"/>
      <c r="S16" s="636"/>
      <c r="T16" s="17"/>
      <c r="U16" s="17"/>
      <c r="V16" s="17"/>
      <c r="W16" s="17"/>
      <c r="X16" s="17"/>
      <c r="Y16" s="17"/>
    </row>
    <row r="17" spans="1:25" s="679" customFormat="1" ht="13.5" thickBot="1">
      <c r="A17" s="977" t="s">
        <v>33</v>
      </c>
      <c r="B17" s="978"/>
      <c r="C17" s="672"/>
      <c r="D17" s="625"/>
      <c r="E17" s="673"/>
      <c r="F17" s="673" t="s">
        <v>0</v>
      </c>
      <c r="G17" s="673"/>
      <c r="H17" s="673">
        <f>H16</f>
        <v>26</v>
      </c>
      <c r="I17" s="673">
        <f>I16</f>
        <v>8</v>
      </c>
      <c r="J17" s="673">
        <f>J16</f>
        <v>34</v>
      </c>
      <c r="K17" s="674">
        <f>SUM(AVERAGE(K5:K16))</f>
        <v>59.64166666666666</v>
      </c>
      <c r="L17" s="674" t="e">
        <f>SUM(AVERAGE(L5:L16))</f>
        <v>#DIV/0!</v>
      </c>
      <c r="M17" s="676">
        <f>SUM(M5:M16)</f>
        <v>165</v>
      </c>
      <c r="N17" s="676">
        <f>SUM(N5:N16)</f>
        <v>153</v>
      </c>
      <c r="O17" s="676">
        <f>SUM(O5:O16)</f>
        <v>153</v>
      </c>
      <c r="P17" s="674">
        <f>SUM(AVERAGE(P5:P16))</f>
        <v>16.338</v>
      </c>
      <c r="Q17" s="674">
        <f>SUM(AVERAGE(Q5:Q16))</f>
        <v>20.221000000000004</v>
      </c>
      <c r="R17" s="677">
        <f>SUM(R5:R16)</f>
        <v>4981</v>
      </c>
      <c r="S17" s="678"/>
      <c r="T17" s="94"/>
      <c r="U17" s="94"/>
      <c r="V17" s="94"/>
      <c r="W17" s="94"/>
      <c r="X17" s="94"/>
      <c r="Y17" s="94"/>
    </row>
    <row r="18" spans="1:25" s="6" customFormat="1" ht="12.75">
      <c r="A18" s="680"/>
      <c r="B18" s="681"/>
      <c r="C18" s="681"/>
      <c r="D18" s="680"/>
      <c r="E18" s="680"/>
      <c r="F18" s="680"/>
      <c r="G18" s="680"/>
      <c r="H18" s="680"/>
      <c r="I18" s="680"/>
      <c r="J18" s="680"/>
      <c r="K18" s="682"/>
      <c r="L18" s="683"/>
      <c r="M18" s="680"/>
      <c r="N18" s="680"/>
      <c r="O18" s="680"/>
      <c r="P18" s="684"/>
      <c r="Q18" s="680"/>
      <c r="R18" s="685"/>
      <c r="S18" s="636"/>
      <c r="T18" s="17"/>
      <c r="U18" s="17"/>
      <c r="V18" s="17"/>
      <c r="W18" s="17"/>
      <c r="X18" s="17"/>
      <c r="Y18" s="17"/>
    </row>
    <row r="19" spans="1:25" s="6" customFormat="1" ht="12.75">
      <c r="A19" s="680"/>
      <c r="B19" s="681"/>
      <c r="C19" s="681"/>
      <c r="D19" s="680"/>
      <c r="E19" s="680"/>
      <c r="F19" s="680"/>
      <c r="G19" s="680"/>
      <c r="H19" s="680"/>
      <c r="I19" s="680"/>
      <c r="J19" s="680"/>
      <c r="K19" s="682"/>
      <c r="L19" s="683"/>
      <c r="M19" s="680"/>
      <c r="N19" s="680"/>
      <c r="O19" s="680"/>
      <c r="P19" s="684"/>
      <c r="Q19" s="680"/>
      <c r="R19" s="685"/>
      <c r="S19" s="636"/>
      <c r="T19" s="17"/>
      <c r="U19" s="17"/>
      <c r="V19" s="17"/>
      <c r="W19" s="17"/>
      <c r="X19" s="17"/>
      <c r="Y19" s="17"/>
    </row>
    <row r="20" spans="1:25" s="6" customFormat="1" ht="18.75" customHeight="1">
      <c r="A20" s="686" t="s">
        <v>112</v>
      </c>
      <c r="B20" s="686" t="s">
        <v>113</v>
      </c>
      <c r="C20" s="686" t="s">
        <v>146</v>
      </c>
      <c r="D20" s="687" t="s">
        <v>114</v>
      </c>
      <c r="E20" s="966" t="s">
        <v>142</v>
      </c>
      <c r="F20" s="976"/>
      <c r="G20" s="966" t="s">
        <v>230</v>
      </c>
      <c r="H20" s="963"/>
      <c r="I20" s="963"/>
      <c r="J20" s="965"/>
      <c r="K20" s="966" t="s">
        <v>202</v>
      </c>
      <c r="L20" s="963"/>
      <c r="M20" s="963"/>
      <c r="N20" s="963"/>
      <c r="O20" s="965"/>
      <c r="P20" s="964" t="s">
        <v>460</v>
      </c>
      <c r="Q20" s="963"/>
      <c r="R20" s="963"/>
      <c r="S20" s="963"/>
      <c r="T20" s="965"/>
      <c r="U20" s="688"/>
      <c r="V20" s="17"/>
      <c r="W20" s="17"/>
      <c r="X20" s="17"/>
      <c r="Y20" s="17"/>
    </row>
    <row r="21" spans="1:25" s="6" customFormat="1" ht="21" customHeight="1">
      <c r="A21" s="653"/>
      <c r="B21" s="653"/>
      <c r="C21" s="653"/>
      <c r="D21" s="653"/>
      <c r="E21" s="689" t="s">
        <v>145</v>
      </c>
      <c r="F21" s="690" t="s">
        <v>189</v>
      </c>
      <c r="G21" s="691" t="s">
        <v>25</v>
      </c>
      <c r="H21" s="691" t="s">
        <v>26</v>
      </c>
      <c r="I21" s="691" t="s">
        <v>153</v>
      </c>
      <c r="J21" s="692" t="s">
        <v>152</v>
      </c>
      <c r="K21" s="691" t="s">
        <v>25</v>
      </c>
      <c r="L21" s="691" t="s">
        <v>26</v>
      </c>
      <c r="M21" s="691" t="s">
        <v>153</v>
      </c>
      <c r="N21" s="691" t="s">
        <v>152</v>
      </c>
      <c r="O21" s="693" t="s">
        <v>190</v>
      </c>
      <c r="P21" s="694" t="s">
        <v>25</v>
      </c>
      <c r="Q21" s="694" t="s">
        <v>26</v>
      </c>
      <c r="R21" s="691" t="s">
        <v>153</v>
      </c>
      <c r="S21" s="695" t="s">
        <v>152</v>
      </c>
      <c r="T21" s="695" t="s">
        <v>50</v>
      </c>
      <c r="U21" s="17"/>
      <c r="V21" s="17"/>
      <c r="W21" s="17"/>
      <c r="X21" s="17"/>
      <c r="Y21" s="17"/>
    </row>
    <row r="22" spans="1:25" s="6" customFormat="1" ht="12.75">
      <c r="A22" s="632">
        <v>1</v>
      </c>
      <c r="B22" s="633">
        <v>689</v>
      </c>
      <c r="C22" s="633" t="s">
        <v>117</v>
      </c>
      <c r="D22" s="696" t="s">
        <v>118</v>
      </c>
      <c r="E22" s="697"/>
      <c r="F22" s="697"/>
      <c r="G22" s="698">
        <v>37.2</v>
      </c>
      <c r="H22" s="698">
        <v>23.3</v>
      </c>
      <c r="I22" s="698">
        <v>0</v>
      </c>
      <c r="J22" s="699">
        <v>0</v>
      </c>
      <c r="K22" s="700">
        <v>69</v>
      </c>
      <c r="L22" s="700">
        <v>113</v>
      </c>
      <c r="M22" s="700">
        <v>0</v>
      </c>
      <c r="N22" s="700">
        <v>0</v>
      </c>
      <c r="O22" s="701">
        <f aca="true" t="shared" si="1" ref="O22:O33">AVERAGE(K22:L22)</f>
        <v>91</v>
      </c>
      <c r="P22" s="697"/>
      <c r="Q22" s="697"/>
      <c r="R22" s="697"/>
      <c r="S22" s="663"/>
      <c r="T22" s="663"/>
      <c r="U22" s="17"/>
      <c r="V22" s="17"/>
      <c r="W22" s="17"/>
      <c r="X22" s="17"/>
      <c r="Y22" s="17"/>
    </row>
    <row r="23" spans="1:25" s="6" customFormat="1" ht="12.75">
      <c r="A23" s="632">
        <v>1</v>
      </c>
      <c r="B23" s="633">
        <v>689</v>
      </c>
      <c r="C23" s="633" t="s">
        <v>117</v>
      </c>
      <c r="D23" s="696" t="s">
        <v>119</v>
      </c>
      <c r="E23" s="697"/>
      <c r="F23" s="697"/>
      <c r="G23" s="698">
        <v>32.7</v>
      </c>
      <c r="H23" s="698">
        <v>21.8</v>
      </c>
      <c r="I23" s="698">
        <v>0</v>
      </c>
      <c r="J23" s="702">
        <v>0</v>
      </c>
      <c r="K23" s="700">
        <v>81</v>
      </c>
      <c r="L23" s="700">
        <v>126</v>
      </c>
      <c r="M23" s="700">
        <v>0</v>
      </c>
      <c r="N23" s="700">
        <v>0</v>
      </c>
      <c r="O23" s="701">
        <f t="shared" si="1"/>
        <v>103.5</v>
      </c>
      <c r="P23" s="697"/>
      <c r="Q23" s="697"/>
      <c r="R23" s="697"/>
      <c r="S23" s="663"/>
      <c r="T23" s="663"/>
      <c r="U23" s="17"/>
      <c r="V23" s="17"/>
      <c r="W23" s="17"/>
      <c r="X23" s="17"/>
      <c r="Y23" s="17"/>
    </row>
    <row r="24" spans="1:25" s="6" customFormat="1" ht="12.75">
      <c r="A24" s="632">
        <v>1</v>
      </c>
      <c r="B24" s="633">
        <v>689</v>
      </c>
      <c r="C24" s="633" t="s">
        <v>117</v>
      </c>
      <c r="D24" s="696" t="s">
        <v>120</v>
      </c>
      <c r="E24" s="697"/>
      <c r="F24" s="697"/>
      <c r="G24" s="698">
        <v>41.2</v>
      </c>
      <c r="H24" s="698">
        <v>20.1</v>
      </c>
      <c r="I24" s="698">
        <v>0</v>
      </c>
      <c r="J24" s="702">
        <v>0</v>
      </c>
      <c r="K24" s="700">
        <v>86</v>
      </c>
      <c r="L24" s="700">
        <v>140</v>
      </c>
      <c r="M24" s="700">
        <v>0</v>
      </c>
      <c r="N24" s="700">
        <v>0</v>
      </c>
      <c r="O24" s="701">
        <f t="shared" si="1"/>
        <v>113</v>
      </c>
      <c r="P24" s="697"/>
      <c r="Q24" s="697"/>
      <c r="R24" s="697"/>
      <c r="S24" s="663"/>
      <c r="T24" s="663"/>
      <c r="U24" s="17"/>
      <c r="V24" s="17"/>
      <c r="W24" s="17"/>
      <c r="X24" s="17"/>
      <c r="Y24" s="17"/>
    </row>
    <row r="25" spans="1:25" s="6" customFormat="1" ht="12.75">
      <c r="A25" s="632">
        <v>1</v>
      </c>
      <c r="B25" s="633">
        <v>689</v>
      </c>
      <c r="C25" s="633" t="s">
        <v>117</v>
      </c>
      <c r="D25" s="696" t="s">
        <v>121</v>
      </c>
      <c r="E25" s="697"/>
      <c r="F25" s="697"/>
      <c r="G25" s="698">
        <v>35.4</v>
      </c>
      <c r="H25" s="698">
        <v>19.3</v>
      </c>
      <c r="I25" s="698">
        <v>0</v>
      </c>
      <c r="J25" s="702">
        <v>0</v>
      </c>
      <c r="K25" s="700">
        <v>87</v>
      </c>
      <c r="L25" s="700">
        <v>143</v>
      </c>
      <c r="M25" s="700">
        <v>0</v>
      </c>
      <c r="N25" s="700">
        <v>0</v>
      </c>
      <c r="O25" s="701">
        <f t="shared" si="1"/>
        <v>115</v>
      </c>
      <c r="P25" s="697"/>
      <c r="Q25" s="697"/>
      <c r="R25" s="697"/>
      <c r="S25" s="663"/>
      <c r="T25" s="663"/>
      <c r="U25" s="17"/>
      <c r="V25" s="17"/>
      <c r="W25" s="17"/>
      <c r="X25" s="17"/>
      <c r="Y25" s="17"/>
    </row>
    <row r="26" spans="1:25" s="6" customFormat="1" ht="12.75">
      <c r="A26" s="632">
        <v>1</v>
      </c>
      <c r="B26" s="633">
        <v>689</v>
      </c>
      <c r="C26" s="633" t="s">
        <v>117</v>
      </c>
      <c r="D26" s="696" t="s">
        <v>122</v>
      </c>
      <c r="E26" s="697"/>
      <c r="F26" s="697"/>
      <c r="G26" s="698">
        <v>35</v>
      </c>
      <c r="H26" s="698">
        <v>22</v>
      </c>
      <c r="I26" s="698">
        <v>0</v>
      </c>
      <c r="J26" s="702">
        <v>0</v>
      </c>
      <c r="K26" s="700">
        <v>63</v>
      </c>
      <c r="L26" s="700">
        <v>138</v>
      </c>
      <c r="M26" s="700">
        <v>0</v>
      </c>
      <c r="N26" s="700">
        <v>0</v>
      </c>
      <c r="O26" s="701">
        <f t="shared" si="1"/>
        <v>100.5</v>
      </c>
      <c r="P26" s="697"/>
      <c r="Q26" s="697"/>
      <c r="R26" s="697"/>
      <c r="S26" s="663"/>
      <c r="T26" s="663"/>
      <c r="U26" s="17"/>
      <c r="V26" s="17"/>
      <c r="W26" s="17"/>
      <c r="X26" s="17"/>
      <c r="Y26" s="17"/>
    </row>
    <row r="27" spans="1:25" s="6" customFormat="1" ht="12.75">
      <c r="A27" s="632">
        <v>1</v>
      </c>
      <c r="B27" s="633">
        <v>689</v>
      </c>
      <c r="C27" s="633" t="s">
        <v>117</v>
      </c>
      <c r="D27" s="696" t="s">
        <v>123</v>
      </c>
      <c r="E27" s="697">
        <v>21.3</v>
      </c>
      <c r="F27" s="697">
        <v>24.63</v>
      </c>
      <c r="G27" s="698">
        <v>35</v>
      </c>
      <c r="H27" s="698">
        <v>22</v>
      </c>
      <c r="I27" s="698">
        <v>0</v>
      </c>
      <c r="J27" s="702">
        <v>0</v>
      </c>
      <c r="K27" s="700">
        <v>63</v>
      </c>
      <c r="L27" s="700">
        <v>138</v>
      </c>
      <c r="M27" s="700">
        <v>0</v>
      </c>
      <c r="N27" s="700">
        <v>0</v>
      </c>
      <c r="O27" s="701">
        <f t="shared" si="1"/>
        <v>100.5</v>
      </c>
      <c r="P27" s="697">
        <v>74</v>
      </c>
      <c r="Q27" s="697">
        <v>40</v>
      </c>
      <c r="R27" s="697">
        <v>0</v>
      </c>
      <c r="S27" s="663">
        <v>0</v>
      </c>
      <c r="T27" s="663">
        <f>SUM(P27:S27)</f>
        <v>114</v>
      </c>
      <c r="U27" s="17"/>
      <c r="V27" s="17"/>
      <c r="W27" s="17"/>
      <c r="X27" s="17"/>
      <c r="Y27" s="17"/>
    </row>
    <row r="28" spans="1:25" s="6" customFormat="1" ht="12.75">
      <c r="A28" s="632">
        <v>1</v>
      </c>
      <c r="B28" s="633">
        <v>689</v>
      </c>
      <c r="C28" s="633" t="s">
        <v>117</v>
      </c>
      <c r="D28" s="696" t="s">
        <v>124</v>
      </c>
      <c r="E28" s="697"/>
      <c r="F28" s="697"/>
      <c r="G28" s="698">
        <v>41</v>
      </c>
      <c r="H28" s="698">
        <v>25</v>
      </c>
      <c r="I28" s="698">
        <v>0</v>
      </c>
      <c r="J28" s="702">
        <v>0</v>
      </c>
      <c r="K28" s="700">
        <v>42</v>
      </c>
      <c r="L28" s="700">
        <v>136.5</v>
      </c>
      <c r="M28" s="700">
        <v>0</v>
      </c>
      <c r="N28" s="700">
        <v>0</v>
      </c>
      <c r="O28" s="701">
        <f t="shared" si="1"/>
        <v>89.25</v>
      </c>
      <c r="P28" s="697"/>
      <c r="Q28" s="697"/>
      <c r="R28" s="697"/>
      <c r="S28" s="663"/>
      <c r="T28" s="663"/>
      <c r="U28" s="17"/>
      <c r="V28" s="17"/>
      <c r="W28" s="17"/>
      <c r="X28" s="17"/>
      <c r="Y28" s="17"/>
    </row>
    <row r="29" spans="1:25" s="6" customFormat="1" ht="12.75">
      <c r="A29" s="632">
        <v>1</v>
      </c>
      <c r="B29" s="633">
        <v>689</v>
      </c>
      <c r="C29" s="633" t="s">
        <v>117</v>
      </c>
      <c r="D29" s="696" t="s">
        <v>125</v>
      </c>
      <c r="E29" s="697"/>
      <c r="F29" s="697"/>
      <c r="G29" s="698">
        <v>39.4</v>
      </c>
      <c r="H29" s="698">
        <v>25.5</v>
      </c>
      <c r="I29" s="698">
        <v>0</v>
      </c>
      <c r="J29" s="702">
        <v>0</v>
      </c>
      <c r="K29" s="700">
        <v>48.8</v>
      </c>
      <c r="L29" s="700">
        <v>132.2</v>
      </c>
      <c r="M29" s="700">
        <v>0</v>
      </c>
      <c r="N29" s="700">
        <v>0</v>
      </c>
      <c r="O29" s="701">
        <f t="shared" si="1"/>
        <v>90.5</v>
      </c>
      <c r="P29" s="697"/>
      <c r="Q29" s="697"/>
      <c r="R29" s="697"/>
      <c r="S29" s="663"/>
      <c r="T29" s="663"/>
      <c r="U29" s="17"/>
      <c r="V29" s="17"/>
      <c r="W29" s="17"/>
      <c r="X29" s="17"/>
      <c r="Y29" s="17"/>
    </row>
    <row r="30" spans="1:25" s="6" customFormat="1" ht="12.75">
      <c r="A30" s="632">
        <v>1</v>
      </c>
      <c r="B30" s="633">
        <v>689</v>
      </c>
      <c r="C30" s="633" t="s">
        <v>117</v>
      </c>
      <c r="D30" s="696" t="s">
        <v>126</v>
      </c>
      <c r="E30" s="697"/>
      <c r="F30" s="697"/>
      <c r="G30" s="698">
        <v>34</v>
      </c>
      <c r="H30" s="698">
        <v>20</v>
      </c>
      <c r="I30" s="698">
        <v>0</v>
      </c>
      <c r="J30" s="702">
        <v>0</v>
      </c>
      <c r="K30" s="700">
        <v>56.2</v>
      </c>
      <c r="L30" s="700">
        <v>140.45</v>
      </c>
      <c r="M30" s="700">
        <v>0</v>
      </c>
      <c r="N30" s="700">
        <v>0</v>
      </c>
      <c r="O30" s="701">
        <f t="shared" si="1"/>
        <v>98.32499999999999</v>
      </c>
      <c r="P30" s="697"/>
      <c r="Q30" s="697"/>
      <c r="R30" s="697"/>
      <c r="S30" s="663"/>
      <c r="T30" s="663"/>
      <c r="U30" s="17"/>
      <c r="V30" s="17"/>
      <c r="W30" s="17"/>
      <c r="X30" s="17"/>
      <c r="Y30" s="17"/>
    </row>
    <row r="31" spans="1:25" s="6" customFormat="1" ht="12.75">
      <c r="A31" s="632">
        <v>1</v>
      </c>
      <c r="B31" s="633">
        <v>689</v>
      </c>
      <c r="C31" s="633" t="s">
        <v>117</v>
      </c>
      <c r="D31" s="696" t="s">
        <v>127</v>
      </c>
      <c r="E31" s="697"/>
      <c r="F31" s="697"/>
      <c r="G31" s="698">
        <v>38.625</v>
      </c>
      <c r="H31" s="698">
        <v>32.25</v>
      </c>
      <c r="I31" s="698">
        <v>0</v>
      </c>
      <c r="J31" s="702">
        <v>0</v>
      </c>
      <c r="K31" s="700">
        <v>72.2</v>
      </c>
      <c r="L31" s="700">
        <v>144.2</v>
      </c>
      <c r="M31" s="700">
        <v>0</v>
      </c>
      <c r="N31" s="700">
        <v>0</v>
      </c>
      <c r="O31" s="701">
        <f t="shared" si="1"/>
        <v>108.19999999999999</v>
      </c>
      <c r="P31" s="697"/>
      <c r="Q31" s="697"/>
      <c r="R31" s="697"/>
      <c r="S31" s="663"/>
      <c r="T31" s="663"/>
      <c r="U31" s="17"/>
      <c r="V31" s="17"/>
      <c r="W31" s="17"/>
      <c r="X31" s="17"/>
      <c r="Y31" s="17"/>
    </row>
    <row r="32" spans="1:25" s="6" customFormat="1" ht="12.75">
      <c r="A32" s="632">
        <v>1</v>
      </c>
      <c r="B32" s="633">
        <v>689</v>
      </c>
      <c r="C32" s="633" t="s">
        <v>117</v>
      </c>
      <c r="D32" s="696" t="s">
        <v>128</v>
      </c>
      <c r="E32" s="697"/>
      <c r="F32" s="697"/>
      <c r="G32" s="703">
        <v>41.88</v>
      </c>
      <c r="H32" s="704">
        <v>22.14</v>
      </c>
      <c r="I32" s="704">
        <v>0</v>
      </c>
      <c r="J32" s="702">
        <v>0</v>
      </c>
      <c r="K32" s="703">
        <v>60.95</v>
      </c>
      <c r="L32" s="704">
        <v>160.4</v>
      </c>
      <c r="M32" s="704">
        <v>0</v>
      </c>
      <c r="N32" s="700">
        <v>0</v>
      </c>
      <c r="O32" s="701">
        <f t="shared" si="1"/>
        <v>110.67500000000001</v>
      </c>
      <c r="P32" s="697"/>
      <c r="Q32" s="697"/>
      <c r="R32" s="697"/>
      <c r="S32" s="663"/>
      <c r="T32" s="663"/>
      <c r="U32" s="17"/>
      <c r="V32" s="17"/>
      <c r="W32" s="17"/>
      <c r="X32" s="17"/>
      <c r="Y32" s="17"/>
    </row>
    <row r="33" spans="1:25" s="6" customFormat="1" ht="12.75">
      <c r="A33" s="632">
        <v>1</v>
      </c>
      <c r="B33" s="633">
        <v>689</v>
      </c>
      <c r="C33" s="633" t="s">
        <v>117</v>
      </c>
      <c r="D33" s="705" t="s">
        <v>129</v>
      </c>
      <c r="E33" s="664">
        <v>21.3</v>
      </c>
      <c r="F33" s="664">
        <v>24.63</v>
      </c>
      <c r="G33" s="706">
        <v>40.25</v>
      </c>
      <c r="H33" s="706">
        <v>19.83</v>
      </c>
      <c r="I33" s="706">
        <v>0</v>
      </c>
      <c r="J33" s="702">
        <v>0</v>
      </c>
      <c r="K33" s="706">
        <v>60.35</v>
      </c>
      <c r="L33" s="706">
        <v>137</v>
      </c>
      <c r="M33" s="706">
        <v>0</v>
      </c>
      <c r="N33" s="700">
        <v>0</v>
      </c>
      <c r="O33" s="701">
        <f t="shared" si="1"/>
        <v>98.675</v>
      </c>
      <c r="P33" s="697">
        <v>63</v>
      </c>
      <c r="Q33" s="697">
        <v>48</v>
      </c>
      <c r="R33" s="697">
        <v>0</v>
      </c>
      <c r="S33" s="663">
        <v>0</v>
      </c>
      <c r="T33" s="663">
        <f>SUM(P33:S33)</f>
        <v>111</v>
      </c>
      <c r="U33" s="17"/>
      <c r="V33" s="17"/>
      <c r="W33" s="17"/>
      <c r="X33" s="17"/>
      <c r="Y33" s="17"/>
    </row>
    <row r="34" spans="1:25" s="679" customFormat="1" ht="13.5" thickBot="1">
      <c r="A34" s="676" t="s">
        <v>33</v>
      </c>
      <c r="B34" s="672"/>
      <c r="C34" s="707"/>
      <c r="D34" s="673"/>
      <c r="E34" s="673">
        <f>SUM(E22:E33)</f>
        <v>42.6</v>
      </c>
      <c r="F34" s="673">
        <f>SUM(F22:F33)</f>
        <v>49.26</v>
      </c>
      <c r="G34" s="708">
        <f>SUM(AVERAGE(G22:G33))</f>
        <v>37.63791666666666</v>
      </c>
      <c r="H34" s="708">
        <f>SUM(AVERAGE(H22:H33))</f>
        <v>22.76833333333333</v>
      </c>
      <c r="I34" s="708">
        <f>SUM(AVERAGE(I22:I33))</f>
        <v>0</v>
      </c>
      <c r="J34" s="708">
        <f>SUM(AVERAGE(J22:J33))</f>
        <v>0</v>
      </c>
      <c r="K34" s="708"/>
      <c r="L34" s="708"/>
      <c r="M34" s="708"/>
      <c r="N34" s="708"/>
      <c r="O34" s="708"/>
      <c r="P34" s="709">
        <f>SUM(P22:P33)</f>
        <v>137</v>
      </c>
      <c r="Q34" s="709">
        <f>SUM(Q22:Q33)</f>
        <v>88</v>
      </c>
      <c r="R34" s="709">
        <f>SUM(R22:R33)</f>
        <v>0</v>
      </c>
      <c r="S34" s="709">
        <f>SUM(S22:S33)</f>
        <v>0</v>
      </c>
      <c r="T34" s="673">
        <f>SUM(T22:T33)</f>
        <v>225</v>
      </c>
      <c r="V34" s="94"/>
      <c r="W34" s="94"/>
      <c r="X34" s="94"/>
      <c r="Y34" s="94"/>
    </row>
    <row r="35" spans="1:25" s="6" customFormat="1" ht="12.75">
      <c r="A35" s="680"/>
      <c r="B35" s="681"/>
      <c r="C35" s="681"/>
      <c r="D35" s="680"/>
      <c r="E35" s="680"/>
      <c r="F35" s="680"/>
      <c r="G35" s="680"/>
      <c r="H35" s="680"/>
      <c r="I35" s="680"/>
      <c r="J35" s="680"/>
      <c r="K35" s="682"/>
      <c r="L35" s="683"/>
      <c r="M35" s="680"/>
      <c r="N35" s="680"/>
      <c r="O35" s="680"/>
      <c r="P35" s="684"/>
      <c r="Q35" s="680"/>
      <c r="R35" s="685"/>
      <c r="S35" s="636"/>
      <c r="T35" s="17"/>
      <c r="U35" s="17"/>
      <c r="V35" s="17"/>
      <c r="W35" s="17"/>
      <c r="X35" s="17"/>
      <c r="Y35" s="17"/>
    </row>
    <row r="36" spans="1:25" s="650" customFormat="1" ht="47.25" customHeight="1">
      <c r="A36" s="639" t="s">
        <v>112</v>
      </c>
      <c r="B36" s="639" t="s">
        <v>113</v>
      </c>
      <c r="C36" s="639" t="s">
        <v>147</v>
      </c>
      <c r="D36" s="640" t="s">
        <v>114</v>
      </c>
      <c r="E36" s="641" t="s">
        <v>138</v>
      </c>
      <c r="F36" s="641" t="s">
        <v>289</v>
      </c>
      <c r="G36" s="642" t="s">
        <v>115</v>
      </c>
      <c r="H36" s="973" t="s">
        <v>151</v>
      </c>
      <c r="I36" s="974"/>
      <c r="J36" s="975"/>
      <c r="K36" s="643" t="s">
        <v>449</v>
      </c>
      <c r="L36" s="644" t="s">
        <v>116</v>
      </c>
      <c r="M36" s="639" t="s">
        <v>393</v>
      </c>
      <c r="N36" s="645" t="s">
        <v>395</v>
      </c>
      <c r="O36" s="641" t="s">
        <v>396</v>
      </c>
      <c r="P36" s="646" t="s">
        <v>140</v>
      </c>
      <c r="Q36" s="645" t="s">
        <v>141</v>
      </c>
      <c r="R36" s="647" t="s">
        <v>397</v>
      </c>
      <c r="S36" s="648"/>
      <c r="T36" s="649"/>
      <c r="U36" s="649"/>
      <c r="V36" s="649"/>
      <c r="W36" s="649"/>
      <c r="X36" s="649"/>
      <c r="Y36" s="649"/>
    </row>
    <row r="37" spans="1:25" s="661" customFormat="1" ht="13.5" customHeight="1">
      <c r="A37" s="651"/>
      <c r="B37" s="651"/>
      <c r="C37" s="651"/>
      <c r="D37" s="652"/>
      <c r="E37" s="653"/>
      <c r="F37" s="654"/>
      <c r="G37" s="655"/>
      <c r="H37" s="654" t="s">
        <v>25</v>
      </c>
      <c r="I37" s="654" t="s">
        <v>26</v>
      </c>
      <c r="J37" s="656" t="s">
        <v>50</v>
      </c>
      <c r="K37" s="710"/>
      <c r="L37" s="711"/>
      <c r="M37" s="652"/>
      <c r="N37" s="653"/>
      <c r="O37" s="653"/>
      <c r="P37" s="659"/>
      <c r="Q37" s="653"/>
      <c r="R37" s="626"/>
      <c r="S37" s="636"/>
      <c r="T37" s="660"/>
      <c r="U37" s="660"/>
      <c r="V37" s="660"/>
      <c r="W37" s="660"/>
      <c r="X37" s="660"/>
      <c r="Y37" s="660"/>
    </row>
    <row r="38" spans="1:25" s="6" customFormat="1" ht="12.75">
      <c r="A38" s="627">
        <v>7</v>
      </c>
      <c r="B38" s="628">
        <v>509</v>
      </c>
      <c r="C38" s="628" t="s">
        <v>130</v>
      </c>
      <c r="D38" s="627" t="s">
        <v>118</v>
      </c>
      <c r="E38" s="663">
        <v>15</v>
      </c>
      <c r="F38" s="627">
        <v>30</v>
      </c>
      <c r="G38" s="627"/>
      <c r="H38" s="627">
        <v>15</v>
      </c>
      <c r="I38" s="627">
        <v>0</v>
      </c>
      <c r="J38" s="627">
        <f>H38+I38</f>
        <v>15</v>
      </c>
      <c r="K38" s="630">
        <v>97.85</v>
      </c>
      <c r="L38" s="631"/>
      <c r="M38" s="627">
        <v>13</v>
      </c>
      <c r="N38" s="627">
        <v>13</v>
      </c>
      <c r="O38" s="627">
        <v>13</v>
      </c>
      <c r="P38" s="630">
        <v>14.68</v>
      </c>
      <c r="Q38" s="627">
        <v>14.68</v>
      </c>
      <c r="R38" s="667">
        <v>455</v>
      </c>
      <c r="S38" s="636"/>
      <c r="T38" s="17"/>
      <c r="U38" s="17"/>
      <c r="V38" s="17"/>
      <c r="W38" s="17"/>
      <c r="X38" s="17"/>
      <c r="Y38" s="17"/>
    </row>
    <row r="39" spans="1:25" s="6" customFormat="1" ht="12.75">
      <c r="A39" s="632">
        <v>7</v>
      </c>
      <c r="B39" s="633">
        <v>509</v>
      </c>
      <c r="C39" s="633" t="s">
        <v>130</v>
      </c>
      <c r="D39" s="632" t="s">
        <v>119</v>
      </c>
      <c r="E39" s="663">
        <v>15</v>
      </c>
      <c r="F39" s="627">
        <v>15</v>
      </c>
      <c r="G39" s="627"/>
      <c r="H39" s="627">
        <v>15</v>
      </c>
      <c r="I39" s="627">
        <v>0</v>
      </c>
      <c r="J39" s="627">
        <f aca="true" t="shared" si="2" ref="J39:J49">H39+I39</f>
        <v>15</v>
      </c>
      <c r="K39" s="634">
        <v>93.77</v>
      </c>
      <c r="L39" s="635"/>
      <c r="M39" s="632">
        <v>10</v>
      </c>
      <c r="N39" s="632">
        <v>11</v>
      </c>
      <c r="O39" s="632">
        <v>11</v>
      </c>
      <c r="P39" s="634">
        <v>13.43</v>
      </c>
      <c r="Q39" s="632">
        <v>14.07</v>
      </c>
      <c r="R39" s="668">
        <v>403</v>
      </c>
      <c r="S39" s="636"/>
      <c r="T39" s="17"/>
      <c r="U39" s="17"/>
      <c r="V39" s="17"/>
      <c r="W39" s="17"/>
      <c r="X39" s="17"/>
      <c r="Y39" s="17"/>
    </row>
    <row r="40" spans="1:25" s="6" customFormat="1" ht="12.75">
      <c r="A40" s="632">
        <v>7</v>
      </c>
      <c r="B40" s="633">
        <v>509</v>
      </c>
      <c r="C40" s="633" t="s">
        <v>130</v>
      </c>
      <c r="D40" s="632" t="s">
        <v>120</v>
      </c>
      <c r="E40" s="663">
        <v>15</v>
      </c>
      <c r="F40" s="627">
        <v>15</v>
      </c>
      <c r="G40" s="627"/>
      <c r="H40" s="627">
        <v>15</v>
      </c>
      <c r="I40" s="627">
        <v>0</v>
      </c>
      <c r="J40" s="627">
        <f>H40+I40</f>
        <v>15</v>
      </c>
      <c r="K40" s="634">
        <v>89.42</v>
      </c>
      <c r="L40" s="635"/>
      <c r="M40" s="632">
        <v>8</v>
      </c>
      <c r="N40" s="632">
        <v>13</v>
      </c>
      <c r="O40" s="632">
        <v>13</v>
      </c>
      <c r="P40" s="634">
        <v>12.13</v>
      </c>
      <c r="Q40" s="632">
        <v>13.41</v>
      </c>
      <c r="R40" s="668">
        <v>376</v>
      </c>
      <c r="S40" s="636"/>
      <c r="T40" s="17"/>
      <c r="U40" s="17"/>
      <c r="V40" s="17"/>
      <c r="W40" s="17"/>
      <c r="X40" s="17"/>
      <c r="Y40" s="17"/>
    </row>
    <row r="41" spans="1:25" s="6" customFormat="1" ht="12.75">
      <c r="A41" s="632">
        <v>7</v>
      </c>
      <c r="B41" s="633">
        <v>509</v>
      </c>
      <c r="C41" s="633" t="s">
        <v>130</v>
      </c>
      <c r="D41" s="632" t="s">
        <v>121</v>
      </c>
      <c r="E41" s="663">
        <v>15</v>
      </c>
      <c r="F41" s="627">
        <v>15</v>
      </c>
      <c r="G41" s="627"/>
      <c r="H41" s="627">
        <v>15</v>
      </c>
      <c r="I41" s="627">
        <v>0</v>
      </c>
      <c r="J41" s="627">
        <f t="shared" si="2"/>
        <v>15</v>
      </c>
      <c r="K41" s="634">
        <v>89</v>
      </c>
      <c r="L41" s="635"/>
      <c r="M41" s="632">
        <v>13</v>
      </c>
      <c r="N41" s="632">
        <v>7</v>
      </c>
      <c r="O41" s="632">
        <v>7</v>
      </c>
      <c r="P41" s="634">
        <v>13.16</v>
      </c>
      <c r="Q41" s="632">
        <v>13.35</v>
      </c>
      <c r="R41" s="668">
        <v>408</v>
      </c>
      <c r="S41" s="636"/>
      <c r="T41" s="17"/>
      <c r="U41" s="17"/>
      <c r="V41" s="17"/>
      <c r="W41" s="17"/>
      <c r="X41" s="17"/>
      <c r="Y41" s="17"/>
    </row>
    <row r="42" spans="1:25" s="6" customFormat="1" ht="12.75">
      <c r="A42" s="632">
        <v>7</v>
      </c>
      <c r="B42" s="633">
        <v>509</v>
      </c>
      <c r="C42" s="633" t="s">
        <v>130</v>
      </c>
      <c r="D42" s="632" t="s">
        <v>122</v>
      </c>
      <c r="E42" s="663">
        <v>15</v>
      </c>
      <c r="F42" s="627">
        <v>15</v>
      </c>
      <c r="G42" s="627"/>
      <c r="H42" s="627">
        <v>15</v>
      </c>
      <c r="I42" s="627">
        <v>0</v>
      </c>
      <c r="J42" s="627">
        <f t="shared" si="2"/>
        <v>15</v>
      </c>
      <c r="K42" s="634">
        <v>88.33</v>
      </c>
      <c r="L42" s="635"/>
      <c r="M42" s="632">
        <v>9</v>
      </c>
      <c r="N42" s="632">
        <v>11</v>
      </c>
      <c r="O42" s="632">
        <v>11</v>
      </c>
      <c r="P42" s="634">
        <v>12.83</v>
      </c>
      <c r="Q42" s="632">
        <v>13.25</v>
      </c>
      <c r="R42" s="668">
        <v>372</v>
      </c>
      <c r="S42" s="636"/>
      <c r="T42" s="17"/>
      <c r="U42" s="17"/>
      <c r="V42" s="17"/>
      <c r="W42" s="17"/>
      <c r="X42" s="17"/>
      <c r="Y42" s="17"/>
    </row>
    <row r="43" spans="1:25" s="6" customFormat="1" ht="12.75">
      <c r="A43" s="632">
        <v>7</v>
      </c>
      <c r="B43" s="633">
        <v>509</v>
      </c>
      <c r="C43" s="633" t="s">
        <v>130</v>
      </c>
      <c r="D43" s="632" t="s">
        <v>123</v>
      </c>
      <c r="E43" s="663">
        <v>15</v>
      </c>
      <c r="F43" s="627">
        <v>15</v>
      </c>
      <c r="G43" s="627"/>
      <c r="H43" s="627">
        <v>15</v>
      </c>
      <c r="I43" s="627">
        <v>0</v>
      </c>
      <c r="J43" s="627">
        <f t="shared" si="2"/>
        <v>15</v>
      </c>
      <c r="K43" s="634">
        <v>89.44</v>
      </c>
      <c r="L43" s="635"/>
      <c r="M43" s="632">
        <v>8</v>
      </c>
      <c r="N43" s="632">
        <v>6</v>
      </c>
      <c r="O43" s="632">
        <v>6</v>
      </c>
      <c r="P43" s="634">
        <v>14.23</v>
      </c>
      <c r="Q43" s="632">
        <v>13.42</v>
      </c>
      <c r="R43" s="668">
        <v>441</v>
      </c>
      <c r="S43" s="636"/>
      <c r="T43" s="17"/>
      <c r="U43" s="17"/>
      <c r="V43" s="17"/>
      <c r="W43" s="17"/>
      <c r="X43" s="17"/>
      <c r="Y43" s="17"/>
    </row>
    <row r="44" spans="1:25" s="6" customFormat="1" ht="12.75">
      <c r="A44" s="632">
        <v>7</v>
      </c>
      <c r="B44" s="633">
        <v>509</v>
      </c>
      <c r="C44" s="633" t="s">
        <v>130</v>
      </c>
      <c r="D44" s="632" t="s">
        <v>124</v>
      </c>
      <c r="E44" s="663">
        <v>15</v>
      </c>
      <c r="F44" s="627">
        <v>15</v>
      </c>
      <c r="G44" s="627"/>
      <c r="H44" s="627">
        <v>15</v>
      </c>
      <c r="I44" s="627">
        <v>0</v>
      </c>
      <c r="J44" s="627">
        <f t="shared" si="2"/>
        <v>15</v>
      </c>
      <c r="K44" s="634">
        <v>89.08</v>
      </c>
      <c r="L44" s="635"/>
      <c r="M44" s="632">
        <v>12</v>
      </c>
      <c r="N44" s="632">
        <v>13</v>
      </c>
      <c r="O44" s="632">
        <v>13</v>
      </c>
      <c r="P44" s="634">
        <v>13.03</v>
      </c>
      <c r="Q44" s="632">
        <v>13.36</v>
      </c>
      <c r="R44" s="668">
        <v>391</v>
      </c>
      <c r="S44" s="636"/>
      <c r="T44" s="17"/>
      <c r="U44" s="17"/>
      <c r="V44" s="17"/>
      <c r="W44" s="17"/>
      <c r="X44" s="17"/>
      <c r="Y44" s="17"/>
    </row>
    <row r="45" spans="1:25" s="6" customFormat="1" ht="12.75">
      <c r="A45" s="632">
        <v>7</v>
      </c>
      <c r="B45" s="633">
        <v>509</v>
      </c>
      <c r="C45" s="633" t="s">
        <v>130</v>
      </c>
      <c r="D45" s="632" t="s">
        <v>125</v>
      </c>
      <c r="E45" s="663">
        <v>15</v>
      </c>
      <c r="F45" s="627">
        <v>15</v>
      </c>
      <c r="G45" s="627"/>
      <c r="H45" s="627">
        <v>15</v>
      </c>
      <c r="I45" s="627">
        <v>0</v>
      </c>
      <c r="J45" s="627">
        <f t="shared" si="2"/>
        <v>15</v>
      </c>
      <c r="K45" s="634">
        <v>89.18</v>
      </c>
      <c r="L45" s="635"/>
      <c r="M45" s="632">
        <v>5</v>
      </c>
      <c r="N45" s="632">
        <v>8</v>
      </c>
      <c r="O45" s="632">
        <v>8</v>
      </c>
      <c r="P45" s="634">
        <v>13.48</v>
      </c>
      <c r="Q45" s="632">
        <v>13.38</v>
      </c>
      <c r="R45" s="668">
        <v>418</v>
      </c>
      <c r="S45" s="636"/>
      <c r="T45" s="17"/>
      <c r="U45" s="17"/>
      <c r="V45" s="17"/>
      <c r="W45" s="17"/>
      <c r="X45" s="17"/>
      <c r="Y45" s="17"/>
    </row>
    <row r="46" spans="1:25" s="6" customFormat="1" ht="12.75">
      <c r="A46" s="632">
        <v>7</v>
      </c>
      <c r="B46" s="633">
        <v>509</v>
      </c>
      <c r="C46" s="633" t="s">
        <v>130</v>
      </c>
      <c r="D46" s="632" t="s">
        <v>126</v>
      </c>
      <c r="E46" s="663">
        <v>15</v>
      </c>
      <c r="F46" s="627">
        <v>15</v>
      </c>
      <c r="G46" s="627"/>
      <c r="H46" s="627">
        <v>15</v>
      </c>
      <c r="I46" s="627">
        <v>0</v>
      </c>
      <c r="J46" s="627">
        <f t="shared" si="2"/>
        <v>15</v>
      </c>
      <c r="K46" s="634">
        <v>87.54</v>
      </c>
      <c r="L46" s="635"/>
      <c r="M46" s="632">
        <v>10</v>
      </c>
      <c r="N46" s="632">
        <v>10</v>
      </c>
      <c r="O46" s="632">
        <v>10</v>
      </c>
      <c r="P46" s="634">
        <v>11.13</v>
      </c>
      <c r="Q46" s="632">
        <v>13.13</v>
      </c>
      <c r="R46" s="668">
        <v>334</v>
      </c>
      <c r="S46" s="636"/>
      <c r="T46" s="17"/>
      <c r="U46" s="17"/>
      <c r="V46" s="17"/>
      <c r="W46" s="17"/>
      <c r="X46" s="17"/>
      <c r="Y46" s="17"/>
    </row>
    <row r="47" spans="1:25" s="6" customFormat="1" ht="12.75">
      <c r="A47" s="632">
        <v>7</v>
      </c>
      <c r="B47" s="633">
        <v>509</v>
      </c>
      <c r="C47" s="633" t="s">
        <v>130</v>
      </c>
      <c r="D47" s="632" t="s">
        <v>127</v>
      </c>
      <c r="E47" s="663">
        <v>15</v>
      </c>
      <c r="F47" s="627">
        <v>15</v>
      </c>
      <c r="G47" s="627"/>
      <c r="H47" s="627">
        <v>15</v>
      </c>
      <c r="I47" s="627">
        <v>0</v>
      </c>
      <c r="J47" s="627">
        <f t="shared" si="2"/>
        <v>15</v>
      </c>
      <c r="K47" s="634">
        <v>85.81</v>
      </c>
      <c r="L47" s="635"/>
      <c r="M47" s="632">
        <v>8</v>
      </c>
      <c r="N47" s="632">
        <v>19</v>
      </c>
      <c r="O47" s="632">
        <v>9</v>
      </c>
      <c r="P47" s="634">
        <v>10.58</v>
      </c>
      <c r="Q47" s="632">
        <v>12.87</v>
      </c>
      <c r="R47" s="668">
        <v>328</v>
      </c>
      <c r="S47" s="636"/>
      <c r="T47" s="17"/>
      <c r="U47" s="17"/>
      <c r="V47" s="17"/>
      <c r="W47" s="17"/>
      <c r="X47" s="17"/>
      <c r="Y47" s="17"/>
    </row>
    <row r="48" spans="1:25" s="6" customFormat="1" ht="12.75">
      <c r="A48" s="632">
        <v>7</v>
      </c>
      <c r="B48" s="633">
        <v>509</v>
      </c>
      <c r="C48" s="633" t="s">
        <v>130</v>
      </c>
      <c r="D48" s="632" t="s">
        <v>128</v>
      </c>
      <c r="E48" s="663">
        <v>15</v>
      </c>
      <c r="F48" s="627">
        <v>15</v>
      </c>
      <c r="G48" s="627"/>
      <c r="H48" s="627">
        <v>15</v>
      </c>
      <c r="I48" s="627">
        <v>0</v>
      </c>
      <c r="J48" s="627">
        <f t="shared" si="2"/>
        <v>15</v>
      </c>
      <c r="K48" s="634">
        <v>85.04</v>
      </c>
      <c r="L48" s="635"/>
      <c r="M48" s="632"/>
      <c r="N48" s="632"/>
      <c r="O48" s="632"/>
      <c r="P48" s="634"/>
      <c r="Q48" s="632"/>
      <c r="R48" s="668"/>
      <c r="S48" s="636"/>
      <c r="T48" s="17"/>
      <c r="U48" s="17"/>
      <c r="V48" s="17"/>
      <c r="W48" s="17"/>
      <c r="X48" s="17"/>
      <c r="Y48" s="17"/>
    </row>
    <row r="49" spans="1:25" s="6" customFormat="1" ht="12.75">
      <c r="A49" s="632">
        <v>7</v>
      </c>
      <c r="B49" s="633">
        <v>509</v>
      </c>
      <c r="C49" s="633" t="s">
        <v>130</v>
      </c>
      <c r="D49" s="632" t="s">
        <v>129</v>
      </c>
      <c r="E49" s="663">
        <v>15</v>
      </c>
      <c r="F49" s="627">
        <v>15</v>
      </c>
      <c r="G49" s="627"/>
      <c r="H49" s="627">
        <v>15</v>
      </c>
      <c r="I49" s="627">
        <v>0</v>
      </c>
      <c r="J49" s="627">
        <f t="shared" si="2"/>
        <v>15</v>
      </c>
      <c r="K49" s="634">
        <v>84.06</v>
      </c>
      <c r="L49" s="635"/>
      <c r="M49" s="632"/>
      <c r="N49" s="632"/>
      <c r="O49" s="632"/>
      <c r="P49" s="634"/>
      <c r="Q49" s="632"/>
      <c r="R49" s="712"/>
      <c r="S49" s="636"/>
      <c r="T49" s="17"/>
      <c r="U49" s="17"/>
      <c r="V49" s="17"/>
      <c r="W49" s="17"/>
      <c r="X49" s="17"/>
      <c r="Y49" s="17"/>
    </row>
    <row r="50" spans="1:25" s="679" customFormat="1" ht="13.5" thickBot="1">
      <c r="A50" s="676" t="s">
        <v>33</v>
      </c>
      <c r="B50" s="672"/>
      <c r="C50" s="672"/>
      <c r="D50" s="676"/>
      <c r="E50" s="673"/>
      <c r="F50" s="676"/>
      <c r="G50" s="676"/>
      <c r="H50" s="673">
        <f>H49</f>
        <v>15</v>
      </c>
      <c r="I50" s="673">
        <f>I49</f>
        <v>0</v>
      </c>
      <c r="J50" s="673">
        <f>J49</f>
        <v>15</v>
      </c>
      <c r="K50" s="674">
        <f>SUM(AVERAGE(K38:K49))</f>
        <v>89.04333333333331</v>
      </c>
      <c r="L50" s="674" t="e">
        <f>SUM(AVERAGE(L38:L49))</f>
        <v>#DIV/0!</v>
      </c>
      <c r="M50" s="675">
        <f>SUM(M38:M49)</f>
        <v>96</v>
      </c>
      <c r="N50" s="676">
        <f>SUM(N38:N49)</f>
        <v>111</v>
      </c>
      <c r="O50" s="676">
        <f>SUM(O38:O49)</f>
        <v>101</v>
      </c>
      <c r="P50" s="674">
        <f>SUM(AVERAGE(P38:P49))</f>
        <v>12.868</v>
      </c>
      <c r="Q50" s="674">
        <f>SUM(AVERAGE(Q38:Q49))</f>
        <v>13.491999999999999</v>
      </c>
      <c r="R50" s="713">
        <f>SUM(R38:R49)</f>
        <v>3926</v>
      </c>
      <c r="S50" s="678"/>
      <c r="T50" s="94"/>
      <c r="U50" s="94"/>
      <c r="V50" s="94"/>
      <c r="W50" s="94"/>
      <c r="X50" s="94"/>
      <c r="Y50" s="94"/>
    </row>
    <row r="51" spans="1:25" s="6" customFormat="1" ht="12.75">
      <c r="A51" s="680"/>
      <c r="B51" s="681"/>
      <c r="C51" s="681"/>
      <c r="D51" s="680"/>
      <c r="E51" s="680"/>
      <c r="F51" s="680"/>
      <c r="G51" s="680"/>
      <c r="H51" s="680"/>
      <c r="I51" s="680"/>
      <c r="J51" s="680"/>
      <c r="K51" s="682"/>
      <c r="L51" s="683"/>
      <c r="M51" s="680"/>
      <c r="N51" s="680"/>
      <c r="O51" s="680"/>
      <c r="P51" s="684"/>
      <c r="Q51" s="684"/>
      <c r="R51" s="685"/>
      <c r="S51" s="636"/>
      <c r="T51" s="17"/>
      <c r="U51" s="17"/>
      <c r="V51" s="17"/>
      <c r="W51" s="17"/>
      <c r="X51" s="17"/>
      <c r="Y51" s="17"/>
    </row>
    <row r="52" spans="1:25" s="6" customFormat="1" ht="12.75">
      <c r="A52" s="680"/>
      <c r="B52" s="681"/>
      <c r="C52" s="681"/>
      <c r="D52" s="680"/>
      <c r="E52" s="680"/>
      <c r="F52" s="680"/>
      <c r="G52" s="680"/>
      <c r="H52" s="680"/>
      <c r="I52" s="680"/>
      <c r="J52" s="680"/>
      <c r="K52" s="682"/>
      <c r="L52" s="683"/>
      <c r="M52" s="680"/>
      <c r="N52" s="680"/>
      <c r="O52" s="680"/>
      <c r="P52" s="684"/>
      <c r="Q52" s="684"/>
      <c r="R52" s="685"/>
      <c r="S52" s="636"/>
      <c r="T52" s="17"/>
      <c r="U52" s="17"/>
      <c r="V52" s="17"/>
      <c r="W52" s="17"/>
      <c r="X52" s="17"/>
      <c r="Y52" s="17"/>
    </row>
    <row r="53" spans="1:25" s="6" customFormat="1" ht="18.75" customHeight="1">
      <c r="A53" s="686" t="s">
        <v>112</v>
      </c>
      <c r="B53" s="686" t="s">
        <v>113</v>
      </c>
      <c r="C53" s="686" t="s">
        <v>146</v>
      </c>
      <c r="D53" s="687" t="s">
        <v>114</v>
      </c>
      <c r="E53" s="966" t="s">
        <v>142</v>
      </c>
      <c r="F53" s="976"/>
      <c r="G53" s="966" t="s">
        <v>230</v>
      </c>
      <c r="H53" s="963"/>
      <c r="I53" s="963"/>
      <c r="J53" s="965"/>
      <c r="K53" s="966" t="s">
        <v>202</v>
      </c>
      <c r="L53" s="963"/>
      <c r="M53" s="963"/>
      <c r="N53" s="963"/>
      <c r="O53" s="965"/>
      <c r="P53" s="964" t="s">
        <v>399</v>
      </c>
      <c r="Q53" s="963"/>
      <c r="R53" s="963"/>
      <c r="S53" s="963"/>
      <c r="T53" s="965"/>
      <c r="U53" s="714"/>
      <c r="V53" s="17"/>
      <c r="W53" s="17"/>
      <c r="X53" s="17"/>
      <c r="Y53" s="17"/>
    </row>
    <row r="54" spans="1:25" s="6" customFormat="1" ht="18.75" customHeight="1">
      <c r="A54" s="653"/>
      <c r="B54" s="653"/>
      <c r="C54" s="653"/>
      <c r="D54" s="653"/>
      <c r="E54" s="715" t="s">
        <v>145</v>
      </c>
      <c r="F54" s="715" t="s">
        <v>191</v>
      </c>
      <c r="G54" s="691" t="s">
        <v>25</v>
      </c>
      <c r="H54" s="691" t="s">
        <v>26</v>
      </c>
      <c r="I54" s="691" t="s">
        <v>153</v>
      </c>
      <c r="J54" s="692" t="s">
        <v>152</v>
      </c>
      <c r="K54" s="691" t="s">
        <v>25</v>
      </c>
      <c r="L54" s="691" t="s">
        <v>26</v>
      </c>
      <c r="M54" s="691" t="s">
        <v>153</v>
      </c>
      <c r="N54" s="691" t="s">
        <v>152</v>
      </c>
      <c r="O54" s="691" t="s">
        <v>190</v>
      </c>
      <c r="P54" s="694" t="s">
        <v>25</v>
      </c>
      <c r="Q54" s="694" t="s">
        <v>26</v>
      </c>
      <c r="R54" s="694" t="s">
        <v>153</v>
      </c>
      <c r="S54" s="716" t="s">
        <v>152</v>
      </c>
      <c r="T54" s="717" t="s">
        <v>50</v>
      </c>
      <c r="U54" s="17"/>
      <c r="V54" s="17"/>
      <c r="W54" s="17"/>
      <c r="X54" s="17"/>
      <c r="Y54" s="17"/>
    </row>
    <row r="55" spans="1:25" s="6" customFormat="1" ht="12.75">
      <c r="A55" s="632">
        <v>7</v>
      </c>
      <c r="B55" s="633">
        <v>509</v>
      </c>
      <c r="C55" s="633" t="s">
        <v>74</v>
      </c>
      <c r="D55" s="696" t="s">
        <v>118</v>
      </c>
      <c r="E55" s="718"/>
      <c r="F55" s="718"/>
      <c r="G55" s="698">
        <v>39</v>
      </c>
      <c r="H55" s="698">
        <v>37</v>
      </c>
      <c r="I55" s="698">
        <v>62</v>
      </c>
      <c r="J55" s="664">
        <v>27</v>
      </c>
      <c r="K55" s="664">
        <v>124</v>
      </c>
      <c r="L55" s="664">
        <v>138</v>
      </c>
      <c r="M55" s="664">
        <v>132</v>
      </c>
      <c r="N55" s="664">
        <v>0</v>
      </c>
      <c r="O55" s="700">
        <f>AVERAGE(K55:M55)</f>
        <v>131.33333333333334</v>
      </c>
      <c r="P55" s="697"/>
      <c r="Q55" s="697"/>
      <c r="R55" s="697"/>
      <c r="S55" s="719"/>
      <c r="T55" s="663"/>
      <c r="U55" s="17"/>
      <c r="V55" s="17"/>
      <c r="W55" s="17"/>
      <c r="X55" s="17"/>
      <c r="Y55" s="17"/>
    </row>
    <row r="56" spans="1:25" s="6" customFormat="1" ht="12.75">
      <c r="A56" s="632">
        <v>7</v>
      </c>
      <c r="B56" s="633">
        <v>509</v>
      </c>
      <c r="C56" s="633" t="s">
        <v>74</v>
      </c>
      <c r="D56" s="696" t="s">
        <v>119</v>
      </c>
      <c r="E56" s="718"/>
      <c r="F56" s="718"/>
      <c r="G56" s="698">
        <v>38</v>
      </c>
      <c r="H56" s="698">
        <v>37</v>
      </c>
      <c r="I56" s="698">
        <v>53</v>
      </c>
      <c r="J56" s="698">
        <v>18</v>
      </c>
      <c r="K56" s="698">
        <v>129</v>
      </c>
      <c r="L56" s="698">
        <v>144</v>
      </c>
      <c r="M56" s="698">
        <v>130</v>
      </c>
      <c r="N56" s="698">
        <v>0</v>
      </c>
      <c r="O56" s="700">
        <f aca="true" t="shared" si="3" ref="O56:O66">AVERAGE(K56:M56)</f>
        <v>134.33333333333334</v>
      </c>
      <c r="P56" s="697"/>
      <c r="Q56" s="697"/>
      <c r="R56" s="697"/>
      <c r="S56" s="719"/>
      <c r="T56" s="663"/>
      <c r="U56" s="17"/>
      <c r="V56" s="17"/>
      <c r="W56" s="17"/>
      <c r="X56" s="17"/>
      <c r="Y56" s="17"/>
    </row>
    <row r="57" spans="1:25" s="6" customFormat="1" ht="12.75">
      <c r="A57" s="632">
        <v>7</v>
      </c>
      <c r="B57" s="633">
        <v>509</v>
      </c>
      <c r="C57" s="633" t="s">
        <v>74</v>
      </c>
      <c r="D57" s="696" t="s">
        <v>120</v>
      </c>
      <c r="E57" s="718"/>
      <c r="F57" s="718"/>
      <c r="G57" s="698">
        <v>36.23</v>
      </c>
      <c r="H57" s="698">
        <v>35.57</v>
      </c>
      <c r="I57" s="698">
        <v>42.56</v>
      </c>
      <c r="J57" s="698">
        <v>6</v>
      </c>
      <c r="K57" s="698">
        <v>133</v>
      </c>
      <c r="L57" s="698">
        <v>151</v>
      </c>
      <c r="M57" s="698">
        <v>129</v>
      </c>
      <c r="N57" s="698">
        <v>0</v>
      </c>
      <c r="O57" s="700">
        <f t="shared" si="3"/>
        <v>137.66666666666666</v>
      </c>
      <c r="P57" s="697"/>
      <c r="Q57" s="697"/>
      <c r="R57" s="697"/>
      <c r="S57" s="719"/>
      <c r="T57" s="663"/>
      <c r="U57" s="17"/>
      <c r="V57" s="17"/>
      <c r="W57" s="17"/>
      <c r="X57" s="17"/>
      <c r="Y57" s="17"/>
    </row>
    <row r="58" spans="1:25" s="6" customFormat="1" ht="12.75">
      <c r="A58" s="632">
        <v>7</v>
      </c>
      <c r="B58" s="633">
        <v>509</v>
      </c>
      <c r="C58" s="633" t="s">
        <v>74</v>
      </c>
      <c r="D58" s="696" t="s">
        <v>121</v>
      </c>
      <c r="E58" s="718"/>
      <c r="F58" s="718"/>
      <c r="G58" s="698">
        <v>39</v>
      </c>
      <c r="H58" s="698">
        <v>34</v>
      </c>
      <c r="I58" s="698">
        <v>51</v>
      </c>
      <c r="J58" s="698">
        <v>16</v>
      </c>
      <c r="K58" s="698">
        <v>128</v>
      </c>
      <c r="L58" s="698">
        <v>142</v>
      </c>
      <c r="M58" s="698">
        <v>126</v>
      </c>
      <c r="N58" s="698">
        <v>0</v>
      </c>
      <c r="O58" s="700">
        <f t="shared" si="3"/>
        <v>132</v>
      </c>
      <c r="P58" s="697"/>
      <c r="Q58" s="697"/>
      <c r="R58" s="697"/>
      <c r="S58" s="719"/>
      <c r="T58" s="663"/>
      <c r="U58" s="17"/>
      <c r="V58" s="17"/>
      <c r="W58" s="17"/>
      <c r="X58" s="17"/>
      <c r="Y58" s="17"/>
    </row>
    <row r="59" spans="1:25" s="6" customFormat="1" ht="12.75">
      <c r="A59" s="632">
        <v>7</v>
      </c>
      <c r="B59" s="633">
        <v>509</v>
      </c>
      <c r="C59" s="633" t="s">
        <v>74</v>
      </c>
      <c r="D59" s="696" t="s">
        <v>122</v>
      </c>
      <c r="E59" s="718"/>
      <c r="F59" s="718"/>
      <c r="G59" s="698">
        <v>37</v>
      </c>
      <c r="H59" s="698">
        <v>35</v>
      </c>
      <c r="I59" s="698">
        <v>56</v>
      </c>
      <c r="J59" s="698">
        <v>19</v>
      </c>
      <c r="K59" s="698">
        <v>141</v>
      </c>
      <c r="L59" s="698">
        <v>136</v>
      </c>
      <c r="M59" s="698">
        <v>134</v>
      </c>
      <c r="N59" s="698">
        <v>0</v>
      </c>
      <c r="O59" s="700">
        <f t="shared" si="3"/>
        <v>137</v>
      </c>
      <c r="P59" s="697"/>
      <c r="Q59" s="697"/>
      <c r="R59" s="697"/>
      <c r="S59" s="719"/>
      <c r="T59" s="663"/>
      <c r="U59" s="17"/>
      <c r="V59" s="17"/>
      <c r="W59" s="17"/>
      <c r="X59" s="17"/>
      <c r="Y59" s="17"/>
    </row>
    <row r="60" spans="1:25" s="6" customFormat="1" ht="12.75">
      <c r="A60" s="632">
        <v>7</v>
      </c>
      <c r="B60" s="633">
        <v>509</v>
      </c>
      <c r="C60" s="633" t="s">
        <v>74</v>
      </c>
      <c r="D60" s="696" t="s">
        <v>123</v>
      </c>
      <c r="E60" s="718">
        <v>45</v>
      </c>
      <c r="F60" s="718">
        <v>41.8</v>
      </c>
      <c r="G60" s="698">
        <v>48</v>
      </c>
      <c r="H60" s="698">
        <v>39</v>
      </c>
      <c r="I60" s="698">
        <v>54</v>
      </c>
      <c r="J60" s="698">
        <v>16</v>
      </c>
      <c r="K60" s="698">
        <v>138</v>
      </c>
      <c r="L60" s="698">
        <v>128</v>
      </c>
      <c r="M60" s="698">
        <v>130</v>
      </c>
      <c r="N60" s="698">
        <v>0</v>
      </c>
      <c r="O60" s="700">
        <f t="shared" si="3"/>
        <v>132</v>
      </c>
      <c r="P60" s="697">
        <v>22</v>
      </c>
      <c r="Q60" s="697">
        <v>5</v>
      </c>
      <c r="R60" s="697">
        <v>21</v>
      </c>
      <c r="S60" s="719">
        <v>2</v>
      </c>
      <c r="T60" s="663">
        <f>SUM(P60:S60)</f>
        <v>50</v>
      </c>
      <c r="U60" s="17"/>
      <c r="V60" s="17"/>
      <c r="W60" s="17"/>
      <c r="X60" s="17"/>
      <c r="Y60" s="17"/>
    </row>
    <row r="61" spans="1:25" s="6" customFormat="1" ht="12.75">
      <c r="A61" s="632">
        <v>7</v>
      </c>
      <c r="B61" s="633">
        <v>509</v>
      </c>
      <c r="C61" s="633" t="s">
        <v>74</v>
      </c>
      <c r="D61" s="696" t="s">
        <v>124</v>
      </c>
      <c r="E61" s="718"/>
      <c r="F61" s="718"/>
      <c r="G61" s="698">
        <v>36</v>
      </c>
      <c r="H61" s="698">
        <v>30</v>
      </c>
      <c r="I61" s="698">
        <v>46</v>
      </c>
      <c r="J61" s="698">
        <v>26</v>
      </c>
      <c r="K61" s="698">
        <v>167</v>
      </c>
      <c r="L61" s="698">
        <v>158</v>
      </c>
      <c r="M61" s="698">
        <v>174</v>
      </c>
      <c r="N61" s="698">
        <v>0</v>
      </c>
      <c r="O61" s="700">
        <f t="shared" si="3"/>
        <v>166.33333333333334</v>
      </c>
      <c r="P61" s="697"/>
      <c r="Q61" s="697"/>
      <c r="R61" s="697"/>
      <c r="S61" s="719"/>
      <c r="T61" s="663"/>
      <c r="U61" s="17"/>
      <c r="V61" s="17"/>
      <c r="W61" s="17"/>
      <c r="X61" s="17"/>
      <c r="Y61" s="17"/>
    </row>
    <row r="62" spans="1:25" s="6" customFormat="1" ht="12.75">
      <c r="A62" s="632">
        <v>7</v>
      </c>
      <c r="B62" s="633">
        <v>509</v>
      </c>
      <c r="C62" s="633" t="s">
        <v>74</v>
      </c>
      <c r="D62" s="696" t="s">
        <v>125</v>
      </c>
      <c r="E62" s="718"/>
      <c r="F62" s="718"/>
      <c r="G62" s="698">
        <v>38</v>
      </c>
      <c r="H62" s="698">
        <v>31</v>
      </c>
      <c r="I62" s="698">
        <v>44</v>
      </c>
      <c r="J62" s="698">
        <v>29</v>
      </c>
      <c r="K62" s="698">
        <v>188</v>
      </c>
      <c r="L62" s="698">
        <v>172</v>
      </c>
      <c r="M62" s="698">
        <v>190</v>
      </c>
      <c r="N62" s="698">
        <v>0</v>
      </c>
      <c r="O62" s="700">
        <f t="shared" si="3"/>
        <v>183.33333333333334</v>
      </c>
      <c r="P62" s="697"/>
      <c r="Q62" s="697"/>
      <c r="R62" s="697"/>
      <c r="S62" s="719"/>
      <c r="T62" s="663"/>
      <c r="U62" s="17"/>
      <c r="V62" s="17"/>
      <c r="W62" s="17"/>
      <c r="X62" s="17"/>
      <c r="Y62" s="17"/>
    </row>
    <row r="63" spans="1:25" s="6" customFormat="1" ht="12.75">
      <c r="A63" s="632">
        <v>7</v>
      </c>
      <c r="B63" s="633">
        <v>509</v>
      </c>
      <c r="C63" s="633" t="s">
        <v>74</v>
      </c>
      <c r="D63" s="696" t="s">
        <v>126</v>
      </c>
      <c r="E63" s="718"/>
      <c r="F63" s="718"/>
      <c r="G63" s="698">
        <v>46</v>
      </c>
      <c r="H63" s="698">
        <v>40</v>
      </c>
      <c r="I63" s="698">
        <v>53</v>
      </c>
      <c r="J63" s="698">
        <v>28</v>
      </c>
      <c r="K63" s="698">
        <v>189</v>
      </c>
      <c r="L63" s="698">
        <v>135</v>
      </c>
      <c r="M63" s="698">
        <v>235</v>
      </c>
      <c r="N63" s="698">
        <v>0</v>
      </c>
      <c r="O63" s="700">
        <f t="shared" si="3"/>
        <v>186.33333333333334</v>
      </c>
      <c r="P63" s="697"/>
      <c r="Q63" s="697"/>
      <c r="R63" s="697"/>
      <c r="S63" s="719"/>
      <c r="T63" s="663"/>
      <c r="U63" s="17"/>
      <c r="V63" s="17"/>
      <c r="W63" s="17"/>
      <c r="X63" s="17"/>
      <c r="Y63" s="17"/>
    </row>
    <row r="64" spans="1:25" s="6" customFormat="1" ht="12.75">
      <c r="A64" s="632">
        <v>7</v>
      </c>
      <c r="B64" s="633">
        <v>509</v>
      </c>
      <c r="C64" s="633" t="s">
        <v>74</v>
      </c>
      <c r="D64" s="696" t="s">
        <v>127</v>
      </c>
      <c r="E64" s="718"/>
      <c r="F64" s="718"/>
      <c r="G64" s="698">
        <v>41</v>
      </c>
      <c r="H64" s="698">
        <v>33</v>
      </c>
      <c r="I64" s="698">
        <v>56</v>
      </c>
      <c r="J64" s="698">
        <v>24</v>
      </c>
      <c r="K64" s="698">
        <v>152</v>
      </c>
      <c r="L64" s="698">
        <v>155</v>
      </c>
      <c r="M64" s="698">
        <v>197</v>
      </c>
      <c r="N64" s="698">
        <v>0</v>
      </c>
      <c r="O64" s="700">
        <f t="shared" si="3"/>
        <v>168</v>
      </c>
      <c r="P64" s="697"/>
      <c r="Q64" s="697"/>
      <c r="R64" s="697"/>
      <c r="S64" s="719"/>
      <c r="T64" s="663"/>
      <c r="U64" s="17"/>
      <c r="V64" s="17"/>
      <c r="W64" s="17"/>
      <c r="X64" s="17"/>
      <c r="Y64" s="17"/>
    </row>
    <row r="65" spans="1:25" s="6" customFormat="1" ht="12.75">
      <c r="A65" s="632">
        <v>7</v>
      </c>
      <c r="B65" s="633">
        <v>509</v>
      </c>
      <c r="C65" s="633" t="s">
        <v>74</v>
      </c>
      <c r="D65" s="696" t="s">
        <v>128</v>
      </c>
      <c r="E65" s="718"/>
      <c r="F65" s="718"/>
      <c r="G65" s="703">
        <v>40</v>
      </c>
      <c r="H65" s="704">
        <v>34</v>
      </c>
      <c r="I65" s="704">
        <v>54</v>
      </c>
      <c r="J65" s="698">
        <v>24</v>
      </c>
      <c r="K65" s="698">
        <v>153</v>
      </c>
      <c r="L65" s="698">
        <v>157</v>
      </c>
      <c r="M65" s="698">
        <v>198</v>
      </c>
      <c r="N65" s="698">
        <v>0</v>
      </c>
      <c r="O65" s="700">
        <f t="shared" si="3"/>
        <v>169.33333333333334</v>
      </c>
      <c r="P65" s="697"/>
      <c r="Q65" s="697"/>
      <c r="R65" s="697"/>
      <c r="S65" s="719"/>
      <c r="T65" s="663"/>
      <c r="U65" s="17"/>
      <c r="V65" s="17"/>
      <c r="W65" s="17"/>
      <c r="X65" s="17"/>
      <c r="Y65" s="17"/>
    </row>
    <row r="66" spans="1:25" s="6" customFormat="1" ht="12.75">
      <c r="A66" s="632">
        <v>7</v>
      </c>
      <c r="B66" s="633">
        <v>509</v>
      </c>
      <c r="C66" s="633" t="s">
        <v>74</v>
      </c>
      <c r="D66" s="696" t="s">
        <v>129</v>
      </c>
      <c r="E66" s="718">
        <v>45</v>
      </c>
      <c r="F66" s="718">
        <v>45</v>
      </c>
      <c r="G66" s="706">
        <v>45</v>
      </c>
      <c r="H66" s="706">
        <v>32</v>
      </c>
      <c r="I66" s="706">
        <v>55</v>
      </c>
      <c r="J66" s="698">
        <v>23</v>
      </c>
      <c r="K66" s="698">
        <v>155</v>
      </c>
      <c r="L66" s="698">
        <v>159</v>
      </c>
      <c r="M66" s="698">
        <v>199</v>
      </c>
      <c r="N66" s="698">
        <v>0</v>
      </c>
      <c r="O66" s="700">
        <f t="shared" si="3"/>
        <v>171</v>
      </c>
      <c r="P66" s="697">
        <v>25</v>
      </c>
      <c r="Q66" s="697">
        <v>4</v>
      </c>
      <c r="R66" s="697">
        <v>11</v>
      </c>
      <c r="S66" s="719">
        <v>2</v>
      </c>
      <c r="T66" s="663">
        <f>SUM(P66:S66)</f>
        <v>42</v>
      </c>
      <c r="U66" s="17"/>
      <c r="V66" s="17"/>
      <c r="W66" s="17"/>
      <c r="X66" s="17"/>
      <c r="Y66" s="17"/>
    </row>
    <row r="67" spans="1:25" s="679" customFormat="1" ht="13.5" thickBot="1">
      <c r="A67" s="676" t="s">
        <v>33</v>
      </c>
      <c r="B67" s="672"/>
      <c r="C67" s="672"/>
      <c r="D67" s="625"/>
      <c r="E67" s="708">
        <f>SUM(E55:E66)</f>
        <v>90</v>
      </c>
      <c r="F67" s="708">
        <f>SUM(F55:F66)</f>
        <v>86.8</v>
      </c>
      <c r="G67" s="708">
        <f>SUM(AVERAGE(G55:G66))</f>
        <v>40.26916666666667</v>
      </c>
      <c r="H67" s="708">
        <f>SUM(AVERAGE(H55:H66))</f>
        <v>34.7975</v>
      </c>
      <c r="I67" s="708">
        <f>SUM(AVERAGE(I55:I66))</f>
        <v>52.21333333333333</v>
      </c>
      <c r="J67" s="720">
        <f>SUM(J55:J66)</f>
        <v>256</v>
      </c>
      <c r="K67" s="721"/>
      <c r="L67" s="721"/>
      <c r="M67" s="721"/>
      <c r="N67" s="708"/>
      <c r="O67" s="722"/>
      <c r="P67" s="709">
        <f>SUM(P55:P66)</f>
        <v>47</v>
      </c>
      <c r="Q67" s="709">
        <f>SUM(Q55:Q66)</f>
        <v>9</v>
      </c>
      <c r="R67" s="723">
        <f>SUM(R55:R66)</f>
        <v>32</v>
      </c>
      <c r="S67" s="724">
        <f>SUM(S55:S66)</f>
        <v>4</v>
      </c>
      <c r="T67" s="673">
        <f>SUM(T55:T66)</f>
        <v>92</v>
      </c>
      <c r="V67" s="94"/>
      <c r="W67" s="94"/>
      <c r="X67" s="94"/>
      <c r="Y67" s="94"/>
    </row>
    <row r="68" spans="1:25" s="6" customFormat="1" ht="12.75">
      <c r="A68" s="680"/>
      <c r="B68" s="681"/>
      <c r="C68" s="681"/>
      <c r="D68" s="680"/>
      <c r="E68" s="680"/>
      <c r="F68" s="680"/>
      <c r="G68" s="680"/>
      <c r="H68" s="680"/>
      <c r="I68" s="680"/>
      <c r="J68" s="680"/>
      <c r="K68" s="682"/>
      <c r="L68" s="683"/>
      <c r="M68" s="680"/>
      <c r="N68" s="680"/>
      <c r="O68" s="680"/>
      <c r="P68" s="684"/>
      <c r="Q68" s="684"/>
      <c r="R68" s="685"/>
      <c r="S68" s="636"/>
      <c r="T68" s="17"/>
      <c r="U68" s="17"/>
      <c r="V68" s="17"/>
      <c r="W68" s="17"/>
      <c r="X68" s="17"/>
      <c r="Y68" s="17"/>
    </row>
    <row r="69" spans="1:25" s="650" customFormat="1" ht="47.25" customHeight="1">
      <c r="A69" s="639" t="s">
        <v>112</v>
      </c>
      <c r="B69" s="639" t="s">
        <v>113</v>
      </c>
      <c r="C69" s="639" t="s">
        <v>147</v>
      </c>
      <c r="D69" s="640" t="s">
        <v>114</v>
      </c>
      <c r="E69" s="641" t="s">
        <v>138</v>
      </c>
      <c r="F69" s="641" t="s">
        <v>289</v>
      </c>
      <c r="G69" s="642" t="s">
        <v>115</v>
      </c>
      <c r="H69" s="973" t="s">
        <v>151</v>
      </c>
      <c r="I69" s="974"/>
      <c r="J69" s="975"/>
      <c r="K69" s="643" t="s">
        <v>449</v>
      </c>
      <c r="L69" s="644" t="s">
        <v>116</v>
      </c>
      <c r="M69" s="639" t="s">
        <v>393</v>
      </c>
      <c r="N69" s="645" t="s">
        <v>395</v>
      </c>
      <c r="O69" s="641" t="s">
        <v>396</v>
      </c>
      <c r="P69" s="646" t="s">
        <v>140</v>
      </c>
      <c r="Q69" s="645" t="s">
        <v>141</v>
      </c>
      <c r="R69" s="647" t="s">
        <v>397</v>
      </c>
      <c r="S69" s="648"/>
      <c r="T69" s="649"/>
      <c r="U69" s="649"/>
      <c r="V69" s="649"/>
      <c r="W69" s="649"/>
      <c r="X69" s="649"/>
      <c r="Y69" s="649"/>
    </row>
    <row r="70" spans="1:25" s="661" customFormat="1" ht="13.5" customHeight="1">
      <c r="A70" s="651"/>
      <c r="B70" s="651"/>
      <c r="C70" s="651"/>
      <c r="D70" s="652"/>
      <c r="E70" s="653"/>
      <c r="F70" s="654"/>
      <c r="G70" s="655"/>
      <c r="H70" s="654" t="s">
        <v>25</v>
      </c>
      <c r="I70" s="654" t="s">
        <v>26</v>
      </c>
      <c r="J70" s="656" t="s">
        <v>50</v>
      </c>
      <c r="K70" s="710"/>
      <c r="L70" s="711"/>
      <c r="M70" s="652"/>
      <c r="N70" s="653"/>
      <c r="O70" s="653"/>
      <c r="P70" s="659"/>
      <c r="Q70" s="653"/>
      <c r="R70" s="626"/>
      <c r="S70" s="636"/>
      <c r="T70" s="660"/>
      <c r="U70" s="660"/>
      <c r="V70" s="660"/>
      <c r="W70" s="660"/>
      <c r="X70" s="660"/>
      <c r="Y70" s="660"/>
    </row>
    <row r="71" spans="1:25" s="6" customFormat="1" ht="12.75">
      <c r="A71" s="627">
        <v>7</v>
      </c>
      <c r="B71" s="628">
        <v>521</v>
      </c>
      <c r="C71" s="628" t="s">
        <v>131</v>
      </c>
      <c r="D71" s="627" t="s">
        <v>118</v>
      </c>
      <c r="E71" s="663">
        <v>28</v>
      </c>
      <c r="F71" s="627">
        <v>32</v>
      </c>
      <c r="G71" s="627"/>
      <c r="H71" s="627">
        <v>26</v>
      </c>
      <c r="I71" s="627">
        <v>6</v>
      </c>
      <c r="J71" s="627">
        <f>H71+I71</f>
        <v>32</v>
      </c>
      <c r="K71" s="630">
        <v>90.63</v>
      </c>
      <c r="L71" s="631"/>
      <c r="M71" s="725">
        <v>22</v>
      </c>
      <c r="N71" s="726">
        <v>16</v>
      </c>
      <c r="O71" s="727">
        <v>16</v>
      </c>
      <c r="P71" s="630">
        <v>29</v>
      </c>
      <c r="Q71" s="627">
        <v>29</v>
      </c>
      <c r="R71" s="728">
        <v>899</v>
      </c>
      <c r="S71" s="636"/>
      <c r="T71" s="17"/>
      <c r="U71" s="17"/>
      <c r="V71" s="17"/>
      <c r="W71" s="17"/>
      <c r="X71" s="17"/>
      <c r="Y71" s="17"/>
    </row>
    <row r="72" spans="1:25" s="6" customFormat="1" ht="12.75">
      <c r="A72" s="632">
        <v>7</v>
      </c>
      <c r="B72" s="633">
        <v>521</v>
      </c>
      <c r="C72" s="633" t="s">
        <v>131</v>
      </c>
      <c r="D72" s="632" t="s">
        <v>119</v>
      </c>
      <c r="E72" s="663">
        <v>28</v>
      </c>
      <c r="F72" s="627">
        <v>32</v>
      </c>
      <c r="G72" s="627"/>
      <c r="H72" s="627">
        <v>26</v>
      </c>
      <c r="I72" s="627">
        <v>6</v>
      </c>
      <c r="J72" s="627">
        <f aca="true" t="shared" si="4" ref="J72:J82">H72+I72</f>
        <v>32</v>
      </c>
      <c r="K72" s="634">
        <v>89.6</v>
      </c>
      <c r="L72" s="635"/>
      <c r="M72" s="662">
        <v>18</v>
      </c>
      <c r="N72" s="664">
        <v>21</v>
      </c>
      <c r="O72" s="729">
        <v>21</v>
      </c>
      <c r="P72" s="634">
        <v>28.33</v>
      </c>
      <c r="Q72" s="632">
        <v>28.67</v>
      </c>
      <c r="R72" s="712">
        <v>850</v>
      </c>
      <c r="S72" s="636"/>
      <c r="T72" s="17"/>
      <c r="U72" s="17"/>
      <c r="V72" s="17"/>
      <c r="W72" s="17"/>
      <c r="X72" s="17"/>
      <c r="Y72" s="17"/>
    </row>
    <row r="73" spans="1:25" s="6" customFormat="1" ht="12.75">
      <c r="A73" s="632">
        <v>7</v>
      </c>
      <c r="B73" s="633">
        <v>521</v>
      </c>
      <c r="C73" s="633" t="s">
        <v>131</v>
      </c>
      <c r="D73" s="632" t="s">
        <v>120</v>
      </c>
      <c r="E73" s="663">
        <v>28</v>
      </c>
      <c r="F73" s="627">
        <v>32</v>
      </c>
      <c r="G73" s="627"/>
      <c r="H73" s="627">
        <v>26</v>
      </c>
      <c r="I73" s="627">
        <v>6</v>
      </c>
      <c r="J73" s="627">
        <f t="shared" si="4"/>
        <v>32</v>
      </c>
      <c r="K73" s="634">
        <v>82.91</v>
      </c>
      <c r="L73" s="635"/>
      <c r="M73" s="662">
        <v>12</v>
      </c>
      <c r="N73" s="664">
        <v>22</v>
      </c>
      <c r="O73" s="729">
        <v>22</v>
      </c>
      <c r="P73" s="634">
        <v>22.32</v>
      </c>
      <c r="Q73" s="632">
        <v>26.53</v>
      </c>
      <c r="R73" s="712">
        <v>692</v>
      </c>
      <c r="S73" s="636"/>
      <c r="T73" s="17"/>
      <c r="U73" s="17"/>
      <c r="V73" s="17"/>
      <c r="W73" s="17"/>
      <c r="X73" s="17"/>
      <c r="Y73" s="17"/>
    </row>
    <row r="74" spans="1:25" s="6" customFormat="1" ht="12.75">
      <c r="A74" s="632">
        <v>7</v>
      </c>
      <c r="B74" s="633">
        <v>521</v>
      </c>
      <c r="C74" s="633" t="s">
        <v>131</v>
      </c>
      <c r="D74" s="632" t="s">
        <v>121</v>
      </c>
      <c r="E74" s="663">
        <v>28</v>
      </c>
      <c r="F74" s="627">
        <v>32</v>
      </c>
      <c r="G74" s="627"/>
      <c r="H74" s="627">
        <v>26</v>
      </c>
      <c r="I74" s="627">
        <v>6</v>
      </c>
      <c r="J74" s="627">
        <f t="shared" si="4"/>
        <v>32</v>
      </c>
      <c r="K74" s="634">
        <v>82.24</v>
      </c>
      <c r="L74" s="635"/>
      <c r="M74" s="662">
        <v>28</v>
      </c>
      <c r="N74" s="664">
        <v>17</v>
      </c>
      <c r="O74" s="729">
        <v>17</v>
      </c>
      <c r="P74" s="634">
        <v>25.68</v>
      </c>
      <c r="Q74" s="632">
        <v>26.32</v>
      </c>
      <c r="R74" s="712">
        <v>796</v>
      </c>
      <c r="S74" s="636"/>
      <c r="T74" s="17"/>
      <c r="U74" s="17"/>
      <c r="V74" s="17"/>
      <c r="W74" s="17"/>
      <c r="X74" s="17"/>
      <c r="Y74" s="17"/>
    </row>
    <row r="75" spans="1:25" s="6" customFormat="1" ht="12.75">
      <c r="A75" s="632">
        <v>7</v>
      </c>
      <c r="B75" s="633">
        <v>521</v>
      </c>
      <c r="C75" s="633" t="s">
        <v>131</v>
      </c>
      <c r="D75" s="632" t="s">
        <v>122</v>
      </c>
      <c r="E75" s="663">
        <v>28</v>
      </c>
      <c r="F75" s="627">
        <v>32</v>
      </c>
      <c r="G75" s="627"/>
      <c r="H75" s="627">
        <v>26</v>
      </c>
      <c r="I75" s="627">
        <v>6</v>
      </c>
      <c r="J75" s="627">
        <f t="shared" si="4"/>
        <v>32</v>
      </c>
      <c r="K75" s="634">
        <v>83.92</v>
      </c>
      <c r="L75" s="635"/>
      <c r="M75" s="662">
        <v>18</v>
      </c>
      <c r="N75" s="664">
        <v>21</v>
      </c>
      <c r="O75" s="729">
        <v>21</v>
      </c>
      <c r="P75" s="634">
        <v>29.14</v>
      </c>
      <c r="Q75" s="632">
        <v>26.86</v>
      </c>
      <c r="R75" s="712">
        <v>845</v>
      </c>
      <c r="S75" s="636"/>
      <c r="T75" s="17"/>
      <c r="U75" s="17"/>
      <c r="V75" s="17"/>
      <c r="W75" s="17"/>
      <c r="X75" s="17"/>
      <c r="Y75" s="17"/>
    </row>
    <row r="76" spans="1:25" s="6" customFormat="1" ht="12.75">
      <c r="A76" s="632">
        <v>7</v>
      </c>
      <c r="B76" s="633">
        <v>521</v>
      </c>
      <c r="C76" s="633" t="s">
        <v>131</v>
      </c>
      <c r="D76" s="632" t="s">
        <v>123</v>
      </c>
      <c r="E76" s="663">
        <v>28</v>
      </c>
      <c r="F76" s="627">
        <v>32</v>
      </c>
      <c r="G76" s="627"/>
      <c r="H76" s="627">
        <v>26</v>
      </c>
      <c r="I76" s="627">
        <v>6</v>
      </c>
      <c r="J76" s="627">
        <f t="shared" si="4"/>
        <v>32</v>
      </c>
      <c r="K76" s="634">
        <v>85.33</v>
      </c>
      <c r="L76" s="635"/>
      <c r="M76" s="632">
        <v>19</v>
      </c>
      <c r="N76" s="627">
        <v>17</v>
      </c>
      <c r="O76" s="632">
        <v>17</v>
      </c>
      <c r="P76" s="634">
        <v>29.52</v>
      </c>
      <c r="Q76" s="632">
        <v>27.31</v>
      </c>
      <c r="R76" s="712">
        <v>915</v>
      </c>
      <c r="S76" s="636"/>
      <c r="T76" s="17"/>
      <c r="U76" s="17"/>
      <c r="V76" s="17"/>
      <c r="W76" s="17"/>
      <c r="X76" s="17"/>
      <c r="Y76" s="17"/>
    </row>
    <row r="77" spans="1:25" s="6" customFormat="1" ht="12.75">
      <c r="A77" s="632">
        <v>7</v>
      </c>
      <c r="B77" s="633">
        <v>521</v>
      </c>
      <c r="C77" s="633" t="s">
        <v>131</v>
      </c>
      <c r="D77" s="632" t="s">
        <v>124</v>
      </c>
      <c r="E77" s="663">
        <v>28</v>
      </c>
      <c r="F77" s="627">
        <v>32</v>
      </c>
      <c r="G77" s="627"/>
      <c r="H77" s="627">
        <v>26</v>
      </c>
      <c r="I77" s="627">
        <v>6</v>
      </c>
      <c r="J77" s="627">
        <f t="shared" si="4"/>
        <v>32</v>
      </c>
      <c r="K77" s="634">
        <v>85.45</v>
      </c>
      <c r="L77" s="635"/>
      <c r="M77" s="632">
        <v>24</v>
      </c>
      <c r="N77" s="632">
        <v>21</v>
      </c>
      <c r="O77" s="632">
        <v>21</v>
      </c>
      <c r="P77" s="634">
        <v>27.57</v>
      </c>
      <c r="Q77" s="632">
        <v>27.34</v>
      </c>
      <c r="R77" s="712">
        <v>827</v>
      </c>
      <c r="S77" s="636"/>
      <c r="T77" s="17"/>
      <c r="U77" s="17"/>
      <c r="V77" s="17"/>
      <c r="W77" s="17"/>
      <c r="X77" s="17"/>
      <c r="Y77" s="17"/>
    </row>
    <row r="78" spans="1:25" s="6" customFormat="1" ht="12.75">
      <c r="A78" s="632">
        <v>7</v>
      </c>
      <c r="B78" s="633">
        <v>521</v>
      </c>
      <c r="C78" s="633" t="s">
        <v>131</v>
      </c>
      <c r="D78" s="632" t="s">
        <v>125</v>
      </c>
      <c r="E78" s="663">
        <v>28</v>
      </c>
      <c r="F78" s="627">
        <v>32</v>
      </c>
      <c r="G78" s="627"/>
      <c r="H78" s="627">
        <v>26</v>
      </c>
      <c r="I78" s="627">
        <v>6</v>
      </c>
      <c r="J78" s="627">
        <f t="shared" si="4"/>
        <v>32</v>
      </c>
      <c r="K78" s="634">
        <v>86.16</v>
      </c>
      <c r="L78" s="635"/>
      <c r="M78" s="632">
        <v>17</v>
      </c>
      <c r="N78" s="632">
        <v>23</v>
      </c>
      <c r="O78" s="632">
        <v>23</v>
      </c>
      <c r="P78" s="634">
        <v>29.13</v>
      </c>
      <c r="Q78" s="632">
        <v>27.57</v>
      </c>
      <c r="R78" s="712">
        <v>903</v>
      </c>
      <c r="S78" s="636"/>
      <c r="T78" s="17"/>
      <c r="U78" s="17"/>
      <c r="V78" s="17"/>
      <c r="W78" s="17"/>
      <c r="X78" s="17"/>
      <c r="Y78" s="17"/>
    </row>
    <row r="79" spans="1:25" s="6" customFormat="1" ht="12.75">
      <c r="A79" s="632">
        <v>7</v>
      </c>
      <c r="B79" s="633">
        <v>521</v>
      </c>
      <c r="C79" s="633" t="s">
        <v>131</v>
      </c>
      <c r="D79" s="632" t="s">
        <v>126</v>
      </c>
      <c r="E79" s="663">
        <v>28</v>
      </c>
      <c r="F79" s="627">
        <v>32</v>
      </c>
      <c r="G79" s="627"/>
      <c r="H79" s="627">
        <v>26</v>
      </c>
      <c r="I79" s="627">
        <v>6</v>
      </c>
      <c r="J79" s="627">
        <f t="shared" si="4"/>
        <v>32</v>
      </c>
      <c r="K79" s="634">
        <v>86.8</v>
      </c>
      <c r="L79" s="635"/>
      <c r="M79" s="632">
        <v>15</v>
      </c>
      <c r="N79" s="632">
        <v>11</v>
      </c>
      <c r="O79" s="632">
        <v>11</v>
      </c>
      <c r="P79" s="634">
        <v>29.47</v>
      </c>
      <c r="Q79" s="632">
        <v>27.78</v>
      </c>
      <c r="R79" s="712">
        <v>884</v>
      </c>
      <c r="S79" s="636"/>
      <c r="T79" s="17"/>
      <c r="U79" s="17"/>
      <c r="V79" s="17"/>
      <c r="W79" s="17"/>
      <c r="X79" s="17"/>
      <c r="Y79" s="17"/>
    </row>
    <row r="80" spans="1:25" s="6" customFormat="1" ht="12.75">
      <c r="A80" s="632">
        <v>7</v>
      </c>
      <c r="B80" s="633">
        <v>521</v>
      </c>
      <c r="C80" s="633" t="s">
        <v>131</v>
      </c>
      <c r="D80" s="632" t="s">
        <v>127</v>
      </c>
      <c r="E80" s="663">
        <v>28</v>
      </c>
      <c r="F80" s="627">
        <v>32</v>
      </c>
      <c r="G80" s="627"/>
      <c r="H80" s="627">
        <v>26</v>
      </c>
      <c r="I80" s="627">
        <v>6</v>
      </c>
      <c r="J80" s="627">
        <f t="shared" si="4"/>
        <v>32</v>
      </c>
      <c r="K80" s="634">
        <v>87.24</v>
      </c>
      <c r="L80" s="635"/>
      <c r="M80" s="632">
        <v>18</v>
      </c>
      <c r="N80" s="632">
        <v>48</v>
      </c>
      <c r="O80" s="632">
        <v>18</v>
      </c>
      <c r="P80" s="634">
        <v>29.16</v>
      </c>
      <c r="Q80" s="632">
        <v>27.92</v>
      </c>
      <c r="R80" s="712">
        <v>904</v>
      </c>
      <c r="S80" s="636"/>
      <c r="T80" s="17"/>
      <c r="U80" s="17"/>
      <c r="V80" s="17"/>
      <c r="W80" s="17"/>
      <c r="X80" s="17"/>
      <c r="Y80" s="17"/>
    </row>
    <row r="81" spans="1:25" s="6" customFormat="1" ht="12.75">
      <c r="A81" s="632">
        <v>7</v>
      </c>
      <c r="B81" s="633">
        <v>521</v>
      </c>
      <c r="C81" s="633" t="s">
        <v>131</v>
      </c>
      <c r="D81" s="632" t="s">
        <v>128</v>
      </c>
      <c r="E81" s="663">
        <v>28</v>
      </c>
      <c r="F81" s="627">
        <v>32</v>
      </c>
      <c r="G81" s="627"/>
      <c r="H81" s="627">
        <v>26</v>
      </c>
      <c r="I81" s="627">
        <v>6</v>
      </c>
      <c r="J81" s="627">
        <f t="shared" si="4"/>
        <v>32</v>
      </c>
      <c r="K81" s="634">
        <v>87.24</v>
      </c>
      <c r="L81" s="635"/>
      <c r="M81" s="632"/>
      <c r="N81" s="632"/>
      <c r="O81" s="632"/>
      <c r="P81" s="634"/>
      <c r="Q81" s="632"/>
      <c r="R81" s="712"/>
      <c r="S81" s="636"/>
      <c r="T81" s="17"/>
      <c r="U81" s="17"/>
      <c r="V81" s="17"/>
      <c r="W81" s="17"/>
      <c r="X81" s="17"/>
      <c r="Y81" s="17"/>
    </row>
    <row r="82" spans="1:25" s="6" customFormat="1" ht="12.75">
      <c r="A82" s="632">
        <v>7</v>
      </c>
      <c r="B82" s="633">
        <v>521</v>
      </c>
      <c r="C82" s="633" t="s">
        <v>131</v>
      </c>
      <c r="D82" s="632" t="s">
        <v>129</v>
      </c>
      <c r="E82" s="663">
        <v>28</v>
      </c>
      <c r="F82" s="627">
        <v>32</v>
      </c>
      <c r="G82" s="627"/>
      <c r="H82" s="627">
        <v>26</v>
      </c>
      <c r="I82" s="627">
        <v>6</v>
      </c>
      <c r="J82" s="627">
        <f t="shared" si="4"/>
        <v>32</v>
      </c>
      <c r="K82" s="634">
        <v>86.54</v>
      </c>
      <c r="L82" s="635"/>
      <c r="M82" s="632"/>
      <c r="N82" s="632"/>
      <c r="O82" s="632"/>
      <c r="P82" s="634"/>
      <c r="Q82" s="632"/>
      <c r="R82" s="712"/>
      <c r="S82" s="636"/>
      <c r="T82" s="17"/>
      <c r="U82" s="17"/>
      <c r="V82" s="17"/>
      <c r="W82" s="17"/>
      <c r="X82" s="17"/>
      <c r="Y82" s="17"/>
    </row>
    <row r="83" spans="1:25" s="679" customFormat="1" ht="13.5" thickBot="1">
      <c r="A83" s="676" t="s">
        <v>33</v>
      </c>
      <c r="B83" s="672"/>
      <c r="C83" s="672"/>
      <c r="D83" s="676"/>
      <c r="E83" s="673"/>
      <c r="F83" s="676">
        <v>32</v>
      </c>
      <c r="G83" s="676">
        <f>G82</f>
        <v>0</v>
      </c>
      <c r="H83" s="673">
        <f>H82</f>
        <v>26</v>
      </c>
      <c r="I83" s="673">
        <f>I82</f>
        <v>6</v>
      </c>
      <c r="J83" s="673">
        <f>J82</f>
        <v>32</v>
      </c>
      <c r="K83" s="674">
        <f>SUM(AVERAGE(K71:K82))</f>
        <v>86.17166666666667</v>
      </c>
      <c r="L83" s="674" t="e">
        <f>SUM(AVERAGE(L71:L82))</f>
        <v>#DIV/0!</v>
      </c>
      <c r="M83" s="676">
        <f>SUM(M71:M82)</f>
        <v>191</v>
      </c>
      <c r="N83" s="676">
        <f>SUM(N71:N82)</f>
        <v>217</v>
      </c>
      <c r="O83" s="676">
        <f>SUM(O71:O82)</f>
        <v>187</v>
      </c>
      <c r="P83" s="674">
        <f>SUM(AVERAGE(P71:P82))</f>
        <v>27.932000000000006</v>
      </c>
      <c r="Q83" s="674">
        <f>SUM(AVERAGE(Q71:Q82))</f>
        <v>27.53</v>
      </c>
      <c r="R83" s="713">
        <f>SUM(R71:R82)</f>
        <v>8515</v>
      </c>
      <c r="S83" s="730"/>
      <c r="T83" s="94"/>
      <c r="U83" s="94"/>
      <c r="V83" s="94"/>
      <c r="W83" s="94"/>
      <c r="X83" s="94"/>
      <c r="Y83" s="94"/>
    </row>
    <row r="84" spans="1:25" s="6" customFormat="1" ht="12.75">
      <c r="A84" s="680"/>
      <c r="B84" s="681"/>
      <c r="C84" s="681"/>
      <c r="D84" s="680"/>
      <c r="E84" s="680"/>
      <c r="F84" s="680"/>
      <c r="G84" s="680"/>
      <c r="H84" s="680"/>
      <c r="I84" s="680"/>
      <c r="J84" s="680"/>
      <c r="K84" s="682"/>
      <c r="L84" s="683"/>
      <c r="M84" s="680"/>
      <c r="N84" s="680"/>
      <c r="O84" s="680"/>
      <c r="P84" s="684"/>
      <c r="Q84" s="684"/>
      <c r="R84" s="685"/>
      <c r="S84" s="636"/>
      <c r="T84" s="17"/>
      <c r="U84" s="17"/>
      <c r="V84" s="17"/>
      <c r="W84" s="17"/>
      <c r="X84" s="17"/>
      <c r="Y84" s="17"/>
    </row>
    <row r="85" spans="1:25" s="6" customFormat="1" ht="12.75">
      <c r="A85" s="680"/>
      <c r="B85" s="681"/>
      <c r="C85" s="681"/>
      <c r="D85" s="680"/>
      <c r="E85" s="680"/>
      <c r="F85" s="680"/>
      <c r="G85" s="680"/>
      <c r="H85" s="680"/>
      <c r="I85" s="680"/>
      <c r="J85" s="680"/>
      <c r="K85" s="682"/>
      <c r="L85" s="683"/>
      <c r="M85" s="680"/>
      <c r="N85" s="680"/>
      <c r="O85" s="680"/>
      <c r="P85" s="684"/>
      <c r="Q85" s="684"/>
      <c r="R85" s="685"/>
      <c r="S85" s="731"/>
      <c r="T85" s="17"/>
      <c r="U85" s="17"/>
      <c r="V85" s="17"/>
      <c r="W85" s="17"/>
      <c r="X85" s="17"/>
      <c r="Y85" s="17"/>
    </row>
    <row r="86" spans="1:25" s="6" customFormat="1" ht="18.75" customHeight="1">
      <c r="A86" s="686" t="s">
        <v>112</v>
      </c>
      <c r="B86" s="686" t="s">
        <v>113</v>
      </c>
      <c r="C86" s="686" t="s">
        <v>146</v>
      </c>
      <c r="D86" s="687" t="s">
        <v>114</v>
      </c>
      <c r="E86" s="966" t="s">
        <v>142</v>
      </c>
      <c r="F86" s="976"/>
      <c r="G86" s="966" t="s">
        <v>230</v>
      </c>
      <c r="H86" s="963"/>
      <c r="I86" s="963"/>
      <c r="J86" s="965"/>
      <c r="K86" s="966" t="s">
        <v>202</v>
      </c>
      <c r="L86" s="963"/>
      <c r="M86" s="963"/>
      <c r="N86" s="963"/>
      <c r="O86" s="965"/>
      <c r="P86" s="964" t="s">
        <v>399</v>
      </c>
      <c r="Q86" s="963"/>
      <c r="R86" s="963"/>
      <c r="S86" s="963"/>
      <c r="T86" s="965"/>
      <c r="U86" s="622"/>
      <c r="V86" s="17"/>
      <c r="W86" s="17"/>
      <c r="X86" s="17"/>
      <c r="Y86" s="17"/>
    </row>
    <row r="87" spans="1:25" s="661" customFormat="1" ht="18.75" customHeight="1">
      <c r="A87" s="653"/>
      <c r="B87" s="653"/>
      <c r="C87" s="653"/>
      <c r="D87" s="653"/>
      <c r="E87" s="732" t="s">
        <v>145</v>
      </c>
      <c r="F87" s="690" t="s">
        <v>189</v>
      </c>
      <c r="G87" s="694" t="s">
        <v>25</v>
      </c>
      <c r="H87" s="694" t="s">
        <v>26</v>
      </c>
      <c r="I87" s="694" t="s">
        <v>153</v>
      </c>
      <c r="J87" s="694" t="s">
        <v>152</v>
      </c>
      <c r="K87" s="694" t="s">
        <v>25</v>
      </c>
      <c r="L87" s="694" t="s">
        <v>26</v>
      </c>
      <c r="M87" s="694" t="s">
        <v>153</v>
      </c>
      <c r="N87" s="694" t="s">
        <v>152</v>
      </c>
      <c r="O87" s="693" t="s">
        <v>190</v>
      </c>
      <c r="P87" s="691" t="s">
        <v>25</v>
      </c>
      <c r="Q87" s="691" t="s">
        <v>26</v>
      </c>
      <c r="R87" s="691" t="s">
        <v>153</v>
      </c>
      <c r="S87" s="733" t="s">
        <v>152</v>
      </c>
      <c r="T87" s="733" t="s">
        <v>50</v>
      </c>
      <c r="V87" s="660"/>
      <c r="W87" s="660"/>
      <c r="X87" s="660"/>
      <c r="Y87" s="660"/>
    </row>
    <row r="88" spans="1:25" s="6" customFormat="1" ht="12.75">
      <c r="A88" s="632">
        <v>7</v>
      </c>
      <c r="B88" s="633">
        <v>521</v>
      </c>
      <c r="C88" s="633" t="s">
        <v>86</v>
      </c>
      <c r="D88" s="696" t="s">
        <v>118</v>
      </c>
      <c r="E88" s="734"/>
      <c r="F88" s="624"/>
      <c r="G88" s="698">
        <v>41</v>
      </c>
      <c r="H88" s="698">
        <v>34</v>
      </c>
      <c r="I88" s="698">
        <v>53</v>
      </c>
      <c r="J88" s="699">
        <v>0</v>
      </c>
      <c r="K88" s="700">
        <v>70</v>
      </c>
      <c r="L88" s="700">
        <v>99</v>
      </c>
      <c r="M88" s="700">
        <v>91</v>
      </c>
      <c r="N88" s="700">
        <v>0</v>
      </c>
      <c r="O88" s="706">
        <f>AVERAGE(K88:M88)</f>
        <v>86.66666666666667</v>
      </c>
      <c r="P88" s="697"/>
      <c r="Q88" s="697"/>
      <c r="R88" s="697"/>
      <c r="S88" s="701"/>
      <c r="T88" s="701"/>
      <c r="U88" s="17"/>
      <c r="V88" s="17"/>
      <c r="W88" s="17"/>
      <c r="X88" s="17"/>
      <c r="Y88" s="17"/>
    </row>
    <row r="89" spans="1:25" s="6" customFormat="1" ht="12.75">
      <c r="A89" s="632">
        <v>7</v>
      </c>
      <c r="B89" s="633">
        <v>521</v>
      </c>
      <c r="C89" s="633" t="s">
        <v>86</v>
      </c>
      <c r="D89" s="696" t="s">
        <v>119</v>
      </c>
      <c r="E89" s="706"/>
      <c r="F89" s="735"/>
      <c r="G89" s="698">
        <v>40</v>
      </c>
      <c r="H89" s="698">
        <v>35</v>
      </c>
      <c r="I89" s="698">
        <v>52</v>
      </c>
      <c r="J89" s="702">
        <v>0</v>
      </c>
      <c r="K89" s="700">
        <v>70</v>
      </c>
      <c r="L89" s="700">
        <v>95</v>
      </c>
      <c r="M89" s="700">
        <v>90</v>
      </c>
      <c r="N89" s="700">
        <v>0</v>
      </c>
      <c r="O89" s="706">
        <f aca="true" t="shared" si="5" ref="O89:O99">AVERAGE(K89:M89)</f>
        <v>85</v>
      </c>
      <c r="P89" s="697"/>
      <c r="Q89" s="697"/>
      <c r="R89" s="697"/>
      <c r="S89" s="701"/>
      <c r="T89" s="701"/>
      <c r="U89" s="17"/>
      <c r="V89" s="17"/>
      <c r="W89" s="17"/>
      <c r="X89" s="17"/>
      <c r="Y89" s="17"/>
    </row>
    <row r="90" spans="1:25" s="6" customFormat="1" ht="12.75">
      <c r="A90" s="632">
        <v>7</v>
      </c>
      <c r="B90" s="633">
        <v>521</v>
      </c>
      <c r="C90" s="633" t="s">
        <v>86</v>
      </c>
      <c r="D90" s="696" t="s">
        <v>120</v>
      </c>
      <c r="E90" s="706"/>
      <c r="F90" s="735"/>
      <c r="G90" s="698">
        <v>41</v>
      </c>
      <c r="H90" s="698">
        <v>35</v>
      </c>
      <c r="I90" s="698">
        <v>53</v>
      </c>
      <c r="J90" s="702">
        <v>0</v>
      </c>
      <c r="K90" s="700">
        <v>70</v>
      </c>
      <c r="L90" s="700">
        <v>97</v>
      </c>
      <c r="M90" s="700">
        <v>96</v>
      </c>
      <c r="N90" s="700">
        <v>0</v>
      </c>
      <c r="O90" s="706">
        <f t="shared" si="5"/>
        <v>87.66666666666667</v>
      </c>
      <c r="P90" s="697"/>
      <c r="Q90" s="697"/>
      <c r="R90" s="697"/>
      <c r="S90" s="701"/>
      <c r="T90" s="701"/>
      <c r="U90" s="17"/>
      <c r="V90" s="17"/>
      <c r="W90" s="17"/>
      <c r="X90" s="17"/>
      <c r="Y90" s="17"/>
    </row>
    <row r="91" spans="1:25" s="6" customFormat="1" ht="12.75">
      <c r="A91" s="632">
        <v>7</v>
      </c>
      <c r="B91" s="633">
        <v>521</v>
      </c>
      <c r="C91" s="633" t="s">
        <v>86</v>
      </c>
      <c r="D91" s="696" t="s">
        <v>121</v>
      </c>
      <c r="E91" s="703"/>
      <c r="F91" s="624"/>
      <c r="G91" s="698">
        <v>41</v>
      </c>
      <c r="H91" s="698">
        <v>34</v>
      </c>
      <c r="I91" s="698">
        <v>55</v>
      </c>
      <c r="J91" s="702">
        <v>0</v>
      </c>
      <c r="K91" s="700">
        <v>69</v>
      </c>
      <c r="L91" s="700">
        <v>101</v>
      </c>
      <c r="M91" s="700">
        <v>94</v>
      </c>
      <c r="N91" s="700">
        <v>0</v>
      </c>
      <c r="O91" s="706">
        <f t="shared" si="5"/>
        <v>88</v>
      </c>
      <c r="P91" s="697"/>
      <c r="Q91" s="697"/>
      <c r="R91" s="697"/>
      <c r="S91" s="701"/>
      <c r="T91" s="701"/>
      <c r="U91" s="17"/>
      <c r="V91" s="17"/>
      <c r="W91" s="17"/>
      <c r="X91" s="17"/>
      <c r="Y91" s="17"/>
    </row>
    <row r="92" spans="1:25" s="6" customFormat="1" ht="12.75">
      <c r="A92" s="632">
        <v>7</v>
      </c>
      <c r="B92" s="633">
        <v>521</v>
      </c>
      <c r="C92" s="633" t="s">
        <v>86</v>
      </c>
      <c r="D92" s="696" t="s">
        <v>122</v>
      </c>
      <c r="E92" s="703"/>
      <c r="F92" s="704"/>
      <c r="G92" s="698">
        <v>41</v>
      </c>
      <c r="H92" s="698">
        <v>35</v>
      </c>
      <c r="I92" s="698">
        <v>54</v>
      </c>
      <c r="J92" s="702">
        <v>0</v>
      </c>
      <c r="K92" s="700">
        <v>69</v>
      </c>
      <c r="L92" s="700">
        <v>101</v>
      </c>
      <c r="M92" s="700">
        <v>90</v>
      </c>
      <c r="N92" s="700">
        <v>0</v>
      </c>
      <c r="O92" s="706">
        <f t="shared" si="5"/>
        <v>86.66666666666667</v>
      </c>
      <c r="P92" s="697"/>
      <c r="Q92" s="697"/>
      <c r="R92" s="697"/>
      <c r="S92" s="701"/>
      <c r="T92" s="701"/>
      <c r="U92" s="17"/>
      <c r="V92" s="17"/>
      <c r="W92" s="17"/>
      <c r="X92" s="17"/>
      <c r="Y92" s="17"/>
    </row>
    <row r="93" spans="1:25" s="6" customFormat="1" ht="12.75">
      <c r="A93" s="632">
        <v>7</v>
      </c>
      <c r="B93" s="633">
        <v>521</v>
      </c>
      <c r="C93" s="633" t="s">
        <v>86</v>
      </c>
      <c r="D93" s="696" t="s">
        <v>123</v>
      </c>
      <c r="E93" s="736">
        <v>42</v>
      </c>
      <c r="F93" s="737">
        <v>42</v>
      </c>
      <c r="G93" s="698">
        <v>40</v>
      </c>
      <c r="H93" s="698">
        <v>35</v>
      </c>
      <c r="I93" s="698">
        <v>54</v>
      </c>
      <c r="J93" s="702">
        <v>0</v>
      </c>
      <c r="K93" s="700">
        <v>68</v>
      </c>
      <c r="L93" s="700">
        <v>104</v>
      </c>
      <c r="M93" s="700">
        <v>88</v>
      </c>
      <c r="N93" s="700">
        <v>0</v>
      </c>
      <c r="O93" s="706">
        <f t="shared" si="5"/>
        <v>86.66666666666667</v>
      </c>
      <c r="P93" s="697">
        <v>27</v>
      </c>
      <c r="Q93" s="697">
        <v>37</v>
      </c>
      <c r="R93" s="697">
        <v>35</v>
      </c>
      <c r="S93" s="701">
        <v>15</v>
      </c>
      <c r="T93" s="701">
        <f>SUM(P93:S93)</f>
        <v>114</v>
      </c>
      <c r="U93" s="17"/>
      <c r="V93" s="17"/>
      <c r="W93" s="17"/>
      <c r="X93" s="17"/>
      <c r="Y93" s="17"/>
    </row>
    <row r="94" spans="1:25" s="6" customFormat="1" ht="12.75">
      <c r="A94" s="632">
        <v>7</v>
      </c>
      <c r="B94" s="633">
        <v>521</v>
      </c>
      <c r="C94" s="633" t="s">
        <v>86</v>
      </c>
      <c r="D94" s="696" t="s">
        <v>124</v>
      </c>
      <c r="E94" s="734"/>
      <c r="F94" s="734"/>
      <c r="G94" s="698">
        <v>40</v>
      </c>
      <c r="H94" s="698">
        <v>35</v>
      </c>
      <c r="I94" s="698">
        <v>54</v>
      </c>
      <c r="J94" s="702">
        <v>0</v>
      </c>
      <c r="K94" s="700">
        <v>67</v>
      </c>
      <c r="L94" s="700">
        <v>102</v>
      </c>
      <c r="M94" s="700">
        <v>85</v>
      </c>
      <c r="N94" s="700">
        <v>0</v>
      </c>
      <c r="O94" s="706">
        <f t="shared" si="5"/>
        <v>84.66666666666667</v>
      </c>
      <c r="P94" s="697"/>
      <c r="Q94" s="697"/>
      <c r="R94" s="697"/>
      <c r="S94" s="701"/>
      <c r="T94" s="701"/>
      <c r="U94" s="17"/>
      <c r="V94" s="17"/>
      <c r="W94" s="17"/>
      <c r="X94" s="17"/>
      <c r="Y94" s="17"/>
    </row>
    <row r="95" spans="1:25" s="6" customFormat="1" ht="12.75">
      <c r="A95" s="632">
        <v>7</v>
      </c>
      <c r="B95" s="633">
        <v>521</v>
      </c>
      <c r="C95" s="633" t="s">
        <v>86</v>
      </c>
      <c r="D95" s="696" t="s">
        <v>125</v>
      </c>
      <c r="E95" s="734"/>
      <c r="F95" s="734"/>
      <c r="G95" s="698">
        <v>40</v>
      </c>
      <c r="H95" s="698">
        <v>35</v>
      </c>
      <c r="I95" s="698">
        <v>54</v>
      </c>
      <c r="J95" s="702">
        <v>0</v>
      </c>
      <c r="K95" s="700">
        <v>67</v>
      </c>
      <c r="L95" s="700">
        <v>110</v>
      </c>
      <c r="M95" s="700">
        <v>85</v>
      </c>
      <c r="N95" s="700">
        <v>0</v>
      </c>
      <c r="O95" s="706">
        <f t="shared" si="5"/>
        <v>87.33333333333333</v>
      </c>
      <c r="P95" s="697"/>
      <c r="Q95" s="697"/>
      <c r="R95" s="697"/>
      <c r="S95" s="701"/>
      <c r="T95" s="701"/>
      <c r="U95" s="17"/>
      <c r="V95" s="17"/>
      <c r="W95" s="17"/>
      <c r="X95" s="17"/>
      <c r="Y95" s="17"/>
    </row>
    <row r="96" spans="1:25" s="6" customFormat="1" ht="12.75">
      <c r="A96" s="632">
        <v>7</v>
      </c>
      <c r="B96" s="633">
        <v>521</v>
      </c>
      <c r="C96" s="633" t="s">
        <v>86</v>
      </c>
      <c r="D96" s="696" t="s">
        <v>126</v>
      </c>
      <c r="E96" s="734"/>
      <c r="F96" s="734"/>
      <c r="G96" s="698">
        <v>40</v>
      </c>
      <c r="H96" s="698">
        <v>36</v>
      </c>
      <c r="I96" s="698">
        <v>55</v>
      </c>
      <c r="J96" s="702">
        <v>0</v>
      </c>
      <c r="K96" s="700">
        <v>66</v>
      </c>
      <c r="L96" s="700">
        <v>99</v>
      </c>
      <c r="M96" s="700">
        <v>84</v>
      </c>
      <c r="N96" s="700">
        <v>0</v>
      </c>
      <c r="O96" s="706">
        <f t="shared" si="5"/>
        <v>83</v>
      </c>
      <c r="P96" s="697"/>
      <c r="Q96" s="697"/>
      <c r="R96" s="697"/>
      <c r="S96" s="701"/>
      <c r="T96" s="701"/>
      <c r="U96" s="17"/>
      <c r="V96" s="17"/>
      <c r="W96" s="17"/>
      <c r="X96" s="17"/>
      <c r="Y96" s="17"/>
    </row>
    <row r="97" spans="1:25" s="6" customFormat="1" ht="12.75">
      <c r="A97" s="632">
        <v>7</v>
      </c>
      <c r="B97" s="633">
        <v>521</v>
      </c>
      <c r="C97" s="633" t="s">
        <v>86</v>
      </c>
      <c r="D97" s="696" t="s">
        <v>127</v>
      </c>
      <c r="E97" s="734"/>
      <c r="F97" s="734"/>
      <c r="G97" s="698">
        <v>41</v>
      </c>
      <c r="H97" s="698">
        <v>36</v>
      </c>
      <c r="I97" s="698">
        <v>57</v>
      </c>
      <c r="J97" s="702">
        <v>0</v>
      </c>
      <c r="K97" s="700">
        <v>68</v>
      </c>
      <c r="L97" s="700">
        <v>97</v>
      </c>
      <c r="M97" s="700">
        <v>82</v>
      </c>
      <c r="N97" s="700">
        <v>0</v>
      </c>
      <c r="O97" s="706">
        <f t="shared" si="5"/>
        <v>82.33333333333333</v>
      </c>
      <c r="P97" s="697"/>
      <c r="Q97" s="697"/>
      <c r="R97" s="697"/>
      <c r="S97" s="701"/>
      <c r="T97" s="701"/>
      <c r="U97" s="17"/>
      <c r="V97" s="17"/>
      <c r="W97" s="17"/>
      <c r="X97" s="17"/>
      <c r="Y97" s="17"/>
    </row>
    <row r="98" spans="1:25" s="6" customFormat="1" ht="12.75">
      <c r="A98" s="632">
        <v>7</v>
      </c>
      <c r="B98" s="633">
        <v>521</v>
      </c>
      <c r="C98" s="633" t="s">
        <v>86</v>
      </c>
      <c r="D98" s="696" t="s">
        <v>128</v>
      </c>
      <c r="E98" s="734"/>
      <c r="F98" s="734"/>
      <c r="G98" s="703">
        <v>41</v>
      </c>
      <c r="H98" s="704">
        <v>37</v>
      </c>
      <c r="I98" s="704">
        <v>59</v>
      </c>
      <c r="J98" s="702">
        <v>0</v>
      </c>
      <c r="K98" s="703">
        <v>69</v>
      </c>
      <c r="L98" s="704">
        <v>96</v>
      </c>
      <c r="M98" s="704">
        <v>85</v>
      </c>
      <c r="N98" s="700">
        <v>0</v>
      </c>
      <c r="O98" s="706">
        <f t="shared" si="5"/>
        <v>83.33333333333333</v>
      </c>
      <c r="P98" s="697"/>
      <c r="Q98" s="697"/>
      <c r="R98" s="697"/>
      <c r="S98" s="701"/>
      <c r="T98" s="701"/>
      <c r="U98" s="17"/>
      <c r="V98" s="17"/>
      <c r="W98" s="17"/>
      <c r="X98" s="17"/>
      <c r="Y98" s="17"/>
    </row>
    <row r="99" spans="1:25" s="6" customFormat="1" ht="12.75">
      <c r="A99" s="632">
        <v>7</v>
      </c>
      <c r="B99" s="633">
        <v>521</v>
      </c>
      <c r="C99" s="633" t="s">
        <v>86</v>
      </c>
      <c r="D99" s="696" t="s">
        <v>129</v>
      </c>
      <c r="E99" s="718">
        <v>42</v>
      </c>
      <c r="F99" s="664">
        <v>44</v>
      </c>
      <c r="G99" s="706">
        <v>41</v>
      </c>
      <c r="H99" s="718">
        <v>37</v>
      </c>
      <c r="I99" s="706">
        <v>60</v>
      </c>
      <c r="J99" s="702">
        <v>0</v>
      </c>
      <c r="K99" s="706">
        <v>69</v>
      </c>
      <c r="L99" s="706">
        <v>69</v>
      </c>
      <c r="M99" s="706">
        <v>85</v>
      </c>
      <c r="N99" s="706">
        <v>0</v>
      </c>
      <c r="O99" s="706">
        <f t="shared" si="5"/>
        <v>74.33333333333333</v>
      </c>
      <c r="P99" s="697">
        <v>26</v>
      </c>
      <c r="Q99" s="697">
        <v>27</v>
      </c>
      <c r="R99" s="697">
        <v>42</v>
      </c>
      <c r="S99" s="701">
        <v>12</v>
      </c>
      <c r="T99" s="701">
        <f>SUM(P99:S99)</f>
        <v>107</v>
      </c>
      <c r="U99" s="17"/>
      <c r="V99" s="17"/>
      <c r="W99" s="17"/>
      <c r="X99" s="17"/>
      <c r="Y99" s="17"/>
    </row>
    <row r="100" spans="1:25" s="679" customFormat="1" ht="13.5" thickBot="1">
      <c r="A100" s="676" t="s">
        <v>33</v>
      </c>
      <c r="B100" s="672"/>
      <c r="C100" s="672"/>
      <c r="D100" s="625"/>
      <c r="E100" s="708">
        <f>SUM(E88:E99)</f>
        <v>84</v>
      </c>
      <c r="F100" s="708">
        <f>SUM(F88:F99)</f>
        <v>86</v>
      </c>
      <c r="G100" s="738">
        <f>SUM(AVERAGE(G88:G99))</f>
        <v>40.583333333333336</v>
      </c>
      <c r="H100" s="738">
        <f>SUM(AVERAGE(H88:H99))</f>
        <v>35.333333333333336</v>
      </c>
      <c r="I100" s="738">
        <f>SUM(AVERAGE(I88:I99))</f>
        <v>55</v>
      </c>
      <c r="J100" s="739">
        <f>SUM(AVERAGE(J88:J99))</f>
        <v>0</v>
      </c>
      <c r="K100" s="738"/>
      <c r="L100" s="738"/>
      <c r="M100" s="738"/>
      <c r="N100" s="738"/>
      <c r="O100" s="738"/>
      <c r="P100" s="709">
        <f>SUM(P88:P99)</f>
        <v>53</v>
      </c>
      <c r="Q100" s="709">
        <f>SUM(Q88:Q99)</f>
        <v>64</v>
      </c>
      <c r="R100" s="709">
        <f>SUM(R88:R99)</f>
        <v>77</v>
      </c>
      <c r="S100" s="709">
        <f>SUM(S88:S99)</f>
        <v>27</v>
      </c>
      <c r="T100" s="709">
        <f>SUM(P100:S100)</f>
        <v>221</v>
      </c>
      <c r="V100" s="94"/>
      <c r="W100" s="94"/>
      <c r="X100" s="94"/>
      <c r="Y100" s="94"/>
    </row>
    <row r="101" spans="1:25" s="6" customFormat="1" ht="12.75">
      <c r="A101" s="680"/>
      <c r="B101" s="681"/>
      <c r="C101" s="681"/>
      <c r="D101" s="680"/>
      <c r="E101" s="680"/>
      <c r="F101" s="680"/>
      <c r="G101" s="680"/>
      <c r="H101" s="680"/>
      <c r="I101" s="680"/>
      <c r="J101" s="680"/>
      <c r="K101" s="682"/>
      <c r="L101" s="683"/>
      <c r="M101" s="680"/>
      <c r="N101" s="680"/>
      <c r="O101" s="680"/>
      <c r="P101" s="684"/>
      <c r="Q101" s="684"/>
      <c r="R101" s="685"/>
      <c r="S101" s="636"/>
      <c r="T101" s="17"/>
      <c r="U101" s="17"/>
      <c r="V101" s="17"/>
      <c r="W101" s="17"/>
      <c r="X101" s="17"/>
      <c r="Y101" s="17"/>
    </row>
    <row r="102" spans="1:25" s="6" customFormat="1" ht="12.75">
      <c r="A102" s="680"/>
      <c r="B102" s="681"/>
      <c r="C102" s="681"/>
      <c r="D102" s="680"/>
      <c r="E102" s="680"/>
      <c r="F102" s="680"/>
      <c r="G102" s="680"/>
      <c r="H102" s="680"/>
      <c r="I102" s="680"/>
      <c r="J102" s="680"/>
      <c r="K102" s="682"/>
      <c r="L102" s="683"/>
      <c r="M102" s="680"/>
      <c r="N102" s="680"/>
      <c r="O102" s="680"/>
      <c r="P102" s="684"/>
      <c r="Q102" s="684"/>
      <c r="R102" s="685"/>
      <c r="S102" s="636"/>
      <c r="T102" s="17"/>
      <c r="U102" s="17"/>
      <c r="V102" s="17"/>
      <c r="W102" s="17"/>
      <c r="X102" s="17"/>
      <c r="Y102" s="17"/>
    </row>
    <row r="103" spans="1:25" s="6" customFormat="1" ht="12.75">
      <c r="A103" s="680"/>
      <c r="B103" s="681"/>
      <c r="C103" s="681"/>
      <c r="D103" s="680"/>
      <c r="E103" s="680"/>
      <c r="F103" s="680"/>
      <c r="G103" s="680"/>
      <c r="H103" s="680"/>
      <c r="I103" s="680"/>
      <c r="J103" s="680"/>
      <c r="K103" s="682"/>
      <c r="L103" s="683"/>
      <c r="M103" s="680"/>
      <c r="N103" s="680"/>
      <c r="O103" s="680"/>
      <c r="P103" s="684"/>
      <c r="Q103" s="684"/>
      <c r="R103" s="685"/>
      <c r="S103" s="636"/>
      <c r="T103" s="17"/>
      <c r="U103" s="17"/>
      <c r="V103" s="17"/>
      <c r="W103" s="17"/>
      <c r="X103" s="17"/>
      <c r="Y103" s="17"/>
    </row>
    <row r="104" spans="1:25" s="650" customFormat="1" ht="47.25" customHeight="1">
      <c r="A104" s="639" t="s">
        <v>112</v>
      </c>
      <c r="B104" s="639" t="s">
        <v>113</v>
      </c>
      <c r="C104" s="639" t="s">
        <v>147</v>
      </c>
      <c r="D104" s="640" t="s">
        <v>114</v>
      </c>
      <c r="E104" s="641" t="s">
        <v>138</v>
      </c>
      <c r="F104" s="641" t="s">
        <v>289</v>
      </c>
      <c r="G104" s="642" t="s">
        <v>115</v>
      </c>
      <c r="H104" s="973" t="s">
        <v>151</v>
      </c>
      <c r="I104" s="974"/>
      <c r="J104" s="975"/>
      <c r="K104" s="643" t="s">
        <v>449</v>
      </c>
      <c r="L104" s="644" t="s">
        <v>116</v>
      </c>
      <c r="M104" s="639" t="s">
        <v>393</v>
      </c>
      <c r="N104" s="645" t="s">
        <v>395</v>
      </c>
      <c r="O104" s="641" t="s">
        <v>396</v>
      </c>
      <c r="P104" s="646" t="s">
        <v>140</v>
      </c>
      <c r="Q104" s="645" t="s">
        <v>141</v>
      </c>
      <c r="R104" s="647" t="s">
        <v>397</v>
      </c>
      <c r="S104" s="648"/>
      <c r="T104" s="649"/>
      <c r="U104" s="649"/>
      <c r="V104" s="649"/>
      <c r="W104" s="649"/>
      <c r="X104" s="649"/>
      <c r="Y104" s="649"/>
    </row>
    <row r="105" spans="1:25" s="661" customFormat="1" ht="13.5" customHeight="1">
      <c r="A105" s="651"/>
      <c r="B105" s="651"/>
      <c r="C105" s="651"/>
      <c r="D105" s="652"/>
      <c r="E105" s="653"/>
      <c r="F105" s="654"/>
      <c r="G105" s="655"/>
      <c r="H105" s="654" t="s">
        <v>25</v>
      </c>
      <c r="I105" s="654" t="s">
        <v>26</v>
      </c>
      <c r="J105" s="656" t="s">
        <v>50</v>
      </c>
      <c r="K105" s="710"/>
      <c r="L105" s="711"/>
      <c r="M105" s="652"/>
      <c r="N105" s="653"/>
      <c r="O105" s="653"/>
      <c r="P105" s="659"/>
      <c r="Q105" s="653"/>
      <c r="R105" s="626"/>
      <c r="S105" s="636"/>
      <c r="T105" s="660"/>
      <c r="U105" s="660"/>
      <c r="V105" s="660"/>
      <c r="W105" s="660"/>
      <c r="X105" s="660"/>
      <c r="Y105" s="660"/>
    </row>
    <row r="106" spans="1:25" s="6" customFormat="1" ht="12.75">
      <c r="A106" s="627">
        <v>8</v>
      </c>
      <c r="B106" s="628">
        <v>548</v>
      </c>
      <c r="C106" s="628" t="s">
        <v>143</v>
      </c>
      <c r="D106" s="627" t="s">
        <v>118</v>
      </c>
      <c r="E106" s="629">
        <v>0</v>
      </c>
      <c r="F106" s="627">
        <v>15</v>
      </c>
      <c r="G106" s="627">
        <v>0</v>
      </c>
      <c r="H106" s="627">
        <v>11</v>
      </c>
      <c r="I106" s="627">
        <v>4</v>
      </c>
      <c r="J106" s="627">
        <f>H106+I106</f>
        <v>15</v>
      </c>
      <c r="K106" s="630">
        <v>44.44</v>
      </c>
      <c r="L106" s="631"/>
      <c r="M106" s="627">
        <v>11</v>
      </c>
      <c r="N106" s="627">
        <v>10</v>
      </c>
      <c r="O106" s="627">
        <v>10</v>
      </c>
      <c r="P106" s="630">
        <v>8</v>
      </c>
      <c r="Q106" s="627">
        <v>8</v>
      </c>
      <c r="R106" s="728">
        <v>248</v>
      </c>
      <c r="S106" s="636"/>
      <c r="T106" s="17"/>
      <c r="U106" s="17"/>
      <c r="V106" s="17"/>
      <c r="W106" s="17"/>
      <c r="X106" s="17"/>
      <c r="Y106" s="17"/>
    </row>
    <row r="107" spans="1:25" s="6" customFormat="1" ht="12.75">
      <c r="A107" s="632">
        <v>8</v>
      </c>
      <c r="B107" s="633">
        <v>548</v>
      </c>
      <c r="C107" s="628" t="s">
        <v>143</v>
      </c>
      <c r="D107" s="632" t="s">
        <v>119</v>
      </c>
      <c r="E107" s="629">
        <v>0</v>
      </c>
      <c r="F107" s="627">
        <v>15</v>
      </c>
      <c r="G107" s="627">
        <v>0</v>
      </c>
      <c r="H107" s="627">
        <v>11</v>
      </c>
      <c r="I107" s="627">
        <v>4</v>
      </c>
      <c r="J107" s="627">
        <f aca="true" t="shared" si="6" ref="J107:J117">H107+I107</f>
        <v>15</v>
      </c>
      <c r="K107" s="634">
        <v>50</v>
      </c>
      <c r="L107" s="635"/>
      <c r="M107" s="632">
        <v>14</v>
      </c>
      <c r="N107" s="632">
        <v>12</v>
      </c>
      <c r="O107" s="632">
        <v>12</v>
      </c>
      <c r="P107" s="634">
        <v>10.03</v>
      </c>
      <c r="Q107" s="632">
        <v>9</v>
      </c>
      <c r="R107" s="712">
        <v>301</v>
      </c>
      <c r="S107" s="636"/>
      <c r="T107" s="17"/>
      <c r="U107" s="17"/>
      <c r="V107" s="17"/>
      <c r="W107" s="17"/>
      <c r="X107" s="17"/>
      <c r="Y107" s="17"/>
    </row>
    <row r="108" spans="1:25" s="6" customFormat="1" ht="12.75">
      <c r="A108" s="632">
        <v>8</v>
      </c>
      <c r="B108" s="633">
        <v>548</v>
      </c>
      <c r="C108" s="628" t="s">
        <v>143</v>
      </c>
      <c r="D108" s="632" t="s">
        <v>120</v>
      </c>
      <c r="E108" s="629">
        <v>0</v>
      </c>
      <c r="F108" s="627">
        <v>15</v>
      </c>
      <c r="G108" s="627">
        <v>0</v>
      </c>
      <c r="H108" s="627">
        <v>11</v>
      </c>
      <c r="I108" s="627">
        <v>4</v>
      </c>
      <c r="J108" s="627">
        <f t="shared" si="6"/>
        <v>15</v>
      </c>
      <c r="K108" s="634">
        <v>53.02</v>
      </c>
      <c r="L108" s="635"/>
      <c r="M108" s="632">
        <v>4</v>
      </c>
      <c r="N108" s="632">
        <v>8</v>
      </c>
      <c r="O108" s="632">
        <v>8</v>
      </c>
      <c r="P108" s="634">
        <v>10.61</v>
      </c>
      <c r="Q108" s="632">
        <v>9.54</v>
      </c>
      <c r="R108" s="712">
        <v>329</v>
      </c>
      <c r="S108" s="636"/>
      <c r="T108" s="17"/>
      <c r="U108" s="17"/>
      <c r="V108" s="17"/>
      <c r="W108" s="17"/>
      <c r="X108" s="17"/>
      <c r="Y108" s="17"/>
    </row>
    <row r="109" spans="1:25" s="6" customFormat="1" ht="12.75">
      <c r="A109" s="632">
        <v>8</v>
      </c>
      <c r="B109" s="633">
        <v>548</v>
      </c>
      <c r="C109" s="628" t="s">
        <v>143</v>
      </c>
      <c r="D109" s="632" t="s">
        <v>121</v>
      </c>
      <c r="E109" s="629">
        <v>0</v>
      </c>
      <c r="F109" s="627">
        <v>15</v>
      </c>
      <c r="G109" s="627">
        <v>0</v>
      </c>
      <c r="H109" s="627">
        <v>11</v>
      </c>
      <c r="I109" s="627">
        <v>4</v>
      </c>
      <c r="J109" s="627">
        <f t="shared" si="6"/>
        <v>15</v>
      </c>
      <c r="K109" s="634">
        <v>52.48</v>
      </c>
      <c r="L109" s="635"/>
      <c r="M109" s="632">
        <v>9</v>
      </c>
      <c r="N109" s="632">
        <v>6</v>
      </c>
      <c r="O109" s="632">
        <v>6</v>
      </c>
      <c r="P109" s="634">
        <v>9.16</v>
      </c>
      <c r="Q109" s="632">
        <v>9.45</v>
      </c>
      <c r="R109" s="712">
        <v>284</v>
      </c>
      <c r="S109" s="636"/>
      <c r="T109" s="17"/>
      <c r="U109" s="17"/>
      <c r="V109" s="17"/>
      <c r="W109" s="17"/>
      <c r="X109" s="17"/>
      <c r="Y109" s="17"/>
    </row>
    <row r="110" spans="1:25" s="6" customFormat="1" ht="12.75">
      <c r="A110" s="632">
        <v>8</v>
      </c>
      <c r="B110" s="633">
        <v>548</v>
      </c>
      <c r="C110" s="628" t="s">
        <v>143</v>
      </c>
      <c r="D110" s="632" t="s">
        <v>122</v>
      </c>
      <c r="E110" s="629">
        <v>0</v>
      </c>
      <c r="F110" s="627">
        <v>15</v>
      </c>
      <c r="G110" s="627">
        <v>0</v>
      </c>
      <c r="H110" s="627">
        <v>11</v>
      </c>
      <c r="I110" s="627">
        <v>4</v>
      </c>
      <c r="J110" s="627">
        <f t="shared" si="6"/>
        <v>15</v>
      </c>
      <c r="K110" s="634">
        <v>51.75</v>
      </c>
      <c r="L110" s="635"/>
      <c r="M110" s="632">
        <v>10</v>
      </c>
      <c r="N110" s="632">
        <v>11</v>
      </c>
      <c r="O110" s="632">
        <v>11</v>
      </c>
      <c r="P110" s="634">
        <v>8.76</v>
      </c>
      <c r="Q110" s="632">
        <v>9.32</v>
      </c>
      <c r="R110" s="712">
        <v>254</v>
      </c>
      <c r="S110" s="636"/>
      <c r="T110" s="17"/>
      <c r="U110" s="17"/>
      <c r="V110" s="17"/>
      <c r="W110" s="17"/>
      <c r="X110" s="17"/>
      <c r="Y110" s="17"/>
    </row>
    <row r="111" spans="1:25" s="6" customFormat="1" ht="12.75">
      <c r="A111" s="632">
        <v>8</v>
      </c>
      <c r="B111" s="633">
        <v>548</v>
      </c>
      <c r="C111" s="628" t="s">
        <v>143</v>
      </c>
      <c r="D111" s="632" t="s">
        <v>123</v>
      </c>
      <c r="E111" s="629">
        <v>0</v>
      </c>
      <c r="F111" s="627">
        <v>15</v>
      </c>
      <c r="G111" s="627">
        <v>0</v>
      </c>
      <c r="H111" s="627">
        <v>11</v>
      </c>
      <c r="I111" s="627">
        <v>4</v>
      </c>
      <c r="J111" s="627">
        <f t="shared" si="6"/>
        <v>15</v>
      </c>
      <c r="K111" s="634">
        <v>52.25</v>
      </c>
      <c r="L111" s="635"/>
      <c r="M111" s="632">
        <v>8</v>
      </c>
      <c r="N111" s="632">
        <v>10</v>
      </c>
      <c r="O111" s="632">
        <v>10</v>
      </c>
      <c r="P111" s="634">
        <v>9.84</v>
      </c>
      <c r="Q111" s="632">
        <v>9.4</v>
      </c>
      <c r="R111" s="712">
        <v>305</v>
      </c>
      <c r="S111" s="636"/>
      <c r="T111" s="17"/>
      <c r="U111" s="17"/>
      <c r="V111" s="17"/>
      <c r="W111" s="17"/>
      <c r="X111" s="17"/>
      <c r="Y111" s="17"/>
    </row>
    <row r="112" spans="1:25" s="6" customFormat="1" ht="12.75">
      <c r="A112" s="632">
        <v>8</v>
      </c>
      <c r="B112" s="633">
        <v>548</v>
      </c>
      <c r="C112" s="628" t="s">
        <v>143</v>
      </c>
      <c r="D112" s="632" t="s">
        <v>124</v>
      </c>
      <c r="E112" s="629">
        <v>0</v>
      </c>
      <c r="F112" s="627">
        <v>15</v>
      </c>
      <c r="G112" s="627">
        <v>0</v>
      </c>
      <c r="H112" s="627">
        <v>11</v>
      </c>
      <c r="I112" s="627">
        <v>4</v>
      </c>
      <c r="J112" s="627">
        <f t="shared" si="6"/>
        <v>15</v>
      </c>
      <c r="K112" s="634">
        <v>51.62</v>
      </c>
      <c r="L112" s="635"/>
      <c r="M112" s="632">
        <v>9</v>
      </c>
      <c r="N112" s="632">
        <v>6</v>
      </c>
      <c r="O112" s="632">
        <v>6</v>
      </c>
      <c r="P112" s="634">
        <v>8.6</v>
      </c>
      <c r="Q112" s="632">
        <v>9.29</v>
      </c>
      <c r="R112" s="712">
        <v>258</v>
      </c>
      <c r="S112" s="636"/>
      <c r="T112" s="17"/>
      <c r="U112" s="17"/>
      <c r="V112" s="17"/>
      <c r="W112" s="17"/>
      <c r="X112" s="17"/>
      <c r="Y112" s="17"/>
    </row>
    <row r="113" spans="1:25" s="6" customFormat="1" ht="12.75">
      <c r="A113" s="632">
        <v>8</v>
      </c>
      <c r="B113" s="633">
        <v>548</v>
      </c>
      <c r="C113" s="628" t="s">
        <v>143</v>
      </c>
      <c r="D113" s="632" t="s">
        <v>125</v>
      </c>
      <c r="E113" s="629">
        <v>0</v>
      </c>
      <c r="F113" s="627">
        <v>15</v>
      </c>
      <c r="G113" s="627">
        <v>0</v>
      </c>
      <c r="H113" s="627">
        <v>11</v>
      </c>
      <c r="I113" s="627">
        <v>4</v>
      </c>
      <c r="J113" s="627">
        <f t="shared" si="6"/>
        <v>15</v>
      </c>
      <c r="K113" s="634">
        <v>51.62</v>
      </c>
      <c r="L113" s="635"/>
      <c r="M113" s="632">
        <v>9</v>
      </c>
      <c r="N113" s="632">
        <v>9</v>
      </c>
      <c r="O113" s="632">
        <v>9</v>
      </c>
      <c r="P113" s="634">
        <v>9.29</v>
      </c>
      <c r="Q113" s="632">
        <v>9.29</v>
      </c>
      <c r="R113" s="712">
        <v>288</v>
      </c>
      <c r="S113" s="636"/>
      <c r="T113" s="17"/>
      <c r="U113" s="17"/>
      <c r="V113" s="17"/>
      <c r="W113" s="17"/>
      <c r="X113" s="17"/>
      <c r="Y113" s="17"/>
    </row>
    <row r="114" spans="1:25" s="6" customFormat="1" ht="12.75">
      <c r="A114" s="632">
        <v>8</v>
      </c>
      <c r="B114" s="633">
        <v>548</v>
      </c>
      <c r="C114" s="628" t="s">
        <v>143</v>
      </c>
      <c r="D114" s="632" t="s">
        <v>126</v>
      </c>
      <c r="E114" s="629">
        <v>0</v>
      </c>
      <c r="F114" s="627">
        <v>15</v>
      </c>
      <c r="G114" s="627">
        <v>0</v>
      </c>
      <c r="H114" s="627">
        <v>11</v>
      </c>
      <c r="I114" s="627">
        <v>4</v>
      </c>
      <c r="J114" s="627">
        <f t="shared" si="6"/>
        <v>15</v>
      </c>
      <c r="K114" s="634">
        <v>51.8</v>
      </c>
      <c r="L114" s="635"/>
      <c r="M114" s="632">
        <v>12</v>
      </c>
      <c r="N114" s="632">
        <v>10</v>
      </c>
      <c r="O114" s="632">
        <v>10</v>
      </c>
      <c r="P114" s="634">
        <v>9.6</v>
      </c>
      <c r="Q114" s="632">
        <v>9.32</v>
      </c>
      <c r="R114" s="712">
        <v>288</v>
      </c>
      <c r="S114" s="636"/>
      <c r="T114" s="17"/>
      <c r="U114" s="17"/>
      <c r="V114" s="17"/>
      <c r="W114" s="17"/>
      <c r="X114" s="17"/>
      <c r="Y114" s="17"/>
    </row>
    <row r="115" spans="1:25" s="6" customFormat="1" ht="12.75">
      <c r="A115" s="632">
        <v>8</v>
      </c>
      <c r="B115" s="633">
        <v>548</v>
      </c>
      <c r="C115" s="628" t="s">
        <v>143</v>
      </c>
      <c r="D115" s="632" t="s">
        <v>127</v>
      </c>
      <c r="E115" s="629">
        <v>0</v>
      </c>
      <c r="F115" s="627">
        <v>15</v>
      </c>
      <c r="G115" s="627">
        <v>0</v>
      </c>
      <c r="H115" s="627">
        <v>11</v>
      </c>
      <c r="I115" s="627">
        <v>4</v>
      </c>
      <c r="J115" s="627">
        <f t="shared" si="6"/>
        <v>15</v>
      </c>
      <c r="K115" s="634">
        <v>54.12</v>
      </c>
      <c r="L115" s="635"/>
      <c r="M115" s="632">
        <v>16</v>
      </c>
      <c r="N115" s="632">
        <v>27</v>
      </c>
      <c r="O115" s="632">
        <v>15</v>
      </c>
      <c r="P115" s="634">
        <v>13.42</v>
      </c>
      <c r="Q115" s="632">
        <v>9.74</v>
      </c>
      <c r="R115" s="712">
        <v>416</v>
      </c>
      <c r="S115" s="636"/>
      <c r="T115" s="17"/>
      <c r="U115" s="17"/>
      <c r="V115" s="17"/>
      <c r="W115" s="17"/>
      <c r="X115" s="17"/>
      <c r="Y115" s="17"/>
    </row>
    <row r="116" spans="1:25" s="6" customFormat="1" ht="12.75">
      <c r="A116" s="632">
        <v>8</v>
      </c>
      <c r="B116" s="633">
        <v>548</v>
      </c>
      <c r="C116" s="628" t="s">
        <v>143</v>
      </c>
      <c r="D116" s="632" t="s">
        <v>128</v>
      </c>
      <c r="E116" s="629">
        <v>0</v>
      </c>
      <c r="F116" s="627">
        <v>15</v>
      </c>
      <c r="G116" s="627">
        <v>0</v>
      </c>
      <c r="H116" s="627">
        <v>11</v>
      </c>
      <c r="I116" s="627">
        <v>4</v>
      </c>
      <c r="J116" s="627">
        <f t="shared" si="6"/>
        <v>15</v>
      </c>
      <c r="K116" s="634">
        <v>55.36</v>
      </c>
      <c r="L116" s="635"/>
      <c r="M116" s="632"/>
      <c r="N116" s="632"/>
      <c r="O116" s="632"/>
      <c r="P116" s="634"/>
      <c r="Q116" s="632"/>
      <c r="R116" s="712"/>
      <c r="S116" s="636"/>
      <c r="T116" s="17"/>
      <c r="U116" s="17"/>
      <c r="V116" s="17"/>
      <c r="W116" s="17"/>
      <c r="X116" s="17"/>
      <c r="Y116" s="17"/>
    </row>
    <row r="117" spans="1:25" s="6" customFormat="1" ht="12.75">
      <c r="A117" s="632">
        <v>8</v>
      </c>
      <c r="B117" s="633">
        <v>548</v>
      </c>
      <c r="C117" s="628" t="s">
        <v>143</v>
      </c>
      <c r="D117" s="632" t="s">
        <v>129</v>
      </c>
      <c r="E117" s="629">
        <v>0</v>
      </c>
      <c r="F117" s="627">
        <v>15</v>
      </c>
      <c r="G117" s="627">
        <v>0</v>
      </c>
      <c r="H117" s="627">
        <v>11</v>
      </c>
      <c r="I117" s="627">
        <v>4</v>
      </c>
      <c r="J117" s="627">
        <f t="shared" si="6"/>
        <v>15</v>
      </c>
      <c r="K117" s="634">
        <v>55.89</v>
      </c>
      <c r="L117" s="635"/>
      <c r="M117" s="632"/>
      <c r="N117" s="632"/>
      <c r="O117" s="632"/>
      <c r="P117" s="634"/>
      <c r="Q117" s="632"/>
      <c r="R117" s="712"/>
      <c r="S117" s="636"/>
      <c r="T117" s="17"/>
      <c r="U117" s="17"/>
      <c r="V117" s="17"/>
      <c r="W117" s="17"/>
      <c r="X117" s="17"/>
      <c r="Y117" s="17"/>
    </row>
    <row r="118" spans="1:25" s="679" customFormat="1" ht="13.5" thickBot="1">
      <c r="A118" s="676" t="s">
        <v>33</v>
      </c>
      <c r="B118" s="672"/>
      <c r="C118" s="672"/>
      <c r="D118" s="676"/>
      <c r="E118" s="673"/>
      <c r="F118" s="676"/>
      <c r="G118" s="676">
        <f>G117</f>
        <v>0</v>
      </c>
      <c r="H118" s="673">
        <f>H117</f>
        <v>11</v>
      </c>
      <c r="I118" s="673">
        <f>I117</f>
        <v>4</v>
      </c>
      <c r="J118" s="673">
        <f>J117</f>
        <v>15</v>
      </c>
      <c r="K118" s="674">
        <f>SUM(AVERAGE(K106:K117))</f>
        <v>52.02916666666667</v>
      </c>
      <c r="L118" s="674" t="e">
        <f>SUM(AVERAGE(L106:L117))</f>
        <v>#DIV/0!</v>
      </c>
      <c r="M118" s="676">
        <f>SUM(M106:M117)</f>
        <v>102</v>
      </c>
      <c r="N118" s="676">
        <f>SUM(N106:N117)</f>
        <v>109</v>
      </c>
      <c r="O118" s="676">
        <f>SUM(O106:O117)</f>
        <v>97</v>
      </c>
      <c r="P118" s="674">
        <f>SUM(AVERAGE(P106:P117))</f>
        <v>9.730999999999998</v>
      </c>
      <c r="Q118" s="674">
        <f>SUM(AVERAGE(Q106:Q117))</f>
        <v>9.234999999999998</v>
      </c>
      <c r="R118" s="713">
        <f>SUM(R106:R117)</f>
        <v>2971</v>
      </c>
      <c r="S118" s="730"/>
      <c r="T118" s="94"/>
      <c r="U118" s="94"/>
      <c r="V118" s="94"/>
      <c r="W118" s="94"/>
      <c r="X118" s="94"/>
      <c r="Y118" s="94"/>
    </row>
    <row r="119" spans="1:25" s="6" customFormat="1" ht="12.75">
      <c r="A119" s="680"/>
      <c r="B119" s="681"/>
      <c r="C119" s="681"/>
      <c r="D119" s="680"/>
      <c r="E119" s="680"/>
      <c r="F119" s="680"/>
      <c r="G119" s="680"/>
      <c r="H119" s="680"/>
      <c r="I119" s="680"/>
      <c r="J119" s="680"/>
      <c r="K119" s="682"/>
      <c r="L119" s="683"/>
      <c r="M119" s="680"/>
      <c r="N119" s="680"/>
      <c r="O119" s="680"/>
      <c r="P119" s="684"/>
      <c r="Q119" s="684"/>
      <c r="R119" s="685"/>
      <c r="S119" s="636"/>
      <c r="T119" s="17"/>
      <c r="U119" s="17"/>
      <c r="V119" s="17"/>
      <c r="W119" s="17"/>
      <c r="X119" s="17"/>
      <c r="Y119" s="17"/>
    </row>
    <row r="120" spans="1:25" s="6" customFormat="1" ht="12.75">
      <c r="A120" s="680"/>
      <c r="B120" s="681"/>
      <c r="C120" s="681"/>
      <c r="D120" s="680"/>
      <c r="E120" s="680"/>
      <c r="F120" s="680"/>
      <c r="G120" s="680"/>
      <c r="H120" s="680"/>
      <c r="I120" s="680"/>
      <c r="J120" s="680"/>
      <c r="K120" s="682"/>
      <c r="L120" s="683"/>
      <c r="M120" s="680"/>
      <c r="N120" s="680"/>
      <c r="O120" s="680"/>
      <c r="P120" s="684"/>
      <c r="Q120" s="684"/>
      <c r="R120" s="685"/>
      <c r="S120" s="636"/>
      <c r="T120" s="17"/>
      <c r="U120" s="17"/>
      <c r="V120" s="17"/>
      <c r="W120" s="17"/>
      <c r="X120" s="17"/>
      <c r="Y120" s="17"/>
    </row>
    <row r="121" spans="1:25" s="6" customFormat="1" ht="18.75" customHeight="1">
      <c r="A121" s="686" t="s">
        <v>112</v>
      </c>
      <c r="B121" s="686" t="s">
        <v>113</v>
      </c>
      <c r="C121" s="686" t="s">
        <v>147</v>
      </c>
      <c r="D121" s="687" t="s">
        <v>114</v>
      </c>
      <c r="E121" s="966" t="s">
        <v>142</v>
      </c>
      <c r="F121" s="976"/>
      <c r="G121" s="966" t="s">
        <v>230</v>
      </c>
      <c r="H121" s="963"/>
      <c r="I121" s="963"/>
      <c r="J121" s="965"/>
      <c r="K121" s="966" t="s">
        <v>202</v>
      </c>
      <c r="L121" s="963"/>
      <c r="M121" s="963"/>
      <c r="N121" s="963"/>
      <c r="O121" s="965"/>
      <c r="P121" s="979" t="s">
        <v>399</v>
      </c>
      <c r="Q121" s="963"/>
      <c r="R121" s="963"/>
      <c r="S121" s="963"/>
      <c r="T121" s="965"/>
      <c r="U121" s="622"/>
      <c r="V121" s="17"/>
      <c r="W121" s="17"/>
      <c r="X121" s="17"/>
      <c r="Y121" s="17"/>
    </row>
    <row r="122" spans="1:25" s="6" customFormat="1" ht="18.75" customHeight="1">
      <c r="A122" s="653"/>
      <c r="B122" s="653"/>
      <c r="C122" s="653"/>
      <c r="D122" s="653"/>
      <c r="E122" s="690" t="s">
        <v>145</v>
      </c>
      <c r="F122" s="690" t="s">
        <v>189</v>
      </c>
      <c r="G122" s="694" t="s">
        <v>25</v>
      </c>
      <c r="H122" s="694" t="s">
        <v>26</v>
      </c>
      <c r="I122" s="694" t="s">
        <v>153</v>
      </c>
      <c r="J122" s="740" t="s">
        <v>152</v>
      </c>
      <c r="K122" s="691" t="s">
        <v>25</v>
      </c>
      <c r="L122" s="691" t="s">
        <v>26</v>
      </c>
      <c r="M122" s="691" t="s">
        <v>153</v>
      </c>
      <c r="N122" s="691" t="s">
        <v>152</v>
      </c>
      <c r="O122" s="691" t="s">
        <v>190</v>
      </c>
      <c r="P122" s="691" t="s">
        <v>25</v>
      </c>
      <c r="Q122" s="691" t="s">
        <v>26</v>
      </c>
      <c r="R122" s="691" t="s">
        <v>153</v>
      </c>
      <c r="S122" s="741" t="s">
        <v>152</v>
      </c>
      <c r="T122" s="733" t="s">
        <v>50</v>
      </c>
      <c r="U122" s="17"/>
      <c r="V122" s="17"/>
      <c r="W122" s="17"/>
      <c r="X122" s="17"/>
      <c r="Y122" s="17"/>
    </row>
    <row r="123" spans="1:25" s="6" customFormat="1" ht="12.75">
      <c r="A123" s="627">
        <v>8</v>
      </c>
      <c r="B123" s="628">
        <v>548</v>
      </c>
      <c r="C123" s="628" t="s">
        <v>143</v>
      </c>
      <c r="D123" s="742" t="s">
        <v>118</v>
      </c>
      <c r="E123" s="743"/>
      <c r="F123" s="744"/>
      <c r="G123" s="903">
        <v>20.75</v>
      </c>
      <c r="H123" s="903">
        <v>26.5</v>
      </c>
      <c r="I123" s="745">
        <v>35</v>
      </c>
      <c r="J123" s="725">
        <v>10</v>
      </c>
      <c r="K123" s="697">
        <v>31</v>
      </c>
      <c r="L123" s="697">
        <v>21</v>
      </c>
      <c r="M123" s="697">
        <v>23</v>
      </c>
      <c r="N123" s="697">
        <v>40</v>
      </c>
      <c r="O123" s="700">
        <f>AVERAGE(K123:M123)</f>
        <v>25</v>
      </c>
      <c r="P123" s="697"/>
      <c r="Q123" s="697"/>
      <c r="R123" s="697"/>
      <c r="S123" s="663"/>
      <c r="T123" s="746"/>
      <c r="U123" s="17"/>
      <c r="V123" s="17"/>
      <c r="W123" s="17"/>
      <c r="X123" s="17"/>
      <c r="Y123" s="17"/>
    </row>
    <row r="124" spans="1:25" s="6" customFormat="1" ht="12.75">
      <c r="A124" s="627">
        <v>8</v>
      </c>
      <c r="B124" s="628">
        <v>548</v>
      </c>
      <c r="C124" s="628" t="s">
        <v>143</v>
      </c>
      <c r="D124" s="696" t="s">
        <v>119</v>
      </c>
      <c r="E124" s="747"/>
      <c r="F124" s="748"/>
      <c r="G124" s="745">
        <v>29</v>
      </c>
      <c r="H124" s="903">
        <v>26.5</v>
      </c>
      <c r="I124" s="745">
        <v>45</v>
      </c>
      <c r="J124" s="725">
        <v>10</v>
      </c>
      <c r="K124" s="697">
        <v>31</v>
      </c>
      <c r="L124" s="697">
        <v>21</v>
      </c>
      <c r="M124" s="697">
        <v>23</v>
      </c>
      <c r="N124" s="697">
        <v>40</v>
      </c>
      <c r="O124" s="700">
        <f aca="true" t="shared" si="7" ref="O124:O134">AVERAGE(K124:M124)</f>
        <v>25</v>
      </c>
      <c r="P124" s="697"/>
      <c r="Q124" s="697"/>
      <c r="R124" s="697"/>
      <c r="S124" s="663"/>
      <c r="T124" s="746"/>
      <c r="U124" s="17"/>
      <c r="V124" s="17"/>
      <c r="W124" s="17"/>
      <c r="X124" s="17"/>
      <c r="Y124" s="17"/>
    </row>
    <row r="125" spans="1:25" s="6" customFormat="1" ht="12.75">
      <c r="A125" s="627">
        <v>8</v>
      </c>
      <c r="B125" s="628">
        <v>548</v>
      </c>
      <c r="C125" s="628" t="s">
        <v>143</v>
      </c>
      <c r="D125" s="696" t="s">
        <v>120</v>
      </c>
      <c r="E125" s="747"/>
      <c r="F125" s="748"/>
      <c r="G125" s="745">
        <v>29</v>
      </c>
      <c r="H125" s="903">
        <v>27</v>
      </c>
      <c r="I125" s="745">
        <v>40</v>
      </c>
      <c r="J125" s="725">
        <v>10</v>
      </c>
      <c r="K125" s="697">
        <v>30</v>
      </c>
      <c r="L125" s="697">
        <v>20</v>
      </c>
      <c r="M125" s="697">
        <v>33</v>
      </c>
      <c r="N125" s="697">
        <v>45</v>
      </c>
      <c r="O125" s="700">
        <f t="shared" si="7"/>
        <v>27.666666666666668</v>
      </c>
      <c r="P125" s="697"/>
      <c r="Q125" s="697"/>
      <c r="R125" s="697"/>
      <c r="S125" s="663"/>
      <c r="T125" s="746"/>
      <c r="U125" s="17"/>
      <c r="V125" s="17"/>
      <c r="W125" s="17"/>
      <c r="X125" s="17"/>
      <c r="Y125" s="17"/>
    </row>
    <row r="126" spans="1:25" s="6" customFormat="1" ht="12.75">
      <c r="A126" s="627">
        <v>8</v>
      </c>
      <c r="B126" s="628">
        <v>548</v>
      </c>
      <c r="C126" s="628" t="s">
        <v>143</v>
      </c>
      <c r="D126" s="696" t="s">
        <v>121</v>
      </c>
      <c r="E126" s="749"/>
      <c r="F126" s="750"/>
      <c r="G126" s="745">
        <v>30</v>
      </c>
      <c r="H126" s="903">
        <v>27.5</v>
      </c>
      <c r="I126" s="745">
        <v>45</v>
      </c>
      <c r="J126" s="725">
        <v>10</v>
      </c>
      <c r="K126" s="697">
        <v>45</v>
      </c>
      <c r="L126" s="697">
        <v>55</v>
      </c>
      <c r="M126" s="697">
        <v>34</v>
      </c>
      <c r="N126" s="697">
        <v>50</v>
      </c>
      <c r="O126" s="700">
        <f t="shared" si="7"/>
        <v>44.666666666666664</v>
      </c>
      <c r="P126" s="697"/>
      <c r="Q126" s="697"/>
      <c r="R126" s="697"/>
      <c r="S126" s="663"/>
      <c r="T126" s="746"/>
      <c r="U126" s="17"/>
      <c r="V126" s="17"/>
      <c r="W126" s="17"/>
      <c r="X126" s="17"/>
      <c r="Y126" s="17"/>
    </row>
    <row r="127" spans="1:25" s="6" customFormat="1" ht="12.75">
      <c r="A127" s="627">
        <v>8</v>
      </c>
      <c r="B127" s="628">
        <v>548</v>
      </c>
      <c r="C127" s="628" t="s">
        <v>143</v>
      </c>
      <c r="D127" s="696" t="s">
        <v>122</v>
      </c>
      <c r="E127" s="749"/>
      <c r="F127" s="751"/>
      <c r="G127" s="745">
        <v>30</v>
      </c>
      <c r="H127" s="903">
        <v>27.5</v>
      </c>
      <c r="I127" s="745">
        <v>45</v>
      </c>
      <c r="J127" s="725">
        <v>10</v>
      </c>
      <c r="K127" s="697">
        <v>50</v>
      </c>
      <c r="L127" s="697">
        <v>55</v>
      </c>
      <c r="M127" s="697">
        <v>35</v>
      </c>
      <c r="N127" s="697">
        <v>55</v>
      </c>
      <c r="O127" s="700">
        <f t="shared" si="7"/>
        <v>46.666666666666664</v>
      </c>
      <c r="P127" s="697"/>
      <c r="Q127" s="697"/>
      <c r="R127" s="697"/>
      <c r="S127" s="663"/>
      <c r="T127" s="746"/>
      <c r="U127" s="17"/>
      <c r="V127" s="17"/>
      <c r="W127" s="17"/>
      <c r="X127" s="17"/>
      <c r="Y127" s="17"/>
    </row>
    <row r="128" spans="1:25" s="6" customFormat="1" ht="12.75">
      <c r="A128" s="627">
        <v>8</v>
      </c>
      <c r="B128" s="628">
        <v>548</v>
      </c>
      <c r="C128" s="628" t="s">
        <v>143</v>
      </c>
      <c r="D128" s="696" t="s">
        <v>123</v>
      </c>
      <c r="E128" s="752">
        <v>31.11</v>
      </c>
      <c r="F128" s="753">
        <v>29</v>
      </c>
      <c r="G128" s="754">
        <v>30</v>
      </c>
      <c r="H128" s="903">
        <v>27.5</v>
      </c>
      <c r="I128" s="754">
        <v>45</v>
      </c>
      <c r="J128" s="725">
        <v>10</v>
      </c>
      <c r="K128" s="697">
        <v>40</v>
      </c>
      <c r="L128" s="697">
        <v>50</v>
      </c>
      <c r="M128" s="697">
        <v>43</v>
      </c>
      <c r="N128" s="697">
        <v>55</v>
      </c>
      <c r="O128" s="700">
        <f t="shared" si="7"/>
        <v>44.333333333333336</v>
      </c>
      <c r="P128" s="755">
        <v>27</v>
      </c>
      <c r="Q128" s="755">
        <v>4</v>
      </c>
      <c r="R128" s="755">
        <v>17</v>
      </c>
      <c r="S128" s="756">
        <v>6</v>
      </c>
      <c r="T128" s="746">
        <f>SUM(P128:S128)</f>
        <v>54</v>
      </c>
      <c r="U128" s="17"/>
      <c r="V128" s="17"/>
      <c r="W128" s="17"/>
      <c r="X128" s="17"/>
      <c r="Y128" s="17"/>
    </row>
    <row r="129" spans="1:25" s="6" customFormat="1" ht="12.75">
      <c r="A129" s="627">
        <v>8</v>
      </c>
      <c r="B129" s="628">
        <v>548</v>
      </c>
      <c r="C129" s="628" t="s">
        <v>143</v>
      </c>
      <c r="D129" s="696" t="s">
        <v>124</v>
      </c>
      <c r="E129" s="749"/>
      <c r="F129" s="751"/>
      <c r="G129" s="745">
        <v>30</v>
      </c>
      <c r="H129" s="903">
        <v>27.5</v>
      </c>
      <c r="I129" s="745">
        <v>45.3</v>
      </c>
      <c r="J129" s="725">
        <v>5</v>
      </c>
      <c r="K129" s="697">
        <v>45</v>
      </c>
      <c r="L129" s="697">
        <v>55</v>
      </c>
      <c r="M129" s="697">
        <v>40</v>
      </c>
      <c r="N129" s="697">
        <v>57</v>
      </c>
      <c r="O129" s="700">
        <f t="shared" si="7"/>
        <v>46.666666666666664</v>
      </c>
      <c r="P129" s="697"/>
      <c r="Q129" s="697"/>
      <c r="R129" s="697"/>
      <c r="S129" s="663"/>
      <c r="T129" s="746"/>
      <c r="U129" s="17"/>
      <c r="V129" s="17"/>
      <c r="W129" s="17"/>
      <c r="X129" s="17"/>
      <c r="Y129" s="17"/>
    </row>
    <row r="130" spans="1:25" s="6" customFormat="1" ht="12.75">
      <c r="A130" s="627">
        <v>8</v>
      </c>
      <c r="B130" s="628">
        <v>548</v>
      </c>
      <c r="C130" s="628" t="s">
        <v>143</v>
      </c>
      <c r="D130" s="696" t="s">
        <v>125</v>
      </c>
      <c r="E130" s="749"/>
      <c r="F130" s="751"/>
      <c r="G130" s="745">
        <v>30</v>
      </c>
      <c r="H130" s="903">
        <v>0</v>
      </c>
      <c r="I130" s="745">
        <v>49.6</v>
      </c>
      <c r="J130" s="725">
        <v>10</v>
      </c>
      <c r="K130" s="697">
        <v>42</v>
      </c>
      <c r="L130" s="697">
        <v>101</v>
      </c>
      <c r="M130" s="697">
        <v>76</v>
      </c>
      <c r="N130" s="697">
        <v>57</v>
      </c>
      <c r="O130" s="700">
        <f t="shared" si="7"/>
        <v>73</v>
      </c>
      <c r="P130" s="697"/>
      <c r="Q130" s="697"/>
      <c r="R130" s="697"/>
      <c r="S130" s="663"/>
      <c r="T130" s="746"/>
      <c r="U130" s="17"/>
      <c r="V130" s="17"/>
      <c r="W130" s="17"/>
      <c r="X130" s="17"/>
      <c r="Y130" s="17"/>
    </row>
    <row r="131" spans="1:25" s="6" customFormat="1" ht="12.75">
      <c r="A131" s="627">
        <v>8</v>
      </c>
      <c r="B131" s="628">
        <v>548</v>
      </c>
      <c r="C131" s="628" t="s">
        <v>143</v>
      </c>
      <c r="D131" s="696" t="s">
        <v>126</v>
      </c>
      <c r="E131" s="749"/>
      <c r="F131" s="751"/>
      <c r="G131" s="745">
        <v>29</v>
      </c>
      <c r="H131" s="903">
        <v>0</v>
      </c>
      <c r="I131" s="745">
        <v>45.5</v>
      </c>
      <c r="J131" s="725">
        <v>10</v>
      </c>
      <c r="K131" s="697">
        <v>51.8</v>
      </c>
      <c r="L131" s="697">
        <v>79.5</v>
      </c>
      <c r="M131" s="697">
        <v>76.5</v>
      </c>
      <c r="N131" s="697">
        <v>65</v>
      </c>
      <c r="O131" s="700">
        <f t="shared" si="7"/>
        <v>69.26666666666667</v>
      </c>
      <c r="P131" s="697"/>
      <c r="Q131" s="697"/>
      <c r="R131" s="697"/>
      <c r="S131" s="663"/>
      <c r="T131" s="746"/>
      <c r="U131" s="17"/>
      <c r="V131" s="17"/>
      <c r="W131" s="17"/>
      <c r="X131" s="17"/>
      <c r="Y131" s="17"/>
    </row>
    <row r="132" spans="1:25" s="6" customFormat="1" ht="12.75">
      <c r="A132" s="627">
        <v>8</v>
      </c>
      <c r="B132" s="628">
        <v>548</v>
      </c>
      <c r="C132" s="628" t="s">
        <v>143</v>
      </c>
      <c r="D132" s="696" t="s">
        <v>127</v>
      </c>
      <c r="E132" s="749"/>
      <c r="F132" s="751"/>
      <c r="G132" s="745">
        <v>29</v>
      </c>
      <c r="H132" s="903">
        <v>28</v>
      </c>
      <c r="I132" s="745">
        <v>43.5</v>
      </c>
      <c r="J132" s="725">
        <v>10</v>
      </c>
      <c r="K132" s="697">
        <v>25.5</v>
      </c>
      <c r="L132" s="697">
        <v>70.5</v>
      </c>
      <c r="M132" s="697">
        <v>33.5</v>
      </c>
      <c r="N132" s="697">
        <v>62</v>
      </c>
      <c r="O132" s="700">
        <f t="shared" si="7"/>
        <v>43.166666666666664</v>
      </c>
      <c r="P132" s="697"/>
      <c r="Q132" s="697"/>
      <c r="R132" s="697"/>
      <c r="S132" s="663"/>
      <c r="T132" s="746"/>
      <c r="U132" s="17"/>
      <c r="V132" s="17"/>
      <c r="W132" s="17"/>
      <c r="X132" s="17"/>
      <c r="Y132" s="17"/>
    </row>
    <row r="133" spans="1:25" s="6" customFormat="1" ht="12.75">
      <c r="A133" s="627">
        <v>8</v>
      </c>
      <c r="B133" s="628">
        <v>548</v>
      </c>
      <c r="C133" s="628" t="s">
        <v>143</v>
      </c>
      <c r="D133" s="696" t="s">
        <v>128</v>
      </c>
      <c r="E133" s="749"/>
      <c r="F133" s="751"/>
      <c r="G133" s="703">
        <v>29</v>
      </c>
      <c r="H133" s="903">
        <v>25</v>
      </c>
      <c r="I133" s="704">
        <v>45.5</v>
      </c>
      <c r="J133" s="725">
        <v>10</v>
      </c>
      <c r="K133" s="703">
        <v>19.5</v>
      </c>
      <c r="L133" s="704">
        <v>65.5</v>
      </c>
      <c r="M133" s="704">
        <v>45.5</v>
      </c>
      <c r="N133" s="697">
        <v>67</v>
      </c>
      <c r="O133" s="700">
        <f t="shared" si="7"/>
        <v>43.5</v>
      </c>
      <c r="P133" s="697"/>
      <c r="Q133" s="697"/>
      <c r="R133" s="697"/>
      <c r="S133" s="663"/>
      <c r="T133" s="746"/>
      <c r="U133" s="17"/>
      <c r="V133" s="17"/>
      <c r="W133" s="17"/>
      <c r="X133" s="17"/>
      <c r="Y133" s="17"/>
    </row>
    <row r="134" spans="1:25" s="6" customFormat="1" ht="12.75">
      <c r="A134" s="627">
        <v>8</v>
      </c>
      <c r="B134" s="628">
        <v>548</v>
      </c>
      <c r="C134" s="628" t="s">
        <v>143</v>
      </c>
      <c r="D134" s="696" t="s">
        <v>129</v>
      </c>
      <c r="E134" s="747">
        <v>25.36</v>
      </c>
      <c r="F134" s="747">
        <v>29.25</v>
      </c>
      <c r="G134" s="706">
        <v>29.5</v>
      </c>
      <c r="H134" s="903">
        <v>26</v>
      </c>
      <c r="I134" s="706">
        <v>42.5</v>
      </c>
      <c r="J134" s="725">
        <v>10</v>
      </c>
      <c r="K134" s="706">
        <v>15.5</v>
      </c>
      <c r="L134" s="706">
        <v>65.5</v>
      </c>
      <c r="M134" s="706">
        <v>13.5</v>
      </c>
      <c r="N134" s="697">
        <v>70</v>
      </c>
      <c r="O134" s="700">
        <f t="shared" si="7"/>
        <v>31.5</v>
      </c>
      <c r="P134" s="697">
        <v>31</v>
      </c>
      <c r="Q134" s="697">
        <v>8</v>
      </c>
      <c r="R134" s="697">
        <v>18</v>
      </c>
      <c r="S134" s="663">
        <v>3</v>
      </c>
      <c r="T134" s="746">
        <f>SUM(P134:S134)</f>
        <v>60</v>
      </c>
      <c r="U134" s="17"/>
      <c r="V134" s="17"/>
      <c r="W134" s="17"/>
      <c r="X134" s="17"/>
      <c r="Y134" s="17"/>
    </row>
    <row r="135" spans="1:25" s="679" customFormat="1" ht="13.5" thickBot="1">
      <c r="A135" s="676" t="s">
        <v>33</v>
      </c>
      <c r="B135" s="672"/>
      <c r="C135" s="672"/>
      <c r="D135" s="625"/>
      <c r="E135" s="709">
        <f>SUM(E123:E134)</f>
        <v>56.47</v>
      </c>
      <c r="F135" s="709">
        <f>SUM(F123:F134)</f>
        <v>58.25</v>
      </c>
      <c r="G135" s="708">
        <f>SUM(AVERAGE(G123:G134))</f>
        <v>28.770833333333332</v>
      </c>
      <c r="H135" s="708">
        <f>SUM(AVERAGE(H123:H134))</f>
        <v>22.416666666666668</v>
      </c>
      <c r="I135" s="708">
        <f>SUM(AVERAGE(I123:I134))</f>
        <v>43.90833333333334</v>
      </c>
      <c r="J135" s="720">
        <f>SUM(AVERAGE(J123:J134))</f>
        <v>9.583333333333334</v>
      </c>
      <c r="K135" s="708"/>
      <c r="L135" s="708"/>
      <c r="M135" s="708"/>
      <c r="N135" s="708"/>
      <c r="O135" s="708"/>
      <c r="P135" s="709">
        <f>SUM(P123:P134)</f>
        <v>58</v>
      </c>
      <c r="Q135" s="709">
        <f>SUM(Q123:Q134)</f>
        <v>12</v>
      </c>
      <c r="R135" s="709">
        <f>SUM(R123:R134)</f>
        <v>35</v>
      </c>
      <c r="S135" s="709">
        <f>SUM(S123:S134)</f>
        <v>9</v>
      </c>
      <c r="T135" s="757">
        <f>SUM(T123:T134)</f>
        <v>114</v>
      </c>
      <c r="V135" s="94"/>
      <c r="W135" s="94"/>
      <c r="X135" s="94"/>
      <c r="Y135" s="94"/>
    </row>
    <row r="136" spans="1:25" s="6" customFormat="1" ht="12.75">
      <c r="A136" s="680"/>
      <c r="B136" s="681"/>
      <c r="C136" s="681"/>
      <c r="D136" s="680"/>
      <c r="E136" s="680"/>
      <c r="F136" s="680"/>
      <c r="G136" s="680"/>
      <c r="H136" s="680"/>
      <c r="I136" s="680"/>
      <c r="J136" s="680"/>
      <c r="K136" s="682"/>
      <c r="L136" s="683"/>
      <c r="M136" s="680"/>
      <c r="N136" s="680"/>
      <c r="O136" s="680"/>
      <c r="P136" s="684"/>
      <c r="Q136" s="684"/>
      <c r="R136" s="685"/>
      <c r="S136" s="636"/>
      <c r="T136" s="17"/>
      <c r="U136" s="17"/>
      <c r="V136" s="17"/>
      <c r="W136" s="17"/>
      <c r="X136" s="17"/>
      <c r="Y136" s="17"/>
    </row>
    <row r="137" spans="1:25" s="6" customFormat="1" ht="12.75">
      <c r="A137" s="680"/>
      <c r="B137" s="681"/>
      <c r="C137" s="681"/>
      <c r="D137" s="680"/>
      <c r="E137" s="680"/>
      <c r="F137" s="680"/>
      <c r="G137" s="680"/>
      <c r="H137" s="680"/>
      <c r="I137" s="680"/>
      <c r="J137" s="680"/>
      <c r="K137" s="682"/>
      <c r="L137" s="683"/>
      <c r="M137" s="680"/>
      <c r="N137" s="680"/>
      <c r="O137" s="680"/>
      <c r="P137" s="684"/>
      <c r="Q137" s="684"/>
      <c r="R137" s="685"/>
      <c r="S137" s="636"/>
      <c r="T137" s="17"/>
      <c r="U137" s="17"/>
      <c r="V137" s="17"/>
      <c r="W137" s="17"/>
      <c r="X137" s="17"/>
      <c r="Y137" s="17"/>
    </row>
    <row r="138" spans="1:25" s="650" customFormat="1" ht="47.25" customHeight="1">
      <c r="A138" s="639" t="s">
        <v>112</v>
      </c>
      <c r="B138" s="639" t="s">
        <v>113</v>
      </c>
      <c r="C138" s="639" t="s">
        <v>147</v>
      </c>
      <c r="D138" s="640" t="s">
        <v>114</v>
      </c>
      <c r="E138" s="641" t="s">
        <v>138</v>
      </c>
      <c r="F138" s="641" t="s">
        <v>289</v>
      </c>
      <c r="G138" s="642" t="s">
        <v>115</v>
      </c>
      <c r="H138" s="973" t="s">
        <v>151</v>
      </c>
      <c r="I138" s="974"/>
      <c r="J138" s="975"/>
      <c r="K138" s="643" t="s">
        <v>449</v>
      </c>
      <c r="L138" s="644" t="s">
        <v>116</v>
      </c>
      <c r="M138" s="639" t="s">
        <v>393</v>
      </c>
      <c r="N138" s="645" t="s">
        <v>395</v>
      </c>
      <c r="O138" s="641" t="s">
        <v>396</v>
      </c>
      <c r="P138" s="646" t="s">
        <v>140</v>
      </c>
      <c r="Q138" s="645" t="s">
        <v>141</v>
      </c>
      <c r="R138" s="647" t="s">
        <v>397</v>
      </c>
      <c r="S138" s="648"/>
      <c r="T138" s="649"/>
      <c r="U138" s="649"/>
      <c r="V138" s="649"/>
      <c r="W138" s="649"/>
      <c r="X138" s="649"/>
      <c r="Y138" s="649"/>
    </row>
    <row r="139" spans="1:25" s="661" customFormat="1" ht="13.5" customHeight="1">
      <c r="A139" s="651"/>
      <c r="B139" s="651"/>
      <c r="C139" s="651"/>
      <c r="D139" s="652"/>
      <c r="E139" s="653"/>
      <c r="F139" s="654"/>
      <c r="G139" s="655"/>
      <c r="H139" s="654" t="s">
        <v>25</v>
      </c>
      <c r="I139" s="654" t="s">
        <v>26</v>
      </c>
      <c r="J139" s="656" t="s">
        <v>50</v>
      </c>
      <c r="K139" s="710"/>
      <c r="L139" s="711"/>
      <c r="M139" s="652"/>
      <c r="N139" s="653"/>
      <c r="O139" s="653"/>
      <c r="P139" s="659"/>
      <c r="Q139" s="653"/>
      <c r="R139" s="626"/>
      <c r="S139" s="636"/>
      <c r="T139" s="660"/>
      <c r="U139" s="660"/>
      <c r="V139" s="660"/>
      <c r="W139" s="660"/>
      <c r="X139" s="660"/>
      <c r="Y139" s="660"/>
    </row>
    <row r="140" spans="1:25" s="6" customFormat="1" ht="12.75">
      <c r="A140" s="627">
        <v>8</v>
      </c>
      <c r="B140" s="628">
        <v>672</v>
      </c>
      <c r="C140" s="628" t="s">
        <v>132</v>
      </c>
      <c r="D140" s="627" t="s">
        <v>118</v>
      </c>
      <c r="E140" s="663">
        <v>10</v>
      </c>
      <c r="F140" s="627">
        <v>12</v>
      </c>
      <c r="G140" s="627">
        <v>0</v>
      </c>
      <c r="H140" s="627">
        <v>10</v>
      </c>
      <c r="I140" s="627">
        <v>2</v>
      </c>
      <c r="J140" s="627">
        <f>H140+I140</f>
        <v>12</v>
      </c>
      <c r="K140" s="630">
        <v>88.98</v>
      </c>
      <c r="L140" s="631"/>
      <c r="M140" s="627">
        <v>10</v>
      </c>
      <c r="N140" s="627">
        <v>9</v>
      </c>
      <c r="O140" s="627">
        <v>9</v>
      </c>
      <c r="P140" s="630">
        <v>10.68</v>
      </c>
      <c r="Q140" s="627">
        <v>10.68</v>
      </c>
      <c r="R140" s="728">
        <v>331</v>
      </c>
      <c r="S140" s="636"/>
      <c r="T140" s="17"/>
      <c r="U140" s="17"/>
      <c r="V140" s="17"/>
      <c r="W140" s="17"/>
      <c r="X140" s="17"/>
      <c r="Y140" s="17"/>
    </row>
    <row r="141" spans="1:25" s="6" customFormat="1" ht="12.75">
      <c r="A141" s="632">
        <v>8</v>
      </c>
      <c r="B141" s="633">
        <v>672</v>
      </c>
      <c r="C141" s="633" t="s">
        <v>132</v>
      </c>
      <c r="D141" s="632" t="s">
        <v>119</v>
      </c>
      <c r="E141" s="663">
        <v>10</v>
      </c>
      <c r="F141" s="627">
        <v>12</v>
      </c>
      <c r="G141" s="627">
        <v>0</v>
      </c>
      <c r="H141" s="627">
        <v>10</v>
      </c>
      <c r="I141" s="627">
        <v>2</v>
      </c>
      <c r="J141" s="627">
        <f aca="true" t="shared" si="8" ref="J141:J151">H141+I141</f>
        <v>12</v>
      </c>
      <c r="K141" s="634">
        <v>93.03</v>
      </c>
      <c r="L141" s="635"/>
      <c r="M141" s="632">
        <v>12</v>
      </c>
      <c r="N141" s="632">
        <v>11</v>
      </c>
      <c r="O141" s="632">
        <v>11</v>
      </c>
      <c r="P141" s="634">
        <v>11.67</v>
      </c>
      <c r="Q141" s="632">
        <v>11.16</v>
      </c>
      <c r="R141" s="712">
        <v>350</v>
      </c>
      <c r="S141" s="636"/>
      <c r="T141" s="17"/>
      <c r="U141" s="17"/>
      <c r="V141" s="17"/>
      <c r="W141" s="17"/>
      <c r="X141" s="17"/>
      <c r="Y141" s="17"/>
    </row>
    <row r="142" spans="1:25" s="6" customFormat="1" ht="12.75">
      <c r="A142" s="632">
        <v>8</v>
      </c>
      <c r="B142" s="633">
        <v>672</v>
      </c>
      <c r="C142" s="633" t="s">
        <v>132</v>
      </c>
      <c r="D142" s="632" t="s">
        <v>120</v>
      </c>
      <c r="E142" s="663">
        <v>10</v>
      </c>
      <c r="F142" s="627">
        <v>12</v>
      </c>
      <c r="G142" s="627">
        <v>0</v>
      </c>
      <c r="H142" s="627">
        <v>10</v>
      </c>
      <c r="I142" s="627">
        <v>2</v>
      </c>
      <c r="J142" s="627">
        <f t="shared" si="8"/>
        <v>12</v>
      </c>
      <c r="K142" s="634">
        <v>88.86</v>
      </c>
      <c r="L142" s="635"/>
      <c r="M142" s="632">
        <v>11</v>
      </c>
      <c r="N142" s="632">
        <v>11</v>
      </c>
      <c r="O142" s="632">
        <v>11</v>
      </c>
      <c r="P142" s="634">
        <v>9.68</v>
      </c>
      <c r="Q142" s="632">
        <v>10.66</v>
      </c>
      <c r="R142" s="712">
        <v>300</v>
      </c>
      <c r="S142" s="636"/>
      <c r="T142" s="17"/>
      <c r="U142" s="17"/>
      <c r="V142" s="17"/>
      <c r="W142" s="17"/>
      <c r="X142" s="17"/>
      <c r="Y142" s="17"/>
    </row>
    <row r="143" spans="1:25" s="6" customFormat="1" ht="12.75">
      <c r="A143" s="632">
        <v>8</v>
      </c>
      <c r="B143" s="633">
        <v>672</v>
      </c>
      <c r="C143" s="633" t="s">
        <v>132</v>
      </c>
      <c r="D143" s="632" t="s">
        <v>121</v>
      </c>
      <c r="E143" s="663">
        <v>10</v>
      </c>
      <c r="F143" s="627">
        <v>12</v>
      </c>
      <c r="G143" s="627">
        <v>0</v>
      </c>
      <c r="H143" s="627">
        <v>10</v>
      </c>
      <c r="I143" s="627">
        <v>2</v>
      </c>
      <c r="J143" s="627">
        <f t="shared" si="8"/>
        <v>12</v>
      </c>
      <c r="K143" s="634">
        <v>89.91</v>
      </c>
      <c r="L143" s="635"/>
      <c r="M143" s="632">
        <v>12</v>
      </c>
      <c r="N143" s="632">
        <v>12</v>
      </c>
      <c r="O143" s="632">
        <v>12</v>
      </c>
      <c r="P143" s="634">
        <v>11.16</v>
      </c>
      <c r="Q143" s="632">
        <v>10.79</v>
      </c>
      <c r="R143" s="712">
        <v>346</v>
      </c>
      <c r="S143" s="636"/>
      <c r="T143" s="17"/>
      <c r="U143" s="17"/>
      <c r="V143" s="17"/>
      <c r="W143" s="17"/>
      <c r="X143" s="17"/>
      <c r="Y143" s="17"/>
    </row>
    <row r="144" spans="1:25" s="6" customFormat="1" ht="12.75">
      <c r="A144" s="632">
        <v>8</v>
      </c>
      <c r="B144" s="633">
        <v>672</v>
      </c>
      <c r="C144" s="633" t="s">
        <v>132</v>
      </c>
      <c r="D144" s="632" t="s">
        <v>122</v>
      </c>
      <c r="E144" s="663">
        <v>10</v>
      </c>
      <c r="F144" s="627">
        <v>12</v>
      </c>
      <c r="G144" s="627">
        <v>0</v>
      </c>
      <c r="H144" s="627">
        <v>10</v>
      </c>
      <c r="I144" s="627">
        <v>2</v>
      </c>
      <c r="J144" s="627">
        <f t="shared" si="8"/>
        <v>12</v>
      </c>
      <c r="K144" s="634">
        <v>90.9</v>
      </c>
      <c r="L144" s="635"/>
      <c r="M144" s="632">
        <v>14</v>
      </c>
      <c r="N144" s="632">
        <v>14</v>
      </c>
      <c r="O144" s="632">
        <v>14</v>
      </c>
      <c r="P144" s="634">
        <v>11.41</v>
      </c>
      <c r="Q144" s="632">
        <v>10.91</v>
      </c>
      <c r="R144" s="712">
        <v>331</v>
      </c>
      <c r="S144" s="636"/>
      <c r="T144" s="17"/>
      <c r="U144" s="17"/>
      <c r="V144" s="17"/>
      <c r="W144" s="17"/>
      <c r="X144" s="17"/>
      <c r="Y144" s="17"/>
    </row>
    <row r="145" spans="1:25" s="6" customFormat="1" ht="12.75">
      <c r="A145" s="632">
        <v>8</v>
      </c>
      <c r="B145" s="633">
        <v>672</v>
      </c>
      <c r="C145" s="633" t="s">
        <v>132</v>
      </c>
      <c r="D145" s="632" t="s">
        <v>123</v>
      </c>
      <c r="E145" s="663">
        <v>10</v>
      </c>
      <c r="F145" s="627">
        <v>12</v>
      </c>
      <c r="G145" s="627">
        <v>0</v>
      </c>
      <c r="H145" s="627">
        <v>10</v>
      </c>
      <c r="I145" s="627">
        <v>2</v>
      </c>
      <c r="J145" s="627">
        <f t="shared" si="8"/>
        <v>12</v>
      </c>
      <c r="K145" s="634">
        <v>92.03</v>
      </c>
      <c r="L145" s="635"/>
      <c r="M145" s="632">
        <v>11</v>
      </c>
      <c r="N145" s="632">
        <v>12</v>
      </c>
      <c r="O145" s="632">
        <v>12</v>
      </c>
      <c r="P145" s="634">
        <v>11.71</v>
      </c>
      <c r="Q145" s="632">
        <v>11.04</v>
      </c>
      <c r="R145" s="712">
        <v>363</v>
      </c>
      <c r="S145" s="636"/>
      <c r="T145" s="17"/>
      <c r="U145" s="17"/>
      <c r="V145" s="17"/>
      <c r="W145" s="17"/>
      <c r="X145" s="17"/>
      <c r="Y145" s="17"/>
    </row>
    <row r="146" spans="1:25" s="6" customFormat="1" ht="12.75">
      <c r="A146" s="632">
        <v>8</v>
      </c>
      <c r="B146" s="633">
        <v>672</v>
      </c>
      <c r="C146" s="633" t="s">
        <v>132</v>
      </c>
      <c r="D146" s="632" t="s">
        <v>124</v>
      </c>
      <c r="E146" s="663">
        <v>10</v>
      </c>
      <c r="F146" s="627">
        <v>12</v>
      </c>
      <c r="G146" s="627">
        <v>0</v>
      </c>
      <c r="H146" s="627">
        <v>10</v>
      </c>
      <c r="I146" s="627">
        <v>2</v>
      </c>
      <c r="J146" s="627">
        <f t="shared" si="8"/>
        <v>12</v>
      </c>
      <c r="K146" s="634">
        <v>92.45</v>
      </c>
      <c r="L146" s="635"/>
      <c r="M146" s="632">
        <v>13</v>
      </c>
      <c r="N146" s="632">
        <v>17</v>
      </c>
      <c r="O146" s="632">
        <v>17</v>
      </c>
      <c r="P146" s="634">
        <v>11.4</v>
      </c>
      <c r="Q146" s="632">
        <v>11.09</v>
      </c>
      <c r="R146" s="712">
        <v>342</v>
      </c>
      <c r="S146" s="636"/>
      <c r="T146" s="17"/>
      <c r="U146" s="17"/>
      <c r="V146" s="17"/>
      <c r="W146" s="17"/>
      <c r="X146" s="17"/>
      <c r="Y146" s="17"/>
    </row>
    <row r="147" spans="1:25" s="6" customFormat="1" ht="12.75">
      <c r="A147" s="632">
        <v>8</v>
      </c>
      <c r="B147" s="633">
        <v>672</v>
      </c>
      <c r="C147" s="633" t="s">
        <v>132</v>
      </c>
      <c r="D147" s="632" t="s">
        <v>125</v>
      </c>
      <c r="E147" s="663">
        <v>10</v>
      </c>
      <c r="F147" s="627">
        <v>12</v>
      </c>
      <c r="G147" s="627">
        <v>0</v>
      </c>
      <c r="H147" s="627">
        <v>10</v>
      </c>
      <c r="I147" s="627">
        <v>2</v>
      </c>
      <c r="J147" s="627">
        <f t="shared" si="8"/>
        <v>12</v>
      </c>
      <c r="K147" s="634">
        <v>92.55</v>
      </c>
      <c r="L147" s="635"/>
      <c r="M147" s="632">
        <v>16</v>
      </c>
      <c r="N147" s="632">
        <v>13</v>
      </c>
      <c r="O147" s="632">
        <v>13</v>
      </c>
      <c r="P147" s="634">
        <v>11.19</v>
      </c>
      <c r="Q147" s="632">
        <v>11.11</v>
      </c>
      <c r="R147" s="712">
        <v>347</v>
      </c>
      <c r="S147" s="636"/>
      <c r="T147" s="17"/>
      <c r="U147" s="17"/>
      <c r="V147" s="17"/>
      <c r="W147" s="17"/>
      <c r="X147" s="17"/>
      <c r="Y147" s="17"/>
    </row>
    <row r="148" spans="1:25" s="6" customFormat="1" ht="12.75">
      <c r="A148" s="632">
        <v>8</v>
      </c>
      <c r="B148" s="633">
        <v>672</v>
      </c>
      <c r="C148" s="633" t="s">
        <v>132</v>
      </c>
      <c r="D148" s="632" t="s">
        <v>126</v>
      </c>
      <c r="E148" s="663">
        <v>10</v>
      </c>
      <c r="F148" s="627">
        <v>12</v>
      </c>
      <c r="G148" s="627">
        <v>0</v>
      </c>
      <c r="H148" s="627">
        <v>10</v>
      </c>
      <c r="I148" s="627">
        <v>2</v>
      </c>
      <c r="J148" s="627">
        <f t="shared" si="8"/>
        <v>12</v>
      </c>
      <c r="K148" s="634">
        <v>92.97</v>
      </c>
      <c r="L148" s="635"/>
      <c r="M148" s="632">
        <v>12</v>
      </c>
      <c r="N148" s="632">
        <v>10</v>
      </c>
      <c r="O148" s="632">
        <v>10</v>
      </c>
      <c r="P148" s="634">
        <v>11.57</v>
      </c>
      <c r="Q148" s="632">
        <v>11.16</v>
      </c>
      <c r="R148" s="712">
        <v>347</v>
      </c>
      <c r="S148" s="636"/>
      <c r="T148" s="17"/>
      <c r="U148" s="17"/>
      <c r="V148" s="17"/>
      <c r="W148" s="17"/>
      <c r="X148" s="17"/>
      <c r="Y148" s="17"/>
    </row>
    <row r="149" spans="1:25" s="6" customFormat="1" ht="12.75">
      <c r="A149" s="632">
        <v>8</v>
      </c>
      <c r="B149" s="633">
        <v>672</v>
      </c>
      <c r="C149" s="633" t="s">
        <v>132</v>
      </c>
      <c r="D149" s="632" t="s">
        <v>127</v>
      </c>
      <c r="E149" s="663">
        <v>10</v>
      </c>
      <c r="F149" s="627">
        <v>12</v>
      </c>
      <c r="G149" s="627">
        <v>0</v>
      </c>
      <c r="H149" s="627">
        <v>10</v>
      </c>
      <c r="I149" s="627">
        <v>2</v>
      </c>
      <c r="J149" s="627">
        <f t="shared" si="8"/>
        <v>12</v>
      </c>
      <c r="K149" s="634">
        <v>93.25</v>
      </c>
      <c r="L149" s="635"/>
      <c r="M149" s="632">
        <v>13</v>
      </c>
      <c r="N149" s="632">
        <v>24</v>
      </c>
      <c r="O149" s="632">
        <v>12</v>
      </c>
      <c r="P149" s="634">
        <v>11.48</v>
      </c>
      <c r="Q149" s="632">
        <v>11.19</v>
      </c>
      <c r="R149" s="712">
        <v>356</v>
      </c>
      <c r="S149" s="636"/>
      <c r="T149" s="17"/>
      <c r="U149" s="17"/>
      <c r="V149" s="17"/>
      <c r="W149" s="17"/>
      <c r="X149" s="17"/>
      <c r="Y149" s="17"/>
    </row>
    <row r="150" spans="1:25" s="6" customFormat="1" ht="12.75">
      <c r="A150" s="632">
        <v>8</v>
      </c>
      <c r="B150" s="633">
        <v>672</v>
      </c>
      <c r="C150" s="633" t="s">
        <v>132</v>
      </c>
      <c r="D150" s="632" t="s">
        <v>128</v>
      </c>
      <c r="E150" s="663">
        <v>10</v>
      </c>
      <c r="F150" s="627">
        <v>12</v>
      </c>
      <c r="G150" s="627">
        <v>0</v>
      </c>
      <c r="H150" s="627">
        <v>10</v>
      </c>
      <c r="I150" s="627">
        <v>2</v>
      </c>
      <c r="J150" s="627">
        <f t="shared" si="8"/>
        <v>12</v>
      </c>
      <c r="K150" s="634">
        <v>93.38</v>
      </c>
      <c r="L150" s="635"/>
      <c r="M150" s="632"/>
      <c r="N150" s="632"/>
      <c r="O150" s="632"/>
      <c r="P150" s="634"/>
      <c r="Q150" s="632"/>
      <c r="R150" s="712"/>
      <c r="S150" s="636"/>
      <c r="T150" s="17"/>
      <c r="U150" s="17"/>
      <c r="V150" s="17"/>
      <c r="W150" s="17"/>
      <c r="X150" s="17"/>
      <c r="Y150" s="17"/>
    </row>
    <row r="151" spans="1:25" s="6" customFormat="1" ht="12.75">
      <c r="A151" s="632">
        <v>8</v>
      </c>
      <c r="B151" s="633">
        <v>672</v>
      </c>
      <c r="C151" s="633" t="s">
        <v>132</v>
      </c>
      <c r="D151" s="632" t="s">
        <v>129</v>
      </c>
      <c r="E151" s="663">
        <v>10</v>
      </c>
      <c r="F151" s="627">
        <v>12</v>
      </c>
      <c r="G151" s="627">
        <v>0</v>
      </c>
      <c r="H151" s="627">
        <v>10</v>
      </c>
      <c r="I151" s="627">
        <v>2</v>
      </c>
      <c r="J151" s="627">
        <f t="shared" si="8"/>
        <v>12</v>
      </c>
      <c r="K151" s="634">
        <v>93.37</v>
      </c>
      <c r="L151" s="635"/>
      <c r="M151" s="632"/>
      <c r="N151" s="632"/>
      <c r="O151" s="632"/>
      <c r="P151" s="634"/>
      <c r="Q151" s="632"/>
      <c r="R151" s="712"/>
      <c r="S151" s="636"/>
      <c r="T151" s="17"/>
      <c r="U151" s="17"/>
      <c r="V151" s="17"/>
      <c r="W151" s="17"/>
      <c r="X151" s="17"/>
      <c r="Y151" s="17"/>
    </row>
    <row r="152" spans="1:25" s="679" customFormat="1" ht="13.5" thickBot="1">
      <c r="A152" s="676" t="s">
        <v>33</v>
      </c>
      <c r="B152" s="672"/>
      <c r="C152" s="672"/>
      <c r="D152" s="676"/>
      <c r="E152" s="673"/>
      <c r="F152" s="676"/>
      <c r="G152" s="676"/>
      <c r="H152" s="673">
        <f>H151</f>
        <v>10</v>
      </c>
      <c r="I152" s="673">
        <f>I151</f>
        <v>2</v>
      </c>
      <c r="J152" s="673">
        <f>J151</f>
        <v>12</v>
      </c>
      <c r="K152" s="674">
        <f>SUM(AVERAGE(K140:K151))</f>
        <v>91.80666666666666</v>
      </c>
      <c r="L152" s="674" t="e">
        <f>SUM(AVERAGE(L140:L151))</f>
        <v>#DIV/0!</v>
      </c>
      <c r="M152" s="676">
        <f>SUM(M140:M151)</f>
        <v>124</v>
      </c>
      <c r="N152" s="676">
        <f>SUM(N140:N151)</f>
        <v>133</v>
      </c>
      <c r="O152" s="676">
        <f>SUM(O140:O151)</f>
        <v>121</v>
      </c>
      <c r="P152" s="674">
        <f>SUM(AVERAGE(P140:P151))</f>
        <v>11.195</v>
      </c>
      <c r="Q152" s="674">
        <f>SUM(AVERAGE(Q140:Q151))</f>
        <v>10.979000000000001</v>
      </c>
      <c r="R152" s="713">
        <f>SUM(R140:R151)</f>
        <v>3413</v>
      </c>
      <c r="S152" s="730"/>
      <c r="T152" s="94"/>
      <c r="U152" s="94"/>
      <c r="V152" s="94"/>
      <c r="W152" s="94"/>
      <c r="X152" s="94"/>
      <c r="Y152" s="94"/>
    </row>
    <row r="153" spans="1:25" s="6" customFormat="1" ht="12.75">
      <c r="A153" s="680"/>
      <c r="B153" s="681"/>
      <c r="C153" s="681"/>
      <c r="D153" s="680"/>
      <c r="E153" s="680"/>
      <c r="F153" s="680"/>
      <c r="G153" s="680"/>
      <c r="H153" s="680"/>
      <c r="I153" s="680"/>
      <c r="J153" s="680"/>
      <c r="K153" s="682"/>
      <c r="L153" s="683"/>
      <c r="M153" s="680"/>
      <c r="N153" s="680"/>
      <c r="O153" s="680"/>
      <c r="P153" s="684"/>
      <c r="Q153" s="684"/>
      <c r="R153" s="685"/>
      <c r="S153" s="636"/>
      <c r="T153" s="17"/>
      <c r="U153" s="17"/>
      <c r="V153" s="17"/>
      <c r="W153" s="17"/>
      <c r="X153" s="17"/>
      <c r="Y153" s="17"/>
    </row>
    <row r="154" spans="1:25" s="6" customFormat="1" ht="12.75">
      <c r="A154" s="680"/>
      <c r="B154" s="681"/>
      <c r="C154" s="681"/>
      <c r="D154" s="680"/>
      <c r="E154" s="680"/>
      <c r="F154" s="680"/>
      <c r="G154" s="680"/>
      <c r="H154" s="680"/>
      <c r="I154" s="680"/>
      <c r="J154" s="680"/>
      <c r="K154" s="682"/>
      <c r="L154" s="683"/>
      <c r="M154" s="680"/>
      <c r="N154" s="680"/>
      <c r="O154" s="680"/>
      <c r="P154" s="684"/>
      <c r="Q154" s="684"/>
      <c r="R154" s="685"/>
      <c r="S154" s="636"/>
      <c r="T154" s="17"/>
      <c r="U154" s="17"/>
      <c r="V154" s="17"/>
      <c r="W154" s="17"/>
      <c r="X154" s="17"/>
      <c r="Y154" s="17"/>
    </row>
    <row r="155" spans="1:25" s="6" customFormat="1" ht="18.75" customHeight="1">
      <c r="A155" s="686" t="s">
        <v>112</v>
      </c>
      <c r="B155" s="686" t="s">
        <v>113</v>
      </c>
      <c r="C155" s="686" t="s">
        <v>147</v>
      </c>
      <c r="D155" s="687" t="s">
        <v>114</v>
      </c>
      <c r="E155" s="980" t="s">
        <v>142</v>
      </c>
      <c r="F155" s="981"/>
      <c r="G155" s="966" t="s">
        <v>230</v>
      </c>
      <c r="H155" s="963"/>
      <c r="I155" s="963"/>
      <c r="J155" s="965"/>
      <c r="K155" s="966" t="s">
        <v>202</v>
      </c>
      <c r="L155" s="963"/>
      <c r="M155" s="963"/>
      <c r="N155" s="963"/>
      <c r="O155" s="965"/>
      <c r="P155" s="964" t="s">
        <v>399</v>
      </c>
      <c r="Q155" s="963"/>
      <c r="R155" s="963"/>
      <c r="S155" s="963"/>
      <c r="T155" s="965"/>
      <c r="U155" s="688"/>
      <c r="V155" s="17"/>
      <c r="W155" s="17"/>
      <c r="X155" s="17"/>
      <c r="Y155" s="17"/>
    </row>
    <row r="156" spans="1:25" s="6" customFormat="1" ht="18.75" customHeight="1">
      <c r="A156" s="653"/>
      <c r="B156" s="653"/>
      <c r="C156" s="653"/>
      <c r="D156" s="653"/>
      <c r="E156" s="690" t="s">
        <v>145</v>
      </c>
      <c r="F156" s="690" t="s">
        <v>189</v>
      </c>
      <c r="G156" s="691" t="s">
        <v>25</v>
      </c>
      <c r="H156" s="691" t="s">
        <v>26</v>
      </c>
      <c r="I156" s="691" t="s">
        <v>153</v>
      </c>
      <c r="J156" s="692" t="s">
        <v>152</v>
      </c>
      <c r="K156" s="691" t="s">
        <v>25</v>
      </c>
      <c r="L156" s="691" t="s">
        <v>26</v>
      </c>
      <c r="M156" s="691" t="s">
        <v>153</v>
      </c>
      <c r="N156" s="691" t="s">
        <v>152</v>
      </c>
      <c r="O156" s="691" t="s">
        <v>50</v>
      </c>
      <c r="P156" s="691" t="s">
        <v>25</v>
      </c>
      <c r="Q156" s="691" t="s">
        <v>26</v>
      </c>
      <c r="R156" s="691" t="s">
        <v>153</v>
      </c>
      <c r="S156" s="695" t="s">
        <v>152</v>
      </c>
      <c r="T156" s="695" t="s">
        <v>50</v>
      </c>
      <c r="U156" s="17"/>
      <c r="V156" s="17"/>
      <c r="W156" s="17"/>
      <c r="X156" s="17"/>
      <c r="Y156" s="17"/>
    </row>
    <row r="157" spans="1:25" s="6" customFormat="1" ht="12.75">
      <c r="A157" s="632">
        <v>8</v>
      </c>
      <c r="B157" s="633">
        <v>672</v>
      </c>
      <c r="C157" s="633" t="s">
        <v>144</v>
      </c>
      <c r="D157" s="696" t="s">
        <v>118</v>
      </c>
      <c r="E157" s="697"/>
      <c r="F157" s="734"/>
      <c r="G157" s="745">
        <v>30</v>
      </c>
      <c r="H157" s="745">
        <v>37</v>
      </c>
      <c r="I157" s="745">
        <v>55</v>
      </c>
      <c r="J157" s="725">
        <v>0</v>
      </c>
      <c r="K157" s="697">
        <v>32</v>
      </c>
      <c r="L157" s="697">
        <v>48</v>
      </c>
      <c r="M157" s="697">
        <v>55</v>
      </c>
      <c r="N157" s="697">
        <v>0</v>
      </c>
      <c r="O157" s="706">
        <f>AVERAGE(K157:M157)</f>
        <v>45</v>
      </c>
      <c r="P157" s="697"/>
      <c r="Q157" s="697"/>
      <c r="R157" s="697"/>
      <c r="S157" s="663"/>
      <c r="T157" s="663"/>
      <c r="U157" s="17"/>
      <c r="V157" s="17"/>
      <c r="W157" s="17"/>
      <c r="X157" s="17"/>
      <c r="Y157" s="17"/>
    </row>
    <row r="158" spans="1:25" s="6" customFormat="1" ht="12.75">
      <c r="A158" s="632">
        <v>8</v>
      </c>
      <c r="B158" s="633">
        <v>672</v>
      </c>
      <c r="C158" s="633" t="s">
        <v>144</v>
      </c>
      <c r="D158" s="696" t="s">
        <v>119</v>
      </c>
      <c r="E158" s="706"/>
      <c r="F158" s="706"/>
      <c r="G158" s="745">
        <v>25</v>
      </c>
      <c r="H158" s="745">
        <v>51</v>
      </c>
      <c r="I158" s="745">
        <v>0</v>
      </c>
      <c r="J158" s="725">
        <v>0</v>
      </c>
      <c r="K158" s="697">
        <v>30</v>
      </c>
      <c r="L158" s="697">
        <v>40</v>
      </c>
      <c r="M158" s="697">
        <v>57</v>
      </c>
      <c r="N158" s="697">
        <v>0</v>
      </c>
      <c r="O158" s="706">
        <f>AVERAGE(K158:M158)</f>
        <v>42.333333333333336</v>
      </c>
      <c r="P158" s="697"/>
      <c r="Q158" s="697"/>
      <c r="R158" s="697"/>
      <c r="S158" s="663"/>
      <c r="T158" s="663"/>
      <c r="U158" s="17"/>
      <c r="V158" s="17"/>
      <c r="W158" s="17"/>
      <c r="X158" s="17"/>
      <c r="Y158" s="17"/>
    </row>
    <row r="159" spans="1:25" s="6" customFormat="1" ht="12.75">
      <c r="A159" s="632">
        <v>8</v>
      </c>
      <c r="B159" s="633">
        <v>672</v>
      </c>
      <c r="C159" s="633" t="s">
        <v>144</v>
      </c>
      <c r="D159" s="696" t="s">
        <v>120</v>
      </c>
      <c r="E159" s="706"/>
      <c r="F159" s="706"/>
      <c r="G159" s="745">
        <v>22</v>
      </c>
      <c r="H159" s="745">
        <v>34</v>
      </c>
      <c r="I159" s="745">
        <v>0</v>
      </c>
      <c r="J159" s="725">
        <v>0</v>
      </c>
      <c r="K159" s="697">
        <v>25</v>
      </c>
      <c r="L159" s="697">
        <v>30</v>
      </c>
      <c r="M159" s="697">
        <v>45</v>
      </c>
      <c r="N159" s="697">
        <v>0</v>
      </c>
      <c r="O159" s="706">
        <f aca="true" t="shared" si="9" ref="O159:O168">AVERAGE(K159:M159)</f>
        <v>33.333333333333336</v>
      </c>
      <c r="P159" s="697"/>
      <c r="Q159" s="697"/>
      <c r="R159" s="697"/>
      <c r="S159" s="663"/>
      <c r="T159" s="663"/>
      <c r="U159" s="17"/>
      <c r="V159" s="17"/>
      <c r="W159" s="17"/>
      <c r="X159" s="17"/>
      <c r="Y159" s="17"/>
    </row>
    <row r="160" spans="1:25" s="6" customFormat="1" ht="12.75">
      <c r="A160" s="632">
        <v>8</v>
      </c>
      <c r="B160" s="633">
        <v>672</v>
      </c>
      <c r="C160" s="633" t="s">
        <v>144</v>
      </c>
      <c r="D160" s="696" t="s">
        <v>121</v>
      </c>
      <c r="E160" s="703"/>
      <c r="F160" s="734"/>
      <c r="G160" s="698">
        <v>28</v>
      </c>
      <c r="H160" s="698">
        <v>49</v>
      </c>
      <c r="I160" s="698">
        <v>34</v>
      </c>
      <c r="J160" s="699">
        <v>0</v>
      </c>
      <c r="K160" s="700">
        <v>24</v>
      </c>
      <c r="L160" s="700">
        <v>25</v>
      </c>
      <c r="M160" s="697">
        <v>40</v>
      </c>
      <c r="N160" s="697">
        <v>0</v>
      </c>
      <c r="O160" s="706">
        <f t="shared" si="9"/>
        <v>29.666666666666668</v>
      </c>
      <c r="P160" s="697"/>
      <c r="Q160" s="697"/>
      <c r="R160" s="697"/>
      <c r="S160" s="663"/>
      <c r="T160" s="663"/>
      <c r="U160" s="17"/>
      <c r="V160" s="17"/>
      <c r="W160" s="17"/>
      <c r="X160" s="17"/>
      <c r="Y160" s="17"/>
    </row>
    <row r="161" spans="1:25" s="6" customFormat="1" ht="12.75">
      <c r="A161" s="632">
        <v>8</v>
      </c>
      <c r="B161" s="633">
        <v>672</v>
      </c>
      <c r="C161" s="633" t="s">
        <v>144</v>
      </c>
      <c r="D161" s="696" t="s">
        <v>122</v>
      </c>
      <c r="E161" s="703"/>
      <c r="F161" s="703"/>
      <c r="G161" s="745">
        <v>22</v>
      </c>
      <c r="H161" s="745">
        <v>43</v>
      </c>
      <c r="I161" s="745">
        <v>83</v>
      </c>
      <c r="J161" s="725">
        <v>0</v>
      </c>
      <c r="K161" s="697">
        <v>26</v>
      </c>
      <c r="L161" s="697">
        <v>30</v>
      </c>
      <c r="M161" s="697">
        <v>38</v>
      </c>
      <c r="N161" s="697">
        <v>0</v>
      </c>
      <c r="O161" s="706">
        <f t="shared" si="9"/>
        <v>31.333333333333332</v>
      </c>
      <c r="P161" s="697"/>
      <c r="Q161" s="697"/>
      <c r="R161" s="697"/>
      <c r="S161" s="663"/>
      <c r="T161" s="663"/>
      <c r="U161" s="17"/>
      <c r="V161" s="17"/>
      <c r="W161" s="17"/>
      <c r="X161" s="17"/>
      <c r="Y161" s="17"/>
    </row>
    <row r="162" spans="1:25" s="6" customFormat="1" ht="12.75">
      <c r="A162" s="632">
        <v>8</v>
      </c>
      <c r="B162" s="633">
        <v>672</v>
      </c>
      <c r="C162" s="633" t="s">
        <v>144</v>
      </c>
      <c r="D162" s="696" t="s">
        <v>123</v>
      </c>
      <c r="E162" s="736">
        <v>19</v>
      </c>
      <c r="F162" s="736">
        <v>28</v>
      </c>
      <c r="G162" s="745">
        <v>25</v>
      </c>
      <c r="H162" s="745">
        <v>32</v>
      </c>
      <c r="I162" s="745">
        <v>27</v>
      </c>
      <c r="J162" s="725">
        <v>0</v>
      </c>
      <c r="K162" s="697">
        <v>29</v>
      </c>
      <c r="L162" s="697">
        <v>30</v>
      </c>
      <c r="M162" s="697">
        <v>32</v>
      </c>
      <c r="N162" s="697">
        <v>0</v>
      </c>
      <c r="O162" s="706">
        <f t="shared" si="9"/>
        <v>30.333333333333332</v>
      </c>
      <c r="P162" s="697">
        <v>43</v>
      </c>
      <c r="Q162" s="697">
        <v>3</v>
      </c>
      <c r="R162" s="697">
        <v>17</v>
      </c>
      <c r="S162" s="663">
        <v>1</v>
      </c>
      <c r="T162" s="663">
        <f>SUM(P162:S162)</f>
        <v>64</v>
      </c>
      <c r="U162" s="17"/>
      <c r="V162" s="17"/>
      <c r="W162" s="17"/>
      <c r="X162" s="17"/>
      <c r="Y162" s="17"/>
    </row>
    <row r="163" spans="1:25" s="6" customFormat="1" ht="12.75">
      <c r="A163" s="632">
        <v>8</v>
      </c>
      <c r="B163" s="633">
        <v>672</v>
      </c>
      <c r="C163" s="633" t="s">
        <v>144</v>
      </c>
      <c r="D163" s="696" t="s">
        <v>124</v>
      </c>
      <c r="E163" s="736"/>
      <c r="F163" s="736"/>
      <c r="G163" s="745">
        <v>21</v>
      </c>
      <c r="H163" s="745">
        <v>30</v>
      </c>
      <c r="I163" s="745">
        <v>0</v>
      </c>
      <c r="J163" s="725">
        <v>0</v>
      </c>
      <c r="K163" s="697">
        <v>25</v>
      </c>
      <c r="L163" s="697">
        <v>30</v>
      </c>
      <c r="M163" s="697">
        <v>30</v>
      </c>
      <c r="N163" s="697">
        <v>0</v>
      </c>
      <c r="O163" s="706">
        <f t="shared" si="9"/>
        <v>28.333333333333332</v>
      </c>
      <c r="P163" s="697"/>
      <c r="Q163" s="697"/>
      <c r="R163" s="697"/>
      <c r="S163" s="663"/>
      <c r="T163" s="663"/>
      <c r="U163" s="17"/>
      <c r="V163" s="17"/>
      <c r="W163" s="17"/>
      <c r="X163" s="17"/>
      <c r="Y163" s="17"/>
    </row>
    <row r="164" spans="1:25" s="6" customFormat="1" ht="12.75">
      <c r="A164" s="632">
        <v>8</v>
      </c>
      <c r="B164" s="633">
        <v>672</v>
      </c>
      <c r="C164" s="633" t="s">
        <v>144</v>
      </c>
      <c r="D164" s="696" t="s">
        <v>125</v>
      </c>
      <c r="E164" s="736"/>
      <c r="F164" s="736"/>
      <c r="G164" s="745">
        <v>18</v>
      </c>
      <c r="H164" s="745">
        <v>30</v>
      </c>
      <c r="I164" s="745">
        <v>0</v>
      </c>
      <c r="J164" s="725">
        <v>0</v>
      </c>
      <c r="K164" s="697">
        <v>22</v>
      </c>
      <c r="L164" s="697">
        <v>33</v>
      </c>
      <c r="M164" s="697">
        <v>0</v>
      </c>
      <c r="N164" s="697">
        <v>0</v>
      </c>
      <c r="O164" s="706">
        <f t="shared" si="9"/>
        <v>18.333333333333332</v>
      </c>
      <c r="P164" s="697"/>
      <c r="Q164" s="697"/>
      <c r="R164" s="697"/>
      <c r="S164" s="663"/>
      <c r="T164" s="663"/>
      <c r="U164" s="17"/>
      <c r="V164" s="17"/>
      <c r="W164" s="17"/>
      <c r="X164" s="17"/>
      <c r="Y164" s="17"/>
    </row>
    <row r="165" spans="1:25" s="6" customFormat="1" ht="12.75">
      <c r="A165" s="632">
        <v>8</v>
      </c>
      <c r="B165" s="633">
        <v>672</v>
      </c>
      <c r="C165" s="633" t="s">
        <v>144</v>
      </c>
      <c r="D165" s="696" t="s">
        <v>126</v>
      </c>
      <c r="E165" s="736"/>
      <c r="F165" s="736"/>
      <c r="G165" s="745">
        <v>30</v>
      </c>
      <c r="H165" s="745">
        <v>37</v>
      </c>
      <c r="I165" s="745">
        <v>30</v>
      </c>
      <c r="J165" s="725">
        <v>0</v>
      </c>
      <c r="K165" s="697">
        <v>21</v>
      </c>
      <c r="L165" s="697">
        <v>30</v>
      </c>
      <c r="M165" s="697">
        <v>0</v>
      </c>
      <c r="N165" s="697">
        <v>0</v>
      </c>
      <c r="O165" s="706">
        <f t="shared" si="9"/>
        <v>17</v>
      </c>
      <c r="P165" s="697"/>
      <c r="Q165" s="697"/>
      <c r="R165" s="697"/>
      <c r="S165" s="663"/>
      <c r="T165" s="663"/>
      <c r="U165" s="17"/>
      <c r="V165" s="17"/>
      <c r="W165" s="17"/>
      <c r="X165" s="17"/>
      <c r="Y165" s="17"/>
    </row>
    <row r="166" spans="1:25" s="6" customFormat="1" ht="12.75">
      <c r="A166" s="632">
        <v>8</v>
      </c>
      <c r="B166" s="633">
        <v>672</v>
      </c>
      <c r="C166" s="633" t="s">
        <v>144</v>
      </c>
      <c r="D166" s="696" t="s">
        <v>127</v>
      </c>
      <c r="E166" s="736"/>
      <c r="F166" s="736"/>
      <c r="G166" s="745">
        <v>28</v>
      </c>
      <c r="H166" s="745">
        <v>29</v>
      </c>
      <c r="I166" s="745">
        <v>45</v>
      </c>
      <c r="J166" s="725">
        <v>0</v>
      </c>
      <c r="K166" s="697">
        <v>23</v>
      </c>
      <c r="L166" s="697">
        <v>29</v>
      </c>
      <c r="M166" s="697">
        <v>0</v>
      </c>
      <c r="N166" s="697">
        <v>0</v>
      </c>
      <c r="O166" s="706">
        <f t="shared" si="9"/>
        <v>17.333333333333332</v>
      </c>
      <c r="P166" s="697"/>
      <c r="Q166" s="697"/>
      <c r="R166" s="697"/>
      <c r="S166" s="663"/>
      <c r="T166" s="663"/>
      <c r="U166" s="17"/>
      <c r="V166" s="17"/>
      <c r="W166" s="17"/>
      <c r="X166" s="17"/>
      <c r="Y166" s="17"/>
    </row>
    <row r="167" spans="1:25" s="6" customFormat="1" ht="12.75">
      <c r="A167" s="632">
        <v>8</v>
      </c>
      <c r="B167" s="633">
        <v>672</v>
      </c>
      <c r="C167" s="633" t="s">
        <v>144</v>
      </c>
      <c r="D167" s="696" t="s">
        <v>128</v>
      </c>
      <c r="E167" s="736"/>
      <c r="F167" s="736"/>
      <c r="G167" s="703">
        <v>25</v>
      </c>
      <c r="H167" s="704">
        <v>31</v>
      </c>
      <c r="I167" s="704">
        <v>63</v>
      </c>
      <c r="J167" s="725">
        <v>0</v>
      </c>
      <c r="K167" s="703">
        <v>30</v>
      </c>
      <c r="L167" s="704">
        <v>30</v>
      </c>
      <c r="M167" s="704">
        <v>0</v>
      </c>
      <c r="N167" s="697">
        <v>0</v>
      </c>
      <c r="O167" s="706">
        <f t="shared" si="9"/>
        <v>20</v>
      </c>
      <c r="P167" s="697"/>
      <c r="Q167" s="697"/>
      <c r="R167" s="697"/>
      <c r="S167" s="663"/>
      <c r="T167" s="663"/>
      <c r="U167" s="17"/>
      <c r="V167" s="17"/>
      <c r="W167" s="17"/>
      <c r="X167" s="17"/>
      <c r="Y167" s="17"/>
    </row>
    <row r="168" spans="1:25" s="6" customFormat="1" ht="12.75">
      <c r="A168" s="632">
        <v>8</v>
      </c>
      <c r="B168" s="633">
        <v>672</v>
      </c>
      <c r="C168" s="633" t="s">
        <v>144</v>
      </c>
      <c r="D168" s="696" t="s">
        <v>129</v>
      </c>
      <c r="E168" s="718">
        <v>26</v>
      </c>
      <c r="F168" s="718">
        <v>29</v>
      </c>
      <c r="G168" s="706">
        <v>28</v>
      </c>
      <c r="H168" s="706">
        <v>43</v>
      </c>
      <c r="I168" s="706">
        <v>26</v>
      </c>
      <c r="J168" s="699">
        <v>0</v>
      </c>
      <c r="K168" s="706">
        <v>30</v>
      </c>
      <c r="L168" s="706">
        <v>34</v>
      </c>
      <c r="M168" s="706">
        <v>0</v>
      </c>
      <c r="N168" s="700">
        <v>0</v>
      </c>
      <c r="O168" s="706">
        <f t="shared" si="9"/>
        <v>21.333333333333332</v>
      </c>
      <c r="P168" s="697">
        <v>54</v>
      </c>
      <c r="Q168" s="697">
        <v>13</v>
      </c>
      <c r="R168" s="697">
        <v>4</v>
      </c>
      <c r="S168" s="663">
        <v>0</v>
      </c>
      <c r="T168" s="663">
        <f>SUM(P168:S168)</f>
        <v>71</v>
      </c>
      <c r="U168" s="17"/>
      <c r="V168" s="17"/>
      <c r="W168" s="17"/>
      <c r="X168" s="17"/>
      <c r="Y168" s="17"/>
    </row>
    <row r="169" spans="1:25" s="679" customFormat="1" ht="13.5" thickBot="1">
      <c r="A169" s="676" t="s">
        <v>33</v>
      </c>
      <c r="B169" s="672"/>
      <c r="C169" s="672"/>
      <c r="D169" s="625"/>
      <c r="E169" s="722">
        <f>SUM(E157:E168)</f>
        <v>45</v>
      </c>
      <c r="F169" s="722">
        <f>SUM(F157:F168)</f>
        <v>57</v>
      </c>
      <c r="G169" s="708">
        <f>SUM(AVERAGE(G157:G168))</f>
        <v>25.166666666666668</v>
      </c>
      <c r="H169" s="708">
        <f>SUM(AVERAGE(H157:H168))</f>
        <v>37.166666666666664</v>
      </c>
      <c r="I169" s="738">
        <f>SUM(AVERAGE(I157:I168))</f>
        <v>30.25</v>
      </c>
      <c r="J169" s="739">
        <f>SUM(AVERAGE(J157:J168))</f>
        <v>0</v>
      </c>
      <c r="K169" s="708"/>
      <c r="L169" s="708"/>
      <c r="M169" s="708"/>
      <c r="N169" s="708"/>
      <c r="O169" s="708"/>
      <c r="P169" s="709">
        <f>SUM(P157:P168)</f>
        <v>97</v>
      </c>
      <c r="Q169" s="709">
        <f>SUM(Q157:Q168)</f>
        <v>16</v>
      </c>
      <c r="R169" s="709">
        <f>SUM(R157:R168)</f>
        <v>21</v>
      </c>
      <c r="S169" s="673">
        <f>SUM(S157:S168)</f>
        <v>1</v>
      </c>
      <c r="T169" s="673">
        <f>SUM(T157:T168)</f>
        <v>135</v>
      </c>
      <c r="V169" s="94"/>
      <c r="W169" s="94"/>
      <c r="X169" s="94"/>
      <c r="Y169" s="94"/>
    </row>
    <row r="170" spans="1:25" s="6" customFormat="1" ht="12.75">
      <c r="A170" s="680"/>
      <c r="B170" s="681"/>
      <c r="C170" s="681"/>
      <c r="D170" s="680"/>
      <c r="E170" s="680"/>
      <c r="F170" s="680"/>
      <c r="G170" s="680"/>
      <c r="H170" s="680"/>
      <c r="I170" s="680"/>
      <c r="J170" s="680"/>
      <c r="K170" s="682"/>
      <c r="L170" s="683"/>
      <c r="M170" s="680"/>
      <c r="N170" s="680"/>
      <c r="O170" s="680"/>
      <c r="P170" s="684"/>
      <c r="Q170" s="684"/>
      <c r="R170" s="685"/>
      <c r="S170" s="636"/>
      <c r="T170" s="17"/>
      <c r="U170" s="17"/>
      <c r="V170" s="17"/>
      <c r="W170" s="17"/>
      <c r="X170" s="17"/>
      <c r="Y170" s="17"/>
    </row>
    <row r="171" spans="1:25" s="6" customFormat="1" ht="12.75">
      <c r="A171" s="680"/>
      <c r="B171" s="681"/>
      <c r="C171" s="681"/>
      <c r="D171" s="680"/>
      <c r="E171" s="680"/>
      <c r="F171" s="680"/>
      <c r="G171" s="680"/>
      <c r="H171" s="680"/>
      <c r="I171" s="680"/>
      <c r="J171" s="680"/>
      <c r="K171" s="682"/>
      <c r="L171" s="683"/>
      <c r="M171" s="680"/>
      <c r="N171" s="680"/>
      <c r="O171" s="680"/>
      <c r="P171" s="684"/>
      <c r="Q171" s="684"/>
      <c r="R171" s="685"/>
      <c r="S171" s="636"/>
      <c r="T171" s="17"/>
      <c r="U171" s="17"/>
      <c r="V171" s="17"/>
      <c r="W171" s="17"/>
      <c r="X171" s="17"/>
      <c r="Y171" s="17"/>
    </row>
    <row r="172" spans="1:25" s="650" customFormat="1" ht="47.25" customHeight="1">
      <c r="A172" s="639" t="s">
        <v>112</v>
      </c>
      <c r="B172" s="639" t="s">
        <v>113</v>
      </c>
      <c r="C172" s="639" t="s">
        <v>147</v>
      </c>
      <c r="D172" s="640" t="s">
        <v>114</v>
      </c>
      <c r="E172" s="641" t="s">
        <v>138</v>
      </c>
      <c r="F172" s="641" t="s">
        <v>289</v>
      </c>
      <c r="G172" s="642" t="s">
        <v>115</v>
      </c>
      <c r="H172" s="973" t="s">
        <v>151</v>
      </c>
      <c r="I172" s="974"/>
      <c r="J172" s="975"/>
      <c r="K172" s="643" t="s">
        <v>449</v>
      </c>
      <c r="L172" s="644" t="s">
        <v>116</v>
      </c>
      <c r="M172" s="639" t="s">
        <v>393</v>
      </c>
      <c r="N172" s="645" t="s">
        <v>395</v>
      </c>
      <c r="O172" s="641" t="s">
        <v>396</v>
      </c>
      <c r="P172" s="646" t="s">
        <v>140</v>
      </c>
      <c r="Q172" s="645" t="s">
        <v>141</v>
      </c>
      <c r="R172" s="647" t="s">
        <v>397</v>
      </c>
      <c r="S172" s="648"/>
      <c r="T172" s="649"/>
      <c r="U172" s="649"/>
      <c r="V172" s="649"/>
      <c r="W172" s="649"/>
      <c r="X172" s="649"/>
      <c r="Y172" s="649"/>
    </row>
    <row r="173" spans="1:25" s="661" customFormat="1" ht="13.5" customHeight="1">
      <c r="A173" s="651"/>
      <c r="B173" s="651"/>
      <c r="C173" s="651"/>
      <c r="D173" s="652"/>
      <c r="E173" s="653"/>
      <c r="F173" s="654"/>
      <c r="G173" s="655"/>
      <c r="H173" s="654" t="s">
        <v>25</v>
      </c>
      <c r="I173" s="654" t="s">
        <v>26</v>
      </c>
      <c r="J173" s="656" t="s">
        <v>50</v>
      </c>
      <c r="K173" s="710"/>
      <c r="L173" s="711"/>
      <c r="M173" s="652"/>
      <c r="N173" s="653"/>
      <c r="O173" s="653"/>
      <c r="P173" s="659"/>
      <c r="Q173" s="653"/>
      <c r="R173" s="626"/>
      <c r="S173" s="636"/>
      <c r="T173" s="660"/>
      <c r="U173" s="660"/>
      <c r="V173" s="660"/>
      <c r="W173" s="660"/>
      <c r="X173" s="660"/>
      <c r="Y173" s="660"/>
    </row>
    <row r="174" spans="1:25" s="6" customFormat="1" ht="12.75">
      <c r="A174" s="627">
        <v>12</v>
      </c>
      <c r="B174" s="628">
        <v>578</v>
      </c>
      <c r="C174" s="628" t="s">
        <v>133</v>
      </c>
      <c r="D174" s="627" t="s">
        <v>118</v>
      </c>
      <c r="E174" s="629">
        <v>26</v>
      </c>
      <c r="F174" s="627">
        <v>34</v>
      </c>
      <c r="G174" s="627">
        <v>0</v>
      </c>
      <c r="H174" s="758">
        <v>26</v>
      </c>
      <c r="I174" s="758">
        <v>8</v>
      </c>
      <c r="J174" s="627">
        <f>H174+I174</f>
        <v>34</v>
      </c>
      <c r="K174" s="630">
        <v>88.24</v>
      </c>
      <c r="L174" s="631"/>
      <c r="M174" s="627">
        <v>24</v>
      </c>
      <c r="N174" s="627">
        <v>26</v>
      </c>
      <c r="O174" s="627">
        <v>26</v>
      </c>
      <c r="P174" s="630">
        <v>30</v>
      </c>
      <c r="Q174" s="627">
        <v>30</v>
      </c>
      <c r="R174" s="728">
        <v>930</v>
      </c>
      <c r="S174" s="636"/>
      <c r="T174" s="17"/>
      <c r="U174" s="17"/>
      <c r="V174" s="17"/>
      <c r="W174" s="17"/>
      <c r="X174" s="17"/>
      <c r="Y174" s="17"/>
    </row>
    <row r="175" spans="1:25" s="6" customFormat="1" ht="12.75">
      <c r="A175" s="632">
        <v>12</v>
      </c>
      <c r="B175" s="633">
        <v>578</v>
      </c>
      <c r="C175" s="633" t="s">
        <v>133</v>
      </c>
      <c r="D175" s="632" t="s">
        <v>119</v>
      </c>
      <c r="E175" s="629">
        <v>26</v>
      </c>
      <c r="F175" s="627">
        <v>34</v>
      </c>
      <c r="G175" s="627">
        <v>0</v>
      </c>
      <c r="H175" s="758">
        <v>26</v>
      </c>
      <c r="I175" s="758">
        <v>8</v>
      </c>
      <c r="J175" s="627">
        <f aca="true" t="shared" si="10" ref="J175:J185">H175+I175</f>
        <v>34</v>
      </c>
      <c r="K175" s="634">
        <v>87.7</v>
      </c>
      <c r="L175" s="635"/>
      <c r="M175" s="632">
        <v>25</v>
      </c>
      <c r="N175" s="632">
        <v>26</v>
      </c>
      <c r="O175" s="632">
        <v>26</v>
      </c>
      <c r="P175" s="634">
        <v>29.63</v>
      </c>
      <c r="Q175" s="632">
        <v>29.82</v>
      </c>
      <c r="R175" s="712">
        <v>889</v>
      </c>
      <c r="S175" s="636"/>
      <c r="T175" s="17"/>
      <c r="U175" s="17"/>
      <c r="V175" s="17"/>
      <c r="W175" s="17"/>
      <c r="X175" s="17"/>
      <c r="Y175" s="17"/>
    </row>
    <row r="176" spans="1:25" s="6" customFormat="1" ht="12.75">
      <c r="A176" s="632">
        <v>12</v>
      </c>
      <c r="B176" s="633">
        <v>578</v>
      </c>
      <c r="C176" s="633" t="s">
        <v>133</v>
      </c>
      <c r="D176" s="632" t="s">
        <v>120</v>
      </c>
      <c r="E176" s="629">
        <v>26</v>
      </c>
      <c r="F176" s="627">
        <v>34</v>
      </c>
      <c r="G176" s="627">
        <v>0</v>
      </c>
      <c r="H176" s="758">
        <v>26</v>
      </c>
      <c r="I176" s="758">
        <v>8</v>
      </c>
      <c r="J176" s="627">
        <f t="shared" si="10"/>
        <v>34</v>
      </c>
      <c r="K176" s="634">
        <v>82.64</v>
      </c>
      <c r="L176" s="635"/>
      <c r="M176" s="632">
        <v>20</v>
      </c>
      <c r="N176" s="632">
        <v>27</v>
      </c>
      <c r="O176" s="632">
        <v>27</v>
      </c>
      <c r="P176" s="634">
        <v>24.71</v>
      </c>
      <c r="Q176" s="632">
        <v>28.1</v>
      </c>
      <c r="R176" s="712">
        <v>766</v>
      </c>
      <c r="S176" s="636"/>
      <c r="T176" s="17"/>
      <c r="U176" s="17"/>
      <c r="V176" s="17"/>
      <c r="W176" s="17"/>
      <c r="X176" s="17"/>
      <c r="Y176" s="17"/>
    </row>
    <row r="177" spans="1:25" s="6" customFormat="1" ht="12.75">
      <c r="A177" s="632">
        <v>12</v>
      </c>
      <c r="B177" s="633">
        <v>578</v>
      </c>
      <c r="C177" s="633" t="s">
        <v>133</v>
      </c>
      <c r="D177" s="632" t="s">
        <v>121</v>
      </c>
      <c r="E177" s="629">
        <v>26</v>
      </c>
      <c r="F177" s="627">
        <v>34</v>
      </c>
      <c r="G177" s="627">
        <v>0</v>
      </c>
      <c r="H177" s="758">
        <v>26</v>
      </c>
      <c r="I177" s="758">
        <v>8</v>
      </c>
      <c r="J177" s="627">
        <f t="shared" si="10"/>
        <v>34</v>
      </c>
      <c r="K177" s="634">
        <v>83.6</v>
      </c>
      <c r="L177" s="635"/>
      <c r="M177" s="632">
        <v>30</v>
      </c>
      <c r="N177" s="632">
        <v>21</v>
      </c>
      <c r="O177" s="632">
        <v>21</v>
      </c>
      <c r="P177" s="634">
        <v>29.39</v>
      </c>
      <c r="Q177" s="632">
        <v>28.42</v>
      </c>
      <c r="R177" s="712">
        <v>911</v>
      </c>
      <c r="S177" s="636"/>
      <c r="T177" s="17"/>
      <c r="U177" s="17"/>
      <c r="V177" s="17"/>
      <c r="W177" s="17"/>
      <c r="X177" s="17"/>
      <c r="Y177" s="17"/>
    </row>
    <row r="178" spans="1:25" s="6" customFormat="1" ht="12.75">
      <c r="A178" s="632">
        <v>12</v>
      </c>
      <c r="B178" s="633">
        <v>578</v>
      </c>
      <c r="C178" s="633" t="s">
        <v>133</v>
      </c>
      <c r="D178" s="632" t="s">
        <v>122</v>
      </c>
      <c r="E178" s="629">
        <v>26</v>
      </c>
      <c r="F178" s="627">
        <v>34</v>
      </c>
      <c r="G178" s="627">
        <v>0</v>
      </c>
      <c r="H178" s="758">
        <v>26</v>
      </c>
      <c r="I178" s="758">
        <v>8</v>
      </c>
      <c r="J178" s="627">
        <f t="shared" si="10"/>
        <v>34</v>
      </c>
      <c r="K178" s="634">
        <v>84.17</v>
      </c>
      <c r="L178" s="635"/>
      <c r="M178" s="632">
        <v>26</v>
      </c>
      <c r="N178" s="632">
        <v>27</v>
      </c>
      <c r="O178" s="632">
        <v>27</v>
      </c>
      <c r="P178" s="634">
        <v>29.45</v>
      </c>
      <c r="Q178" s="632">
        <v>28.62</v>
      </c>
      <c r="R178" s="712">
        <v>854</v>
      </c>
      <c r="S178" s="636"/>
      <c r="T178" s="17"/>
      <c r="U178" s="17"/>
      <c r="V178" s="17"/>
      <c r="W178" s="17"/>
      <c r="X178" s="17"/>
      <c r="Y178" s="17"/>
    </row>
    <row r="179" spans="1:25" s="6" customFormat="1" ht="12.75">
      <c r="A179" s="632">
        <v>12</v>
      </c>
      <c r="B179" s="633">
        <v>578</v>
      </c>
      <c r="C179" s="633" t="s">
        <v>133</v>
      </c>
      <c r="D179" s="632" t="s">
        <v>123</v>
      </c>
      <c r="E179" s="629">
        <v>26</v>
      </c>
      <c r="F179" s="627">
        <v>34</v>
      </c>
      <c r="G179" s="627">
        <v>0</v>
      </c>
      <c r="H179" s="758">
        <v>26</v>
      </c>
      <c r="I179" s="758">
        <v>8</v>
      </c>
      <c r="J179" s="627">
        <f t="shared" si="10"/>
        <v>34</v>
      </c>
      <c r="K179" s="634">
        <v>85</v>
      </c>
      <c r="L179" s="635"/>
      <c r="M179" s="632">
        <v>27</v>
      </c>
      <c r="N179" s="632">
        <v>23</v>
      </c>
      <c r="O179" s="632">
        <v>23</v>
      </c>
      <c r="P179" s="634">
        <v>30.29</v>
      </c>
      <c r="Q179" s="632">
        <v>28.9</v>
      </c>
      <c r="R179" s="712">
        <v>939</v>
      </c>
      <c r="S179" s="636"/>
      <c r="T179" s="17"/>
      <c r="U179" s="17"/>
      <c r="V179" s="17"/>
      <c r="W179" s="17"/>
      <c r="X179" s="17"/>
      <c r="Y179" s="17"/>
    </row>
    <row r="180" spans="1:25" s="6" customFormat="1" ht="12.75">
      <c r="A180" s="632">
        <v>12</v>
      </c>
      <c r="B180" s="633">
        <v>578</v>
      </c>
      <c r="C180" s="633" t="s">
        <v>133</v>
      </c>
      <c r="D180" s="632" t="s">
        <v>124</v>
      </c>
      <c r="E180" s="629">
        <v>26</v>
      </c>
      <c r="F180" s="627">
        <v>34</v>
      </c>
      <c r="G180" s="627">
        <v>0</v>
      </c>
      <c r="H180" s="758">
        <v>26</v>
      </c>
      <c r="I180" s="758">
        <v>8</v>
      </c>
      <c r="J180" s="627">
        <f t="shared" si="10"/>
        <v>34</v>
      </c>
      <c r="K180" s="634">
        <v>85.94</v>
      </c>
      <c r="L180" s="635"/>
      <c r="M180" s="759">
        <v>35</v>
      </c>
      <c r="N180" s="759">
        <v>34</v>
      </c>
      <c r="O180" s="759">
        <v>34</v>
      </c>
      <c r="P180" s="634">
        <v>31.17</v>
      </c>
      <c r="Q180" s="632">
        <v>29.22</v>
      </c>
      <c r="R180" s="712">
        <v>935</v>
      </c>
      <c r="S180" s="636"/>
      <c r="T180" s="17"/>
      <c r="U180" s="17"/>
      <c r="V180" s="17"/>
      <c r="W180" s="17"/>
      <c r="X180" s="17"/>
      <c r="Y180" s="17"/>
    </row>
    <row r="181" spans="1:25" s="6" customFormat="1" ht="12.75">
      <c r="A181" s="632">
        <v>12</v>
      </c>
      <c r="B181" s="633">
        <v>578</v>
      </c>
      <c r="C181" s="633" t="s">
        <v>133</v>
      </c>
      <c r="D181" s="632" t="s">
        <v>125</v>
      </c>
      <c r="E181" s="629">
        <v>26</v>
      </c>
      <c r="F181" s="627">
        <v>34</v>
      </c>
      <c r="G181" s="627">
        <v>0</v>
      </c>
      <c r="H181" s="627">
        <v>26</v>
      </c>
      <c r="I181" s="627">
        <v>8</v>
      </c>
      <c r="J181" s="627">
        <f t="shared" si="10"/>
        <v>34</v>
      </c>
      <c r="K181" s="634">
        <v>86.85</v>
      </c>
      <c r="L181" s="635"/>
      <c r="M181" s="759">
        <v>27</v>
      </c>
      <c r="N181" s="759">
        <v>29</v>
      </c>
      <c r="O181" s="759">
        <v>29</v>
      </c>
      <c r="P181" s="634">
        <v>31.65</v>
      </c>
      <c r="Q181" s="632">
        <v>29.53</v>
      </c>
      <c r="R181" s="712">
        <v>981</v>
      </c>
      <c r="S181" s="636"/>
      <c r="T181" s="17"/>
      <c r="U181" s="17"/>
      <c r="V181" s="17"/>
      <c r="W181" s="17"/>
      <c r="X181" s="17"/>
      <c r="Y181" s="17"/>
    </row>
    <row r="182" spans="1:25" s="6" customFormat="1" ht="12.75">
      <c r="A182" s="632">
        <v>12</v>
      </c>
      <c r="B182" s="633">
        <v>578</v>
      </c>
      <c r="C182" s="633" t="s">
        <v>133</v>
      </c>
      <c r="D182" s="632" t="s">
        <v>126</v>
      </c>
      <c r="E182" s="629">
        <v>26</v>
      </c>
      <c r="F182" s="627">
        <v>34</v>
      </c>
      <c r="G182" s="627">
        <v>0</v>
      </c>
      <c r="H182" s="627">
        <v>26</v>
      </c>
      <c r="I182" s="627">
        <v>8</v>
      </c>
      <c r="J182" s="627">
        <f t="shared" si="10"/>
        <v>34</v>
      </c>
      <c r="K182" s="634">
        <v>87.37</v>
      </c>
      <c r="L182" s="635"/>
      <c r="M182" s="759">
        <v>29</v>
      </c>
      <c r="N182" s="759">
        <v>29</v>
      </c>
      <c r="O182" s="759">
        <v>29</v>
      </c>
      <c r="P182" s="634">
        <v>31.13</v>
      </c>
      <c r="Q182" s="632">
        <v>29.7</v>
      </c>
      <c r="R182" s="712">
        <v>934</v>
      </c>
      <c r="S182" s="636"/>
      <c r="T182" s="17"/>
      <c r="U182" s="17"/>
      <c r="V182" s="17"/>
      <c r="W182" s="17"/>
      <c r="X182" s="17"/>
      <c r="Y182" s="17"/>
    </row>
    <row r="183" spans="1:25" s="6" customFormat="1" ht="12.75">
      <c r="A183" s="632">
        <v>12</v>
      </c>
      <c r="B183" s="633">
        <v>578</v>
      </c>
      <c r="C183" s="633" t="s">
        <v>133</v>
      </c>
      <c r="D183" s="632" t="s">
        <v>127</v>
      </c>
      <c r="E183" s="629">
        <v>26</v>
      </c>
      <c r="F183" s="627">
        <v>34</v>
      </c>
      <c r="G183" s="627">
        <v>0</v>
      </c>
      <c r="H183" s="627">
        <v>26</v>
      </c>
      <c r="I183" s="627">
        <v>8</v>
      </c>
      <c r="J183" s="627">
        <f t="shared" si="10"/>
        <v>34</v>
      </c>
      <c r="K183" s="634">
        <v>87.04</v>
      </c>
      <c r="L183" s="635"/>
      <c r="M183" s="759">
        <v>23</v>
      </c>
      <c r="N183" s="759">
        <v>53</v>
      </c>
      <c r="O183" s="759">
        <v>25</v>
      </c>
      <c r="P183" s="634">
        <v>28.61</v>
      </c>
      <c r="Q183" s="632">
        <v>29.59</v>
      </c>
      <c r="R183" s="712">
        <v>887</v>
      </c>
      <c r="S183" s="636"/>
      <c r="T183" s="17"/>
      <c r="U183" s="17"/>
      <c r="V183" s="17"/>
      <c r="W183" s="17"/>
      <c r="X183" s="17"/>
      <c r="Y183" s="17"/>
    </row>
    <row r="184" spans="1:25" s="6" customFormat="1" ht="12.75">
      <c r="A184" s="632">
        <v>12</v>
      </c>
      <c r="B184" s="633">
        <v>578</v>
      </c>
      <c r="C184" s="633" t="s">
        <v>133</v>
      </c>
      <c r="D184" s="632" t="s">
        <v>128</v>
      </c>
      <c r="E184" s="629">
        <v>26</v>
      </c>
      <c r="F184" s="627">
        <v>34</v>
      </c>
      <c r="G184" s="627">
        <v>0</v>
      </c>
      <c r="H184" s="627">
        <v>26</v>
      </c>
      <c r="I184" s="627">
        <v>8</v>
      </c>
      <c r="J184" s="627">
        <f t="shared" si="10"/>
        <v>34</v>
      </c>
      <c r="K184" s="634">
        <v>86.77</v>
      </c>
      <c r="L184" s="635"/>
      <c r="M184" s="759"/>
      <c r="N184" s="759"/>
      <c r="O184" s="759"/>
      <c r="P184" s="634"/>
      <c r="Q184" s="632"/>
      <c r="R184" s="712"/>
      <c r="S184" s="636"/>
      <c r="T184" s="17"/>
      <c r="U184" s="17"/>
      <c r="V184" s="17"/>
      <c r="W184" s="17"/>
      <c r="X184" s="17"/>
      <c r="Y184" s="17"/>
    </row>
    <row r="185" spans="1:25" s="6" customFormat="1" ht="12.75">
      <c r="A185" s="632">
        <v>12</v>
      </c>
      <c r="B185" s="633">
        <v>578</v>
      </c>
      <c r="C185" s="633" t="s">
        <v>133</v>
      </c>
      <c r="D185" s="632" t="s">
        <v>129</v>
      </c>
      <c r="E185" s="629">
        <v>26</v>
      </c>
      <c r="F185" s="627">
        <v>34</v>
      </c>
      <c r="G185" s="627">
        <v>0</v>
      </c>
      <c r="H185" s="627">
        <v>26</v>
      </c>
      <c r="I185" s="627">
        <v>8</v>
      </c>
      <c r="J185" s="627">
        <f t="shared" si="10"/>
        <v>34</v>
      </c>
      <c r="K185" s="634">
        <v>87.29</v>
      </c>
      <c r="L185" s="635"/>
      <c r="M185" s="759"/>
      <c r="N185" s="759"/>
      <c r="O185" s="759"/>
      <c r="P185" s="634"/>
      <c r="Q185" s="632"/>
      <c r="R185" s="712"/>
      <c r="S185" s="636"/>
      <c r="T185" s="17"/>
      <c r="U185" s="17"/>
      <c r="V185" s="17"/>
      <c r="W185" s="17"/>
      <c r="X185" s="17"/>
      <c r="Y185" s="17"/>
    </row>
    <row r="186" spans="1:25" s="679" customFormat="1" ht="13.5" thickBot="1">
      <c r="A186" s="676" t="s">
        <v>33</v>
      </c>
      <c r="B186" s="672"/>
      <c r="C186" s="672"/>
      <c r="D186" s="676"/>
      <c r="E186" s="673"/>
      <c r="F186" s="676"/>
      <c r="G186" s="676">
        <f>G185</f>
        <v>0</v>
      </c>
      <c r="H186" s="673">
        <f>H185</f>
        <v>26</v>
      </c>
      <c r="I186" s="673">
        <f>I185</f>
        <v>8</v>
      </c>
      <c r="J186" s="673">
        <f>J185</f>
        <v>34</v>
      </c>
      <c r="K186" s="674">
        <f>SUM(AVERAGE(K174:K185))</f>
        <v>86.05083333333333</v>
      </c>
      <c r="L186" s="674" t="e">
        <f>SUM(AVERAGE(L174:L185))</f>
        <v>#DIV/0!</v>
      </c>
      <c r="M186" s="676">
        <f>SUM(M174:M185)</f>
        <v>266</v>
      </c>
      <c r="N186" s="676">
        <f>SUM(N174:N185)</f>
        <v>295</v>
      </c>
      <c r="O186" s="676">
        <f>SUM(O174:O185)</f>
        <v>267</v>
      </c>
      <c r="P186" s="674">
        <f>SUM(AVERAGE(P174:P185))</f>
        <v>29.603</v>
      </c>
      <c r="Q186" s="674">
        <f>SUM(AVERAGE(Q174:Q185))</f>
        <v>29.189999999999998</v>
      </c>
      <c r="R186" s="713">
        <f>SUM(R174:R185)</f>
        <v>9026</v>
      </c>
      <c r="S186" s="730"/>
      <c r="T186" s="94"/>
      <c r="U186" s="94"/>
      <c r="V186" s="94"/>
      <c r="W186" s="94"/>
      <c r="X186" s="94"/>
      <c r="Y186" s="94"/>
    </row>
    <row r="187" spans="1:25" s="6" customFormat="1" ht="12.75">
      <c r="A187" s="680"/>
      <c r="B187" s="681"/>
      <c r="C187" s="681"/>
      <c r="D187" s="680"/>
      <c r="E187" s="680"/>
      <c r="F187" s="680"/>
      <c r="G187" s="680"/>
      <c r="H187" s="680"/>
      <c r="I187" s="680"/>
      <c r="J187" s="680"/>
      <c r="K187" s="682"/>
      <c r="L187" s="683"/>
      <c r="M187" s="680"/>
      <c r="N187" s="680"/>
      <c r="O187" s="680"/>
      <c r="P187" s="684"/>
      <c r="Q187" s="684"/>
      <c r="R187" s="685"/>
      <c r="S187" s="636"/>
      <c r="T187" s="17"/>
      <c r="U187" s="17"/>
      <c r="V187" s="17"/>
      <c r="W187" s="17"/>
      <c r="X187" s="17"/>
      <c r="Y187" s="17"/>
    </row>
    <row r="188" spans="1:25" s="6" customFormat="1" ht="12.75">
      <c r="A188" s="680"/>
      <c r="B188" s="681"/>
      <c r="C188" s="681"/>
      <c r="D188" s="680"/>
      <c r="E188" s="680"/>
      <c r="F188" s="680"/>
      <c r="G188" s="680"/>
      <c r="H188" s="680"/>
      <c r="I188" s="680"/>
      <c r="J188" s="680"/>
      <c r="K188" s="682"/>
      <c r="L188" s="683"/>
      <c r="M188" s="680"/>
      <c r="N188" s="680"/>
      <c r="O188" s="680"/>
      <c r="P188" s="684"/>
      <c r="Q188" s="684"/>
      <c r="R188" s="685"/>
      <c r="S188" s="731"/>
      <c r="T188" s="17"/>
      <c r="U188" s="17"/>
      <c r="V188" s="17"/>
      <c r="W188" s="17"/>
      <c r="X188" s="17"/>
      <c r="Y188" s="17"/>
    </row>
    <row r="189" spans="1:25" s="6" customFormat="1" ht="18.75" customHeight="1">
      <c r="A189" s="686" t="s">
        <v>112</v>
      </c>
      <c r="B189" s="686" t="s">
        <v>113</v>
      </c>
      <c r="C189" s="686" t="s">
        <v>147</v>
      </c>
      <c r="D189" s="687" t="s">
        <v>114</v>
      </c>
      <c r="E189" s="980" t="s">
        <v>142</v>
      </c>
      <c r="F189" s="981"/>
      <c r="G189" s="966" t="s">
        <v>230</v>
      </c>
      <c r="H189" s="963"/>
      <c r="I189" s="963"/>
      <c r="J189" s="965"/>
      <c r="K189" s="966" t="s">
        <v>201</v>
      </c>
      <c r="L189" s="963"/>
      <c r="M189" s="963"/>
      <c r="N189" s="963"/>
      <c r="O189" s="965"/>
      <c r="P189" s="966" t="s">
        <v>399</v>
      </c>
      <c r="Q189" s="970"/>
      <c r="R189" s="970"/>
      <c r="S189" s="970"/>
      <c r="T189" s="971"/>
      <c r="U189" s="688"/>
      <c r="V189" s="17"/>
      <c r="W189" s="17"/>
      <c r="X189" s="17"/>
      <c r="Y189" s="17"/>
    </row>
    <row r="190" spans="1:25" s="6" customFormat="1" ht="18.75" customHeight="1">
      <c r="A190" s="653"/>
      <c r="B190" s="653"/>
      <c r="C190" s="653"/>
      <c r="D190" s="653"/>
      <c r="E190" s="690" t="s">
        <v>145</v>
      </c>
      <c r="F190" s="690" t="s">
        <v>189</v>
      </c>
      <c r="G190" s="691" t="s">
        <v>25</v>
      </c>
      <c r="H190" s="691" t="s">
        <v>26</v>
      </c>
      <c r="I190" s="691" t="s">
        <v>153</v>
      </c>
      <c r="J190" s="760" t="s">
        <v>152</v>
      </c>
      <c r="K190" s="691" t="s">
        <v>25</v>
      </c>
      <c r="L190" s="691" t="s">
        <v>26</v>
      </c>
      <c r="M190" s="691" t="s">
        <v>153</v>
      </c>
      <c r="N190" s="691" t="s">
        <v>152</v>
      </c>
      <c r="O190" s="760" t="s">
        <v>190</v>
      </c>
      <c r="P190" s="691" t="s">
        <v>25</v>
      </c>
      <c r="Q190" s="691" t="s">
        <v>26</v>
      </c>
      <c r="R190" s="691" t="s">
        <v>153</v>
      </c>
      <c r="S190" s="760" t="s">
        <v>152</v>
      </c>
      <c r="T190" s="760" t="s">
        <v>50</v>
      </c>
      <c r="U190" s="17"/>
      <c r="V190" s="17"/>
      <c r="W190" s="17"/>
      <c r="X190" s="17"/>
      <c r="Y190" s="17"/>
    </row>
    <row r="191" spans="1:25" s="6" customFormat="1" ht="12.75">
      <c r="A191" s="632">
        <v>12</v>
      </c>
      <c r="B191" s="633">
        <v>578</v>
      </c>
      <c r="C191" s="633" t="s">
        <v>88</v>
      </c>
      <c r="D191" s="696" t="s">
        <v>118</v>
      </c>
      <c r="E191" s="697"/>
      <c r="F191" s="697"/>
      <c r="G191" s="700">
        <v>39.31</v>
      </c>
      <c r="H191" s="700">
        <v>37.53</v>
      </c>
      <c r="I191" s="700">
        <v>0</v>
      </c>
      <c r="J191" s="701">
        <v>12.97</v>
      </c>
      <c r="K191" s="700">
        <v>82.99</v>
      </c>
      <c r="L191" s="700">
        <v>227.6</v>
      </c>
      <c r="M191" s="700">
        <v>0</v>
      </c>
      <c r="N191" s="700">
        <v>172.34</v>
      </c>
      <c r="O191" s="706">
        <f>AVERAGE(K191:N191)</f>
        <v>120.73249999999999</v>
      </c>
      <c r="P191" s="697"/>
      <c r="Q191" s="697"/>
      <c r="R191" s="697"/>
      <c r="S191" s="663"/>
      <c r="T191" s="663"/>
      <c r="U191" s="17"/>
      <c r="V191" s="17"/>
      <c r="W191" s="17"/>
      <c r="X191" s="17"/>
      <c r="Y191" s="17"/>
    </row>
    <row r="192" spans="1:25" s="6" customFormat="1" ht="12.75">
      <c r="A192" s="632">
        <v>12</v>
      </c>
      <c r="B192" s="633">
        <v>578</v>
      </c>
      <c r="C192" s="633" t="s">
        <v>88</v>
      </c>
      <c r="D192" s="696" t="s">
        <v>119</v>
      </c>
      <c r="E192" s="706"/>
      <c r="F192" s="706"/>
      <c r="G192" s="700">
        <v>39.79</v>
      </c>
      <c r="H192" s="700">
        <v>39.22</v>
      </c>
      <c r="I192" s="700">
        <v>0</v>
      </c>
      <c r="J192" s="701">
        <v>13</v>
      </c>
      <c r="K192" s="700">
        <v>82.75</v>
      </c>
      <c r="L192" s="700">
        <v>227.7</v>
      </c>
      <c r="M192" s="700">
        <v>0</v>
      </c>
      <c r="N192" s="700">
        <v>178.61</v>
      </c>
      <c r="O192" s="706">
        <f aca="true" t="shared" si="11" ref="O192:O202">AVERAGE(K192:N192)</f>
        <v>122.265</v>
      </c>
      <c r="P192" s="697"/>
      <c r="Q192" s="697"/>
      <c r="R192" s="697"/>
      <c r="S192" s="663"/>
      <c r="T192" s="663"/>
      <c r="U192" s="17"/>
      <c r="V192" s="17"/>
      <c r="W192" s="17"/>
      <c r="X192" s="17"/>
      <c r="Y192" s="17"/>
    </row>
    <row r="193" spans="1:25" s="6" customFormat="1" ht="12.75">
      <c r="A193" s="632">
        <v>12</v>
      </c>
      <c r="B193" s="633">
        <v>578</v>
      </c>
      <c r="C193" s="633" t="s">
        <v>88</v>
      </c>
      <c r="D193" s="696" t="s">
        <v>120</v>
      </c>
      <c r="E193" s="706"/>
      <c r="F193" s="706"/>
      <c r="G193" s="700">
        <v>40.8</v>
      </c>
      <c r="H193" s="700">
        <v>39.16</v>
      </c>
      <c r="I193" s="700">
        <v>0</v>
      </c>
      <c r="J193" s="701">
        <v>13.43</v>
      </c>
      <c r="K193" s="700">
        <v>85.01</v>
      </c>
      <c r="L193" s="700">
        <v>225.07</v>
      </c>
      <c r="M193" s="700">
        <v>0</v>
      </c>
      <c r="N193" s="700">
        <v>171.95</v>
      </c>
      <c r="O193" s="706">
        <f t="shared" si="11"/>
        <v>120.5075</v>
      </c>
      <c r="P193" s="697"/>
      <c r="Q193" s="697"/>
      <c r="R193" s="697"/>
      <c r="S193" s="663"/>
      <c r="T193" s="663"/>
      <c r="U193" s="17"/>
      <c r="V193" s="17"/>
      <c r="W193" s="17"/>
      <c r="X193" s="17"/>
      <c r="Y193" s="17"/>
    </row>
    <row r="194" spans="1:25" s="6" customFormat="1" ht="12.75">
      <c r="A194" s="632">
        <v>12</v>
      </c>
      <c r="B194" s="633">
        <v>578</v>
      </c>
      <c r="C194" s="633" t="s">
        <v>88</v>
      </c>
      <c r="D194" s="696" t="s">
        <v>121</v>
      </c>
      <c r="E194" s="703"/>
      <c r="F194" s="734"/>
      <c r="G194" s="700">
        <v>40.49</v>
      </c>
      <c r="H194" s="700">
        <v>40.19</v>
      </c>
      <c r="I194" s="700">
        <v>0</v>
      </c>
      <c r="J194" s="701">
        <v>14.03</v>
      </c>
      <c r="K194" s="700">
        <v>93.65</v>
      </c>
      <c r="L194" s="700">
        <v>241.36</v>
      </c>
      <c r="M194" s="700">
        <v>0</v>
      </c>
      <c r="N194" s="700">
        <v>151.77</v>
      </c>
      <c r="O194" s="706">
        <f t="shared" si="11"/>
        <v>121.695</v>
      </c>
      <c r="P194" s="697"/>
      <c r="Q194" s="697"/>
      <c r="R194" s="697"/>
      <c r="S194" s="663"/>
      <c r="T194" s="663"/>
      <c r="U194" s="17"/>
      <c r="V194" s="17"/>
      <c r="W194" s="17"/>
      <c r="X194" s="17"/>
      <c r="Y194" s="17"/>
    </row>
    <row r="195" spans="1:25" s="6" customFormat="1" ht="12.75">
      <c r="A195" s="632">
        <v>12</v>
      </c>
      <c r="B195" s="633">
        <v>578</v>
      </c>
      <c r="C195" s="633" t="s">
        <v>88</v>
      </c>
      <c r="D195" s="696" t="s">
        <v>122</v>
      </c>
      <c r="E195" s="703"/>
      <c r="F195" s="703"/>
      <c r="G195" s="700">
        <v>40.33</v>
      </c>
      <c r="H195" s="700">
        <v>40.88</v>
      </c>
      <c r="I195" s="700">
        <v>0</v>
      </c>
      <c r="J195" s="701">
        <v>14.84</v>
      </c>
      <c r="K195" s="700">
        <v>103.31</v>
      </c>
      <c r="L195" s="700">
        <v>247.28</v>
      </c>
      <c r="M195" s="700">
        <v>0</v>
      </c>
      <c r="N195" s="700">
        <v>154.05</v>
      </c>
      <c r="O195" s="706">
        <f t="shared" si="11"/>
        <v>126.16000000000001</v>
      </c>
      <c r="P195" s="697"/>
      <c r="Q195" s="697"/>
      <c r="R195" s="697"/>
      <c r="S195" s="663"/>
      <c r="T195" s="663"/>
      <c r="U195" s="17"/>
      <c r="V195" s="17"/>
      <c r="W195" s="17"/>
      <c r="X195" s="17"/>
      <c r="Y195" s="17"/>
    </row>
    <row r="196" spans="1:25" s="6" customFormat="1" ht="12.75">
      <c r="A196" s="632">
        <v>12</v>
      </c>
      <c r="B196" s="633">
        <v>578</v>
      </c>
      <c r="C196" s="633" t="s">
        <v>88</v>
      </c>
      <c r="D196" s="696" t="s">
        <v>123</v>
      </c>
      <c r="E196" s="736">
        <v>0</v>
      </c>
      <c r="F196" s="736">
        <v>38.71</v>
      </c>
      <c r="G196" s="700">
        <v>38.71</v>
      </c>
      <c r="H196" s="700">
        <v>40.55</v>
      </c>
      <c r="I196" s="700">
        <v>0</v>
      </c>
      <c r="J196" s="701">
        <v>16.18</v>
      </c>
      <c r="K196" s="700">
        <v>104.55</v>
      </c>
      <c r="L196" s="700">
        <v>246.25</v>
      </c>
      <c r="M196" s="700">
        <v>0</v>
      </c>
      <c r="N196" s="700">
        <v>133.29</v>
      </c>
      <c r="O196" s="706">
        <f t="shared" si="11"/>
        <v>121.02250000000001</v>
      </c>
      <c r="P196" s="697">
        <v>76</v>
      </c>
      <c r="Q196" s="697">
        <v>0</v>
      </c>
      <c r="R196" s="697">
        <v>42</v>
      </c>
      <c r="S196" s="663">
        <v>34</v>
      </c>
      <c r="T196" s="663">
        <f>SUM(P196:S196)</f>
        <v>152</v>
      </c>
      <c r="U196" s="17"/>
      <c r="V196" s="17"/>
      <c r="W196" s="17"/>
      <c r="X196" s="17"/>
      <c r="Y196" s="17"/>
    </row>
    <row r="197" spans="1:25" s="6" customFormat="1" ht="12.75">
      <c r="A197" s="632">
        <v>12</v>
      </c>
      <c r="B197" s="633">
        <v>578</v>
      </c>
      <c r="C197" s="633" t="s">
        <v>88</v>
      </c>
      <c r="D197" s="696" t="s">
        <v>124</v>
      </c>
      <c r="E197" s="736"/>
      <c r="F197" s="736"/>
      <c r="G197" s="700">
        <v>38.1</v>
      </c>
      <c r="H197" s="700">
        <v>41.64</v>
      </c>
      <c r="I197" s="700">
        <v>0</v>
      </c>
      <c r="J197" s="701">
        <v>12.79</v>
      </c>
      <c r="K197" s="700">
        <v>110.56</v>
      </c>
      <c r="L197" s="700">
        <v>258.18</v>
      </c>
      <c r="M197" s="700">
        <v>0</v>
      </c>
      <c r="N197" s="700">
        <v>144.19</v>
      </c>
      <c r="O197" s="706">
        <f t="shared" si="11"/>
        <v>128.23250000000002</v>
      </c>
      <c r="P197" s="697"/>
      <c r="Q197" s="697"/>
      <c r="R197" s="697"/>
      <c r="S197" s="663"/>
      <c r="T197" s="663"/>
      <c r="U197" s="17"/>
      <c r="V197" s="17"/>
      <c r="W197" s="17"/>
      <c r="X197" s="17"/>
      <c r="Y197" s="17"/>
    </row>
    <row r="198" spans="1:25" s="6" customFormat="1" ht="12.75">
      <c r="A198" s="632">
        <v>12</v>
      </c>
      <c r="B198" s="633">
        <v>578</v>
      </c>
      <c r="C198" s="633" t="s">
        <v>88</v>
      </c>
      <c r="D198" s="696" t="s">
        <v>125</v>
      </c>
      <c r="E198" s="736"/>
      <c r="F198" s="736"/>
      <c r="G198" s="700">
        <v>38.1</v>
      </c>
      <c r="H198" s="700">
        <v>40.96</v>
      </c>
      <c r="I198" s="700">
        <v>0</v>
      </c>
      <c r="J198" s="701">
        <v>14.19</v>
      </c>
      <c r="K198" s="700">
        <v>110.56</v>
      </c>
      <c r="L198" s="700">
        <v>264.56</v>
      </c>
      <c r="M198" s="700">
        <v>0</v>
      </c>
      <c r="N198" s="700">
        <v>141.37</v>
      </c>
      <c r="O198" s="706">
        <f t="shared" si="11"/>
        <v>129.1225</v>
      </c>
      <c r="P198" s="697"/>
      <c r="Q198" s="697"/>
      <c r="R198" s="697"/>
      <c r="S198" s="663"/>
      <c r="T198" s="663"/>
      <c r="U198" s="17"/>
      <c r="V198" s="17"/>
      <c r="W198" s="17"/>
      <c r="X198" s="17"/>
      <c r="Y198" s="17"/>
    </row>
    <row r="199" spans="1:25" s="6" customFormat="1" ht="12.75">
      <c r="A199" s="632">
        <v>12</v>
      </c>
      <c r="B199" s="633">
        <v>578</v>
      </c>
      <c r="C199" s="633" t="s">
        <v>88</v>
      </c>
      <c r="D199" s="696" t="s">
        <v>126</v>
      </c>
      <c r="E199" s="736"/>
      <c r="F199" s="736"/>
      <c r="G199" s="700">
        <v>39.93</v>
      </c>
      <c r="H199" s="700">
        <v>38.75</v>
      </c>
      <c r="I199" s="700">
        <v>0</v>
      </c>
      <c r="J199" s="701">
        <v>9.33</v>
      </c>
      <c r="K199" s="700">
        <v>111.49</v>
      </c>
      <c r="L199" s="700">
        <v>270.7</v>
      </c>
      <c r="M199" s="700">
        <v>0</v>
      </c>
      <c r="N199" s="700">
        <v>133.03</v>
      </c>
      <c r="O199" s="706">
        <f t="shared" si="11"/>
        <v>128.805</v>
      </c>
      <c r="P199" s="697"/>
      <c r="Q199" s="697"/>
      <c r="R199" s="697"/>
      <c r="S199" s="663"/>
      <c r="T199" s="663"/>
      <c r="U199" s="17"/>
      <c r="V199" s="17"/>
      <c r="W199" s="17"/>
      <c r="X199" s="17"/>
      <c r="Y199" s="17"/>
    </row>
    <row r="200" spans="1:25" s="6" customFormat="1" ht="12.75">
      <c r="A200" s="632">
        <v>12</v>
      </c>
      <c r="B200" s="633">
        <v>578</v>
      </c>
      <c r="C200" s="633" t="s">
        <v>88</v>
      </c>
      <c r="D200" s="696" t="s">
        <v>127</v>
      </c>
      <c r="E200" s="736"/>
      <c r="F200" s="736"/>
      <c r="G200" s="700">
        <v>36.69</v>
      </c>
      <c r="H200" s="700">
        <v>40.33</v>
      </c>
      <c r="I200" s="700">
        <v>0</v>
      </c>
      <c r="J200" s="701">
        <v>15.29</v>
      </c>
      <c r="K200" s="700">
        <v>112.24</v>
      </c>
      <c r="L200" s="700">
        <v>283.59</v>
      </c>
      <c r="M200" s="700">
        <v>0</v>
      </c>
      <c r="N200" s="700">
        <v>160.9</v>
      </c>
      <c r="O200" s="706">
        <f t="shared" si="11"/>
        <v>139.1825</v>
      </c>
      <c r="P200" s="697"/>
      <c r="Q200" s="697"/>
      <c r="R200" s="697"/>
      <c r="S200" s="663"/>
      <c r="T200" s="663"/>
      <c r="U200" s="17"/>
      <c r="V200" s="17"/>
      <c r="W200" s="17"/>
      <c r="X200" s="17"/>
      <c r="Y200" s="17"/>
    </row>
    <row r="201" spans="1:25" s="6" customFormat="1" ht="12.75">
      <c r="A201" s="632">
        <v>12</v>
      </c>
      <c r="B201" s="633">
        <v>578</v>
      </c>
      <c r="C201" s="633" t="s">
        <v>88</v>
      </c>
      <c r="D201" s="696" t="s">
        <v>128</v>
      </c>
      <c r="E201" s="736"/>
      <c r="F201" s="736"/>
      <c r="G201" s="703">
        <v>36.52</v>
      </c>
      <c r="H201" s="703">
        <v>39.41</v>
      </c>
      <c r="I201" s="703">
        <v>0</v>
      </c>
      <c r="J201" s="701">
        <v>15.36</v>
      </c>
      <c r="K201" s="703">
        <v>108.59</v>
      </c>
      <c r="L201" s="704">
        <v>292.16</v>
      </c>
      <c r="M201" s="704">
        <v>0</v>
      </c>
      <c r="N201" s="700">
        <v>170</v>
      </c>
      <c r="O201" s="706">
        <f t="shared" si="11"/>
        <v>142.6875</v>
      </c>
      <c r="P201" s="697"/>
      <c r="Q201" s="697"/>
      <c r="R201" s="697"/>
      <c r="S201" s="663"/>
      <c r="T201" s="663"/>
      <c r="U201" s="17"/>
      <c r="V201" s="17"/>
      <c r="W201" s="17"/>
      <c r="X201" s="17"/>
      <c r="Y201" s="17"/>
    </row>
    <row r="202" spans="1:25" s="6" customFormat="1" ht="12.75">
      <c r="A202" s="632">
        <v>12</v>
      </c>
      <c r="B202" s="633">
        <v>578</v>
      </c>
      <c r="C202" s="633" t="s">
        <v>88</v>
      </c>
      <c r="D202" s="696" t="s">
        <v>129</v>
      </c>
      <c r="E202" s="718">
        <v>0</v>
      </c>
      <c r="F202" s="718">
        <v>0</v>
      </c>
      <c r="G202" s="706">
        <v>37.92</v>
      </c>
      <c r="H202" s="706">
        <v>39</v>
      </c>
      <c r="I202" s="706">
        <v>0</v>
      </c>
      <c r="J202" s="701">
        <v>15.44</v>
      </c>
      <c r="K202" s="706">
        <v>107.68</v>
      </c>
      <c r="L202" s="706">
        <v>288.6</v>
      </c>
      <c r="M202" s="706">
        <v>0</v>
      </c>
      <c r="N202" s="700">
        <v>165.77</v>
      </c>
      <c r="O202" s="706">
        <f t="shared" si="11"/>
        <v>140.51250000000002</v>
      </c>
      <c r="P202" s="697">
        <v>90</v>
      </c>
      <c r="Q202" s="697">
        <v>45</v>
      </c>
      <c r="R202" s="697">
        <v>0</v>
      </c>
      <c r="S202" s="663">
        <v>26</v>
      </c>
      <c r="T202" s="663">
        <f>SUM(P202:S202)</f>
        <v>161</v>
      </c>
      <c r="U202" s="17"/>
      <c r="V202" s="17"/>
      <c r="W202" s="17"/>
      <c r="X202" s="17"/>
      <c r="Y202" s="17"/>
    </row>
    <row r="203" spans="1:25" s="679" customFormat="1" ht="13.5" thickBot="1">
      <c r="A203" s="676" t="s">
        <v>33</v>
      </c>
      <c r="B203" s="672"/>
      <c r="C203" s="672"/>
      <c r="D203" s="625"/>
      <c r="E203" s="708">
        <f>SUM(E191:E202)</f>
        <v>0</v>
      </c>
      <c r="F203" s="708">
        <f>SUM(F191:F202)</f>
        <v>38.71</v>
      </c>
      <c r="G203" s="738">
        <f>SUM(AVERAGE(G191:G202))</f>
        <v>38.89083333333333</v>
      </c>
      <c r="H203" s="738">
        <f>SUM(AVERAGE(H191:H202))</f>
        <v>39.801666666666655</v>
      </c>
      <c r="I203" s="738">
        <f>SUM(AVERAGE(I191:I202))</f>
        <v>0</v>
      </c>
      <c r="J203" s="738">
        <f>SUM(AVERAGE(J191:J202))</f>
        <v>13.904166666666663</v>
      </c>
      <c r="K203" s="738"/>
      <c r="L203" s="738"/>
      <c r="M203" s="738"/>
      <c r="N203" s="738"/>
      <c r="O203" s="738"/>
      <c r="P203" s="709">
        <f>SUM(P191:P202)</f>
        <v>166</v>
      </c>
      <c r="Q203" s="709">
        <f>SUM(Q191:Q202)</f>
        <v>45</v>
      </c>
      <c r="R203" s="709">
        <f>SUM(R191:R202)</f>
        <v>42</v>
      </c>
      <c r="S203" s="709">
        <f>SUM(S191:S202)</f>
        <v>60</v>
      </c>
      <c r="T203" s="673">
        <f>SUM(T191:T202)</f>
        <v>313</v>
      </c>
      <c r="V203" s="94"/>
      <c r="W203" s="94"/>
      <c r="X203" s="94"/>
      <c r="Y203" s="94"/>
    </row>
    <row r="204" spans="1:25" s="6" customFormat="1" ht="12.75">
      <c r="A204" s="680"/>
      <c r="B204" s="681"/>
      <c r="C204" s="681"/>
      <c r="D204" s="680"/>
      <c r="E204" s="680"/>
      <c r="F204" s="680"/>
      <c r="G204" s="680"/>
      <c r="H204" s="680"/>
      <c r="I204" s="680"/>
      <c r="J204" s="680"/>
      <c r="K204" s="682"/>
      <c r="L204" s="683"/>
      <c r="M204" s="680"/>
      <c r="N204" s="680"/>
      <c r="O204" s="680"/>
      <c r="P204" s="684"/>
      <c r="Q204" s="684"/>
      <c r="R204" s="685"/>
      <c r="S204" s="731"/>
      <c r="T204" s="17"/>
      <c r="U204" s="17"/>
      <c r="V204" s="17"/>
      <c r="W204" s="17"/>
      <c r="X204" s="17"/>
      <c r="Y204" s="17"/>
    </row>
    <row r="205" spans="1:25" s="6" customFormat="1" ht="12.75">
      <c r="A205" s="680"/>
      <c r="B205" s="681"/>
      <c r="C205" s="681"/>
      <c r="D205" s="680"/>
      <c r="E205" s="680"/>
      <c r="F205" s="680"/>
      <c r="G205" s="680"/>
      <c r="H205" s="680"/>
      <c r="I205" s="680"/>
      <c r="J205" s="680"/>
      <c r="K205" s="682"/>
      <c r="L205" s="683"/>
      <c r="M205" s="680"/>
      <c r="N205" s="680"/>
      <c r="O205" s="680"/>
      <c r="P205" s="684"/>
      <c r="Q205" s="684"/>
      <c r="R205" s="685"/>
      <c r="S205" s="636"/>
      <c r="T205" s="17"/>
      <c r="U205" s="17"/>
      <c r="V205" s="17"/>
      <c r="W205" s="17"/>
      <c r="X205" s="17"/>
      <c r="Y205" s="17"/>
    </row>
    <row r="206" spans="1:25" s="650" customFormat="1" ht="47.25" customHeight="1">
      <c r="A206" s="639" t="s">
        <v>112</v>
      </c>
      <c r="B206" s="639" t="s">
        <v>113</v>
      </c>
      <c r="C206" s="639" t="s">
        <v>147</v>
      </c>
      <c r="D206" s="640" t="s">
        <v>114</v>
      </c>
      <c r="E206" s="641" t="s">
        <v>138</v>
      </c>
      <c r="F206" s="641" t="s">
        <v>289</v>
      </c>
      <c r="G206" s="642" t="s">
        <v>115</v>
      </c>
      <c r="H206" s="973" t="s">
        <v>151</v>
      </c>
      <c r="I206" s="974"/>
      <c r="J206" s="975"/>
      <c r="K206" s="643" t="s">
        <v>449</v>
      </c>
      <c r="L206" s="644" t="s">
        <v>116</v>
      </c>
      <c r="M206" s="639" t="s">
        <v>393</v>
      </c>
      <c r="N206" s="645" t="s">
        <v>395</v>
      </c>
      <c r="O206" s="641" t="s">
        <v>396</v>
      </c>
      <c r="P206" s="646" t="s">
        <v>140</v>
      </c>
      <c r="Q206" s="645" t="s">
        <v>141</v>
      </c>
      <c r="R206" s="647" t="s">
        <v>397</v>
      </c>
      <c r="S206" s="648"/>
      <c r="T206" s="649"/>
      <c r="U206" s="649"/>
      <c r="V206" s="649"/>
      <c r="W206" s="649"/>
      <c r="X206" s="649"/>
      <c r="Y206" s="649"/>
    </row>
    <row r="207" spans="1:25" s="661" customFormat="1" ht="13.5" customHeight="1">
      <c r="A207" s="651"/>
      <c r="B207" s="651"/>
      <c r="C207" s="651"/>
      <c r="D207" s="652"/>
      <c r="E207" s="653"/>
      <c r="F207" s="654"/>
      <c r="G207" s="655"/>
      <c r="H207" s="654" t="s">
        <v>25</v>
      </c>
      <c r="I207" s="654" t="s">
        <v>26</v>
      </c>
      <c r="J207" s="656" t="s">
        <v>50</v>
      </c>
      <c r="K207" s="710"/>
      <c r="L207" s="711"/>
      <c r="M207" s="652"/>
      <c r="N207" s="653"/>
      <c r="O207" s="653"/>
      <c r="P207" s="659"/>
      <c r="Q207" s="653"/>
      <c r="R207" s="626"/>
      <c r="S207" s="636"/>
      <c r="T207" s="660"/>
      <c r="U207" s="660"/>
      <c r="V207" s="660"/>
      <c r="W207" s="660"/>
      <c r="X207" s="660"/>
      <c r="Y207" s="660"/>
    </row>
    <row r="208" spans="1:25" s="6" customFormat="1" ht="12.75">
      <c r="A208" s="627">
        <v>17</v>
      </c>
      <c r="B208" s="628">
        <v>674</v>
      </c>
      <c r="C208" s="628" t="s">
        <v>29</v>
      </c>
      <c r="D208" s="627" t="s">
        <v>118</v>
      </c>
      <c r="E208" s="629">
        <v>15</v>
      </c>
      <c r="F208" s="627">
        <v>15</v>
      </c>
      <c r="G208" s="627">
        <v>0</v>
      </c>
      <c r="H208" s="627">
        <v>15</v>
      </c>
      <c r="I208" s="627">
        <v>0</v>
      </c>
      <c r="J208" s="627">
        <f>H208+I208</f>
        <v>15</v>
      </c>
      <c r="K208" s="630">
        <v>77.42</v>
      </c>
      <c r="L208" s="631"/>
      <c r="M208" s="627">
        <v>12</v>
      </c>
      <c r="N208" s="627">
        <v>9</v>
      </c>
      <c r="O208" s="627">
        <v>9</v>
      </c>
      <c r="P208" s="630">
        <v>11.61</v>
      </c>
      <c r="Q208" s="627">
        <v>11.61</v>
      </c>
      <c r="R208" s="728">
        <v>360</v>
      </c>
      <c r="S208" s="636"/>
      <c r="T208" s="17"/>
      <c r="U208" s="17"/>
      <c r="V208" s="17"/>
      <c r="W208" s="17"/>
      <c r="X208" s="17"/>
      <c r="Y208" s="17"/>
    </row>
    <row r="209" spans="1:25" s="6" customFormat="1" ht="12.75">
      <c r="A209" s="632">
        <v>17</v>
      </c>
      <c r="B209" s="633">
        <v>674</v>
      </c>
      <c r="C209" s="628" t="s">
        <v>29</v>
      </c>
      <c r="D209" s="632" t="s">
        <v>119</v>
      </c>
      <c r="E209" s="629">
        <v>15</v>
      </c>
      <c r="F209" s="627">
        <v>15</v>
      </c>
      <c r="G209" s="627">
        <v>0</v>
      </c>
      <c r="H209" s="627">
        <v>15</v>
      </c>
      <c r="I209" s="627">
        <v>0</v>
      </c>
      <c r="J209" s="627">
        <f aca="true" t="shared" si="12" ref="J209:J219">H209+I209</f>
        <v>15</v>
      </c>
      <c r="K209" s="634">
        <v>69.84</v>
      </c>
      <c r="L209" s="635"/>
      <c r="M209" s="632">
        <v>4</v>
      </c>
      <c r="N209" s="632">
        <v>13</v>
      </c>
      <c r="O209" s="632">
        <v>13</v>
      </c>
      <c r="P209" s="634">
        <v>9.3</v>
      </c>
      <c r="Q209" s="632">
        <v>10.48</v>
      </c>
      <c r="R209" s="712">
        <v>279</v>
      </c>
      <c r="S209" s="636"/>
      <c r="T209" s="17"/>
      <c r="U209" s="17"/>
      <c r="V209" s="17"/>
      <c r="W209" s="17"/>
      <c r="X209" s="17"/>
      <c r="Y209" s="17"/>
    </row>
    <row r="210" spans="1:25" s="6" customFormat="1" ht="12.75">
      <c r="A210" s="632">
        <v>17</v>
      </c>
      <c r="B210" s="633">
        <v>674</v>
      </c>
      <c r="C210" s="628" t="s">
        <v>29</v>
      </c>
      <c r="D210" s="632" t="s">
        <v>120</v>
      </c>
      <c r="E210" s="629">
        <v>15</v>
      </c>
      <c r="F210" s="627">
        <v>15</v>
      </c>
      <c r="G210" s="627">
        <v>0</v>
      </c>
      <c r="H210" s="627">
        <v>15</v>
      </c>
      <c r="I210" s="627">
        <v>0</v>
      </c>
      <c r="J210" s="627">
        <f t="shared" si="12"/>
        <v>15</v>
      </c>
      <c r="K210" s="634">
        <v>64.71</v>
      </c>
      <c r="L210" s="635"/>
      <c r="M210" s="632">
        <v>9</v>
      </c>
      <c r="N210" s="632">
        <v>4</v>
      </c>
      <c r="O210" s="632">
        <v>4</v>
      </c>
      <c r="P210" s="634">
        <v>8.19</v>
      </c>
      <c r="Q210" s="632">
        <v>9.71</v>
      </c>
      <c r="R210" s="712">
        <v>254</v>
      </c>
      <c r="S210" s="636"/>
      <c r="T210" s="17"/>
      <c r="U210" s="17"/>
      <c r="V210" s="17"/>
      <c r="W210" s="17"/>
      <c r="X210" s="17"/>
      <c r="Y210" s="17"/>
    </row>
    <row r="211" spans="1:25" s="6" customFormat="1" ht="12.75">
      <c r="A211" s="632">
        <v>17</v>
      </c>
      <c r="B211" s="633">
        <v>674</v>
      </c>
      <c r="C211" s="628" t="s">
        <v>29</v>
      </c>
      <c r="D211" s="632" t="s">
        <v>121</v>
      </c>
      <c r="E211" s="629">
        <v>15</v>
      </c>
      <c r="F211" s="627">
        <v>15</v>
      </c>
      <c r="G211" s="627">
        <v>0</v>
      </c>
      <c r="H211" s="627">
        <v>15</v>
      </c>
      <c r="I211" s="627">
        <v>0</v>
      </c>
      <c r="J211" s="627">
        <f t="shared" si="12"/>
        <v>15</v>
      </c>
      <c r="K211" s="634">
        <v>66.61</v>
      </c>
      <c r="L211" s="635"/>
      <c r="M211" s="632">
        <v>8</v>
      </c>
      <c r="N211" s="632">
        <v>5</v>
      </c>
      <c r="O211" s="632">
        <v>5</v>
      </c>
      <c r="P211" s="634">
        <v>10.84</v>
      </c>
      <c r="Q211" s="632">
        <v>9.99</v>
      </c>
      <c r="R211" s="712">
        <v>336</v>
      </c>
      <c r="S211" s="636"/>
      <c r="T211" s="17"/>
      <c r="U211" s="17"/>
      <c r="V211" s="17"/>
      <c r="W211" s="17"/>
      <c r="X211" s="17"/>
      <c r="Y211" s="17"/>
    </row>
    <row r="212" spans="1:25" s="6" customFormat="1" ht="12.75">
      <c r="A212" s="632">
        <v>17</v>
      </c>
      <c r="B212" s="633">
        <v>674</v>
      </c>
      <c r="C212" s="628" t="s">
        <v>29</v>
      </c>
      <c r="D212" s="632" t="s">
        <v>122</v>
      </c>
      <c r="E212" s="629">
        <v>15</v>
      </c>
      <c r="F212" s="627">
        <v>15</v>
      </c>
      <c r="G212" s="627">
        <v>0</v>
      </c>
      <c r="H212" s="627">
        <v>15</v>
      </c>
      <c r="I212" s="627">
        <v>0</v>
      </c>
      <c r="J212" s="627">
        <f t="shared" si="12"/>
        <v>15</v>
      </c>
      <c r="K212" s="634">
        <v>68.2</v>
      </c>
      <c r="L212" s="635"/>
      <c r="M212" s="632">
        <v>7</v>
      </c>
      <c r="N212" s="632">
        <v>10</v>
      </c>
      <c r="O212" s="632">
        <v>10</v>
      </c>
      <c r="P212" s="634">
        <v>11.24</v>
      </c>
      <c r="Q212" s="632">
        <v>10.23</v>
      </c>
      <c r="R212" s="712">
        <v>326</v>
      </c>
      <c r="S212" s="636"/>
      <c r="T212" s="17"/>
      <c r="U212" s="17"/>
      <c r="V212" s="17"/>
      <c r="W212" s="17"/>
      <c r="X212" s="17"/>
      <c r="Y212" s="17"/>
    </row>
    <row r="213" spans="1:25" s="6" customFormat="1" ht="12.75">
      <c r="A213" s="632">
        <v>17</v>
      </c>
      <c r="B213" s="633">
        <v>674</v>
      </c>
      <c r="C213" s="628" t="s">
        <v>29</v>
      </c>
      <c r="D213" s="632" t="s">
        <v>123</v>
      </c>
      <c r="E213" s="629">
        <v>15</v>
      </c>
      <c r="F213" s="627">
        <v>15</v>
      </c>
      <c r="G213" s="627">
        <v>0</v>
      </c>
      <c r="H213" s="627">
        <v>15</v>
      </c>
      <c r="I213" s="627">
        <v>0</v>
      </c>
      <c r="J213" s="627">
        <f t="shared" si="12"/>
        <v>15</v>
      </c>
      <c r="K213" s="634">
        <v>68.45</v>
      </c>
      <c r="L213" s="635"/>
      <c r="M213" s="632">
        <v>10</v>
      </c>
      <c r="N213" s="632">
        <v>8</v>
      </c>
      <c r="O213" s="632">
        <v>8</v>
      </c>
      <c r="P213" s="634">
        <v>10.45</v>
      </c>
      <c r="Q213" s="632">
        <v>10.27</v>
      </c>
      <c r="R213" s="712">
        <v>324</v>
      </c>
      <c r="S213" s="636"/>
      <c r="T213" s="17"/>
      <c r="U213" s="17"/>
      <c r="V213" s="17"/>
      <c r="W213" s="17"/>
      <c r="X213" s="17"/>
      <c r="Y213" s="17"/>
    </row>
    <row r="214" spans="1:25" s="6" customFormat="1" ht="12.75">
      <c r="A214" s="632">
        <v>17</v>
      </c>
      <c r="B214" s="633">
        <v>674</v>
      </c>
      <c r="C214" s="628" t="s">
        <v>29</v>
      </c>
      <c r="D214" s="632" t="s">
        <v>124</v>
      </c>
      <c r="E214" s="629">
        <v>15</v>
      </c>
      <c r="F214" s="627">
        <v>15</v>
      </c>
      <c r="G214" s="627">
        <v>0</v>
      </c>
      <c r="H214" s="627">
        <v>15</v>
      </c>
      <c r="I214" s="627">
        <v>0</v>
      </c>
      <c r="J214" s="627">
        <f t="shared" si="12"/>
        <v>15</v>
      </c>
      <c r="K214" s="634">
        <v>71.42</v>
      </c>
      <c r="L214" s="635"/>
      <c r="M214" s="632">
        <v>11</v>
      </c>
      <c r="N214" s="632">
        <v>8</v>
      </c>
      <c r="O214" s="632">
        <v>8</v>
      </c>
      <c r="P214" s="634">
        <v>13.43</v>
      </c>
      <c r="Q214" s="632">
        <v>10.71</v>
      </c>
      <c r="R214" s="712">
        <v>403</v>
      </c>
      <c r="S214" s="636"/>
      <c r="T214" s="17"/>
      <c r="U214" s="17"/>
      <c r="V214" s="17"/>
      <c r="W214" s="17"/>
      <c r="X214" s="17"/>
      <c r="Y214" s="17"/>
    </row>
    <row r="215" spans="1:25" s="6" customFormat="1" ht="12.75">
      <c r="A215" s="632">
        <v>17</v>
      </c>
      <c r="B215" s="633">
        <v>674</v>
      </c>
      <c r="C215" s="628" t="s">
        <v>29</v>
      </c>
      <c r="D215" s="632" t="s">
        <v>125</v>
      </c>
      <c r="E215" s="629">
        <v>15</v>
      </c>
      <c r="F215" s="627">
        <v>15</v>
      </c>
      <c r="G215" s="627">
        <v>0</v>
      </c>
      <c r="H215" s="627">
        <v>15</v>
      </c>
      <c r="I215" s="627">
        <v>0</v>
      </c>
      <c r="J215" s="627">
        <f t="shared" si="12"/>
        <v>15</v>
      </c>
      <c r="K215" s="634">
        <v>70.68</v>
      </c>
      <c r="L215" s="635"/>
      <c r="M215" s="632">
        <v>7</v>
      </c>
      <c r="N215" s="632">
        <v>13</v>
      </c>
      <c r="O215" s="632">
        <v>13</v>
      </c>
      <c r="P215" s="634">
        <v>9.84</v>
      </c>
      <c r="Q215" s="632">
        <v>10.6</v>
      </c>
      <c r="R215" s="712">
        <v>305</v>
      </c>
      <c r="S215" s="636"/>
      <c r="T215" s="17"/>
      <c r="U215" s="17"/>
      <c r="V215" s="17"/>
      <c r="W215" s="17"/>
      <c r="X215" s="17"/>
      <c r="Y215" s="17"/>
    </row>
    <row r="216" spans="1:25" s="6" customFormat="1" ht="12.75">
      <c r="A216" s="632">
        <v>17</v>
      </c>
      <c r="B216" s="633">
        <v>674</v>
      </c>
      <c r="C216" s="628" t="s">
        <v>29</v>
      </c>
      <c r="D216" s="632" t="s">
        <v>126</v>
      </c>
      <c r="E216" s="629">
        <v>15</v>
      </c>
      <c r="F216" s="627">
        <v>15</v>
      </c>
      <c r="G216" s="627">
        <v>0</v>
      </c>
      <c r="H216" s="627">
        <v>15</v>
      </c>
      <c r="I216" s="627">
        <v>0</v>
      </c>
      <c r="J216" s="627">
        <f t="shared" si="12"/>
        <v>15</v>
      </c>
      <c r="K216" s="634">
        <v>69.34</v>
      </c>
      <c r="L216" s="635"/>
      <c r="M216" s="632">
        <v>9</v>
      </c>
      <c r="N216" s="632">
        <v>8</v>
      </c>
      <c r="O216" s="632">
        <v>8</v>
      </c>
      <c r="P216" s="634">
        <v>8.77</v>
      </c>
      <c r="Q216" s="632">
        <v>10.4</v>
      </c>
      <c r="R216" s="712">
        <v>263</v>
      </c>
      <c r="S216" s="636"/>
      <c r="T216" s="17"/>
      <c r="U216" s="17"/>
      <c r="V216" s="17"/>
      <c r="W216" s="17"/>
      <c r="X216" s="17"/>
      <c r="Y216" s="17"/>
    </row>
    <row r="217" spans="1:25" s="6" customFormat="1" ht="12.75">
      <c r="A217" s="632">
        <v>17</v>
      </c>
      <c r="B217" s="633">
        <v>674</v>
      </c>
      <c r="C217" s="628" t="s">
        <v>29</v>
      </c>
      <c r="D217" s="632" t="s">
        <v>127</v>
      </c>
      <c r="E217" s="629">
        <v>15</v>
      </c>
      <c r="F217" s="627">
        <v>15</v>
      </c>
      <c r="G217" s="627">
        <v>0</v>
      </c>
      <c r="H217" s="627">
        <v>15</v>
      </c>
      <c r="I217" s="627">
        <v>0</v>
      </c>
      <c r="J217" s="627">
        <f t="shared" si="12"/>
        <v>15</v>
      </c>
      <c r="K217" s="634">
        <v>67.78</v>
      </c>
      <c r="L217" s="635"/>
      <c r="M217" s="632">
        <v>6</v>
      </c>
      <c r="N217" s="632">
        <v>15</v>
      </c>
      <c r="O217" s="632">
        <v>9</v>
      </c>
      <c r="P217" s="634">
        <v>8.1</v>
      </c>
      <c r="Q217" s="632">
        <v>10.17</v>
      </c>
      <c r="R217" s="712">
        <v>251</v>
      </c>
      <c r="S217" s="636"/>
      <c r="T217" s="17"/>
      <c r="U217" s="17"/>
      <c r="V217" s="17"/>
      <c r="W217" s="17"/>
      <c r="X217" s="17"/>
      <c r="Y217" s="17"/>
    </row>
    <row r="218" spans="1:25" s="6" customFormat="1" ht="12.75">
      <c r="A218" s="632">
        <v>17</v>
      </c>
      <c r="B218" s="633">
        <v>674</v>
      </c>
      <c r="C218" s="628" t="s">
        <v>29</v>
      </c>
      <c r="D218" s="632" t="s">
        <v>128</v>
      </c>
      <c r="E218" s="629">
        <v>15</v>
      </c>
      <c r="F218" s="627">
        <v>15</v>
      </c>
      <c r="G218" s="627">
        <v>0</v>
      </c>
      <c r="H218" s="627">
        <v>15</v>
      </c>
      <c r="I218" s="627">
        <v>0</v>
      </c>
      <c r="J218" s="627">
        <f t="shared" si="12"/>
        <v>15</v>
      </c>
      <c r="K218" s="634">
        <v>67.76</v>
      </c>
      <c r="L218" s="635"/>
      <c r="M218" s="632"/>
      <c r="N218" s="632"/>
      <c r="O218" s="632"/>
      <c r="P218" s="634"/>
      <c r="Q218" s="632"/>
      <c r="R218" s="712"/>
      <c r="S218" s="636"/>
      <c r="T218" s="17"/>
      <c r="U218" s="17"/>
      <c r="V218" s="17"/>
      <c r="W218" s="17"/>
      <c r="X218" s="17"/>
      <c r="Y218" s="17"/>
    </row>
    <row r="219" spans="1:25" s="6" customFormat="1" ht="12.75">
      <c r="A219" s="632">
        <v>17</v>
      </c>
      <c r="B219" s="633">
        <v>674</v>
      </c>
      <c r="C219" s="633" t="s">
        <v>29</v>
      </c>
      <c r="D219" s="632" t="s">
        <v>129</v>
      </c>
      <c r="E219" s="629">
        <v>15</v>
      </c>
      <c r="F219" s="627">
        <v>15</v>
      </c>
      <c r="G219" s="627">
        <v>0</v>
      </c>
      <c r="H219" s="627">
        <v>15</v>
      </c>
      <c r="I219" s="627">
        <v>0</v>
      </c>
      <c r="J219" s="627">
        <f t="shared" si="12"/>
        <v>15</v>
      </c>
      <c r="K219" s="634">
        <v>68.96</v>
      </c>
      <c r="L219" s="635"/>
      <c r="M219" s="632"/>
      <c r="N219" s="632"/>
      <c r="O219" s="632"/>
      <c r="P219" s="634"/>
      <c r="Q219" s="632"/>
      <c r="R219" s="712"/>
      <c r="S219" s="636"/>
      <c r="T219" s="17"/>
      <c r="U219" s="17"/>
      <c r="V219" s="17"/>
      <c r="W219" s="17"/>
      <c r="X219" s="17"/>
      <c r="Y219" s="17"/>
    </row>
    <row r="220" spans="1:25" s="679" customFormat="1" ht="13.5" thickBot="1">
      <c r="A220" s="676" t="s">
        <v>33</v>
      </c>
      <c r="B220" s="672"/>
      <c r="C220" s="672"/>
      <c r="D220" s="676"/>
      <c r="E220" s="673"/>
      <c r="F220" s="676"/>
      <c r="G220" s="676"/>
      <c r="H220" s="673">
        <f>H219</f>
        <v>15</v>
      </c>
      <c r="I220" s="673">
        <f>I219</f>
        <v>0</v>
      </c>
      <c r="J220" s="673">
        <f>J219</f>
        <v>15</v>
      </c>
      <c r="K220" s="674">
        <f>SUM(AVERAGE(K208:K219))</f>
        <v>69.26416666666667</v>
      </c>
      <c r="L220" s="674" t="e">
        <f>SUM(AVERAGE(L208:L219))</f>
        <v>#DIV/0!</v>
      </c>
      <c r="M220" s="676">
        <f>SUM(M208:M219)</f>
        <v>83</v>
      </c>
      <c r="N220" s="676">
        <f>SUM(N208:N219)</f>
        <v>93</v>
      </c>
      <c r="O220" s="676">
        <f>SUM(O208:O219)</f>
        <v>87</v>
      </c>
      <c r="P220" s="674">
        <f>SUM(AVERAGE(P208:P219))</f>
        <v>10.177</v>
      </c>
      <c r="Q220" s="674">
        <f>SUM(AVERAGE(Q208:Q219))</f>
        <v>10.417</v>
      </c>
      <c r="R220" s="713">
        <f>SUM(R208:R219)</f>
        <v>3101</v>
      </c>
      <c r="S220" s="730"/>
      <c r="T220" s="94"/>
      <c r="U220" s="94"/>
      <c r="V220" s="94"/>
      <c r="W220" s="94"/>
      <c r="X220" s="94"/>
      <c r="Y220" s="94"/>
    </row>
    <row r="221" spans="1:25" s="6" customFormat="1" ht="12.75">
      <c r="A221" s="680"/>
      <c r="B221" s="681"/>
      <c r="C221" s="681"/>
      <c r="D221" s="680"/>
      <c r="E221" s="680"/>
      <c r="F221" s="680"/>
      <c r="G221" s="680"/>
      <c r="H221" s="680"/>
      <c r="I221" s="680"/>
      <c r="J221" s="680"/>
      <c r="K221" s="682"/>
      <c r="L221" s="683"/>
      <c r="M221" s="680"/>
      <c r="N221" s="680"/>
      <c r="O221" s="680"/>
      <c r="P221" s="684"/>
      <c r="Q221" s="680"/>
      <c r="R221" s="685"/>
      <c r="S221" s="636"/>
      <c r="T221" s="17"/>
      <c r="U221" s="17"/>
      <c r="V221" s="17"/>
      <c r="W221" s="17"/>
      <c r="X221" s="17"/>
      <c r="Y221" s="17"/>
    </row>
    <row r="222" spans="1:25" s="6" customFormat="1" ht="12.75">
      <c r="A222" s="680"/>
      <c r="B222" s="681"/>
      <c r="C222" s="681"/>
      <c r="D222" s="680"/>
      <c r="E222" s="680"/>
      <c r="F222" s="680"/>
      <c r="G222" s="680"/>
      <c r="H222" s="680"/>
      <c r="I222" s="680"/>
      <c r="J222" s="680"/>
      <c r="K222" s="682"/>
      <c r="L222" s="683"/>
      <c r="M222" s="680"/>
      <c r="N222" s="680"/>
      <c r="O222" s="680"/>
      <c r="P222" s="684"/>
      <c r="Q222" s="680"/>
      <c r="R222" s="685"/>
      <c r="S222" s="636"/>
      <c r="T222" s="17"/>
      <c r="U222" s="17"/>
      <c r="V222" s="17"/>
      <c r="W222" s="17"/>
      <c r="X222" s="17"/>
      <c r="Y222" s="17"/>
    </row>
    <row r="223" spans="1:25" s="6" customFormat="1" ht="18.75" customHeight="1">
      <c r="A223" s="686" t="s">
        <v>112</v>
      </c>
      <c r="B223" s="686" t="s">
        <v>113</v>
      </c>
      <c r="C223" s="686" t="s">
        <v>147</v>
      </c>
      <c r="D223" s="687" t="s">
        <v>114</v>
      </c>
      <c r="E223" s="966" t="s">
        <v>142</v>
      </c>
      <c r="F223" s="982"/>
      <c r="G223" s="966" t="s">
        <v>230</v>
      </c>
      <c r="H223" s="963"/>
      <c r="I223" s="963"/>
      <c r="J223" s="965"/>
      <c r="K223" s="966" t="s">
        <v>201</v>
      </c>
      <c r="L223" s="970"/>
      <c r="M223" s="970"/>
      <c r="N223" s="970"/>
      <c r="O223" s="971"/>
      <c r="P223" s="964" t="s">
        <v>399</v>
      </c>
      <c r="Q223" s="970"/>
      <c r="R223" s="970"/>
      <c r="S223" s="970"/>
      <c r="T223" s="971"/>
      <c r="U223" s="623"/>
      <c r="V223" s="17"/>
      <c r="W223" s="17"/>
      <c r="X223" s="17"/>
      <c r="Y223" s="17"/>
    </row>
    <row r="224" spans="1:25" s="6" customFormat="1" ht="18" customHeight="1">
      <c r="A224" s="653"/>
      <c r="B224" s="653"/>
      <c r="C224" s="653"/>
      <c r="D224" s="653"/>
      <c r="E224" s="690" t="s">
        <v>145</v>
      </c>
      <c r="F224" s="690" t="s">
        <v>189</v>
      </c>
      <c r="G224" s="691" t="s">
        <v>25</v>
      </c>
      <c r="H224" s="691" t="s">
        <v>26</v>
      </c>
      <c r="I224" s="691" t="s">
        <v>153</v>
      </c>
      <c r="J224" s="692" t="s">
        <v>152</v>
      </c>
      <c r="K224" s="691" t="s">
        <v>25</v>
      </c>
      <c r="L224" s="691" t="s">
        <v>26</v>
      </c>
      <c r="M224" s="691" t="s">
        <v>153</v>
      </c>
      <c r="N224" s="691" t="s">
        <v>152</v>
      </c>
      <c r="O224" s="761" t="s">
        <v>190</v>
      </c>
      <c r="P224" s="691" t="s">
        <v>25</v>
      </c>
      <c r="Q224" s="691" t="s">
        <v>26</v>
      </c>
      <c r="R224" s="691" t="s">
        <v>153</v>
      </c>
      <c r="S224" s="760" t="s">
        <v>152</v>
      </c>
      <c r="T224" s="760" t="s">
        <v>50</v>
      </c>
      <c r="U224" s="17"/>
      <c r="V224" s="17"/>
      <c r="W224" s="17"/>
      <c r="X224" s="17"/>
      <c r="Y224" s="17"/>
    </row>
    <row r="225" spans="1:25" s="6" customFormat="1" ht="12.75">
      <c r="A225" s="632">
        <v>17</v>
      </c>
      <c r="B225" s="633">
        <v>674</v>
      </c>
      <c r="C225" s="633" t="s">
        <v>29</v>
      </c>
      <c r="D225" s="696" t="s">
        <v>118</v>
      </c>
      <c r="E225" s="762"/>
      <c r="F225" s="743"/>
      <c r="G225" s="745">
        <v>41</v>
      </c>
      <c r="H225" s="745">
        <v>44</v>
      </c>
      <c r="I225" s="745">
        <v>40</v>
      </c>
      <c r="J225" s="725">
        <v>0</v>
      </c>
      <c r="K225" s="697">
        <v>115</v>
      </c>
      <c r="L225" s="697">
        <v>87</v>
      </c>
      <c r="M225" s="697">
        <v>98</v>
      </c>
      <c r="N225" s="697">
        <v>0</v>
      </c>
      <c r="O225" s="763">
        <f>AVERAGE(K225:M225)</f>
        <v>100</v>
      </c>
      <c r="P225" s="697"/>
      <c r="Q225" s="697"/>
      <c r="R225" s="697"/>
      <c r="S225" s="663"/>
      <c r="T225" s="663"/>
      <c r="U225" s="17"/>
      <c r="V225" s="17"/>
      <c r="W225" s="17"/>
      <c r="X225" s="17"/>
      <c r="Y225" s="17"/>
    </row>
    <row r="226" spans="1:25" s="6" customFormat="1" ht="12.75">
      <c r="A226" s="632">
        <v>17</v>
      </c>
      <c r="B226" s="633">
        <v>674</v>
      </c>
      <c r="C226" s="633" t="s">
        <v>29</v>
      </c>
      <c r="D226" s="696" t="s">
        <v>119</v>
      </c>
      <c r="E226" s="747"/>
      <c r="F226" s="747"/>
      <c r="G226" s="745">
        <v>42</v>
      </c>
      <c r="H226" s="745">
        <v>42</v>
      </c>
      <c r="I226" s="745">
        <v>37</v>
      </c>
      <c r="J226" s="725">
        <v>0</v>
      </c>
      <c r="K226" s="697">
        <v>110</v>
      </c>
      <c r="L226" s="697">
        <v>85</v>
      </c>
      <c r="M226" s="697">
        <v>93</v>
      </c>
      <c r="N226" s="697">
        <v>0</v>
      </c>
      <c r="O226" s="763">
        <f aca="true" t="shared" si="13" ref="O226:O236">AVERAGE(K226:M226)</f>
        <v>96</v>
      </c>
      <c r="P226" s="697"/>
      <c r="Q226" s="697"/>
      <c r="R226" s="697"/>
      <c r="S226" s="663"/>
      <c r="T226" s="663"/>
      <c r="U226" s="17"/>
      <c r="V226" s="17"/>
      <c r="W226" s="17"/>
      <c r="X226" s="17"/>
      <c r="Y226" s="17"/>
    </row>
    <row r="227" spans="1:25" s="6" customFormat="1" ht="12.75">
      <c r="A227" s="632">
        <v>17</v>
      </c>
      <c r="B227" s="633">
        <v>674</v>
      </c>
      <c r="C227" s="633" t="s">
        <v>29</v>
      </c>
      <c r="D227" s="696" t="s">
        <v>120</v>
      </c>
      <c r="E227" s="747"/>
      <c r="F227" s="747"/>
      <c r="G227" s="745">
        <v>42</v>
      </c>
      <c r="H227" s="745">
        <v>42</v>
      </c>
      <c r="I227" s="745">
        <v>37</v>
      </c>
      <c r="J227" s="725">
        <v>0</v>
      </c>
      <c r="K227" s="697">
        <v>107</v>
      </c>
      <c r="L227" s="697">
        <v>84</v>
      </c>
      <c r="M227" s="697">
        <v>109</v>
      </c>
      <c r="N227" s="697">
        <v>0</v>
      </c>
      <c r="O227" s="763">
        <f>AVERAGE(K227:N227)</f>
        <v>75</v>
      </c>
      <c r="P227" s="697"/>
      <c r="Q227" s="697"/>
      <c r="R227" s="697"/>
      <c r="S227" s="663"/>
      <c r="T227" s="663"/>
      <c r="U227" s="17"/>
      <c r="V227" s="17"/>
      <c r="W227" s="17"/>
      <c r="X227" s="17"/>
      <c r="Y227" s="17"/>
    </row>
    <row r="228" spans="1:25" s="6" customFormat="1" ht="12.75">
      <c r="A228" s="632">
        <v>17</v>
      </c>
      <c r="B228" s="633">
        <v>674</v>
      </c>
      <c r="C228" s="633" t="s">
        <v>29</v>
      </c>
      <c r="D228" s="696" t="s">
        <v>121</v>
      </c>
      <c r="E228" s="749"/>
      <c r="F228" s="743"/>
      <c r="G228" s="745">
        <v>41</v>
      </c>
      <c r="H228" s="745">
        <v>42</v>
      </c>
      <c r="I228" s="745">
        <v>37</v>
      </c>
      <c r="J228" s="725">
        <v>0</v>
      </c>
      <c r="K228" s="697">
        <v>116</v>
      </c>
      <c r="L228" s="697">
        <v>78</v>
      </c>
      <c r="M228" s="697">
        <v>111</v>
      </c>
      <c r="N228" s="697">
        <v>0</v>
      </c>
      <c r="O228" s="763">
        <f t="shared" si="13"/>
        <v>101.66666666666667</v>
      </c>
      <c r="P228" s="697"/>
      <c r="Q228" s="697"/>
      <c r="R228" s="697"/>
      <c r="S228" s="663"/>
      <c r="T228" s="663"/>
      <c r="U228" s="17"/>
      <c r="V228" s="17"/>
      <c r="W228" s="17"/>
      <c r="X228" s="17"/>
      <c r="Y228" s="17"/>
    </row>
    <row r="229" spans="1:25" s="6" customFormat="1" ht="12.75">
      <c r="A229" s="632">
        <v>17</v>
      </c>
      <c r="B229" s="633">
        <v>674</v>
      </c>
      <c r="C229" s="633" t="s">
        <v>29</v>
      </c>
      <c r="D229" s="696" t="s">
        <v>122</v>
      </c>
      <c r="E229" s="749"/>
      <c r="F229" s="749"/>
      <c r="G229" s="745">
        <v>39</v>
      </c>
      <c r="H229" s="745">
        <v>42</v>
      </c>
      <c r="I229" s="745">
        <v>41</v>
      </c>
      <c r="J229" s="725">
        <v>0</v>
      </c>
      <c r="K229" s="697">
        <v>114</v>
      </c>
      <c r="L229" s="697">
        <v>86</v>
      </c>
      <c r="M229" s="697">
        <v>111</v>
      </c>
      <c r="N229" s="697">
        <v>0</v>
      </c>
      <c r="O229" s="763">
        <f>AVERAGE(K229:N229)</f>
        <v>77.75</v>
      </c>
      <c r="P229" s="697"/>
      <c r="Q229" s="697"/>
      <c r="R229" s="697"/>
      <c r="S229" s="663"/>
      <c r="T229" s="663"/>
      <c r="U229" s="17"/>
      <c r="V229" s="17"/>
      <c r="W229" s="17"/>
      <c r="X229" s="17"/>
      <c r="Y229" s="17"/>
    </row>
    <row r="230" spans="1:25" s="6" customFormat="1" ht="12.75">
      <c r="A230" s="632">
        <v>17</v>
      </c>
      <c r="B230" s="633">
        <v>674</v>
      </c>
      <c r="C230" s="633" t="s">
        <v>29</v>
      </c>
      <c r="D230" s="696" t="s">
        <v>123</v>
      </c>
      <c r="E230" s="764">
        <v>32</v>
      </c>
      <c r="F230" s="764">
        <v>37</v>
      </c>
      <c r="G230" s="745">
        <v>37</v>
      </c>
      <c r="H230" s="745">
        <v>42</v>
      </c>
      <c r="I230" s="745">
        <v>42</v>
      </c>
      <c r="J230" s="725">
        <v>0</v>
      </c>
      <c r="K230" s="697">
        <v>105</v>
      </c>
      <c r="L230" s="697">
        <v>104</v>
      </c>
      <c r="M230" s="697">
        <v>107</v>
      </c>
      <c r="N230" s="697">
        <v>0</v>
      </c>
      <c r="O230" s="763">
        <f t="shared" si="13"/>
        <v>105.33333333333333</v>
      </c>
      <c r="P230" s="697">
        <v>26</v>
      </c>
      <c r="Q230" s="697">
        <v>8</v>
      </c>
      <c r="R230" s="697">
        <v>15</v>
      </c>
      <c r="S230" s="663">
        <v>0</v>
      </c>
      <c r="T230" s="663">
        <f>SUM(P230:S230)</f>
        <v>49</v>
      </c>
      <c r="U230" s="17"/>
      <c r="V230" s="17"/>
      <c r="W230" s="17"/>
      <c r="X230" s="17"/>
      <c r="Y230" s="17"/>
    </row>
    <row r="231" spans="1:25" s="6" customFormat="1" ht="12.75">
      <c r="A231" s="632">
        <v>17</v>
      </c>
      <c r="B231" s="633">
        <v>674</v>
      </c>
      <c r="C231" s="633" t="s">
        <v>29</v>
      </c>
      <c r="D231" s="696" t="s">
        <v>124</v>
      </c>
      <c r="E231" s="764"/>
      <c r="F231" s="764"/>
      <c r="G231" s="745">
        <v>37</v>
      </c>
      <c r="H231" s="745">
        <v>42</v>
      </c>
      <c r="I231" s="745">
        <v>42</v>
      </c>
      <c r="J231" s="725">
        <v>0</v>
      </c>
      <c r="K231" s="697">
        <v>105</v>
      </c>
      <c r="L231" s="697">
        <v>104</v>
      </c>
      <c r="M231" s="697">
        <v>107</v>
      </c>
      <c r="N231" s="697">
        <v>0</v>
      </c>
      <c r="O231" s="763">
        <f t="shared" si="13"/>
        <v>105.33333333333333</v>
      </c>
      <c r="P231" s="697"/>
      <c r="Q231" s="697"/>
      <c r="R231" s="697"/>
      <c r="S231" s="663"/>
      <c r="T231" s="663"/>
      <c r="U231" s="17"/>
      <c r="V231" s="17"/>
      <c r="W231" s="17"/>
      <c r="X231" s="17"/>
      <c r="Y231" s="17"/>
    </row>
    <row r="232" spans="1:25" s="6" customFormat="1" ht="12.75">
      <c r="A232" s="632">
        <v>17</v>
      </c>
      <c r="B232" s="633">
        <v>674</v>
      </c>
      <c r="C232" s="633" t="s">
        <v>29</v>
      </c>
      <c r="D232" s="696" t="s">
        <v>125</v>
      </c>
      <c r="E232" s="764"/>
      <c r="F232" s="764"/>
      <c r="G232" s="745">
        <v>37</v>
      </c>
      <c r="H232" s="745">
        <v>38</v>
      </c>
      <c r="I232" s="745">
        <v>41</v>
      </c>
      <c r="J232" s="725">
        <v>0</v>
      </c>
      <c r="K232" s="697">
        <v>84</v>
      </c>
      <c r="L232" s="697">
        <v>95</v>
      </c>
      <c r="M232" s="697">
        <v>111</v>
      </c>
      <c r="N232" s="697">
        <v>0</v>
      </c>
      <c r="O232" s="763">
        <f t="shared" si="13"/>
        <v>96.66666666666667</v>
      </c>
      <c r="P232" s="697"/>
      <c r="Q232" s="697"/>
      <c r="R232" s="697"/>
      <c r="S232" s="663"/>
      <c r="T232" s="663"/>
      <c r="U232" s="17"/>
      <c r="V232" s="17"/>
      <c r="W232" s="17"/>
      <c r="X232" s="17"/>
      <c r="Y232" s="17"/>
    </row>
    <row r="233" spans="1:25" s="6" customFormat="1" ht="12.75">
      <c r="A233" s="632">
        <v>17</v>
      </c>
      <c r="B233" s="633">
        <v>674</v>
      </c>
      <c r="C233" s="633" t="s">
        <v>29</v>
      </c>
      <c r="D233" s="696" t="s">
        <v>126</v>
      </c>
      <c r="E233" s="764"/>
      <c r="F233" s="764"/>
      <c r="G233" s="745">
        <v>35</v>
      </c>
      <c r="H233" s="745">
        <v>38</v>
      </c>
      <c r="I233" s="745">
        <v>41</v>
      </c>
      <c r="J233" s="725">
        <v>0</v>
      </c>
      <c r="K233" s="697">
        <v>75</v>
      </c>
      <c r="L233" s="697">
        <v>113</v>
      </c>
      <c r="M233" s="697">
        <v>96</v>
      </c>
      <c r="N233" s="697">
        <v>0</v>
      </c>
      <c r="O233" s="763">
        <f t="shared" si="13"/>
        <v>94.66666666666667</v>
      </c>
      <c r="P233" s="697"/>
      <c r="Q233" s="697"/>
      <c r="R233" s="697"/>
      <c r="S233" s="663"/>
      <c r="T233" s="663"/>
      <c r="U233" s="17"/>
      <c r="V233" s="17"/>
      <c r="W233" s="17"/>
      <c r="X233" s="17"/>
      <c r="Y233" s="17"/>
    </row>
    <row r="234" spans="1:25" s="6" customFormat="1" ht="12.75">
      <c r="A234" s="632">
        <v>17</v>
      </c>
      <c r="B234" s="633">
        <v>674</v>
      </c>
      <c r="C234" s="633" t="s">
        <v>29</v>
      </c>
      <c r="D234" s="696" t="s">
        <v>127</v>
      </c>
      <c r="E234" s="764"/>
      <c r="F234" s="764"/>
      <c r="G234" s="745">
        <v>34</v>
      </c>
      <c r="H234" s="745">
        <v>34</v>
      </c>
      <c r="I234" s="745">
        <v>42</v>
      </c>
      <c r="J234" s="725">
        <v>0</v>
      </c>
      <c r="K234" s="697">
        <v>67</v>
      </c>
      <c r="L234" s="697">
        <v>87</v>
      </c>
      <c r="M234" s="697">
        <v>94</v>
      </c>
      <c r="N234" s="697">
        <v>0</v>
      </c>
      <c r="O234" s="763">
        <f t="shared" si="13"/>
        <v>82.66666666666667</v>
      </c>
      <c r="P234" s="697"/>
      <c r="Q234" s="697"/>
      <c r="R234" s="697"/>
      <c r="S234" s="663"/>
      <c r="T234" s="663"/>
      <c r="U234" s="17"/>
      <c r="V234" s="17"/>
      <c r="W234" s="17"/>
      <c r="X234" s="17"/>
      <c r="Y234" s="17"/>
    </row>
    <row r="235" spans="1:25" s="6" customFormat="1" ht="12.75">
      <c r="A235" s="632">
        <v>17</v>
      </c>
      <c r="B235" s="633">
        <v>674</v>
      </c>
      <c r="C235" s="633" t="s">
        <v>29</v>
      </c>
      <c r="D235" s="696" t="s">
        <v>128</v>
      </c>
      <c r="E235" s="764"/>
      <c r="F235" s="764"/>
      <c r="G235" s="703">
        <v>33</v>
      </c>
      <c r="H235" s="704">
        <v>28</v>
      </c>
      <c r="I235" s="704">
        <v>39</v>
      </c>
      <c r="J235" s="662">
        <v>0</v>
      </c>
      <c r="K235" s="703">
        <v>54</v>
      </c>
      <c r="L235" s="704">
        <v>73</v>
      </c>
      <c r="M235" s="704">
        <v>105</v>
      </c>
      <c r="N235" s="697">
        <v>0</v>
      </c>
      <c r="O235" s="763">
        <f t="shared" si="13"/>
        <v>77.33333333333333</v>
      </c>
      <c r="P235" s="697"/>
      <c r="Q235" s="697"/>
      <c r="R235" s="697"/>
      <c r="S235" s="663"/>
      <c r="T235" s="663"/>
      <c r="U235" s="17"/>
      <c r="V235" s="17"/>
      <c r="W235" s="17"/>
      <c r="X235" s="17"/>
      <c r="Y235" s="17"/>
    </row>
    <row r="236" spans="1:25" s="6" customFormat="1" ht="12.75">
      <c r="A236" s="632">
        <v>17</v>
      </c>
      <c r="B236" s="633">
        <v>674</v>
      </c>
      <c r="C236" s="633" t="s">
        <v>29</v>
      </c>
      <c r="D236" s="696" t="s">
        <v>129</v>
      </c>
      <c r="E236" s="765">
        <v>36</v>
      </c>
      <c r="F236" s="765">
        <v>35</v>
      </c>
      <c r="G236" s="706">
        <v>35</v>
      </c>
      <c r="H236" s="706">
        <v>28</v>
      </c>
      <c r="I236" s="706">
        <v>41</v>
      </c>
      <c r="J236" s="662">
        <v>0</v>
      </c>
      <c r="K236" s="706">
        <v>49</v>
      </c>
      <c r="L236" s="706">
        <v>81</v>
      </c>
      <c r="M236" s="706">
        <v>102</v>
      </c>
      <c r="N236" s="697">
        <v>0</v>
      </c>
      <c r="O236" s="763">
        <f t="shared" si="13"/>
        <v>77.33333333333333</v>
      </c>
      <c r="P236" s="697">
        <v>24</v>
      </c>
      <c r="Q236" s="697">
        <v>9</v>
      </c>
      <c r="R236" s="697">
        <v>19</v>
      </c>
      <c r="S236" s="663">
        <v>1</v>
      </c>
      <c r="T236" s="663">
        <f>SUM(P236:S236)</f>
        <v>53</v>
      </c>
      <c r="U236" s="17"/>
      <c r="V236" s="17"/>
      <c r="W236" s="17"/>
      <c r="X236" s="17"/>
      <c r="Y236" s="17"/>
    </row>
    <row r="237" spans="1:25" s="679" customFormat="1" ht="13.5" thickBot="1">
      <c r="A237" s="676" t="s">
        <v>33</v>
      </c>
      <c r="B237" s="672"/>
      <c r="C237" s="672"/>
      <c r="D237" s="625"/>
      <c r="E237" s="766">
        <f>SUM(E225:E236)</f>
        <v>68</v>
      </c>
      <c r="F237" s="766">
        <f>SUM(F225:F236)</f>
        <v>72</v>
      </c>
      <c r="G237" s="708">
        <f>SUM(AVERAGE(G225:G236))</f>
        <v>37.75</v>
      </c>
      <c r="H237" s="708">
        <f>SUM(AVERAGE(H225:H236))</f>
        <v>38.5</v>
      </c>
      <c r="I237" s="708">
        <f>SUM(AVERAGE(I225:I236))</f>
        <v>40</v>
      </c>
      <c r="J237" s="720">
        <f>SUM(AVERAGE(J225:J236))</f>
        <v>0</v>
      </c>
      <c r="K237" s="708"/>
      <c r="L237" s="708"/>
      <c r="M237" s="708"/>
      <c r="N237" s="708"/>
      <c r="O237" s="708"/>
      <c r="P237" s="709">
        <f>SUM(P225:P236)</f>
        <v>50</v>
      </c>
      <c r="Q237" s="709">
        <f>SUM(Q225:Q236)</f>
        <v>17</v>
      </c>
      <c r="R237" s="709">
        <f>SUM(R225:R236)</f>
        <v>34</v>
      </c>
      <c r="S237" s="709">
        <f>SUM(S225:S236)</f>
        <v>1</v>
      </c>
      <c r="T237" s="673">
        <f>SUM(T225:T236)</f>
        <v>102</v>
      </c>
      <c r="V237" s="94"/>
      <c r="W237" s="94"/>
      <c r="X237" s="94"/>
      <c r="Y237" s="94"/>
    </row>
    <row r="238" spans="1:25" s="6" customFormat="1" ht="12.75">
      <c r="A238" s="680"/>
      <c r="B238" s="681"/>
      <c r="C238" s="681"/>
      <c r="D238" s="680"/>
      <c r="E238" s="680"/>
      <c r="F238" s="680"/>
      <c r="G238" s="680"/>
      <c r="H238" s="680"/>
      <c r="I238" s="680"/>
      <c r="J238" s="680"/>
      <c r="K238" s="682"/>
      <c r="L238" s="683"/>
      <c r="M238" s="680"/>
      <c r="N238" s="680"/>
      <c r="O238" s="680"/>
      <c r="P238" s="684"/>
      <c r="Q238" s="680"/>
      <c r="R238" s="685"/>
      <c r="S238" s="636"/>
      <c r="T238" s="17"/>
      <c r="U238" s="17"/>
      <c r="V238" s="17"/>
      <c r="W238" s="17"/>
      <c r="X238" s="17"/>
      <c r="Y238" s="17"/>
    </row>
    <row r="239" spans="1:25" s="650" customFormat="1" ht="47.25" customHeight="1">
      <c r="A239" s="639" t="s">
        <v>112</v>
      </c>
      <c r="B239" s="639" t="s">
        <v>113</v>
      </c>
      <c r="C239" s="639" t="s">
        <v>147</v>
      </c>
      <c r="D239" s="640" t="s">
        <v>114</v>
      </c>
      <c r="E239" s="641" t="s">
        <v>138</v>
      </c>
      <c r="F239" s="641" t="s">
        <v>289</v>
      </c>
      <c r="G239" s="642" t="s">
        <v>115</v>
      </c>
      <c r="H239" s="973" t="s">
        <v>151</v>
      </c>
      <c r="I239" s="974"/>
      <c r="J239" s="975"/>
      <c r="K239" s="643" t="s">
        <v>449</v>
      </c>
      <c r="L239" s="644" t="s">
        <v>116</v>
      </c>
      <c r="M239" s="639" t="s">
        <v>393</v>
      </c>
      <c r="N239" s="645" t="s">
        <v>395</v>
      </c>
      <c r="O239" s="641" t="s">
        <v>396</v>
      </c>
      <c r="P239" s="646" t="s">
        <v>140</v>
      </c>
      <c r="Q239" s="645" t="s">
        <v>141</v>
      </c>
      <c r="R239" s="647" t="s">
        <v>397</v>
      </c>
      <c r="S239" s="648"/>
      <c r="T239" s="649"/>
      <c r="U239" s="649"/>
      <c r="V239" s="649"/>
      <c r="W239" s="649"/>
      <c r="X239" s="649"/>
      <c r="Y239" s="649"/>
    </row>
    <row r="240" spans="1:25" s="661" customFormat="1" ht="13.5" customHeight="1">
      <c r="A240" s="651"/>
      <c r="B240" s="651"/>
      <c r="C240" s="651"/>
      <c r="D240" s="652"/>
      <c r="E240" s="653"/>
      <c r="F240" s="654"/>
      <c r="G240" s="655"/>
      <c r="H240" s="654" t="s">
        <v>25</v>
      </c>
      <c r="I240" s="654" t="s">
        <v>26</v>
      </c>
      <c r="J240" s="656" t="s">
        <v>50</v>
      </c>
      <c r="K240" s="710"/>
      <c r="L240" s="711"/>
      <c r="M240" s="652"/>
      <c r="N240" s="653"/>
      <c r="O240" s="653"/>
      <c r="P240" s="659"/>
      <c r="Q240" s="653"/>
      <c r="R240" s="626"/>
      <c r="S240" s="636"/>
      <c r="T240" s="660"/>
      <c r="U240" s="660"/>
      <c r="V240" s="660"/>
      <c r="W240" s="660"/>
      <c r="X240" s="660"/>
      <c r="Y240" s="660"/>
    </row>
    <row r="241" spans="1:25" s="6" customFormat="1" ht="12.75">
      <c r="A241" s="627">
        <v>18</v>
      </c>
      <c r="B241" s="628">
        <v>678</v>
      </c>
      <c r="C241" s="628" t="s">
        <v>92</v>
      </c>
      <c r="D241" s="627" t="s">
        <v>118</v>
      </c>
      <c r="E241" s="629">
        <v>30</v>
      </c>
      <c r="F241" s="627">
        <v>34</v>
      </c>
      <c r="G241" s="627">
        <v>0</v>
      </c>
      <c r="H241" s="627">
        <v>24</v>
      </c>
      <c r="I241" s="627">
        <v>10</v>
      </c>
      <c r="J241" s="627">
        <f>H241+I241</f>
        <v>34</v>
      </c>
      <c r="K241" s="630">
        <v>85.48</v>
      </c>
      <c r="L241" s="631"/>
      <c r="M241" s="627">
        <v>32</v>
      </c>
      <c r="N241" s="627">
        <v>25</v>
      </c>
      <c r="O241" s="627">
        <v>25</v>
      </c>
      <c r="P241" s="634">
        <v>29.06</v>
      </c>
      <c r="Q241" s="627">
        <v>29.06</v>
      </c>
      <c r="R241" s="728">
        <v>901</v>
      </c>
      <c r="S241" s="636"/>
      <c r="T241" s="17"/>
      <c r="U241" s="17"/>
      <c r="V241" s="17"/>
      <c r="W241" s="17"/>
      <c r="X241" s="17"/>
      <c r="Y241" s="17"/>
    </row>
    <row r="242" spans="1:25" s="6" customFormat="1" ht="12.75">
      <c r="A242" s="632">
        <v>18</v>
      </c>
      <c r="B242" s="633">
        <v>678</v>
      </c>
      <c r="C242" s="633" t="s">
        <v>92</v>
      </c>
      <c r="D242" s="632" t="s">
        <v>119</v>
      </c>
      <c r="E242" s="629">
        <v>30</v>
      </c>
      <c r="F242" s="627">
        <v>34</v>
      </c>
      <c r="G242" s="627">
        <v>0</v>
      </c>
      <c r="H242" s="627">
        <v>24</v>
      </c>
      <c r="I242" s="627">
        <v>10</v>
      </c>
      <c r="J242" s="627">
        <f aca="true" t="shared" si="14" ref="J242:J252">H242+I242</f>
        <v>34</v>
      </c>
      <c r="K242" s="634">
        <v>82.84</v>
      </c>
      <c r="L242" s="635"/>
      <c r="M242" s="632">
        <v>24</v>
      </c>
      <c r="N242" s="632">
        <v>26</v>
      </c>
      <c r="O242" s="632">
        <v>26</v>
      </c>
      <c r="P242" s="634">
        <v>27.23</v>
      </c>
      <c r="Q242" s="632">
        <v>28.16</v>
      </c>
      <c r="R242" s="712">
        <v>817</v>
      </c>
      <c r="S242" s="636"/>
      <c r="T242" s="17"/>
      <c r="U242" s="17"/>
      <c r="V242" s="17"/>
      <c r="W242" s="17"/>
      <c r="X242" s="17"/>
      <c r="Y242" s="17"/>
    </row>
    <row r="243" spans="1:25" s="6" customFormat="1" ht="12.75">
      <c r="A243" s="632">
        <v>18</v>
      </c>
      <c r="B243" s="633">
        <v>678</v>
      </c>
      <c r="C243" s="633" t="s">
        <v>92</v>
      </c>
      <c r="D243" s="632" t="s">
        <v>120</v>
      </c>
      <c r="E243" s="629">
        <v>30</v>
      </c>
      <c r="F243" s="627">
        <v>34</v>
      </c>
      <c r="G243" s="627">
        <v>0</v>
      </c>
      <c r="H243" s="627">
        <v>24</v>
      </c>
      <c r="I243" s="627">
        <v>10</v>
      </c>
      <c r="J243" s="627">
        <f t="shared" si="14"/>
        <v>34</v>
      </c>
      <c r="K243" s="634">
        <v>80.53</v>
      </c>
      <c r="L243" s="635"/>
      <c r="M243" s="632">
        <v>19</v>
      </c>
      <c r="N243" s="632">
        <v>23</v>
      </c>
      <c r="O243" s="632">
        <v>23</v>
      </c>
      <c r="P243" s="634">
        <v>25.84</v>
      </c>
      <c r="Q243" s="632">
        <v>27.38</v>
      </c>
      <c r="R243" s="712">
        <v>801</v>
      </c>
      <c r="S243" s="636"/>
      <c r="T243" s="17"/>
      <c r="U243" s="17"/>
      <c r="V243" s="17"/>
      <c r="W243" s="17"/>
      <c r="X243" s="17"/>
      <c r="Y243" s="17"/>
    </row>
    <row r="244" spans="1:25" s="6" customFormat="1" ht="12.75">
      <c r="A244" s="632">
        <v>18</v>
      </c>
      <c r="B244" s="633">
        <v>678</v>
      </c>
      <c r="C244" s="633" t="s">
        <v>92</v>
      </c>
      <c r="D244" s="632" t="s">
        <v>121</v>
      </c>
      <c r="E244" s="629">
        <v>30</v>
      </c>
      <c r="F244" s="627">
        <v>34</v>
      </c>
      <c r="G244" s="627">
        <v>0</v>
      </c>
      <c r="H244" s="627">
        <v>24</v>
      </c>
      <c r="I244" s="627">
        <v>10</v>
      </c>
      <c r="J244" s="627">
        <f t="shared" si="14"/>
        <v>34</v>
      </c>
      <c r="K244" s="634">
        <v>81.18</v>
      </c>
      <c r="L244" s="635"/>
      <c r="M244" s="632">
        <v>30</v>
      </c>
      <c r="N244" s="632">
        <v>23</v>
      </c>
      <c r="O244" s="632">
        <v>23</v>
      </c>
      <c r="P244" s="767">
        <v>28.26</v>
      </c>
      <c r="Q244" s="632">
        <v>27.6</v>
      </c>
      <c r="R244" s="712">
        <v>876</v>
      </c>
      <c r="S244" s="636"/>
      <c r="T244" s="17"/>
      <c r="U244" s="17"/>
      <c r="V244" s="17"/>
      <c r="W244" s="17"/>
      <c r="X244" s="17"/>
      <c r="Y244" s="17"/>
    </row>
    <row r="245" spans="1:25" s="6" customFormat="1" ht="12.75">
      <c r="A245" s="632">
        <v>18</v>
      </c>
      <c r="B245" s="633">
        <v>678</v>
      </c>
      <c r="C245" s="633" t="s">
        <v>92</v>
      </c>
      <c r="D245" s="632" t="s">
        <v>122</v>
      </c>
      <c r="E245" s="629">
        <v>30</v>
      </c>
      <c r="F245" s="627">
        <v>34</v>
      </c>
      <c r="G245" s="627">
        <v>0</v>
      </c>
      <c r="H245" s="627">
        <v>24</v>
      </c>
      <c r="I245" s="627">
        <v>10</v>
      </c>
      <c r="J245" s="627">
        <f t="shared" si="14"/>
        <v>34</v>
      </c>
      <c r="K245" s="634">
        <v>81.46</v>
      </c>
      <c r="L245" s="635"/>
      <c r="M245" s="632">
        <v>23</v>
      </c>
      <c r="N245" s="632">
        <v>27</v>
      </c>
      <c r="O245" s="662">
        <v>27</v>
      </c>
      <c r="P245" s="767">
        <v>28.1</v>
      </c>
      <c r="Q245" s="729">
        <v>27.7</v>
      </c>
      <c r="R245" s="712">
        <v>815</v>
      </c>
      <c r="S245" s="636"/>
      <c r="T245" s="17"/>
      <c r="U245" s="17"/>
      <c r="V245" s="17"/>
      <c r="W245" s="17"/>
      <c r="X245" s="17"/>
      <c r="Y245" s="17"/>
    </row>
    <row r="246" spans="1:25" s="6" customFormat="1" ht="12.75">
      <c r="A246" s="632">
        <v>18</v>
      </c>
      <c r="B246" s="633">
        <v>678</v>
      </c>
      <c r="C246" s="633" t="s">
        <v>92</v>
      </c>
      <c r="D246" s="632" t="s">
        <v>123</v>
      </c>
      <c r="E246" s="629">
        <v>30</v>
      </c>
      <c r="F246" s="627">
        <v>34</v>
      </c>
      <c r="G246" s="627">
        <v>0</v>
      </c>
      <c r="H246" s="627">
        <v>24</v>
      </c>
      <c r="I246" s="627">
        <v>10</v>
      </c>
      <c r="J246" s="627">
        <f t="shared" si="14"/>
        <v>34</v>
      </c>
      <c r="K246" s="634">
        <v>81.77</v>
      </c>
      <c r="L246" s="635"/>
      <c r="M246" s="632">
        <v>24</v>
      </c>
      <c r="N246" s="632">
        <v>25</v>
      </c>
      <c r="O246" s="662">
        <v>25</v>
      </c>
      <c r="P246" s="767">
        <v>28.32</v>
      </c>
      <c r="Q246" s="729">
        <v>27.8</v>
      </c>
      <c r="R246" s="712">
        <v>878</v>
      </c>
      <c r="S246" s="636"/>
      <c r="T246" s="17"/>
      <c r="U246" s="17"/>
      <c r="V246" s="17"/>
      <c r="W246" s="17"/>
      <c r="X246" s="17"/>
      <c r="Y246" s="17"/>
    </row>
    <row r="247" spans="1:25" s="6" customFormat="1" ht="12.75">
      <c r="A247" s="632">
        <v>18</v>
      </c>
      <c r="B247" s="633">
        <v>678</v>
      </c>
      <c r="C247" s="633" t="s">
        <v>92</v>
      </c>
      <c r="D247" s="632" t="s">
        <v>124</v>
      </c>
      <c r="E247" s="629">
        <v>30</v>
      </c>
      <c r="F247" s="627">
        <v>34</v>
      </c>
      <c r="G247" s="627">
        <v>0</v>
      </c>
      <c r="H247" s="627">
        <v>24</v>
      </c>
      <c r="I247" s="627">
        <v>10</v>
      </c>
      <c r="J247" s="627">
        <f t="shared" si="14"/>
        <v>34</v>
      </c>
      <c r="K247" s="634">
        <v>82.5</v>
      </c>
      <c r="L247" s="635"/>
      <c r="M247" s="632">
        <v>37</v>
      </c>
      <c r="N247" s="632">
        <v>31</v>
      </c>
      <c r="O247" s="662">
        <v>31</v>
      </c>
      <c r="P247" s="768">
        <v>29.57</v>
      </c>
      <c r="Q247" s="729">
        <v>28.05</v>
      </c>
      <c r="R247" s="712">
        <v>887</v>
      </c>
      <c r="S247" s="636"/>
      <c r="T247" s="17"/>
      <c r="U247" s="17"/>
      <c r="V247" s="17"/>
      <c r="W247" s="17"/>
      <c r="X247" s="17"/>
      <c r="Y247" s="17"/>
    </row>
    <row r="248" spans="1:25" s="6" customFormat="1" ht="12.75">
      <c r="A248" s="632">
        <v>18</v>
      </c>
      <c r="B248" s="633">
        <v>678</v>
      </c>
      <c r="C248" s="633" t="s">
        <v>92</v>
      </c>
      <c r="D248" s="632" t="s">
        <v>125</v>
      </c>
      <c r="E248" s="629">
        <v>30</v>
      </c>
      <c r="F248" s="627">
        <v>34</v>
      </c>
      <c r="G248" s="627">
        <v>0</v>
      </c>
      <c r="H248" s="627">
        <v>24</v>
      </c>
      <c r="I248" s="627">
        <v>10</v>
      </c>
      <c r="J248" s="627">
        <f t="shared" si="14"/>
        <v>34</v>
      </c>
      <c r="K248" s="634">
        <v>82.62</v>
      </c>
      <c r="L248" s="635"/>
      <c r="M248" s="632">
        <v>32</v>
      </c>
      <c r="N248" s="632">
        <v>37</v>
      </c>
      <c r="O248" s="632">
        <v>37</v>
      </c>
      <c r="P248" s="630">
        <v>28.35</v>
      </c>
      <c r="Q248" s="632">
        <v>28.09</v>
      </c>
      <c r="R248" s="712">
        <v>879</v>
      </c>
      <c r="S248" s="636"/>
      <c r="T248" s="17"/>
      <c r="U248" s="17"/>
      <c r="V248" s="17"/>
      <c r="W248" s="17"/>
      <c r="X248" s="17"/>
      <c r="Y248" s="17"/>
    </row>
    <row r="249" spans="1:25" s="6" customFormat="1" ht="12.75">
      <c r="A249" s="632">
        <v>18</v>
      </c>
      <c r="B249" s="633">
        <v>678</v>
      </c>
      <c r="C249" s="633" t="s">
        <v>92</v>
      </c>
      <c r="D249" s="632" t="s">
        <v>126</v>
      </c>
      <c r="E249" s="629">
        <v>30</v>
      </c>
      <c r="F249" s="627">
        <v>34</v>
      </c>
      <c r="G249" s="627">
        <v>0</v>
      </c>
      <c r="H249" s="627">
        <v>24</v>
      </c>
      <c r="I249" s="627">
        <v>10</v>
      </c>
      <c r="J249" s="627">
        <f t="shared" si="14"/>
        <v>34</v>
      </c>
      <c r="K249" s="634">
        <v>82.94</v>
      </c>
      <c r="L249" s="635"/>
      <c r="M249" s="632">
        <v>31</v>
      </c>
      <c r="N249" s="632">
        <v>31</v>
      </c>
      <c r="O249" s="632">
        <v>31</v>
      </c>
      <c r="P249" s="634">
        <v>29.1</v>
      </c>
      <c r="Q249" s="632">
        <v>28.2</v>
      </c>
      <c r="R249" s="712">
        <v>873</v>
      </c>
      <c r="S249" s="636"/>
      <c r="T249" s="17"/>
      <c r="U249" s="17"/>
      <c r="V249" s="17"/>
      <c r="W249" s="17"/>
      <c r="X249" s="17"/>
      <c r="Y249" s="17"/>
    </row>
    <row r="250" spans="1:25" s="6" customFormat="1" ht="12.75">
      <c r="A250" s="632">
        <v>18</v>
      </c>
      <c r="B250" s="633">
        <v>678</v>
      </c>
      <c r="C250" s="633" t="s">
        <v>92</v>
      </c>
      <c r="D250" s="632" t="s">
        <v>127</v>
      </c>
      <c r="E250" s="629">
        <v>30</v>
      </c>
      <c r="F250" s="627">
        <v>34</v>
      </c>
      <c r="G250" s="627">
        <v>0</v>
      </c>
      <c r="H250" s="627">
        <v>24</v>
      </c>
      <c r="I250" s="627">
        <v>10</v>
      </c>
      <c r="J250" s="627">
        <f t="shared" si="14"/>
        <v>34</v>
      </c>
      <c r="K250" s="634">
        <v>83.3</v>
      </c>
      <c r="L250" s="635"/>
      <c r="M250" s="632">
        <v>33</v>
      </c>
      <c r="N250" s="632">
        <v>59</v>
      </c>
      <c r="O250" s="632">
        <v>30</v>
      </c>
      <c r="P250" s="634">
        <v>29.39</v>
      </c>
      <c r="Q250" s="632">
        <v>28.32</v>
      </c>
      <c r="R250" s="712">
        <v>911</v>
      </c>
      <c r="S250" s="636"/>
      <c r="T250" s="17"/>
      <c r="U250" s="17"/>
      <c r="V250" s="17"/>
      <c r="W250" s="17"/>
      <c r="X250" s="17"/>
      <c r="Y250" s="17"/>
    </row>
    <row r="251" spans="1:25" s="6" customFormat="1" ht="12.75">
      <c r="A251" s="632">
        <v>18</v>
      </c>
      <c r="B251" s="633">
        <v>678</v>
      </c>
      <c r="C251" s="633" t="s">
        <v>92</v>
      </c>
      <c r="D251" s="632" t="s">
        <v>128</v>
      </c>
      <c r="E251" s="629">
        <v>30</v>
      </c>
      <c r="F251" s="627">
        <v>34</v>
      </c>
      <c r="G251" s="627">
        <v>0</v>
      </c>
      <c r="H251" s="627">
        <v>24</v>
      </c>
      <c r="I251" s="627">
        <v>10</v>
      </c>
      <c r="J251" s="627">
        <f t="shared" si="14"/>
        <v>34</v>
      </c>
      <c r="K251" s="634">
        <v>83.39</v>
      </c>
      <c r="L251" s="635"/>
      <c r="M251" s="632"/>
      <c r="N251" s="632"/>
      <c r="O251" s="632"/>
      <c r="P251" s="634"/>
      <c r="Q251" s="632"/>
      <c r="R251" s="712"/>
      <c r="S251" s="636"/>
      <c r="T251" s="17"/>
      <c r="U251" s="17"/>
      <c r="V251" s="17"/>
      <c r="W251" s="17"/>
      <c r="X251" s="17"/>
      <c r="Y251" s="17"/>
    </row>
    <row r="252" spans="1:25" s="6" customFormat="1" ht="12.75">
      <c r="A252" s="632">
        <v>18</v>
      </c>
      <c r="B252" s="633">
        <v>678</v>
      </c>
      <c r="C252" s="633" t="s">
        <v>92</v>
      </c>
      <c r="D252" s="632" t="s">
        <v>129</v>
      </c>
      <c r="E252" s="629">
        <v>30</v>
      </c>
      <c r="F252" s="627">
        <v>34</v>
      </c>
      <c r="G252" s="627">
        <v>0</v>
      </c>
      <c r="H252" s="627">
        <v>24</v>
      </c>
      <c r="I252" s="627">
        <v>10</v>
      </c>
      <c r="J252" s="627">
        <f t="shared" si="14"/>
        <v>34</v>
      </c>
      <c r="K252" s="634">
        <v>83.78</v>
      </c>
      <c r="L252" s="635"/>
      <c r="M252" s="632"/>
      <c r="N252" s="632"/>
      <c r="O252" s="632"/>
      <c r="P252" s="634"/>
      <c r="Q252" s="632"/>
      <c r="R252" s="712"/>
      <c r="S252" s="636"/>
      <c r="T252" s="17"/>
      <c r="U252" s="17"/>
      <c r="V252" s="17"/>
      <c r="W252" s="17"/>
      <c r="X252" s="17"/>
      <c r="Y252" s="17"/>
    </row>
    <row r="253" spans="1:25" s="679" customFormat="1" ht="13.5" thickBot="1">
      <c r="A253" s="676" t="s">
        <v>33</v>
      </c>
      <c r="B253" s="672"/>
      <c r="C253" s="672"/>
      <c r="D253" s="676"/>
      <c r="E253" s="673"/>
      <c r="F253" s="676"/>
      <c r="G253" s="676"/>
      <c r="H253" s="673">
        <f>H252</f>
        <v>24</v>
      </c>
      <c r="I253" s="673">
        <f>I252</f>
        <v>10</v>
      </c>
      <c r="J253" s="673">
        <f>J252</f>
        <v>34</v>
      </c>
      <c r="K253" s="674">
        <f>SUM(AVERAGE(K241:K252))</f>
        <v>82.64916666666666</v>
      </c>
      <c r="L253" s="674" t="e">
        <f>SUM(AVERAGE(L241:L252))</f>
        <v>#DIV/0!</v>
      </c>
      <c r="M253" s="676">
        <f>SUM(M241:M252)</f>
        <v>285</v>
      </c>
      <c r="N253" s="676">
        <f>SUM(N241:N252)</f>
        <v>307</v>
      </c>
      <c r="O253" s="676">
        <f>SUM(O241:O252)</f>
        <v>278</v>
      </c>
      <c r="P253" s="674">
        <f>SUM(AVERAGE(P241:P252))</f>
        <v>28.321999999999996</v>
      </c>
      <c r="Q253" s="674">
        <f>SUM(AVERAGE(Q241:Q252))</f>
        <v>28.036</v>
      </c>
      <c r="R253" s="713">
        <f>SUM(R241:R252)</f>
        <v>8638</v>
      </c>
      <c r="S253" s="730"/>
      <c r="T253" s="94"/>
      <c r="U253" s="94"/>
      <c r="V253" s="94"/>
      <c r="W253" s="94"/>
      <c r="X253" s="94"/>
      <c r="Y253" s="94"/>
    </row>
    <row r="254" spans="1:25" s="6" customFormat="1" ht="12.75">
      <c r="A254" s="680"/>
      <c r="B254" s="681"/>
      <c r="C254" s="681"/>
      <c r="D254" s="680"/>
      <c r="E254" s="680"/>
      <c r="F254" s="680"/>
      <c r="G254" s="680"/>
      <c r="H254" s="680"/>
      <c r="I254" s="680"/>
      <c r="J254" s="680"/>
      <c r="K254" s="682"/>
      <c r="L254" s="683"/>
      <c r="M254" s="680"/>
      <c r="N254" s="680"/>
      <c r="O254" s="680"/>
      <c r="P254" s="684"/>
      <c r="Q254" s="680"/>
      <c r="R254" s="685"/>
      <c r="S254" s="731"/>
      <c r="T254" s="17"/>
      <c r="U254" s="17"/>
      <c r="V254" s="17"/>
      <c r="W254" s="17"/>
      <c r="X254" s="17"/>
      <c r="Y254" s="17"/>
    </row>
    <row r="255" spans="1:25" s="6" customFormat="1" ht="19.5" customHeight="1">
      <c r="A255" s="686" t="s">
        <v>112</v>
      </c>
      <c r="B255" s="686" t="s">
        <v>113</v>
      </c>
      <c r="C255" s="686" t="s">
        <v>147</v>
      </c>
      <c r="D255" s="687" t="s">
        <v>114</v>
      </c>
      <c r="E255" s="980" t="s">
        <v>142</v>
      </c>
      <c r="F255" s="981"/>
      <c r="G255" s="966" t="s">
        <v>230</v>
      </c>
      <c r="H255" s="963"/>
      <c r="I255" s="963"/>
      <c r="J255" s="965"/>
      <c r="K255" s="962" t="s">
        <v>201</v>
      </c>
      <c r="L255" s="963"/>
      <c r="M255" s="963"/>
      <c r="N255" s="963"/>
      <c r="O255" s="965"/>
      <c r="P255" s="972" t="s">
        <v>399</v>
      </c>
      <c r="Q255" s="963"/>
      <c r="R255" s="963"/>
      <c r="S255" s="963"/>
      <c r="T255" s="965"/>
      <c r="U255" s="688"/>
      <c r="V255" s="17"/>
      <c r="W255" s="17"/>
      <c r="X255" s="17"/>
      <c r="Y255" s="17"/>
    </row>
    <row r="256" spans="1:25" s="6" customFormat="1" ht="18.75" customHeight="1">
      <c r="A256" s="653"/>
      <c r="B256" s="653"/>
      <c r="C256" s="653"/>
      <c r="D256" s="653"/>
      <c r="E256" s="690" t="s">
        <v>145</v>
      </c>
      <c r="F256" s="690" t="s">
        <v>189</v>
      </c>
      <c r="G256" s="691" t="s">
        <v>25</v>
      </c>
      <c r="H256" s="691" t="s">
        <v>26</v>
      </c>
      <c r="I256" s="691" t="s">
        <v>153</v>
      </c>
      <c r="J256" s="692" t="s">
        <v>152</v>
      </c>
      <c r="K256" s="691" t="s">
        <v>25</v>
      </c>
      <c r="L256" s="691" t="s">
        <v>26</v>
      </c>
      <c r="M256" s="691" t="s">
        <v>153</v>
      </c>
      <c r="N256" s="691" t="s">
        <v>152</v>
      </c>
      <c r="O256" s="760" t="s">
        <v>190</v>
      </c>
      <c r="P256" s="691" t="s">
        <v>25</v>
      </c>
      <c r="Q256" s="694" t="s">
        <v>26</v>
      </c>
      <c r="R256" s="694" t="s">
        <v>153</v>
      </c>
      <c r="S256" s="760" t="s">
        <v>152</v>
      </c>
      <c r="T256" s="760" t="s">
        <v>50</v>
      </c>
      <c r="U256" s="17"/>
      <c r="V256" s="17"/>
      <c r="W256" s="17"/>
      <c r="X256" s="17"/>
      <c r="Y256" s="17"/>
    </row>
    <row r="257" spans="1:25" s="770" customFormat="1" ht="12" customHeight="1">
      <c r="A257" s="632">
        <v>18</v>
      </c>
      <c r="B257" s="633">
        <v>678</v>
      </c>
      <c r="C257" s="633" t="s">
        <v>92</v>
      </c>
      <c r="D257" s="696" t="s">
        <v>118</v>
      </c>
      <c r="E257" s="664"/>
      <c r="F257" s="664"/>
      <c r="G257" s="769">
        <v>30.43</v>
      </c>
      <c r="H257" s="769">
        <v>32.88</v>
      </c>
      <c r="I257" s="769">
        <v>51.73</v>
      </c>
      <c r="J257" s="699">
        <v>16.8</v>
      </c>
      <c r="K257" s="706">
        <v>84</v>
      </c>
      <c r="L257" s="706">
        <v>149</v>
      </c>
      <c r="M257" s="706">
        <v>259</v>
      </c>
      <c r="N257" s="706">
        <v>188</v>
      </c>
      <c r="O257" s="706">
        <f>AVERAGE(K257:N257)</f>
        <v>170</v>
      </c>
      <c r="P257" s="664"/>
      <c r="Q257" s="664"/>
      <c r="R257" s="664"/>
      <c r="S257" s="663"/>
      <c r="T257" s="663"/>
      <c r="V257" s="714"/>
      <c r="W257" s="714"/>
      <c r="X257" s="714"/>
      <c r="Y257" s="714"/>
    </row>
    <row r="258" spans="1:25" s="770" customFormat="1" ht="12" customHeight="1">
      <c r="A258" s="632">
        <v>18</v>
      </c>
      <c r="B258" s="633">
        <v>678</v>
      </c>
      <c r="C258" s="633" t="s">
        <v>92</v>
      </c>
      <c r="D258" s="696" t="s">
        <v>119</v>
      </c>
      <c r="E258" s="706"/>
      <c r="F258" s="706"/>
      <c r="G258" s="769">
        <v>30.64</v>
      </c>
      <c r="H258" s="769">
        <v>30.64</v>
      </c>
      <c r="I258" s="769">
        <v>51.2</v>
      </c>
      <c r="J258" s="702">
        <v>17.6</v>
      </c>
      <c r="K258" s="706">
        <v>64</v>
      </c>
      <c r="L258" s="706">
        <v>153</v>
      </c>
      <c r="M258" s="706">
        <v>182</v>
      </c>
      <c r="N258" s="706">
        <v>148</v>
      </c>
      <c r="O258" s="706">
        <f aca="true" t="shared" si="15" ref="O258:O268">AVERAGE(K258:N258)</f>
        <v>136.75</v>
      </c>
      <c r="P258" s="664"/>
      <c r="Q258" s="664"/>
      <c r="R258" s="664"/>
      <c r="S258" s="663"/>
      <c r="T258" s="663"/>
      <c r="V258" s="714"/>
      <c r="W258" s="714"/>
      <c r="X258" s="714"/>
      <c r="Y258" s="714"/>
    </row>
    <row r="259" spans="1:25" s="770" customFormat="1" ht="12" customHeight="1">
      <c r="A259" s="632">
        <v>18</v>
      </c>
      <c r="B259" s="633">
        <v>678</v>
      </c>
      <c r="C259" s="633" t="s">
        <v>92</v>
      </c>
      <c r="D259" s="696" t="s">
        <v>120</v>
      </c>
      <c r="E259" s="706"/>
      <c r="F259" s="706"/>
      <c r="G259" s="769">
        <v>31.2</v>
      </c>
      <c r="H259" s="769">
        <v>31.88</v>
      </c>
      <c r="I259" s="769">
        <v>49</v>
      </c>
      <c r="J259" s="702">
        <v>17.8</v>
      </c>
      <c r="K259" s="706">
        <v>59</v>
      </c>
      <c r="L259" s="706">
        <v>152</v>
      </c>
      <c r="M259" s="706">
        <v>219</v>
      </c>
      <c r="N259" s="706">
        <v>148</v>
      </c>
      <c r="O259" s="706">
        <f t="shared" si="15"/>
        <v>144.5</v>
      </c>
      <c r="P259" s="664"/>
      <c r="Q259" s="664"/>
      <c r="R259" s="664"/>
      <c r="S259" s="663"/>
      <c r="T259" s="663"/>
      <c r="V259" s="714"/>
      <c r="W259" s="714"/>
      <c r="X259" s="714"/>
      <c r="Y259" s="714"/>
    </row>
    <row r="260" spans="1:25" s="770" customFormat="1" ht="12" customHeight="1">
      <c r="A260" s="632">
        <v>18</v>
      </c>
      <c r="B260" s="633">
        <v>678</v>
      </c>
      <c r="C260" s="633" t="s">
        <v>92</v>
      </c>
      <c r="D260" s="696" t="s">
        <v>121</v>
      </c>
      <c r="E260" s="703"/>
      <c r="F260" s="664"/>
      <c r="G260" s="769">
        <v>31.96</v>
      </c>
      <c r="H260" s="769">
        <v>33.84</v>
      </c>
      <c r="I260" s="769">
        <v>50.75</v>
      </c>
      <c r="J260" s="702">
        <v>17.8</v>
      </c>
      <c r="K260" s="706">
        <v>73</v>
      </c>
      <c r="L260" s="706">
        <v>176</v>
      </c>
      <c r="M260" s="706">
        <v>206</v>
      </c>
      <c r="N260" s="706">
        <v>160</v>
      </c>
      <c r="O260" s="706">
        <f t="shared" si="15"/>
        <v>153.75</v>
      </c>
      <c r="P260" s="664"/>
      <c r="Q260" s="664"/>
      <c r="R260" s="664"/>
      <c r="S260" s="663"/>
      <c r="T260" s="663"/>
      <c r="V260" s="714"/>
      <c r="W260" s="714"/>
      <c r="X260" s="714"/>
      <c r="Y260" s="714"/>
    </row>
    <row r="261" spans="1:25" s="770" customFormat="1" ht="12" customHeight="1">
      <c r="A261" s="632">
        <v>18</v>
      </c>
      <c r="B261" s="633">
        <v>678</v>
      </c>
      <c r="C261" s="633" t="s">
        <v>92</v>
      </c>
      <c r="D261" s="696" t="s">
        <v>122</v>
      </c>
      <c r="E261" s="703"/>
      <c r="F261" s="703"/>
      <c r="G261" s="769">
        <v>32.34</v>
      </c>
      <c r="H261" s="769">
        <v>34.43</v>
      </c>
      <c r="I261" s="769">
        <v>49.09</v>
      </c>
      <c r="J261" s="702">
        <v>19</v>
      </c>
      <c r="K261" s="706">
        <v>72</v>
      </c>
      <c r="L261" s="706">
        <v>176</v>
      </c>
      <c r="M261" s="706">
        <v>209</v>
      </c>
      <c r="N261" s="706">
        <v>160</v>
      </c>
      <c r="O261" s="706">
        <f t="shared" si="15"/>
        <v>154.25</v>
      </c>
      <c r="P261" s="664"/>
      <c r="Q261" s="664"/>
      <c r="R261" s="664"/>
      <c r="S261" s="663"/>
      <c r="T261" s="663"/>
      <c r="V261" s="714"/>
      <c r="W261" s="714"/>
      <c r="X261" s="714"/>
      <c r="Y261" s="714"/>
    </row>
    <row r="262" spans="1:25" s="770" customFormat="1" ht="12" customHeight="1">
      <c r="A262" s="632">
        <v>18</v>
      </c>
      <c r="B262" s="633">
        <v>678</v>
      </c>
      <c r="C262" s="633" t="s">
        <v>92</v>
      </c>
      <c r="D262" s="696" t="s">
        <v>123</v>
      </c>
      <c r="E262" s="736">
        <v>36.4</v>
      </c>
      <c r="F262" s="736">
        <v>32.8</v>
      </c>
      <c r="G262" s="769">
        <v>33.32</v>
      </c>
      <c r="H262" s="769">
        <v>34.67</v>
      </c>
      <c r="I262" s="769">
        <v>48.91</v>
      </c>
      <c r="J262" s="702">
        <v>21.6</v>
      </c>
      <c r="K262" s="706">
        <v>62</v>
      </c>
      <c r="L262" s="706">
        <v>182</v>
      </c>
      <c r="M262" s="706">
        <v>200</v>
      </c>
      <c r="N262" s="706">
        <v>160</v>
      </c>
      <c r="O262" s="706">
        <f t="shared" si="15"/>
        <v>151</v>
      </c>
      <c r="P262" s="664">
        <v>88</v>
      </c>
      <c r="Q262" s="664">
        <v>36</v>
      </c>
      <c r="R262" s="664">
        <v>22</v>
      </c>
      <c r="S262" s="663">
        <v>5</v>
      </c>
      <c r="T262" s="905">
        <f>SUM(P262:S262)</f>
        <v>151</v>
      </c>
      <c r="V262" s="714"/>
      <c r="W262" s="714"/>
      <c r="X262" s="714"/>
      <c r="Y262" s="714"/>
    </row>
    <row r="263" spans="1:25" s="770" customFormat="1" ht="12" customHeight="1">
      <c r="A263" s="632">
        <v>18</v>
      </c>
      <c r="B263" s="633">
        <v>678</v>
      </c>
      <c r="C263" s="633" t="s">
        <v>92</v>
      </c>
      <c r="D263" s="696" t="s">
        <v>124</v>
      </c>
      <c r="E263" s="736"/>
      <c r="F263" s="736"/>
      <c r="G263" s="769">
        <v>33.51</v>
      </c>
      <c r="H263" s="769">
        <v>32.7</v>
      </c>
      <c r="I263" s="769">
        <v>47.86</v>
      </c>
      <c r="J263" s="702">
        <v>17.14</v>
      </c>
      <c r="K263" s="706">
        <v>60</v>
      </c>
      <c r="L263" s="706">
        <v>214</v>
      </c>
      <c r="M263" s="706">
        <v>200</v>
      </c>
      <c r="N263" s="706">
        <v>177</v>
      </c>
      <c r="O263" s="706">
        <f t="shared" si="15"/>
        <v>162.75</v>
      </c>
      <c r="P263" s="664"/>
      <c r="Q263" s="664"/>
      <c r="R263" s="664"/>
      <c r="S263" s="663"/>
      <c r="T263" s="663"/>
      <c r="V263" s="714"/>
      <c r="W263" s="714"/>
      <c r="X263" s="714"/>
      <c r="Y263" s="714"/>
    </row>
    <row r="264" spans="1:25" s="770" customFormat="1" ht="12" customHeight="1">
      <c r="A264" s="632">
        <v>18</v>
      </c>
      <c r="B264" s="633">
        <v>678</v>
      </c>
      <c r="C264" s="633" t="s">
        <v>92</v>
      </c>
      <c r="D264" s="696" t="s">
        <v>125</v>
      </c>
      <c r="E264" s="736"/>
      <c r="F264" s="736"/>
      <c r="G264" s="769">
        <v>31.46</v>
      </c>
      <c r="H264" s="769">
        <v>34.1</v>
      </c>
      <c r="I264" s="769">
        <v>50.72</v>
      </c>
      <c r="J264" s="702">
        <v>17.63</v>
      </c>
      <c r="K264" s="706">
        <v>60.3</v>
      </c>
      <c r="L264" s="706">
        <v>196.5</v>
      </c>
      <c r="M264" s="706">
        <v>184.8</v>
      </c>
      <c r="N264" s="706">
        <v>146.8</v>
      </c>
      <c r="O264" s="706">
        <f t="shared" si="15"/>
        <v>147.10000000000002</v>
      </c>
      <c r="P264" s="664"/>
      <c r="Q264" s="664"/>
      <c r="R264" s="664"/>
      <c r="S264" s="663"/>
      <c r="T264" s="663"/>
      <c r="V264" s="714"/>
      <c r="W264" s="714"/>
      <c r="X264" s="714"/>
      <c r="Y264" s="714"/>
    </row>
    <row r="265" spans="1:25" s="770" customFormat="1" ht="12" customHeight="1">
      <c r="A265" s="632">
        <v>18</v>
      </c>
      <c r="B265" s="633">
        <v>678</v>
      </c>
      <c r="C265" s="633" t="s">
        <v>92</v>
      </c>
      <c r="D265" s="696" t="s">
        <v>126</v>
      </c>
      <c r="E265" s="736"/>
      <c r="F265" s="736"/>
      <c r="G265" s="769">
        <v>29.61</v>
      </c>
      <c r="H265" s="769">
        <v>32.45</v>
      </c>
      <c r="I265" s="769">
        <v>47.83</v>
      </c>
      <c r="J265" s="702">
        <v>17</v>
      </c>
      <c r="K265" s="706">
        <v>52.3</v>
      </c>
      <c r="L265" s="706">
        <v>167.8</v>
      </c>
      <c r="M265" s="706">
        <v>180</v>
      </c>
      <c r="N265" s="706">
        <v>119.8</v>
      </c>
      <c r="O265" s="706">
        <f t="shared" si="15"/>
        <v>129.975</v>
      </c>
      <c r="P265" s="664"/>
      <c r="Q265" s="664"/>
      <c r="R265" s="664"/>
      <c r="S265" s="663"/>
      <c r="T265" s="663"/>
      <c r="V265" s="714"/>
      <c r="W265" s="714"/>
      <c r="X265" s="714"/>
      <c r="Y265" s="714"/>
    </row>
    <row r="266" spans="1:25" s="770" customFormat="1" ht="12" customHeight="1">
      <c r="A266" s="632">
        <v>18</v>
      </c>
      <c r="B266" s="633">
        <v>678</v>
      </c>
      <c r="C266" s="633" t="s">
        <v>92</v>
      </c>
      <c r="D266" s="696" t="s">
        <v>127</v>
      </c>
      <c r="E266" s="736"/>
      <c r="F266" s="736"/>
      <c r="G266" s="769">
        <v>30</v>
      </c>
      <c r="H266" s="769">
        <v>30.47</v>
      </c>
      <c r="I266" s="769">
        <v>44.31</v>
      </c>
      <c r="J266" s="702">
        <v>17</v>
      </c>
      <c r="K266" s="706">
        <v>57.7</v>
      </c>
      <c r="L266" s="706">
        <v>164.8</v>
      </c>
      <c r="M266" s="706">
        <v>194</v>
      </c>
      <c r="N266" s="706">
        <v>114.8</v>
      </c>
      <c r="O266" s="706">
        <f t="shared" si="15"/>
        <v>132.825</v>
      </c>
      <c r="P266" s="664"/>
      <c r="Q266" s="664"/>
      <c r="R266" s="664"/>
      <c r="S266" s="663"/>
      <c r="T266" s="663"/>
      <c r="V266" s="714"/>
      <c r="W266" s="714"/>
      <c r="X266" s="714"/>
      <c r="Y266" s="714"/>
    </row>
    <row r="267" spans="1:25" s="770" customFormat="1" ht="12" customHeight="1">
      <c r="A267" s="632">
        <v>18</v>
      </c>
      <c r="B267" s="633">
        <v>678</v>
      </c>
      <c r="C267" s="633" t="s">
        <v>92</v>
      </c>
      <c r="D267" s="696" t="s">
        <v>128</v>
      </c>
      <c r="E267" s="736"/>
      <c r="F267" s="736"/>
      <c r="G267" s="703">
        <v>29.79</v>
      </c>
      <c r="H267" s="704">
        <v>28</v>
      </c>
      <c r="I267" s="704">
        <v>37.4</v>
      </c>
      <c r="J267" s="702">
        <v>17</v>
      </c>
      <c r="K267" s="703">
        <v>46.7</v>
      </c>
      <c r="L267" s="704">
        <v>162.7</v>
      </c>
      <c r="M267" s="704">
        <v>195</v>
      </c>
      <c r="N267" s="706">
        <v>103</v>
      </c>
      <c r="O267" s="706">
        <f t="shared" si="15"/>
        <v>126.85</v>
      </c>
      <c r="P267" s="664"/>
      <c r="Q267" s="664"/>
      <c r="R267" s="664"/>
      <c r="S267" s="663"/>
      <c r="T267" s="663"/>
      <c r="V267" s="714"/>
      <c r="W267" s="714"/>
      <c r="X267" s="714"/>
      <c r="Y267" s="714"/>
    </row>
    <row r="268" spans="1:25" s="770" customFormat="1" ht="12" customHeight="1">
      <c r="A268" s="632">
        <v>18</v>
      </c>
      <c r="B268" s="633">
        <v>678</v>
      </c>
      <c r="C268" s="633" t="s">
        <v>92</v>
      </c>
      <c r="D268" s="696" t="s">
        <v>129</v>
      </c>
      <c r="E268" s="718">
        <v>32.8</v>
      </c>
      <c r="F268" s="718">
        <v>30.6</v>
      </c>
      <c r="G268" s="706">
        <v>28.79</v>
      </c>
      <c r="H268" s="706">
        <v>26.56</v>
      </c>
      <c r="I268" s="706">
        <v>37</v>
      </c>
      <c r="J268" s="702">
        <v>16.44</v>
      </c>
      <c r="K268" s="706">
        <v>41.3</v>
      </c>
      <c r="L268" s="706">
        <v>144.8</v>
      </c>
      <c r="M268" s="706">
        <v>242.7</v>
      </c>
      <c r="N268" s="706">
        <v>103.3</v>
      </c>
      <c r="O268" s="706">
        <f t="shared" si="15"/>
        <v>133.025</v>
      </c>
      <c r="P268" s="664">
        <v>210</v>
      </c>
      <c r="Q268" s="664">
        <v>84</v>
      </c>
      <c r="R268" s="664">
        <v>33</v>
      </c>
      <c r="S268" s="663">
        <v>14</v>
      </c>
      <c r="T268" s="663">
        <f>SUM(P268:S268)</f>
        <v>341</v>
      </c>
      <c r="V268" s="714"/>
      <c r="W268" s="714"/>
      <c r="X268" s="714"/>
      <c r="Y268" s="714"/>
    </row>
    <row r="269" spans="1:25" s="679" customFormat="1" ht="12" customHeight="1" thickBot="1">
      <c r="A269" s="676" t="s">
        <v>33</v>
      </c>
      <c r="B269" s="672"/>
      <c r="C269" s="672"/>
      <c r="D269" s="625"/>
      <c r="E269" s="708">
        <f>SUM(E257:E268)</f>
        <v>69.19999999999999</v>
      </c>
      <c r="F269" s="708">
        <f>SUM(F257:F268)</f>
        <v>63.4</v>
      </c>
      <c r="G269" s="708">
        <f>SUM(AVERAGE(G257:G268))</f>
        <v>31.087500000000002</v>
      </c>
      <c r="H269" s="708">
        <f>SUM(AVERAGE(H257:H268))</f>
        <v>31.885000000000005</v>
      </c>
      <c r="I269" s="708">
        <f>SUM(AVERAGE(I257:I268))</f>
        <v>47.15</v>
      </c>
      <c r="J269" s="720">
        <f>SUM(AVERAGE(J257:J268))</f>
        <v>17.734166666666667</v>
      </c>
      <c r="K269" s="708"/>
      <c r="L269" s="708"/>
      <c r="M269" s="708"/>
      <c r="N269" s="708"/>
      <c r="O269" s="708"/>
      <c r="P269" s="709">
        <f>SUM(P257:P268)</f>
        <v>298</v>
      </c>
      <c r="Q269" s="709">
        <f>SUM(Q257:Q268)</f>
        <v>120</v>
      </c>
      <c r="R269" s="723">
        <f>SUM(R257:R268)</f>
        <v>55</v>
      </c>
      <c r="S269" s="723">
        <f>SUM(S257:S268)</f>
        <v>19</v>
      </c>
      <c r="T269" s="709">
        <f>SUM(T257:T268)</f>
        <v>492</v>
      </c>
      <c r="V269" s="94"/>
      <c r="W269" s="94"/>
      <c r="X269" s="94"/>
      <c r="Y269" s="94"/>
    </row>
    <row r="270" spans="1:25" s="6" customFormat="1" ht="12.75">
      <c r="A270" s="680"/>
      <c r="B270" s="681"/>
      <c r="C270" s="681"/>
      <c r="D270" s="680"/>
      <c r="E270" s="680"/>
      <c r="F270" s="680"/>
      <c r="G270" s="680"/>
      <c r="H270" s="680"/>
      <c r="I270" s="680"/>
      <c r="J270" s="680"/>
      <c r="K270" s="682"/>
      <c r="L270" s="683"/>
      <c r="M270" s="680"/>
      <c r="N270" s="680"/>
      <c r="O270" s="680"/>
      <c r="P270" s="684"/>
      <c r="Q270" s="680"/>
      <c r="R270" s="685"/>
      <c r="S270" s="636"/>
      <c r="T270" s="17"/>
      <c r="U270" s="17"/>
      <c r="V270" s="17"/>
      <c r="W270" s="17"/>
      <c r="X270" s="17"/>
      <c r="Y270" s="17"/>
    </row>
    <row r="271" spans="1:25" s="6" customFormat="1" ht="12.75">
      <c r="A271" s="680"/>
      <c r="B271" s="681"/>
      <c r="C271" s="681"/>
      <c r="D271" s="680"/>
      <c r="E271" s="680"/>
      <c r="F271" s="680"/>
      <c r="G271" s="680"/>
      <c r="H271" s="680"/>
      <c r="I271" s="680"/>
      <c r="J271" s="680"/>
      <c r="K271" s="682"/>
      <c r="L271" s="683"/>
      <c r="M271" s="680"/>
      <c r="N271" s="680"/>
      <c r="O271" s="680"/>
      <c r="P271" s="684"/>
      <c r="Q271" s="680"/>
      <c r="R271" s="685"/>
      <c r="S271" s="636"/>
      <c r="T271" s="17"/>
      <c r="U271" s="17"/>
      <c r="V271" s="17"/>
      <c r="W271" s="17"/>
      <c r="X271" s="17"/>
      <c r="Y271" s="17"/>
    </row>
    <row r="272" spans="1:25" s="650" customFormat="1" ht="47.25" customHeight="1">
      <c r="A272" s="639" t="s">
        <v>112</v>
      </c>
      <c r="B272" s="639" t="s">
        <v>113</v>
      </c>
      <c r="C272" s="639" t="s">
        <v>147</v>
      </c>
      <c r="D272" s="640" t="s">
        <v>114</v>
      </c>
      <c r="E272" s="641" t="s">
        <v>138</v>
      </c>
      <c r="F272" s="641" t="s">
        <v>289</v>
      </c>
      <c r="G272" s="642" t="s">
        <v>115</v>
      </c>
      <c r="H272" s="973" t="s">
        <v>151</v>
      </c>
      <c r="I272" s="974"/>
      <c r="J272" s="975"/>
      <c r="K272" s="643" t="s">
        <v>449</v>
      </c>
      <c r="L272" s="644" t="s">
        <v>116</v>
      </c>
      <c r="M272" s="639" t="s">
        <v>393</v>
      </c>
      <c r="N272" s="645" t="s">
        <v>395</v>
      </c>
      <c r="O272" s="641" t="s">
        <v>396</v>
      </c>
      <c r="P272" s="646" t="s">
        <v>140</v>
      </c>
      <c r="Q272" s="645" t="s">
        <v>141</v>
      </c>
      <c r="R272" s="647" t="s">
        <v>397</v>
      </c>
      <c r="S272" s="648"/>
      <c r="T272" s="649"/>
      <c r="U272" s="649"/>
      <c r="V272" s="649"/>
      <c r="W272" s="649"/>
      <c r="X272" s="649"/>
      <c r="Y272" s="649"/>
    </row>
    <row r="273" spans="1:25" s="661" customFormat="1" ht="13.5" customHeight="1">
      <c r="A273" s="651"/>
      <c r="B273" s="651"/>
      <c r="C273" s="651"/>
      <c r="D273" s="652"/>
      <c r="E273" s="653"/>
      <c r="F273" s="654"/>
      <c r="G273" s="655"/>
      <c r="H273" s="654" t="s">
        <v>25</v>
      </c>
      <c r="I273" s="654" t="s">
        <v>26</v>
      </c>
      <c r="J273" s="656" t="s">
        <v>50</v>
      </c>
      <c r="K273" s="710"/>
      <c r="L273" s="711"/>
      <c r="M273" s="652"/>
      <c r="N273" s="653"/>
      <c r="O273" s="653"/>
      <c r="P273" s="659"/>
      <c r="Q273" s="653"/>
      <c r="R273" s="626"/>
      <c r="S273" s="636"/>
      <c r="T273" s="660"/>
      <c r="U273" s="660"/>
      <c r="V273" s="660"/>
      <c r="W273" s="660"/>
      <c r="X273" s="660"/>
      <c r="Y273" s="660"/>
    </row>
    <row r="274" spans="1:25" s="6" customFormat="1" ht="12.75">
      <c r="A274" s="627">
        <v>20</v>
      </c>
      <c r="B274" s="628">
        <v>663</v>
      </c>
      <c r="C274" s="628" t="s">
        <v>134</v>
      </c>
      <c r="D274" s="627" t="s">
        <v>118</v>
      </c>
      <c r="E274" s="663">
        <v>15</v>
      </c>
      <c r="F274" s="627">
        <v>15</v>
      </c>
      <c r="G274" s="627">
        <v>0</v>
      </c>
      <c r="H274" s="627">
        <v>15</v>
      </c>
      <c r="I274" s="627">
        <v>0</v>
      </c>
      <c r="J274" s="627">
        <f>H274+I274</f>
        <v>15</v>
      </c>
      <c r="K274" s="630">
        <v>66.24</v>
      </c>
      <c r="L274" s="631"/>
      <c r="M274" s="627">
        <v>12</v>
      </c>
      <c r="N274" s="627">
        <v>9</v>
      </c>
      <c r="O274" s="627">
        <v>9</v>
      </c>
      <c r="P274" s="630">
        <v>9.94</v>
      </c>
      <c r="Q274" s="627">
        <v>9.94</v>
      </c>
      <c r="R274" s="728">
        <v>308</v>
      </c>
      <c r="S274" s="636"/>
      <c r="T274" s="17"/>
      <c r="U274" s="17"/>
      <c r="V274" s="17"/>
      <c r="W274" s="17"/>
      <c r="X274" s="17"/>
      <c r="Y274" s="17"/>
    </row>
    <row r="275" spans="1:25" s="6" customFormat="1" ht="12.75">
      <c r="A275" s="632">
        <v>20</v>
      </c>
      <c r="B275" s="633">
        <v>663</v>
      </c>
      <c r="C275" s="628" t="s">
        <v>134</v>
      </c>
      <c r="D275" s="632" t="s">
        <v>119</v>
      </c>
      <c r="E275" s="663">
        <v>15</v>
      </c>
      <c r="F275" s="627">
        <v>15</v>
      </c>
      <c r="G275" s="627">
        <v>0</v>
      </c>
      <c r="H275" s="627">
        <v>15</v>
      </c>
      <c r="I275" s="627">
        <v>0</v>
      </c>
      <c r="J275" s="627">
        <f aca="true" t="shared" si="16" ref="J275:J285">H275+I275</f>
        <v>15</v>
      </c>
      <c r="K275" s="634">
        <v>66.78</v>
      </c>
      <c r="L275" s="635"/>
      <c r="M275" s="632">
        <v>7</v>
      </c>
      <c r="N275" s="632">
        <v>11</v>
      </c>
      <c r="O275" s="632">
        <v>11</v>
      </c>
      <c r="P275" s="634">
        <v>10.1</v>
      </c>
      <c r="Q275" s="632">
        <v>10.02</v>
      </c>
      <c r="R275" s="712">
        <v>303</v>
      </c>
      <c r="S275" s="636"/>
      <c r="T275" s="17"/>
      <c r="U275" s="17"/>
      <c r="V275" s="17"/>
      <c r="W275" s="17"/>
      <c r="X275" s="17"/>
      <c r="Y275" s="17"/>
    </row>
    <row r="276" spans="1:25" s="6" customFormat="1" ht="12.75">
      <c r="A276" s="632">
        <v>20</v>
      </c>
      <c r="B276" s="633">
        <v>663</v>
      </c>
      <c r="C276" s="628" t="s">
        <v>134</v>
      </c>
      <c r="D276" s="632" t="s">
        <v>120</v>
      </c>
      <c r="E276" s="663">
        <v>15</v>
      </c>
      <c r="F276" s="627">
        <v>15</v>
      </c>
      <c r="G276" s="627">
        <v>0</v>
      </c>
      <c r="H276" s="627">
        <v>15</v>
      </c>
      <c r="I276" s="627">
        <v>0</v>
      </c>
      <c r="J276" s="627">
        <f t="shared" si="16"/>
        <v>15</v>
      </c>
      <c r="K276" s="634">
        <v>64.71</v>
      </c>
      <c r="L276" s="635"/>
      <c r="M276" s="632">
        <v>7</v>
      </c>
      <c r="N276" s="632">
        <v>7</v>
      </c>
      <c r="O276" s="632">
        <v>7</v>
      </c>
      <c r="P276" s="634">
        <v>9.1</v>
      </c>
      <c r="Q276" s="632">
        <v>9.71</v>
      </c>
      <c r="R276" s="712">
        <v>28.2</v>
      </c>
      <c r="S276" s="636"/>
      <c r="T276" s="17"/>
      <c r="U276" s="17"/>
      <c r="V276" s="17"/>
      <c r="W276" s="17"/>
      <c r="X276" s="17"/>
      <c r="Y276" s="17"/>
    </row>
    <row r="277" spans="1:25" s="6" customFormat="1" ht="12.75">
      <c r="A277" s="632">
        <v>20</v>
      </c>
      <c r="B277" s="633">
        <v>663</v>
      </c>
      <c r="C277" s="628" t="s">
        <v>134</v>
      </c>
      <c r="D277" s="632" t="s">
        <v>121</v>
      </c>
      <c r="E277" s="663">
        <v>15</v>
      </c>
      <c r="F277" s="627">
        <v>15</v>
      </c>
      <c r="G277" s="627">
        <v>0</v>
      </c>
      <c r="H277" s="627">
        <v>15</v>
      </c>
      <c r="I277" s="627">
        <v>0</v>
      </c>
      <c r="J277" s="627">
        <f t="shared" si="16"/>
        <v>15</v>
      </c>
      <c r="K277" s="634">
        <v>65.26</v>
      </c>
      <c r="L277" s="635"/>
      <c r="M277" s="632">
        <v>11</v>
      </c>
      <c r="N277" s="632">
        <v>8</v>
      </c>
      <c r="O277" s="632">
        <v>8</v>
      </c>
      <c r="P277" s="634">
        <v>10.03</v>
      </c>
      <c r="Q277" s="634">
        <v>9.79</v>
      </c>
      <c r="R277" s="712">
        <v>311</v>
      </c>
      <c r="S277" s="636"/>
      <c r="T277" s="17"/>
      <c r="U277" s="17"/>
      <c r="V277" s="17"/>
      <c r="W277" s="17"/>
      <c r="X277" s="17"/>
      <c r="Y277" s="17"/>
    </row>
    <row r="278" spans="1:25" s="6" customFormat="1" ht="12.75">
      <c r="A278" s="632">
        <v>20</v>
      </c>
      <c r="B278" s="633">
        <v>663</v>
      </c>
      <c r="C278" s="628" t="s">
        <v>134</v>
      </c>
      <c r="D278" s="632" t="s">
        <v>122</v>
      </c>
      <c r="E278" s="663">
        <v>15</v>
      </c>
      <c r="F278" s="627">
        <v>15</v>
      </c>
      <c r="G278" s="627">
        <v>0</v>
      </c>
      <c r="H278" s="627">
        <v>15</v>
      </c>
      <c r="I278" s="627">
        <v>0</v>
      </c>
      <c r="J278" s="627">
        <f t="shared" si="16"/>
        <v>15</v>
      </c>
      <c r="K278" s="634">
        <v>64.74</v>
      </c>
      <c r="L278" s="635"/>
      <c r="M278" s="632">
        <v>9</v>
      </c>
      <c r="N278" s="632">
        <v>10</v>
      </c>
      <c r="O278" s="632">
        <v>10</v>
      </c>
      <c r="P278" s="634">
        <v>9.38</v>
      </c>
      <c r="Q278" s="632">
        <v>9.71</v>
      </c>
      <c r="R278" s="712">
        <v>272</v>
      </c>
      <c r="S278" s="636"/>
      <c r="T278" s="17"/>
      <c r="U278" s="17"/>
      <c r="V278" s="17"/>
      <c r="W278" s="17"/>
      <c r="X278" s="17"/>
      <c r="Y278" s="17"/>
    </row>
    <row r="279" spans="1:25" s="6" customFormat="1" ht="12.75">
      <c r="A279" s="632">
        <v>20</v>
      </c>
      <c r="B279" s="633">
        <v>663</v>
      </c>
      <c r="C279" s="628" t="s">
        <v>134</v>
      </c>
      <c r="D279" s="632" t="s">
        <v>123</v>
      </c>
      <c r="E279" s="663">
        <v>15</v>
      </c>
      <c r="F279" s="627">
        <v>15</v>
      </c>
      <c r="G279" s="627">
        <v>0</v>
      </c>
      <c r="H279" s="627">
        <v>15</v>
      </c>
      <c r="I279" s="627">
        <v>0</v>
      </c>
      <c r="J279" s="627">
        <f t="shared" si="16"/>
        <v>15</v>
      </c>
      <c r="K279" s="634">
        <v>64.85</v>
      </c>
      <c r="L279" s="635"/>
      <c r="M279" s="632">
        <v>10</v>
      </c>
      <c r="N279" s="632">
        <v>11</v>
      </c>
      <c r="O279" s="632">
        <v>11</v>
      </c>
      <c r="P279" s="634">
        <v>9.81</v>
      </c>
      <c r="Q279" s="632">
        <v>9.73</v>
      </c>
      <c r="R279" s="712">
        <v>304</v>
      </c>
      <c r="S279" s="636"/>
      <c r="T279" s="17"/>
      <c r="U279" s="17"/>
      <c r="V279" s="17"/>
      <c r="W279" s="17"/>
      <c r="X279" s="17"/>
      <c r="Y279" s="17"/>
    </row>
    <row r="280" spans="1:25" s="6" customFormat="1" ht="12.75">
      <c r="A280" s="632">
        <v>20</v>
      </c>
      <c r="B280" s="633">
        <v>663</v>
      </c>
      <c r="C280" s="628" t="s">
        <v>134</v>
      </c>
      <c r="D280" s="632" t="s">
        <v>124</v>
      </c>
      <c r="E280" s="663">
        <v>15</v>
      </c>
      <c r="F280" s="627">
        <v>15</v>
      </c>
      <c r="G280" s="627">
        <v>0</v>
      </c>
      <c r="H280" s="627">
        <v>15</v>
      </c>
      <c r="I280" s="627">
        <v>0</v>
      </c>
      <c r="J280" s="627">
        <f t="shared" si="16"/>
        <v>15</v>
      </c>
      <c r="K280" s="634">
        <v>64.98</v>
      </c>
      <c r="L280" s="635"/>
      <c r="M280" s="632">
        <v>9</v>
      </c>
      <c r="N280" s="632">
        <v>7</v>
      </c>
      <c r="O280" s="632">
        <v>7</v>
      </c>
      <c r="P280" s="634">
        <v>9.87</v>
      </c>
      <c r="Q280" s="632">
        <v>9.75</v>
      </c>
      <c r="R280" s="712">
        <v>296</v>
      </c>
      <c r="S280" s="636"/>
      <c r="T280" s="17"/>
      <c r="U280" s="17"/>
      <c r="V280" s="17"/>
      <c r="W280" s="17"/>
      <c r="X280" s="17"/>
      <c r="Y280" s="17"/>
    </row>
    <row r="281" spans="1:25" s="6" customFormat="1" ht="12.75">
      <c r="A281" s="632">
        <v>20</v>
      </c>
      <c r="B281" s="633">
        <v>663</v>
      </c>
      <c r="C281" s="628" t="s">
        <v>134</v>
      </c>
      <c r="D281" s="632" t="s">
        <v>125</v>
      </c>
      <c r="E281" s="663">
        <v>15</v>
      </c>
      <c r="F281" s="627">
        <v>15</v>
      </c>
      <c r="G281" s="627">
        <v>0</v>
      </c>
      <c r="H281" s="627">
        <v>15</v>
      </c>
      <c r="I281" s="627">
        <v>0</v>
      </c>
      <c r="J281" s="627">
        <f t="shared" si="16"/>
        <v>15</v>
      </c>
      <c r="K281" s="634">
        <v>65.03</v>
      </c>
      <c r="L281" s="635"/>
      <c r="M281" s="632">
        <v>9</v>
      </c>
      <c r="N281" s="632">
        <v>11</v>
      </c>
      <c r="O281" s="632">
        <v>11</v>
      </c>
      <c r="P281" s="634">
        <v>9.81</v>
      </c>
      <c r="Q281" s="632">
        <v>9.75</v>
      </c>
      <c r="R281" s="712">
        <v>304</v>
      </c>
      <c r="S281" s="636"/>
      <c r="T281" s="17"/>
      <c r="U281" s="17"/>
      <c r="V281" s="17"/>
      <c r="W281" s="17"/>
      <c r="X281" s="17"/>
      <c r="Y281" s="17"/>
    </row>
    <row r="282" spans="1:25" s="6" customFormat="1" ht="12.75">
      <c r="A282" s="632">
        <v>20</v>
      </c>
      <c r="B282" s="633">
        <v>663</v>
      </c>
      <c r="C282" s="628" t="s">
        <v>134</v>
      </c>
      <c r="D282" s="632" t="s">
        <v>126</v>
      </c>
      <c r="E282" s="663">
        <v>15</v>
      </c>
      <c r="F282" s="627">
        <v>15</v>
      </c>
      <c r="G282" s="627">
        <v>0</v>
      </c>
      <c r="H282" s="627">
        <v>15</v>
      </c>
      <c r="I282" s="627">
        <v>0</v>
      </c>
      <c r="J282" s="627">
        <f t="shared" si="16"/>
        <v>15</v>
      </c>
      <c r="K282" s="634">
        <v>65.09</v>
      </c>
      <c r="L282" s="635"/>
      <c r="M282" s="632">
        <v>12</v>
      </c>
      <c r="N282" s="632">
        <v>11</v>
      </c>
      <c r="O282" s="632">
        <v>11</v>
      </c>
      <c r="P282" s="634">
        <v>9.83</v>
      </c>
      <c r="Q282" s="632">
        <v>9.76</v>
      </c>
      <c r="R282" s="712">
        <v>295</v>
      </c>
      <c r="S282" s="636"/>
      <c r="T282" s="17"/>
      <c r="U282" s="17"/>
      <c r="V282" s="17"/>
      <c r="W282" s="17"/>
      <c r="X282" s="17"/>
      <c r="Y282" s="17"/>
    </row>
    <row r="283" spans="1:25" s="6" customFormat="1" ht="12.75">
      <c r="A283" s="632">
        <v>20</v>
      </c>
      <c r="B283" s="633">
        <v>663</v>
      </c>
      <c r="C283" s="628" t="s">
        <v>134</v>
      </c>
      <c r="D283" s="632" t="s">
        <v>127</v>
      </c>
      <c r="E283" s="663">
        <v>15</v>
      </c>
      <c r="F283" s="627">
        <v>15</v>
      </c>
      <c r="G283" s="627">
        <v>0</v>
      </c>
      <c r="H283" s="627">
        <v>15</v>
      </c>
      <c r="I283" s="627">
        <v>0</v>
      </c>
      <c r="J283" s="627">
        <f t="shared" si="16"/>
        <v>15</v>
      </c>
      <c r="K283" s="634">
        <v>58.41</v>
      </c>
      <c r="L283" s="635"/>
      <c r="M283" s="632">
        <v>0</v>
      </c>
      <c r="N283" s="632">
        <v>0</v>
      </c>
      <c r="O283" s="632">
        <v>0</v>
      </c>
      <c r="P283" s="634">
        <v>0</v>
      </c>
      <c r="Q283" s="632">
        <v>8.77</v>
      </c>
      <c r="R283" s="712">
        <v>0</v>
      </c>
      <c r="S283" s="636"/>
      <c r="T283" s="17"/>
      <c r="U283" s="17"/>
      <c r="V283" s="17"/>
      <c r="W283" s="17"/>
      <c r="X283" s="17"/>
      <c r="Y283" s="17"/>
    </row>
    <row r="284" spans="1:25" s="6" customFormat="1" ht="12.75">
      <c r="A284" s="632">
        <v>20</v>
      </c>
      <c r="B284" s="633">
        <v>663</v>
      </c>
      <c r="C284" s="628" t="s">
        <v>134</v>
      </c>
      <c r="D284" s="632" t="s">
        <v>128</v>
      </c>
      <c r="E284" s="663">
        <v>15</v>
      </c>
      <c r="F284" s="627">
        <v>15</v>
      </c>
      <c r="G284" s="627">
        <v>0</v>
      </c>
      <c r="H284" s="627">
        <v>15</v>
      </c>
      <c r="I284" s="627">
        <v>0</v>
      </c>
      <c r="J284" s="627">
        <f t="shared" si="16"/>
        <v>15</v>
      </c>
      <c r="K284" s="634">
        <v>65</v>
      </c>
      <c r="L284" s="635"/>
      <c r="M284" s="632"/>
      <c r="N284" s="632"/>
      <c r="O284" s="632"/>
      <c r="P284" s="634"/>
      <c r="Q284" s="632"/>
      <c r="R284" s="712"/>
      <c r="S284" s="636"/>
      <c r="T284" s="17"/>
      <c r="U284" s="17"/>
      <c r="V284" s="17"/>
      <c r="W284" s="17"/>
      <c r="X284" s="17"/>
      <c r="Y284" s="17"/>
    </row>
    <row r="285" spans="1:25" s="6" customFormat="1" ht="12.75">
      <c r="A285" s="632">
        <v>20</v>
      </c>
      <c r="B285" s="633">
        <v>663</v>
      </c>
      <c r="C285" s="628" t="s">
        <v>134</v>
      </c>
      <c r="D285" s="632" t="s">
        <v>129</v>
      </c>
      <c r="E285" s="663">
        <v>15</v>
      </c>
      <c r="F285" s="627">
        <v>15</v>
      </c>
      <c r="G285" s="627">
        <v>0</v>
      </c>
      <c r="H285" s="627">
        <v>15</v>
      </c>
      <c r="I285" s="627">
        <v>0</v>
      </c>
      <c r="J285" s="627">
        <f t="shared" si="16"/>
        <v>15</v>
      </c>
      <c r="K285" s="634">
        <v>65.03</v>
      </c>
      <c r="L285" s="635"/>
      <c r="M285" s="632"/>
      <c r="N285" s="632"/>
      <c r="O285" s="632"/>
      <c r="P285" s="634"/>
      <c r="Q285" s="632"/>
      <c r="R285" s="712"/>
      <c r="S285" s="636"/>
      <c r="T285" s="17"/>
      <c r="U285" s="17"/>
      <c r="V285" s="17"/>
      <c r="W285" s="17"/>
      <c r="X285" s="17"/>
      <c r="Y285" s="17"/>
    </row>
    <row r="286" spans="1:25" s="679" customFormat="1" ht="13.5" thickBot="1">
      <c r="A286" s="676" t="s">
        <v>33</v>
      </c>
      <c r="B286" s="672"/>
      <c r="C286" s="672"/>
      <c r="D286" s="676"/>
      <c r="E286" s="673"/>
      <c r="F286" s="676"/>
      <c r="G286" s="676"/>
      <c r="H286" s="673">
        <f>H285</f>
        <v>15</v>
      </c>
      <c r="I286" s="673">
        <f>I285</f>
        <v>0</v>
      </c>
      <c r="J286" s="673">
        <f>J285</f>
        <v>15</v>
      </c>
      <c r="K286" s="674">
        <f>SUM(AVERAGE(K274:K285))</f>
        <v>64.67666666666666</v>
      </c>
      <c r="L286" s="674" t="e">
        <f>SUM(AVERAGE(L274:L285))</f>
        <v>#DIV/0!</v>
      </c>
      <c r="M286" s="676">
        <f>SUM(M274:M285)</f>
        <v>86</v>
      </c>
      <c r="N286" s="676">
        <f>SUM(N274:N285)</f>
        <v>85</v>
      </c>
      <c r="O286" s="676">
        <f>SUM(O274:O285)</f>
        <v>85</v>
      </c>
      <c r="P286" s="674">
        <f>SUM(AVERAGE(P274:P285))</f>
        <v>8.787</v>
      </c>
      <c r="Q286" s="674">
        <f>SUM(AVERAGE(Q274:Q285))</f>
        <v>9.693000000000001</v>
      </c>
      <c r="R286" s="713">
        <f>SUM(R274:R285)</f>
        <v>2421.2</v>
      </c>
      <c r="S286" s="730"/>
      <c r="T286" s="94"/>
      <c r="U286" s="94"/>
      <c r="V286" s="94"/>
      <c r="W286" s="94"/>
      <c r="X286" s="94"/>
      <c r="Y286" s="94"/>
    </row>
    <row r="287" spans="1:25" s="6" customFormat="1" ht="12.75">
      <c r="A287" s="680"/>
      <c r="B287" s="681"/>
      <c r="C287" s="681"/>
      <c r="D287" s="680"/>
      <c r="E287" s="680"/>
      <c r="F287" s="680"/>
      <c r="G287" s="680"/>
      <c r="H287" s="680"/>
      <c r="I287" s="680"/>
      <c r="J287" s="680"/>
      <c r="K287" s="682"/>
      <c r="L287" s="683"/>
      <c r="M287" s="680"/>
      <c r="N287" s="680"/>
      <c r="O287" s="680"/>
      <c r="P287" s="684"/>
      <c r="Q287" s="680"/>
      <c r="R287" s="685"/>
      <c r="S287" s="636"/>
      <c r="T287" s="17"/>
      <c r="U287" s="17"/>
      <c r="V287" s="17"/>
      <c r="W287" s="17"/>
      <c r="X287" s="17"/>
      <c r="Y287" s="17"/>
    </row>
    <row r="288" spans="1:25" s="6" customFormat="1" ht="12.75">
      <c r="A288" s="680"/>
      <c r="B288" s="681"/>
      <c r="C288" s="681"/>
      <c r="D288" s="680"/>
      <c r="E288" s="680"/>
      <c r="F288" s="680"/>
      <c r="G288" s="680"/>
      <c r="H288" s="680"/>
      <c r="I288" s="680"/>
      <c r="J288" s="680"/>
      <c r="K288" s="682"/>
      <c r="L288" s="683"/>
      <c r="M288" s="680"/>
      <c r="N288" s="680"/>
      <c r="O288" s="680"/>
      <c r="P288" s="684"/>
      <c r="Q288" s="680"/>
      <c r="R288" s="685"/>
      <c r="S288" s="731"/>
      <c r="T288" s="17"/>
      <c r="U288" s="17"/>
      <c r="V288" s="17"/>
      <c r="W288" s="17"/>
      <c r="X288" s="17"/>
      <c r="Y288" s="17"/>
    </row>
    <row r="289" spans="1:25" s="6" customFormat="1" ht="18.75" customHeight="1">
      <c r="A289" s="686" t="s">
        <v>112</v>
      </c>
      <c r="B289" s="686" t="s">
        <v>113</v>
      </c>
      <c r="C289" s="686" t="s">
        <v>147</v>
      </c>
      <c r="D289" s="687" t="s">
        <v>114</v>
      </c>
      <c r="E289" s="966" t="s">
        <v>142</v>
      </c>
      <c r="F289" s="976"/>
      <c r="G289" s="966" t="s">
        <v>230</v>
      </c>
      <c r="H289" s="963"/>
      <c r="I289" s="963"/>
      <c r="J289" s="965"/>
      <c r="K289" s="966" t="s">
        <v>202</v>
      </c>
      <c r="L289" s="963"/>
      <c r="M289" s="963"/>
      <c r="N289" s="963"/>
      <c r="O289" s="965"/>
      <c r="P289" s="964" t="s">
        <v>399</v>
      </c>
      <c r="Q289" s="970"/>
      <c r="R289" s="970"/>
      <c r="S289" s="970"/>
      <c r="T289" s="971"/>
      <c r="U289" s="688"/>
      <c r="V289" s="17"/>
      <c r="W289" s="17"/>
      <c r="X289" s="17"/>
      <c r="Y289" s="17"/>
    </row>
    <row r="290" spans="1:25" s="6" customFormat="1" ht="18.75" customHeight="1">
      <c r="A290" s="653"/>
      <c r="B290" s="653"/>
      <c r="C290" s="653"/>
      <c r="D290" s="653"/>
      <c r="E290" s="690" t="s">
        <v>145</v>
      </c>
      <c r="F290" s="690" t="s">
        <v>192</v>
      </c>
      <c r="G290" s="691" t="s">
        <v>25</v>
      </c>
      <c r="H290" s="691" t="s">
        <v>26</v>
      </c>
      <c r="I290" s="691" t="s">
        <v>153</v>
      </c>
      <c r="J290" s="692" t="s">
        <v>152</v>
      </c>
      <c r="K290" s="691" t="s">
        <v>25</v>
      </c>
      <c r="L290" s="691" t="s">
        <v>26</v>
      </c>
      <c r="M290" s="691" t="s">
        <v>153</v>
      </c>
      <c r="N290" s="691" t="s">
        <v>152</v>
      </c>
      <c r="O290" s="760" t="s">
        <v>190</v>
      </c>
      <c r="P290" s="691" t="s">
        <v>25</v>
      </c>
      <c r="Q290" s="691" t="s">
        <v>26</v>
      </c>
      <c r="R290" s="691" t="s">
        <v>153</v>
      </c>
      <c r="S290" s="760" t="s">
        <v>152</v>
      </c>
      <c r="T290" s="760" t="s">
        <v>50</v>
      </c>
      <c r="U290" s="17"/>
      <c r="V290" s="17"/>
      <c r="W290" s="17"/>
      <c r="X290" s="17"/>
      <c r="Y290" s="17"/>
    </row>
    <row r="291" spans="1:25" s="770" customFormat="1" ht="12" customHeight="1">
      <c r="A291" s="632">
        <v>20</v>
      </c>
      <c r="B291" s="633">
        <v>663</v>
      </c>
      <c r="C291" s="633" t="s">
        <v>70</v>
      </c>
      <c r="D291" s="696" t="s">
        <v>118</v>
      </c>
      <c r="E291" s="771"/>
      <c r="F291" s="771"/>
      <c r="G291" s="769">
        <v>30</v>
      </c>
      <c r="H291" s="769">
        <v>20</v>
      </c>
      <c r="I291" s="769">
        <v>33</v>
      </c>
      <c r="J291" s="699">
        <v>4</v>
      </c>
      <c r="K291" s="706">
        <v>52</v>
      </c>
      <c r="L291" s="706">
        <v>35</v>
      </c>
      <c r="M291" s="706">
        <v>63</v>
      </c>
      <c r="N291" s="706">
        <v>85</v>
      </c>
      <c r="O291" s="706">
        <f>AVERAGE(K291:M291)</f>
        <v>50</v>
      </c>
      <c r="P291" s="664"/>
      <c r="Q291" s="664"/>
      <c r="R291" s="664"/>
      <c r="S291" s="663"/>
      <c r="T291" s="663"/>
      <c r="V291" s="714"/>
      <c r="W291" s="714"/>
      <c r="X291" s="714"/>
      <c r="Y291" s="714"/>
    </row>
    <row r="292" spans="1:25" s="770" customFormat="1" ht="12" customHeight="1">
      <c r="A292" s="632">
        <v>20</v>
      </c>
      <c r="B292" s="633">
        <v>663</v>
      </c>
      <c r="C292" s="633" t="s">
        <v>70</v>
      </c>
      <c r="D292" s="696" t="s">
        <v>119</v>
      </c>
      <c r="E292" s="747"/>
      <c r="F292" s="747"/>
      <c r="G292" s="769">
        <v>28</v>
      </c>
      <c r="H292" s="769">
        <v>11</v>
      </c>
      <c r="I292" s="769">
        <v>34</v>
      </c>
      <c r="J292" s="702">
        <v>0</v>
      </c>
      <c r="K292" s="706">
        <v>47</v>
      </c>
      <c r="L292" s="706">
        <v>56</v>
      </c>
      <c r="M292" s="706">
        <v>58</v>
      </c>
      <c r="N292" s="706">
        <v>0</v>
      </c>
      <c r="O292" s="706">
        <f aca="true" t="shared" si="17" ref="O292:O302">AVERAGE(K292:M292)</f>
        <v>53.666666666666664</v>
      </c>
      <c r="P292" s="664"/>
      <c r="Q292" s="664"/>
      <c r="R292" s="664"/>
      <c r="S292" s="663"/>
      <c r="T292" s="663"/>
      <c r="V292" s="714"/>
      <c r="W292" s="714"/>
      <c r="X292" s="714"/>
      <c r="Y292" s="714"/>
    </row>
    <row r="293" spans="1:25" s="770" customFormat="1" ht="12" customHeight="1">
      <c r="A293" s="632">
        <v>20</v>
      </c>
      <c r="B293" s="633">
        <v>663</v>
      </c>
      <c r="C293" s="633" t="s">
        <v>70</v>
      </c>
      <c r="D293" s="696" t="s">
        <v>120</v>
      </c>
      <c r="E293" s="747"/>
      <c r="F293" s="747"/>
      <c r="G293" s="769">
        <v>31</v>
      </c>
      <c r="H293" s="769">
        <v>17</v>
      </c>
      <c r="I293" s="769">
        <v>36</v>
      </c>
      <c r="J293" s="702">
        <v>13</v>
      </c>
      <c r="K293" s="706">
        <v>46</v>
      </c>
      <c r="L293" s="706">
        <v>56</v>
      </c>
      <c r="M293" s="706">
        <v>56</v>
      </c>
      <c r="N293" s="706">
        <v>0</v>
      </c>
      <c r="O293" s="706">
        <f t="shared" si="17"/>
        <v>52.666666666666664</v>
      </c>
      <c r="P293" s="664"/>
      <c r="Q293" s="664"/>
      <c r="R293" s="664"/>
      <c r="S293" s="663"/>
      <c r="T293" s="663"/>
      <c r="V293" s="714"/>
      <c r="W293" s="714"/>
      <c r="X293" s="714"/>
      <c r="Y293" s="714"/>
    </row>
    <row r="294" spans="1:25" s="770" customFormat="1" ht="12" customHeight="1">
      <c r="A294" s="632">
        <v>20</v>
      </c>
      <c r="B294" s="633">
        <v>663</v>
      </c>
      <c r="C294" s="633" t="s">
        <v>70</v>
      </c>
      <c r="D294" s="696" t="s">
        <v>121</v>
      </c>
      <c r="E294" s="749"/>
      <c r="F294" s="771"/>
      <c r="G294" s="769">
        <v>29</v>
      </c>
      <c r="H294" s="769">
        <v>17</v>
      </c>
      <c r="I294" s="769">
        <v>35</v>
      </c>
      <c r="J294" s="702">
        <v>0</v>
      </c>
      <c r="K294" s="706">
        <v>39</v>
      </c>
      <c r="L294" s="706">
        <v>56</v>
      </c>
      <c r="M294" s="706">
        <v>54</v>
      </c>
      <c r="N294" s="706">
        <v>0</v>
      </c>
      <c r="O294" s="706">
        <f t="shared" si="17"/>
        <v>49.666666666666664</v>
      </c>
      <c r="P294" s="664"/>
      <c r="Q294" s="664"/>
      <c r="R294" s="664"/>
      <c r="S294" s="663"/>
      <c r="T294" s="663"/>
      <c r="V294" s="714"/>
      <c r="W294" s="714"/>
      <c r="X294" s="714"/>
      <c r="Y294" s="714"/>
    </row>
    <row r="295" spans="1:25" s="770" customFormat="1" ht="12" customHeight="1">
      <c r="A295" s="632">
        <v>20</v>
      </c>
      <c r="B295" s="633">
        <v>663</v>
      </c>
      <c r="C295" s="633" t="s">
        <v>70</v>
      </c>
      <c r="D295" s="696" t="s">
        <v>122</v>
      </c>
      <c r="E295" s="749"/>
      <c r="F295" s="749"/>
      <c r="G295" s="769">
        <v>32</v>
      </c>
      <c r="H295" s="769">
        <v>16</v>
      </c>
      <c r="I295" s="769">
        <v>34</v>
      </c>
      <c r="J295" s="702">
        <v>0</v>
      </c>
      <c r="K295" s="706">
        <v>42</v>
      </c>
      <c r="L295" s="706">
        <v>58</v>
      </c>
      <c r="M295" s="706">
        <v>53</v>
      </c>
      <c r="N295" s="706">
        <v>0</v>
      </c>
      <c r="O295" s="706">
        <f t="shared" si="17"/>
        <v>51</v>
      </c>
      <c r="P295" s="664"/>
      <c r="Q295" s="664"/>
      <c r="R295" s="664"/>
      <c r="S295" s="663"/>
      <c r="T295" s="663"/>
      <c r="V295" s="714"/>
      <c r="W295" s="714"/>
      <c r="X295" s="714"/>
      <c r="Y295" s="714"/>
    </row>
    <row r="296" spans="1:25" s="770" customFormat="1" ht="12" customHeight="1">
      <c r="A296" s="632">
        <v>20</v>
      </c>
      <c r="B296" s="633">
        <v>663</v>
      </c>
      <c r="C296" s="633" t="s">
        <v>70</v>
      </c>
      <c r="D296" s="696" t="s">
        <v>123</v>
      </c>
      <c r="E296" s="764">
        <v>25</v>
      </c>
      <c r="F296" s="764">
        <v>34</v>
      </c>
      <c r="G296" s="769">
        <v>29</v>
      </c>
      <c r="H296" s="769">
        <v>19</v>
      </c>
      <c r="I296" s="769">
        <v>36</v>
      </c>
      <c r="J296" s="702">
        <v>0</v>
      </c>
      <c r="K296" s="706">
        <v>44</v>
      </c>
      <c r="L296" s="706">
        <v>56</v>
      </c>
      <c r="M296" s="706">
        <v>48</v>
      </c>
      <c r="N296" s="706">
        <v>0</v>
      </c>
      <c r="O296" s="706">
        <f t="shared" si="17"/>
        <v>49.333333333333336</v>
      </c>
      <c r="P296" s="664">
        <v>16</v>
      </c>
      <c r="Q296" s="664">
        <v>5</v>
      </c>
      <c r="R296" s="664">
        <v>34</v>
      </c>
      <c r="S296" s="663">
        <v>1</v>
      </c>
      <c r="T296" s="663">
        <f>SUM(P296:S296)</f>
        <v>56</v>
      </c>
      <c r="V296" s="714"/>
      <c r="W296" s="714"/>
      <c r="X296" s="714"/>
      <c r="Y296" s="714"/>
    </row>
    <row r="297" spans="1:25" s="770" customFormat="1" ht="12" customHeight="1">
      <c r="A297" s="632">
        <v>20</v>
      </c>
      <c r="B297" s="633">
        <v>663</v>
      </c>
      <c r="C297" s="633" t="s">
        <v>70</v>
      </c>
      <c r="D297" s="696" t="s">
        <v>124</v>
      </c>
      <c r="E297" s="764"/>
      <c r="F297" s="764"/>
      <c r="G297" s="769">
        <v>29</v>
      </c>
      <c r="H297" s="769">
        <v>22</v>
      </c>
      <c r="I297" s="769">
        <v>36</v>
      </c>
      <c r="J297" s="702">
        <v>0</v>
      </c>
      <c r="K297" s="706">
        <v>37</v>
      </c>
      <c r="L297" s="706">
        <v>56</v>
      </c>
      <c r="M297" s="706">
        <v>48</v>
      </c>
      <c r="N297" s="706">
        <v>0</v>
      </c>
      <c r="O297" s="706">
        <f t="shared" si="17"/>
        <v>47</v>
      </c>
      <c r="P297" s="664"/>
      <c r="Q297" s="664"/>
      <c r="R297" s="664"/>
      <c r="S297" s="663"/>
      <c r="T297" s="663"/>
      <c r="V297" s="714"/>
      <c r="W297" s="714"/>
      <c r="X297" s="714"/>
      <c r="Y297" s="714"/>
    </row>
    <row r="298" spans="1:25" s="770" customFormat="1" ht="12" customHeight="1">
      <c r="A298" s="632">
        <v>20</v>
      </c>
      <c r="B298" s="633">
        <v>663</v>
      </c>
      <c r="C298" s="633" t="s">
        <v>70</v>
      </c>
      <c r="D298" s="696" t="s">
        <v>125</v>
      </c>
      <c r="E298" s="764"/>
      <c r="F298" s="764"/>
      <c r="G298" s="769">
        <v>30</v>
      </c>
      <c r="H298" s="769">
        <v>21</v>
      </c>
      <c r="I298" s="769">
        <v>37</v>
      </c>
      <c r="J298" s="702">
        <v>0</v>
      </c>
      <c r="K298" s="706">
        <v>39</v>
      </c>
      <c r="L298" s="706">
        <v>41</v>
      </c>
      <c r="M298" s="706">
        <v>48</v>
      </c>
      <c r="N298" s="706">
        <v>0</v>
      </c>
      <c r="O298" s="706">
        <f t="shared" si="17"/>
        <v>42.666666666666664</v>
      </c>
      <c r="P298" s="664"/>
      <c r="Q298" s="664"/>
      <c r="R298" s="664"/>
      <c r="S298" s="663"/>
      <c r="T298" s="663"/>
      <c r="V298" s="714"/>
      <c r="W298" s="714"/>
      <c r="X298" s="714"/>
      <c r="Y298" s="714"/>
    </row>
    <row r="299" spans="1:25" s="770" customFormat="1" ht="12" customHeight="1">
      <c r="A299" s="632">
        <v>20</v>
      </c>
      <c r="B299" s="633">
        <v>663</v>
      </c>
      <c r="C299" s="633" t="s">
        <v>70</v>
      </c>
      <c r="D299" s="696" t="s">
        <v>126</v>
      </c>
      <c r="E299" s="764"/>
      <c r="F299" s="764"/>
      <c r="G299" s="769">
        <v>30</v>
      </c>
      <c r="H299" s="769">
        <v>21</v>
      </c>
      <c r="I299" s="769">
        <v>37</v>
      </c>
      <c r="J299" s="702">
        <v>0</v>
      </c>
      <c r="K299" s="706">
        <v>39</v>
      </c>
      <c r="L299" s="706">
        <v>41</v>
      </c>
      <c r="M299" s="706">
        <v>48</v>
      </c>
      <c r="N299" s="706">
        <v>0</v>
      </c>
      <c r="O299" s="706">
        <f t="shared" si="17"/>
        <v>42.666666666666664</v>
      </c>
      <c r="P299" s="664"/>
      <c r="Q299" s="664"/>
      <c r="R299" s="664"/>
      <c r="S299" s="663"/>
      <c r="T299" s="663"/>
      <c r="V299" s="714"/>
      <c r="W299" s="714"/>
      <c r="X299" s="714"/>
      <c r="Y299" s="714"/>
    </row>
    <row r="300" spans="1:25" s="770" customFormat="1" ht="12" customHeight="1">
      <c r="A300" s="632">
        <v>20</v>
      </c>
      <c r="B300" s="633">
        <v>663</v>
      </c>
      <c r="C300" s="633" t="s">
        <v>70</v>
      </c>
      <c r="D300" s="696" t="s">
        <v>127</v>
      </c>
      <c r="E300" s="764"/>
      <c r="F300" s="764"/>
      <c r="G300" s="769">
        <v>29</v>
      </c>
      <c r="H300" s="769">
        <v>21</v>
      </c>
      <c r="I300" s="769">
        <v>35</v>
      </c>
      <c r="J300" s="702">
        <v>0</v>
      </c>
      <c r="K300" s="706">
        <v>40</v>
      </c>
      <c r="L300" s="706">
        <v>53</v>
      </c>
      <c r="M300" s="706">
        <v>51</v>
      </c>
      <c r="N300" s="706">
        <v>0</v>
      </c>
      <c r="O300" s="706">
        <f t="shared" si="17"/>
        <v>48</v>
      </c>
      <c r="P300" s="664"/>
      <c r="Q300" s="664"/>
      <c r="R300" s="664"/>
      <c r="S300" s="663"/>
      <c r="T300" s="663"/>
      <c r="V300" s="714"/>
      <c r="W300" s="714"/>
      <c r="X300" s="714"/>
      <c r="Y300" s="714"/>
    </row>
    <row r="301" spans="1:25" s="770" customFormat="1" ht="12" customHeight="1">
      <c r="A301" s="632">
        <v>20</v>
      </c>
      <c r="B301" s="633">
        <v>663</v>
      </c>
      <c r="C301" s="633" t="s">
        <v>70</v>
      </c>
      <c r="D301" s="696" t="s">
        <v>128</v>
      </c>
      <c r="E301" s="764"/>
      <c r="F301" s="764"/>
      <c r="G301" s="703">
        <v>27</v>
      </c>
      <c r="H301" s="704">
        <v>21</v>
      </c>
      <c r="I301" s="704">
        <v>35</v>
      </c>
      <c r="J301" s="702">
        <v>0</v>
      </c>
      <c r="K301" s="703">
        <v>41</v>
      </c>
      <c r="L301" s="704">
        <v>40</v>
      </c>
      <c r="M301" s="704">
        <v>52</v>
      </c>
      <c r="N301" s="706">
        <v>0</v>
      </c>
      <c r="O301" s="706">
        <f t="shared" si="17"/>
        <v>44.333333333333336</v>
      </c>
      <c r="P301" s="664"/>
      <c r="Q301" s="664"/>
      <c r="R301" s="664"/>
      <c r="S301" s="663"/>
      <c r="T301" s="663"/>
      <c r="V301" s="714"/>
      <c r="W301" s="714"/>
      <c r="X301" s="714"/>
      <c r="Y301" s="714"/>
    </row>
    <row r="302" spans="1:25" s="770" customFormat="1" ht="12" customHeight="1">
      <c r="A302" s="632">
        <v>20</v>
      </c>
      <c r="B302" s="633">
        <v>663</v>
      </c>
      <c r="C302" s="633" t="s">
        <v>70</v>
      </c>
      <c r="D302" s="696" t="s">
        <v>129</v>
      </c>
      <c r="E302" s="765">
        <v>38</v>
      </c>
      <c r="F302" s="765">
        <v>31</v>
      </c>
      <c r="G302" s="706">
        <v>30</v>
      </c>
      <c r="H302" s="706">
        <v>22</v>
      </c>
      <c r="I302" s="706">
        <v>31</v>
      </c>
      <c r="J302" s="702">
        <v>0</v>
      </c>
      <c r="K302" s="706">
        <v>39</v>
      </c>
      <c r="L302" s="706">
        <v>42</v>
      </c>
      <c r="M302" s="706">
        <v>49</v>
      </c>
      <c r="N302" s="706">
        <v>0</v>
      </c>
      <c r="O302" s="706">
        <f t="shared" si="17"/>
        <v>43.333333333333336</v>
      </c>
      <c r="P302" s="664">
        <v>24</v>
      </c>
      <c r="Q302" s="664">
        <v>10</v>
      </c>
      <c r="R302" s="664">
        <v>26</v>
      </c>
      <c r="S302" s="663">
        <v>0</v>
      </c>
      <c r="T302" s="772">
        <f>SUM(P302:S302)</f>
        <v>60</v>
      </c>
      <c r="V302" s="714"/>
      <c r="W302" s="714"/>
      <c r="X302" s="714"/>
      <c r="Y302" s="714"/>
    </row>
    <row r="303" spans="1:25" s="679" customFormat="1" ht="13.5" thickBot="1">
      <c r="A303" s="676" t="s">
        <v>33</v>
      </c>
      <c r="B303" s="672"/>
      <c r="C303" s="672"/>
      <c r="D303" s="625"/>
      <c r="E303" s="766">
        <f>SUM(E291:E302)</f>
        <v>63</v>
      </c>
      <c r="F303" s="766">
        <f>SUM(F291:F302)</f>
        <v>65</v>
      </c>
      <c r="G303" s="708">
        <f>SUM(AVERAGE(G291:G302))</f>
        <v>29.5</v>
      </c>
      <c r="H303" s="708">
        <f>SUM(AVERAGE(H291:H302))</f>
        <v>19</v>
      </c>
      <c r="I303" s="708">
        <f>SUM(AVERAGE(I291:I302))</f>
        <v>34.916666666666664</v>
      </c>
      <c r="J303" s="720">
        <f>SUM(AVERAGE(J291:J302))</f>
        <v>1.4166666666666667</v>
      </c>
      <c r="K303" s="708"/>
      <c r="L303" s="708"/>
      <c r="M303" s="708"/>
      <c r="N303" s="708"/>
      <c r="O303" s="708"/>
      <c r="P303" s="709">
        <f>SUM(P291:P302)</f>
        <v>40</v>
      </c>
      <c r="Q303" s="709">
        <f>SUM(Q291:Q302)</f>
        <v>15</v>
      </c>
      <c r="R303" s="709">
        <f>SUM(R291:R302)</f>
        <v>60</v>
      </c>
      <c r="S303" s="709">
        <f>SUM(S291:S302)</f>
        <v>1</v>
      </c>
      <c r="T303" s="673">
        <f>SUM(T291:T302)</f>
        <v>116</v>
      </c>
      <c r="V303" s="94"/>
      <c r="W303" s="94"/>
      <c r="X303" s="94"/>
      <c r="Y303" s="94"/>
    </row>
    <row r="304" spans="1:25" s="6" customFormat="1" ht="12.75">
      <c r="A304" s="680"/>
      <c r="B304" s="681"/>
      <c r="C304" s="681"/>
      <c r="D304" s="680"/>
      <c r="E304" s="680"/>
      <c r="F304" s="680"/>
      <c r="G304" s="680"/>
      <c r="H304" s="680"/>
      <c r="I304" s="680"/>
      <c r="J304" s="680"/>
      <c r="K304" s="682"/>
      <c r="L304" s="683"/>
      <c r="M304" s="680"/>
      <c r="N304" s="680"/>
      <c r="O304" s="680"/>
      <c r="P304" s="684"/>
      <c r="Q304" s="680"/>
      <c r="R304" s="685"/>
      <c r="S304" s="636"/>
      <c r="T304" s="17"/>
      <c r="U304" s="17"/>
      <c r="V304" s="17"/>
      <c r="W304" s="17"/>
      <c r="X304" s="17"/>
      <c r="Y304" s="17"/>
    </row>
    <row r="305" spans="1:25" s="6" customFormat="1" ht="12.75">
      <c r="A305" s="680"/>
      <c r="B305" s="681"/>
      <c r="C305" s="681"/>
      <c r="D305" s="680"/>
      <c r="E305" s="680"/>
      <c r="F305" s="680"/>
      <c r="G305" s="680"/>
      <c r="H305" s="680"/>
      <c r="I305" s="680"/>
      <c r="J305" s="680"/>
      <c r="K305" s="682"/>
      <c r="L305" s="683"/>
      <c r="M305" s="680"/>
      <c r="N305" s="680"/>
      <c r="O305" s="680"/>
      <c r="P305" s="684"/>
      <c r="Q305" s="680"/>
      <c r="R305" s="685"/>
      <c r="S305" s="636"/>
      <c r="T305" s="17"/>
      <c r="U305" s="17"/>
      <c r="V305" s="17"/>
      <c r="W305" s="17"/>
      <c r="X305" s="17"/>
      <c r="Y305" s="17"/>
    </row>
    <row r="306" spans="1:25" s="650" customFormat="1" ht="47.25" customHeight="1">
      <c r="A306" s="639" t="s">
        <v>112</v>
      </c>
      <c r="B306" s="639" t="s">
        <v>113</v>
      </c>
      <c r="C306" s="639" t="s">
        <v>147</v>
      </c>
      <c r="D306" s="640" t="s">
        <v>114</v>
      </c>
      <c r="E306" s="641" t="s">
        <v>138</v>
      </c>
      <c r="F306" s="641" t="s">
        <v>289</v>
      </c>
      <c r="G306" s="642" t="s">
        <v>115</v>
      </c>
      <c r="H306" s="973" t="s">
        <v>151</v>
      </c>
      <c r="I306" s="974"/>
      <c r="J306" s="975"/>
      <c r="K306" s="643" t="s">
        <v>449</v>
      </c>
      <c r="L306" s="644" t="s">
        <v>116</v>
      </c>
      <c r="M306" s="639" t="s">
        <v>393</v>
      </c>
      <c r="N306" s="645" t="s">
        <v>395</v>
      </c>
      <c r="O306" s="641" t="s">
        <v>396</v>
      </c>
      <c r="P306" s="646" t="s">
        <v>140</v>
      </c>
      <c r="Q306" s="645" t="s">
        <v>141</v>
      </c>
      <c r="R306" s="647" t="s">
        <v>397</v>
      </c>
      <c r="S306" s="648"/>
      <c r="T306" s="649"/>
      <c r="U306" s="649"/>
      <c r="V306" s="649"/>
      <c r="W306" s="649"/>
      <c r="X306" s="649"/>
      <c r="Y306" s="649"/>
    </row>
    <row r="307" spans="1:25" s="661" customFormat="1" ht="13.5" customHeight="1">
      <c r="A307" s="651"/>
      <c r="B307" s="651"/>
      <c r="C307" s="651"/>
      <c r="D307" s="652"/>
      <c r="E307" s="653"/>
      <c r="F307" s="654"/>
      <c r="G307" s="655"/>
      <c r="H307" s="654" t="s">
        <v>25</v>
      </c>
      <c r="I307" s="654" t="s">
        <v>26</v>
      </c>
      <c r="J307" s="656" t="s">
        <v>50</v>
      </c>
      <c r="K307" s="710"/>
      <c r="L307" s="711"/>
      <c r="M307" s="652"/>
      <c r="N307" s="653"/>
      <c r="O307" s="653"/>
      <c r="P307" s="659"/>
      <c r="Q307" s="653"/>
      <c r="R307" s="626"/>
      <c r="S307" s="636"/>
      <c r="T307" s="660"/>
      <c r="U307" s="660"/>
      <c r="V307" s="660"/>
      <c r="W307" s="660"/>
      <c r="X307" s="660"/>
      <c r="Y307" s="660"/>
    </row>
    <row r="308" spans="1:25" s="6" customFormat="1" ht="12.75">
      <c r="A308" s="627">
        <v>21</v>
      </c>
      <c r="B308" s="628">
        <v>640</v>
      </c>
      <c r="C308" s="628" t="s">
        <v>135</v>
      </c>
      <c r="D308" s="627" t="s">
        <v>118</v>
      </c>
      <c r="E308" s="629">
        <v>32</v>
      </c>
      <c r="F308" s="627">
        <v>32</v>
      </c>
      <c r="G308" s="627">
        <v>0</v>
      </c>
      <c r="H308" s="627">
        <v>24</v>
      </c>
      <c r="I308" s="627">
        <v>8</v>
      </c>
      <c r="J308" s="627">
        <f>H308+I308</f>
        <v>32</v>
      </c>
      <c r="K308" s="630">
        <v>76.81</v>
      </c>
      <c r="L308" s="631"/>
      <c r="M308" s="627">
        <v>16</v>
      </c>
      <c r="N308" s="627">
        <v>16</v>
      </c>
      <c r="O308" s="627">
        <v>16</v>
      </c>
      <c r="P308" s="630">
        <v>24.58</v>
      </c>
      <c r="Q308" s="627">
        <v>24.58</v>
      </c>
      <c r="R308" s="728">
        <v>762</v>
      </c>
      <c r="S308" s="636"/>
      <c r="T308" s="17"/>
      <c r="U308" s="17"/>
      <c r="V308" s="17"/>
      <c r="W308" s="17"/>
      <c r="X308" s="17"/>
      <c r="Y308" s="17"/>
    </row>
    <row r="309" spans="1:25" s="6" customFormat="1" ht="12.75">
      <c r="A309" s="632">
        <v>21</v>
      </c>
      <c r="B309" s="633">
        <v>640</v>
      </c>
      <c r="C309" s="628" t="s">
        <v>135</v>
      </c>
      <c r="D309" s="632" t="s">
        <v>119</v>
      </c>
      <c r="E309" s="629">
        <v>32</v>
      </c>
      <c r="F309" s="627">
        <v>32</v>
      </c>
      <c r="G309" s="627">
        <v>0</v>
      </c>
      <c r="H309" s="627">
        <v>24</v>
      </c>
      <c r="I309" s="627">
        <v>8</v>
      </c>
      <c r="J309" s="627">
        <f>H309+I309</f>
        <v>32</v>
      </c>
      <c r="K309" s="634">
        <v>69.57</v>
      </c>
      <c r="L309" s="635"/>
      <c r="M309" s="632">
        <v>12</v>
      </c>
      <c r="N309" s="632">
        <v>16</v>
      </c>
      <c r="O309" s="632">
        <v>16</v>
      </c>
      <c r="P309" s="634">
        <v>19.87</v>
      </c>
      <c r="Q309" s="632">
        <v>22.26</v>
      </c>
      <c r="R309" s="712">
        <v>596</v>
      </c>
      <c r="S309" s="636"/>
      <c r="T309" s="17"/>
      <c r="U309" s="17"/>
      <c r="V309" s="17"/>
      <c r="W309" s="17"/>
      <c r="X309" s="17"/>
      <c r="Y309" s="17"/>
    </row>
    <row r="310" spans="1:25" s="6" customFormat="1" ht="12.75">
      <c r="A310" s="632">
        <v>21</v>
      </c>
      <c r="B310" s="633">
        <v>640</v>
      </c>
      <c r="C310" s="628" t="s">
        <v>135</v>
      </c>
      <c r="D310" s="632" t="s">
        <v>120</v>
      </c>
      <c r="E310" s="629">
        <v>32</v>
      </c>
      <c r="F310" s="627">
        <v>32</v>
      </c>
      <c r="G310" s="627">
        <v>0</v>
      </c>
      <c r="H310" s="627">
        <v>24</v>
      </c>
      <c r="I310" s="627">
        <v>8</v>
      </c>
      <c r="J310" s="627">
        <f aca="true" t="shared" si="18" ref="J310:J319">H310+I310</f>
        <v>32</v>
      </c>
      <c r="K310" s="634">
        <v>64.54</v>
      </c>
      <c r="L310" s="635"/>
      <c r="M310" s="632">
        <v>14</v>
      </c>
      <c r="N310" s="632">
        <v>12</v>
      </c>
      <c r="O310" s="632">
        <v>12</v>
      </c>
      <c r="P310" s="634">
        <v>17.48</v>
      </c>
      <c r="Q310" s="632">
        <v>20.65</v>
      </c>
      <c r="R310" s="712">
        <v>542</v>
      </c>
      <c r="S310" s="636"/>
      <c r="T310" s="17"/>
      <c r="U310" s="17"/>
      <c r="V310" s="17"/>
      <c r="W310" s="17"/>
      <c r="X310" s="17"/>
      <c r="Y310" s="17"/>
    </row>
    <row r="311" spans="1:25" s="6" customFormat="1" ht="12.75">
      <c r="A311" s="632">
        <v>21</v>
      </c>
      <c r="B311" s="633">
        <v>640</v>
      </c>
      <c r="C311" s="628" t="s">
        <v>135</v>
      </c>
      <c r="D311" s="632" t="s">
        <v>121</v>
      </c>
      <c r="E311" s="629">
        <v>32</v>
      </c>
      <c r="F311" s="627">
        <v>32</v>
      </c>
      <c r="G311" s="627">
        <v>0</v>
      </c>
      <c r="H311" s="627">
        <v>24</v>
      </c>
      <c r="I311" s="627">
        <v>8</v>
      </c>
      <c r="J311" s="627">
        <f t="shared" si="18"/>
        <v>32</v>
      </c>
      <c r="K311" s="634">
        <v>64.3</v>
      </c>
      <c r="L311" s="635"/>
      <c r="M311" s="632">
        <v>17</v>
      </c>
      <c r="N311" s="632">
        <v>13</v>
      </c>
      <c r="O311" s="632">
        <v>13</v>
      </c>
      <c r="P311" s="634">
        <v>20.35</v>
      </c>
      <c r="Q311" s="632">
        <v>20.58</v>
      </c>
      <c r="R311" s="712">
        <v>631</v>
      </c>
      <c r="S311" s="636"/>
      <c r="T311" s="17"/>
      <c r="U311" s="17"/>
      <c r="V311" s="17"/>
      <c r="W311" s="17"/>
      <c r="X311" s="17"/>
      <c r="Y311" s="17"/>
    </row>
    <row r="312" spans="1:25" s="6" customFormat="1" ht="12.75">
      <c r="A312" s="632">
        <v>21</v>
      </c>
      <c r="B312" s="633">
        <v>640</v>
      </c>
      <c r="C312" s="628" t="s">
        <v>135</v>
      </c>
      <c r="D312" s="632" t="s">
        <v>122</v>
      </c>
      <c r="E312" s="629">
        <v>32</v>
      </c>
      <c r="F312" s="627">
        <v>32</v>
      </c>
      <c r="G312" s="627">
        <v>0</v>
      </c>
      <c r="H312" s="627">
        <v>24</v>
      </c>
      <c r="I312" s="627">
        <v>8</v>
      </c>
      <c r="J312" s="627">
        <f t="shared" si="18"/>
        <v>32</v>
      </c>
      <c r="K312" s="634">
        <v>65.32</v>
      </c>
      <c r="L312" s="635"/>
      <c r="M312" s="632">
        <v>12</v>
      </c>
      <c r="N312" s="632">
        <v>13</v>
      </c>
      <c r="O312" s="632">
        <v>13</v>
      </c>
      <c r="P312" s="634">
        <v>22.28</v>
      </c>
      <c r="Q312" s="632">
        <v>20.9</v>
      </c>
      <c r="R312" s="712">
        <v>646</v>
      </c>
      <c r="S312" s="636"/>
      <c r="T312" s="17"/>
      <c r="U312" s="17"/>
      <c r="V312" s="17"/>
      <c r="W312" s="17"/>
      <c r="X312" s="17"/>
      <c r="Y312" s="17"/>
    </row>
    <row r="313" spans="1:25" s="6" customFormat="1" ht="12.75">
      <c r="A313" s="632">
        <v>21</v>
      </c>
      <c r="B313" s="633">
        <v>640</v>
      </c>
      <c r="C313" s="628" t="s">
        <v>135</v>
      </c>
      <c r="D313" s="632" t="s">
        <v>123</v>
      </c>
      <c r="E313" s="629">
        <v>32</v>
      </c>
      <c r="F313" s="627">
        <v>32</v>
      </c>
      <c r="G313" s="627">
        <v>0</v>
      </c>
      <c r="H313" s="627">
        <v>24</v>
      </c>
      <c r="I313" s="627">
        <v>8</v>
      </c>
      <c r="J313" s="627">
        <f t="shared" si="18"/>
        <v>32</v>
      </c>
      <c r="K313" s="634">
        <v>66.15</v>
      </c>
      <c r="L313" s="635"/>
      <c r="M313" s="632">
        <v>14</v>
      </c>
      <c r="N313" s="632">
        <v>17</v>
      </c>
      <c r="O313" s="632">
        <v>17</v>
      </c>
      <c r="P313" s="634">
        <v>22.48</v>
      </c>
      <c r="Q313" s="632">
        <v>21.17</v>
      </c>
      <c r="R313" s="712">
        <v>697</v>
      </c>
      <c r="S313" s="636"/>
      <c r="T313" s="17"/>
      <c r="U313" s="17"/>
      <c r="V313" s="17"/>
      <c r="W313" s="17"/>
      <c r="X313" s="17"/>
      <c r="Y313" s="17"/>
    </row>
    <row r="314" spans="1:25" s="6" customFormat="1" ht="12.75">
      <c r="A314" s="632">
        <v>21</v>
      </c>
      <c r="B314" s="633">
        <v>640</v>
      </c>
      <c r="C314" s="628" t="s">
        <v>135</v>
      </c>
      <c r="D314" s="632" t="s">
        <v>124</v>
      </c>
      <c r="E314" s="629">
        <v>32</v>
      </c>
      <c r="F314" s="627">
        <v>32</v>
      </c>
      <c r="G314" s="627">
        <v>0</v>
      </c>
      <c r="H314" s="627">
        <v>24</v>
      </c>
      <c r="I314" s="627">
        <v>8</v>
      </c>
      <c r="J314" s="627">
        <f t="shared" si="18"/>
        <v>32</v>
      </c>
      <c r="K314" s="634">
        <v>66.71</v>
      </c>
      <c r="L314" s="635"/>
      <c r="M314" s="632">
        <v>16</v>
      </c>
      <c r="N314" s="632">
        <v>15</v>
      </c>
      <c r="O314" s="632">
        <v>15</v>
      </c>
      <c r="P314" s="634">
        <v>22.43</v>
      </c>
      <c r="Q314" s="632">
        <v>21.35</v>
      </c>
      <c r="R314" s="712">
        <v>673</v>
      </c>
      <c r="S314" s="636"/>
      <c r="T314" s="17"/>
      <c r="U314" s="17"/>
      <c r="V314" s="17"/>
      <c r="W314" s="17"/>
      <c r="X314" s="17"/>
      <c r="Y314" s="17"/>
    </row>
    <row r="315" spans="1:25" s="6" customFormat="1" ht="12.75">
      <c r="A315" s="632">
        <v>21</v>
      </c>
      <c r="B315" s="633">
        <v>640</v>
      </c>
      <c r="C315" s="628" t="s">
        <v>135</v>
      </c>
      <c r="D315" s="632" t="s">
        <v>125</v>
      </c>
      <c r="E315" s="629">
        <v>32</v>
      </c>
      <c r="F315" s="627">
        <v>32</v>
      </c>
      <c r="G315" s="627">
        <v>0</v>
      </c>
      <c r="H315" s="627">
        <v>24</v>
      </c>
      <c r="I315" s="627">
        <v>8</v>
      </c>
      <c r="J315" s="627">
        <f t="shared" si="18"/>
        <v>32</v>
      </c>
      <c r="K315" s="634">
        <v>67.74</v>
      </c>
      <c r="L315" s="635"/>
      <c r="M315" s="632">
        <v>18</v>
      </c>
      <c r="N315" s="632">
        <v>20</v>
      </c>
      <c r="O315" s="632">
        <v>20</v>
      </c>
      <c r="P315" s="634">
        <v>23.94</v>
      </c>
      <c r="Q315" s="632">
        <v>21.68</v>
      </c>
      <c r="R315" s="712">
        <v>742</v>
      </c>
      <c r="S315" s="636"/>
      <c r="T315" s="17"/>
      <c r="U315" s="17"/>
      <c r="V315" s="17"/>
      <c r="W315" s="17"/>
      <c r="X315" s="17"/>
      <c r="Y315" s="17"/>
    </row>
    <row r="316" spans="1:25" s="6" customFormat="1" ht="12.75">
      <c r="A316" s="632">
        <v>21</v>
      </c>
      <c r="B316" s="633">
        <v>640</v>
      </c>
      <c r="C316" s="628" t="s">
        <v>135</v>
      </c>
      <c r="D316" s="632" t="s">
        <v>126</v>
      </c>
      <c r="E316" s="629">
        <v>32</v>
      </c>
      <c r="F316" s="627">
        <v>32</v>
      </c>
      <c r="G316" s="627">
        <v>0</v>
      </c>
      <c r="H316" s="627">
        <v>24</v>
      </c>
      <c r="I316" s="627">
        <v>8</v>
      </c>
      <c r="J316" s="627">
        <f t="shared" si="18"/>
        <v>32</v>
      </c>
      <c r="K316" s="634">
        <v>67.34</v>
      </c>
      <c r="L316" s="635"/>
      <c r="M316" s="632">
        <v>18</v>
      </c>
      <c r="N316" s="632">
        <v>16</v>
      </c>
      <c r="O316" s="632">
        <v>16</v>
      </c>
      <c r="P316" s="634">
        <v>20.5</v>
      </c>
      <c r="Q316" s="632">
        <v>21.55</v>
      </c>
      <c r="R316" s="712">
        <v>615</v>
      </c>
      <c r="S316" s="636"/>
      <c r="T316" s="17"/>
      <c r="U316" s="17"/>
      <c r="V316" s="17"/>
      <c r="W316" s="17"/>
      <c r="X316" s="17"/>
      <c r="Y316" s="17"/>
    </row>
    <row r="317" spans="1:25" s="6" customFormat="1" ht="12.75">
      <c r="A317" s="632">
        <v>21</v>
      </c>
      <c r="B317" s="633">
        <v>640</v>
      </c>
      <c r="C317" s="628" t="s">
        <v>135</v>
      </c>
      <c r="D317" s="632" t="s">
        <v>127</v>
      </c>
      <c r="E317" s="629">
        <v>32</v>
      </c>
      <c r="F317" s="627">
        <v>32</v>
      </c>
      <c r="G317" s="627">
        <v>0</v>
      </c>
      <c r="H317" s="627">
        <v>24</v>
      </c>
      <c r="I317" s="627">
        <v>8</v>
      </c>
      <c r="J317" s="627">
        <f t="shared" si="18"/>
        <v>32</v>
      </c>
      <c r="K317" s="634">
        <v>68.6</v>
      </c>
      <c r="L317" s="635"/>
      <c r="M317" s="632">
        <v>17</v>
      </c>
      <c r="N317" s="632">
        <v>39</v>
      </c>
      <c r="O317" s="632">
        <v>13</v>
      </c>
      <c r="P317" s="634">
        <v>25.52</v>
      </c>
      <c r="Q317" s="632">
        <v>21.95</v>
      </c>
      <c r="R317" s="712">
        <v>791</v>
      </c>
      <c r="S317" s="636"/>
      <c r="T317" s="17"/>
      <c r="U317" s="17"/>
      <c r="V317" s="17"/>
      <c r="W317" s="17"/>
      <c r="X317" s="17"/>
      <c r="Y317" s="17"/>
    </row>
    <row r="318" spans="1:25" s="6" customFormat="1" ht="12.75">
      <c r="A318" s="632">
        <v>21</v>
      </c>
      <c r="B318" s="633">
        <v>640</v>
      </c>
      <c r="C318" s="628" t="s">
        <v>135</v>
      </c>
      <c r="D318" s="632" t="s">
        <v>128</v>
      </c>
      <c r="E318" s="629">
        <v>32</v>
      </c>
      <c r="F318" s="627">
        <v>32</v>
      </c>
      <c r="G318" s="627">
        <v>0</v>
      </c>
      <c r="H318" s="627">
        <v>24</v>
      </c>
      <c r="I318" s="627">
        <v>8</v>
      </c>
      <c r="J318" s="627">
        <f t="shared" si="18"/>
        <v>32</v>
      </c>
      <c r="K318" s="634">
        <v>68.8</v>
      </c>
      <c r="L318" s="635"/>
      <c r="M318" s="632"/>
      <c r="N318" s="632"/>
      <c r="O318" s="632"/>
      <c r="P318" s="634"/>
      <c r="Q318" s="632"/>
      <c r="R318" s="712"/>
      <c r="S318" s="636"/>
      <c r="T318" s="17"/>
      <c r="U318" s="17"/>
      <c r="V318" s="17"/>
      <c r="W318" s="17"/>
      <c r="X318" s="17"/>
      <c r="Y318" s="17"/>
    </row>
    <row r="319" spans="1:25" s="6" customFormat="1" ht="12.75">
      <c r="A319" s="632">
        <v>21</v>
      </c>
      <c r="B319" s="633">
        <v>640</v>
      </c>
      <c r="C319" s="628" t="s">
        <v>135</v>
      </c>
      <c r="D319" s="632" t="s">
        <v>129</v>
      </c>
      <c r="E319" s="629">
        <v>32</v>
      </c>
      <c r="F319" s="627">
        <v>32</v>
      </c>
      <c r="G319" s="627">
        <v>0</v>
      </c>
      <c r="H319" s="627">
        <v>24</v>
      </c>
      <c r="I319" s="627">
        <v>8</v>
      </c>
      <c r="J319" s="627">
        <f t="shared" si="18"/>
        <v>32</v>
      </c>
      <c r="K319" s="634">
        <v>69.53</v>
      </c>
      <c r="L319" s="635"/>
      <c r="M319" s="632"/>
      <c r="N319" s="632"/>
      <c r="O319" s="632"/>
      <c r="P319" s="634"/>
      <c r="Q319" s="632"/>
      <c r="R319" s="712"/>
      <c r="S319" s="636"/>
      <c r="T319" s="17"/>
      <c r="U319" s="17"/>
      <c r="V319" s="17"/>
      <c r="W319" s="17"/>
      <c r="X319" s="17"/>
      <c r="Y319" s="17"/>
    </row>
    <row r="320" spans="1:25" s="679" customFormat="1" ht="13.5" thickBot="1">
      <c r="A320" s="676" t="s">
        <v>33</v>
      </c>
      <c r="B320" s="672"/>
      <c r="C320" s="672"/>
      <c r="D320" s="676"/>
      <c r="E320" s="673"/>
      <c r="F320" s="676"/>
      <c r="G320" s="676"/>
      <c r="H320" s="673">
        <f>H319</f>
        <v>24</v>
      </c>
      <c r="I320" s="673">
        <f>I319</f>
        <v>8</v>
      </c>
      <c r="J320" s="673">
        <f>J319</f>
        <v>32</v>
      </c>
      <c r="K320" s="674">
        <f>SUM(AVERAGE(K308:K319))</f>
        <v>67.95083333333334</v>
      </c>
      <c r="L320" s="674" t="e">
        <f>SUM(AVERAGE(L308:L319))</f>
        <v>#DIV/0!</v>
      </c>
      <c r="M320" s="676">
        <f>SUM(M308:M319)</f>
        <v>154</v>
      </c>
      <c r="N320" s="676">
        <f>SUM(N308:N319)</f>
        <v>177</v>
      </c>
      <c r="O320" s="676">
        <f>SUM(O308:O319)</f>
        <v>151</v>
      </c>
      <c r="P320" s="674">
        <f>SUM(AVERAGE(P308:P319))</f>
        <v>21.943</v>
      </c>
      <c r="Q320" s="674">
        <f>SUM(AVERAGE(Q308:Q319))</f>
        <v>21.666999999999998</v>
      </c>
      <c r="R320" s="713">
        <f>SUM(R308:R319)</f>
        <v>6695</v>
      </c>
      <c r="S320" s="730"/>
      <c r="T320" s="94"/>
      <c r="U320" s="94"/>
      <c r="V320" s="94"/>
      <c r="W320" s="94"/>
      <c r="X320" s="94"/>
      <c r="Y320" s="94"/>
    </row>
    <row r="321" spans="1:25" s="14" customFormat="1" ht="12.75">
      <c r="A321" s="637"/>
      <c r="D321" s="637"/>
      <c r="E321" s="637"/>
      <c r="F321" s="637"/>
      <c r="G321" s="638"/>
      <c r="H321" s="637"/>
      <c r="I321" s="637"/>
      <c r="J321" s="637"/>
      <c r="K321" s="773"/>
      <c r="L321" s="774"/>
      <c r="M321" s="637"/>
      <c r="N321" s="637"/>
      <c r="O321" s="637"/>
      <c r="P321" s="775"/>
      <c r="Q321" s="637"/>
      <c r="R321" s="776"/>
      <c r="S321" s="636"/>
      <c r="T321" s="17"/>
      <c r="U321" s="17"/>
      <c r="V321" s="17"/>
      <c r="W321" s="17"/>
      <c r="X321" s="17"/>
      <c r="Y321" s="17"/>
    </row>
    <row r="322" spans="1:25" s="14" customFormat="1" ht="12.75">
      <c r="A322" s="637"/>
      <c r="D322" s="637"/>
      <c r="E322" s="637"/>
      <c r="F322" s="637"/>
      <c r="G322" s="638"/>
      <c r="H322" s="637"/>
      <c r="I322" s="637"/>
      <c r="J322" s="637"/>
      <c r="K322" s="773"/>
      <c r="L322" s="774"/>
      <c r="M322" s="637"/>
      <c r="N322" s="637"/>
      <c r="O322" s="637"/>
      <c r="P322" s="775"/>
      <c r="Q322" s="637"/>
      <c r="R322" s="776"/>
      <c r="S322" s="636"/>
      <c r="T322" s="17"/>
      <c r="U322" s="17"/>
      <c r="V322" s="17"/>
      <c r="W322" s="17"/>
      <c r="X322" s="17"/>
      <c r="Y322" s="17"/>
    </row>
    <row r="323" spans="1:25" s="6" customFormat="1" ht="18.75" customHeight="1">
      <c r="A323" s="686" t="s">
        <v>112</v>
      </c>
      <c r="B323" s="686" t="s">
        <v>113</v>
      </c>
      <c r="C323" s="686" t="s">
        <v>147</v>
      </c>
      <c r="D323" s="687" t="s">
        <v>114</v>
      </c>
      <c r="E323" s="966" t="s">
        <v>142</v>
      </c>
      <c r="F323" s="976"/>
      <c r="G323" s="966" t="s">
        <v>230</v>
      </c>
      <c r="H323" s="963"/>
      <c r="I323" s="963"/>
      <c r="J323" s="965"/>
      <c r="K323" s="962" t="s">
        <v>201</v>
      </c>
      <c r="L323" s="963"/>
      <c r="M323" s="963"/>
      <c r="N323" s="963"/>
      <c r="O323" s="963"/>
      <c r="P323" s="964" t="s">
        <v>399</v>
      </c>
      <c r="Q323" s="963"/>
      <c r="R323" s="963"/>
      <c r="S323" s="963"/>
      <c r="T323" s="965"/>
      <c r="U323" s="688"/>
      <c r="V323" s="17"/>
      <c r="W323" s="17"/>
      <c r="X323" s="17"/>
      <c r="Y323" s="17"/>
    </row>
    <row r="324" spans="1:25" s="6" customFormat="1" ht="18.75" customHeight="1">
      <c r="A324" s="653"/>
      <c r="B324" s="653"/>
      <c r="C324" s="653"/>
      <c r="D324" s="653"/>
      <c r="E324" s="690" t="s">
        <v>145</v>
      </c>
      <c r="F324" s="690" t="s">
        <v>192</v>
      </c>
      <c r="G324" s="691" t="s">
        <v>25</v>
      </c>
      <c r="H324" s="691" t="s">
        <v>26</v>
      </c>
      <c r="I324" s="691" t="s">
        <v>153</v>
      </c>
      <c r="J324" s="692" t="s">
        <v>152</v>
      </c>
      <c r="K324" s="691" t="s">
        <v>25</v>
      </c>
      <c r="L324" s="691" t="s">
        <v>26</v>
      </c>
      <c r="M324" s="691" t="s">
        <v>153</v>
      </c>
      <c r="N324" s="691" t="s">
        <v>152</v>
      </c>
      <c r="O324" s="760" t="s">
        <v>190</v>
      </c>
      <c r="P324" s="694" t="s">
        <v>25</v>
      </c>
      <c r="Q324" s="694" t="s">
        <v>26</v>
      </c>
      <c r="R324" s="691" t="s">
        <v>153</v>
      </c>
      <c r="S324" s="760" t="s">
        <v>152</v>
      </c>
      <c r="T324" s="760" t="s">
        <v>50</v>
      </c>
      <c r="U324" s="17"/>
      <c r="V324" s="17"/>
      <c r="W324" s="17"/>
      <c r="X324" s="17"/>
      <c r="Y324" s="17"/>
    </row>
    <row r="325" spans="1:25" s="6" customFormat="1" ht="12.75">
      <c r="A325" s="632">
        <v>21</v>
      </c>
      <c r="B325" s="633">
        <v>640</v>
      </c>
      <c r="C325" s="633" t="s">
        <v>90</v>
      </c>
      <c r="D325" s="696" t="s">
        <v>118</v>
      </c>
      <c r="E325" s="747"/>
      <c r="F325" s="747"/>
      <c r="G325" s="698">
        <v>38</v>
      </c>
      <c r="H325" s="698">
        <v>35</v>
      </c>
      <c r="I325" s="698">
        <v>63.93</v>
      </c>
      <c r="J325" s="699">
        <v>48.2</v>
      </c>
      <c r="K325" s="700">
        <v>119</v>
      </c>
      <c r="L325" s="700">
        <v>210</v>
      </c>
      <c r="M325" s="700">
        <v>81</v>
      </c>
      <c r="N325" s="700">
        <v>153</v>
      </c>
      <c r="O325" s="706">
        <f>AVERAGE(K325:N325)</f>
        <v>140.75</v>
      </c>
      <c r="P325" s="697"/>
      <c r="Q325" s="697"/>
      <c r="R325" s="697"/>
      <c r="S325" s="663"/>
      <c r="T325" s="663"/>
      <c r="U325" s="17"/>
      <c r="V325" s="17"/>
      <c r="W325" s="17"/>
      <c r="X325" s="17"/>
      <c r="Y325" s="17"/>
    </row>
    <row r="326" spans="1:25" s="6" customFormat="1" ht="12.75">
      <c r="A326" s="632">
        <v>21</v>
      </c>
      <c r="B326" s="633">
        <v>640</v>
      </c>
      <c r="C326" s="633" t="s">
        <v>90</v>
      </c>
      <c r="D326" s="696" t="s">
        <v>119</v>
      </c>
      <c r="E326" s="747"/>
      <c r="F326" s="747"/>
      <c r="G326" s="698">
        <v>36.97</v>
      </c>
      <c r="H326" s="698">
        <v>34.82</v>
      </c>
      <c r="I326" s="698">
        <v>64.48</v>
      </c>
      <c r="J326" s="702">
        <v>51</v>
      </c>
      <c r="K326" s="700">
        <v>109</v>
      </c>
      <c r="L326" s="700">
        <v>231</v>
      </c>
      <c r="M326" s="700">
        <v>77</v>
      </c>
      <c r="N326" s="700">
        <v>160</v>
      </c>
      <c r="O326" s="706">
        <f aca="true" t="shared" si="19" ref="O326:O336">AVERAGE(K326:N326)</f>
        <v>144.25</v>
      </c>
      <c r="P326" s="697"/>
      <c r="Q326" s="697"/>
      <c r="R326" s="697"/>
      <c r="S326" s="663"/>
      <c r="T326" s="663"/>
      <c r="U326" s="17"/>
      <c r="V326" s="17"/>
      <c r="W326" s="17"/>
      <c r="X326" s="17"/>
      <c r="Y326" s="17"/>
    </row>
    <row r="327" spans="1:25" s="6" customFormat="1" ht="12.75">
      <c r="A327" s="632">
        <v>21</v>
      </c>
      <c r="B327" s="633">
        <v>640</v>
      </c>
      <c r="C327" s="633" t="s">
        <v>90</v>
      </c>
      <c r="D327" s="696" t="s">
        <v>120</v>
      </c>
      <c r="E327" s="747"/>
      <c r="F327" s="747"/>
      <c r="G327" s="698">
        <v>44.85</v>
      </c>
      <c r="H327" s="698">
        <v>36.36</v>
      </c>
      <c r="I327" s="698">
        <v>63.5</v>
      </c>
      <c r="J327" s="702">
        <v>44.38</v>
      </c>
      <c r="K327" s="700">
        <v>85</v>
      </c>
      <c r="L327" s="700">
        <v>199</v>
      </c>
      <c r="M327" s="700">
        <v>68</v>
      </c>
      <c r="N327" s="700">
        <v>207</v>
      </c>
      <c r="O327" s="706">
        <f t="shared" si="19"/>
        <v>139.75</v>
      </c>
      <c r="P327" s="697"/>
      <c r="Q327" s="697"/>
      <c r="R327" s="697"/>
      <c r="S327" s="663"/>
      <c r="T327" s="663"/>
      <c r="U327" s="17"/>
      <c r="V327" s="17"/>
      <c r="W327" s="17"/>
      <c r="X327" s="17"/>
      <c r="Y327" s="17"/>
    </row>
    <row r="328" spans="1:25" s="6" customFormat="1" ht="12.75">
      <c r="A328" s="632">
        <v>21</v>
      </c>
      <c r="B328" s="633">
        <v>640</v>
      </c>
      <c r="C328" s="633" t="s">
        <v>90</v>
      </c>
      <c r="D328" s="696" t="s">
        <v>121</v>
      </c>
      <c r="E328" s="749"/>
      <c r="F328" s="743"/>
      <c r="G328" s="698">
        <v>44.75</v>
      </c>
      <c r="H328" s="698">
        <v>35.69</v>
      </c>
      <c r="I328" s="698">
        <v>64.39</v>
      </c>
      <c r="J328" s="702">
        <v>41</v>
      </c>
      <c r="K328" s="700">
        <v>89</v>
      </c>
      <c r="L328" s="700">
        <v>189</v>
      </c>
      <c r="M328" s="700">
        <v>65</v>
      </c>
      <c r="N328" s="700">
        <v>197</v>
      </c>
      <c r="O328" s="706">
        <f t="shared" si="19"/>
        <v>135</v>
      </c>
      <c r="P328" s="697"/>
      <c r="Q328" s="697"/>
      <c r="R328" s="697"/>
      <c r="S328" s="663"/>
      <c r="T328" s="663"/>
      <c r="U328" s="17"/>
      <c r="V328" s="17"/>
      <c r="W328" s="17"/>
      <c r="X328" s="17"/>
      <c r="Y328" s="17"/>
    </row>
    <row r="329" spans="1:25" s="6" customFormat="1" ht="12.75">
      <c r="A329" s="632">
        <v>21</v>
      </c>
      <c r="B329" s="633">
        <v>640</v>
      </c>
      <c r="C329" s="633" t="s">
        <v>90</v>
      </c>
      <c r="D329" s="696" t="s">
        <v>122</v>
      </c>
      <c r="E329" s="749"/>
      <c r="F329" s="749"/>
      <c r="G329" s="698">
        <v>52.26</v>
      </c>
      <c r="H329" s="698">
        <v>36.84</v>
      </c>
      <c r="I329" s="698">
        <v>66.52</v>
      </c>
      <c r="J329" s="702">
        <v>31.65</v>
      </c>
      <c r="K329" s="700">
        <v>95</v>
      </c>
      <c r="L329" s="700">
        <v>193</v>
      </c>
      <c r="M329" s="700">
        <v>77</v>
      </c>
      <c r="N329" s="700">
        <v>148</v>
      </c>
      <c r="O329" s="706">
        <f t="shared" si="19"/>
        <v>128.25</v>
      </c>
      <c r="P329" s="697"/>
      <c r="Q329" s="697"/>
      <c r="R329" s="697"/>
      <c r="S329" s="663"/>
      <c r="T329" s="663"/>
      <c r="U329" s="17"/>
      <c r="V329" s="17"/>
      <c r="W329" s="17"/>
      <c r="X329" s="17"/>
      <c r="Y329" s="17"/>
    </row>
    <row r="330" spans="1:25" s="6" customFormat="1" ht="12.75">
      <c r="A330" s="632">
        <v>21</v>
      </c>
      <c r="B330" s="633">
        <v>640</v>
      </c>
      <c r="C330" s="633" t="s">
        <v>90</v>
      </c>
      <c r="D330" s="696" t="s">
        <v>123</v>
      </c>
      <c r="E330" s="764">
        <v>50.44</v>
      </c>
      <c r="F330" s="764">
        <v>50.44</v>
      </c>
      <c r="G330" s="698">
        <v>52.61</v>
      </c>
      <c r="H330" s="698">
        <v>35.18</v>
      </c>
      <c r="I330" s="698">
        <v>66.81</v>
      </c>
      <c r="J330" s="702">
        <v>31.83</v>
      </c>
      <c r="K330" s="700">
        <v>92</v>
      </c>
      <c r="L330" s="700">
        <v>188</v>
      </c>
      <c r="M330" s="700">
        <v>74</v>
      </c>
      <c r="N330" s="700">
        <v>178</v>
      </c>
      <c r="O330" s="706">
        <f t="shared" si="19"/>
        <v>133</v>
      </c>
      <c r="P330" s="697">
        <v>25</v>
      </c>
      <c r="Q330" s="697">
        <v>24</v>
      </c>
      <c r="R330" s="697">
        <v>29</v>
      </c>
      <c r="S330" s="663">
        <v>10</v>
      </c>
      <c r="T330" s="663">
        <f>SUM(P330:S330)</f>
        <v>88</v>
      </c>
      <c r="U330" s="17"/>
      <c r="V330" s="17"/>
      <c r="W330" s="17"/>
      <c r="X330" s="17"/>
      <c r="Y330" s="17"/>
    </row>
    <row r="331" spans="1:25" s="6" customFormat="1" ht="12.75">
      <c r="A331" s="632">
        <v>21</v>
      </c>
      <c r="B331" s="633">
        <v>640</v>
      </c>
      <c r="C331" s="633" t="s">
        <v>90</v>
      </c>
      <c r="D331" s="696" t="s">
        <v>124</v>
      </c>
      <c r="E331" s="764"/>
      <c r="F331" s="764"/>
      <c r="G331" s="698">
        <v>52.36</v>
      </c>
      <c r="H331" s="698">
        <v>32.22</v>
      </c>
      <c r="I331" s="698">
        <v>58.42</v>
      </c>
      <c r="J331" s="702">
        <v>27.49</v>
      </c>
      <c r="K331" s="700">
        <v>91</v>
      </c>
      <c r="L331" s="700">
        <v>147</v>
      </c>
      <c r="M331" s="700">
        <v>72</v>
      </c>
      <c r="N331" s="700">
        <v>178</v>
      </c>
      <c r="O331" s="706">
        <f t="shared" si="19"/>
        <v>122</v>
      </c>
      <c r="P331" s="697"/>
      <c r="Q331" s="697"/>
      <c r="R331" s="697"/>
      <c r="S331" s="663"/>
      <c r="T331" s="663"/>
      <c r="U331" s="17"/>
      <c r="V331" s="17"/>
      <c r="W331" s="17"/>
      <c r="X331" s="17"/>
      <c r="Y331" s="17"/>
    </row>
    <row r="332" spans="1:25" s="6" customFormat="1" ht="12.75">
      <c r="A332" s="632">
        <v>21</v>
      </c>
      <c r="B332" s="633">
        <v>640</v>
      </c>
      <c r="C332" s="633" t="s">
        <v>90</v>
      </c>
      <c r="D332" s="696" t="s">
        <v>125</v>
      </c>
      <c r="E332" s="764"/>
      <c r="F332" s="764"/>
      <c r="G332" s="698">
        <v>51.72</v>
      </c>
      <c r="H332" s="698">
        <v>28.48</v>
      </c>
      <c r="I332" s="698">
        <v>60.83</v>
      </c>
      <c r="J332" s="702">
        <v>32.89</v>
      </c>
      <c r="K332" s="700">
        <v>104</v>
      </c>
      <c r="L332" s="700">
        <v>145</v>
      </c>
      <c r="M332" s="700">
        <v>78</v>
      </c>
      <c r="N332" s="700">
        <v>178</v>
      </c>
      <c r="O332" s="706">
        <f t="shared" si="19"/>
        <v>126.25</v>
      </c>
      <c r="P332" s="697"/>
      <c r="Q332" s="697"/>
      <c r="R332" s="697"/>
      <c r="S332" s="663"/>
      <c r="T332" s="663"/>
      <c r="U332" s="17"/>
      <c r="V332" s="17"/>
      <c r="W332" s="17"/>
      <c r="X332" s="17"/>
      <c r="Y332" s="17"/>
    </row>
    <row r="333" spans="1:25" s="6" customFormat="1" ht="12.75">
      <c r="A333" s="632">
        <v>21</v>
      </c>
      <c r="B333" s="633">
        <v>640</v>
      </c>
      <c r="C333" s="633" t="s">
        <v>90</v>
      </c>
      <c r="D333" s="696" t="s">
        <v>126</v>
      </c>
      <c r="E333" s="764"/>
      <c r="F333" s="764"/>
      <c r="G333" s="698">
        <v>44.26</v>
      </c>
      <c r="H333" s="698">
        <v>28.88</v>
      </c>
      <c r="I333" s="698">
        <v>58.41</v>
      </c>
      <c r="J333" s="702">
        <v>35.57</v>
      </c>
      <c r="K333" s="700">
        <v>104</v>
      </c>
      <c r="L333" s="700">
        <v>145</v>
      </c>
      <c r="M333" s="700">
        <v>78</v>
      </c>
      <c r="N333" s="700">
        <v>178</v>
      </c>
      <c r="O333" s="706">
        <f t="shared" si="19"/>
        <v>126.25</v>
      </c>
      <c r="P333" s="697"/>
      <c r="Q333" s="697"/>
      <c r="R333" s="697"/>
      <c r="S333" s="663"/>
      <c r="T333" s="663"/>
      <c r="U333" s="17"/>
      <c r="V333" s="17"/>
      <c r="W333" s="17"/>
      <c r="X333" s="17"/>
      <c r="Y333" s="17"/>
    </row>
    <row r="334" spans="1:25" s="6" customFormat="1" ht="12.75">
      <c r="A334" s="632">
        <v>21</v>
      </c>
      <c r="B334" s="633">
        <v>640</v>
      </c>
      <c r="C334" s="633" t="s">
        <v>90</v>
      </c>
      <c r="D334" s="696" t="s">
        <v>127</v>
      </c>
      <c r="E334" s="764"/>
      <c r="F334" s="764"/>
      <c r="G334" s="698">
        <v>41.09</v>
      </c>
      <c r="H334" s="698">
        <v>24.85</v>
      </c>
      <c r="I334" s="698">
        <v>56</v>
      </c>
      <c r="J334" s="702">
        <v>35</v>
      </c>
      <c r="K334" s="700">
        <v>98</v>
      </c>
      <c r="L334" s="700">
        <v>155</v>
      </c>
      <c r="M334" s="700">
        <v>95</v>
      </c>
      <c r="N334" s="700">
        <v>171</v>
      </c>
      <c r="O334" s="706">
        <f t="shared" si="19"/>
        <v>129.75</v>
      </c>
      <c r="P334" s="697"/>
      <c r="Q334" s="697"/>
      <c r="R334" s="697"/>
      <c r="S334" s="663"/>
      <c r="T334" s="663"/>
      <c r="U334" s="17"/>
      <c r="V334" s="17"/>
      <c r="W334" s="17"/>
      <c r="X334" s="17"/>
      <c r="Y334" s="17"/>
    </row>
    <row r="335" spans="1:25" s="6" customFormat="1" ht="12.75">
      <c r="A335" s="632">
        <v>21</v>
      </c>
      <c r="B335" s="633">
        <v>640</v>
      </c>
      <c r="C335" s="633" t="s">
        <v>90</v>
      </c>
      <c r="D335" s="696" t="s">
        <v>128</v>
      </c>
      <c r="E335" s="764"/>
      <c r="F335" s="764"/>
      <c r="G335" s="703">
        <v>39</v>
      </c>
      <c r="H335" s="704">
        <v>24</v>
      </c>
      <c r="I335" s="704">
        <v>51</v>
      </c>
      <c r="J335" s="702">
        <v>29</v>
      </c>
      <c r="K335" s="703">
        <v>88</v>
      </c>
      <c r="L335" s="704">
        <v>141</v>
      </c>
      <c r="M335" s="704">
        <v>88</v>
      </c>
      <c r="N335" s="700">
        <v>162</v>
      </c>
      <c r="O335" s="706">
        <f t="shared" si="19"/>
        <v>119.75</v>
      </c>
      <c r="P335" s="697"/>
      <c r="Q335" s="697"/>
      <c r="R335" s="697"/>
      <c r="S335" s="663"/>
      <c r="T335" s="663"/>
      <c r="U335" s="17"/>
      <c r="V335" s="17"/>
      <c r="W335" s="17"/>
      <c r="X335" s="17"/>
      <c r="Y335" s="17"/>
    </row>
    <row r="336" spans="1:25" s="6" customFormat="1" ht="12.75">
      <c r="A336" s="632">
        <v>21</v>
      </c>
      <c r="B336" s="633">
        <v>640</v>
      </c>
      <c r="C336" s="633" t="s">
        <v>90</v>
      </c>
      <c r="D336" s="696" t="s">
        <v>129</v>
      </c>
      <c r="E336" s="765">
        <v>43.33</v>
      </c>
      <c r="F336" s="765">
        <v>43.33</v>
      </c>
      <c r="G336" s="706">
        <v>41.33</v>
      </c>
      <c r="H336" s="706">
        <v>27.37</v>
      </c>
      <c r="I336" s="706">
        <v>53.83</v>
      </c>
      <c r="J336" s="702">
        <v>29.86</v>
      </c>
      <c r="K336" s="706">
        <v>92</v>
      </c>
      <c r="L336" s="706">
        <v>133</v>
      </c>
      <c r="M336" s="706">
        <v>99</v>
      </c>
      <c r="N336" s="700">
        <v>120</v>
      </c>
      <c r="O336" s="706">
        <f t="shared" si="19"/>
        <v>111</v>
      </c>
      <c r="P336" s="697">
        <v>43</v>
      </c>
      <c r="Q336" s="697">
        <v>32</v>
      </c>
      <c r="R336" s="697">
        <v>20</v>
      </c>
      <c r="S336" s="663">
        <v>9</v>
      </c>
      <c r="T336" s="663">
        <f>SUM(P336:S336)</f>
        <v>104</v>
      </c>
      <c r="U336" s="17"/>
      <c r="V336" s="17"/>
      <c r="W336" s="17"/>
      <c r="X336" s="17"/>
      <c r="Y336" s="17"/>
    </row>
    <row r="337" spans="1:25" s="679" customFormat="1" ht="13.5" thickBot="1">
      <c r="A337" s="676" t="s">
        <v>33</v>
      </c>
      <c r="B337" s="672"/>
      <c r="C337" s="672"/>
      <c r="D337" s="625"/>
      <c r="E337" s="709">
        <f>SUM(E325:E336)</f>
        <v>93.77</v>
      </c>
      <c r="F337" s="709">
        <f>SUM(F325:F336)</f>
        <v>93.77</v>
      </c>
      <c r="G337" s="708">
        <f>SUM(AVERAGE(G325:G336))</f>
        <v>44.93333333333334</v>
      </c>
      <c r="H337" s="708">
        <f>SUM(AVERAGE(H325:H336))</f>
        <v>31.640833333333337</v>
      </c>
      <c r="I337" s="708">
        <f>SUM(AVERAGE(I325:I336))</f>
        <v>60.67666666666667</v>
      </c>
      <c r="J337" s="720">
        <f>SUM(AVERAGE(J325:J336))</f>
        <v>36.48916666666667</v>
      </c>
      <c r="K337" s="708"/>
      <c r="L337" s="708"/>
      <c r="M337" s="708"/>
      <c r="N337" s="708"/>
      <c r="O337" s="708"/>
      <c r="P337" s="709">
        <f>SUM(P325:P336)</f>
        <v>68</v>
      </c>
      <c r="Q337" s="709">
        <f>SUM(Q325:Q336)</f>
        <v>56</v>
      </c>
      <c r="R337" s="709">
        <f>SUM(R325:R336)</f>
        <v>49</v>
      </c>
      <c r="S337" s="709">
        <f>SUM(S325:S336)</f>
        <v>19</v>
      </c>
      <c r="T337" s="673">
        <f>SUM(T325:T336)</f>
        <v>192</v>
      </c>
      <c r="V337" s="94"/>
      <c r="W337" s="94"/>
      <c r="X337" s="94"/>
      <c r="Y337" s="94"/>
    </row>
    <row r="338" spans="1:25" s="14" customFormat="1" ht="12.75">
      <c r="A338" s="637"/>
      <c r="D338" s="637"/>
      <c r="E338" s="637"/>
      <c r="F338" s="637"/>
      <c r="G338" s="638"/>
      <c r="H338" s="637"/>
      <c r="I338" s="637"/>
      <c r="J338" s="637"/>
      <c r="K338" s="773"/>
      <c r="L338" s="774"/>
      <c r="M338" s="637"/>
      <c r="N338" s="637"/>
      <c r="O338" s="637"/>
      <c r="P338" s="775"/>
      <c r="Q338" s="637"/>
      <c r="R338" s="776"/>
      <c r="S338" s="636"/>
      <c r="T338" s="17"/>
      <c r="U338" s="17"/>
      <c r="V338" s="17"/>
      <c r="W338" s="17"/>
      <c r="X338" s="17"/>
      <c r="Y338" s="17"/>
    </row>
    <row r="339" spans="1:25" s="14" customFormat="1" ht="12.75">
      <c r="A339" s="637"/>
      <c r="D339" s="637"/>
      <c r="E339" s="637"/>
      <c r="F339" s="637"/>
      <c r="G339" s="638"/>
      <c r="H339" s="637"/>
      <c r="I339" s="637"/>
      <c r="J339" s="777"/>
      <c r="K339" s="778"/>
      <c r="L339" s="683"/>
      <c r="M339" s="777"/>
      <c r="N339" s="777"/>
      <c r="O339" s="777"/>
      <c r="P339" s="779"/>
      <c r="Q339" s="777"/>
      <c r="R339" s="780"/>
      <c r="S339" s="636"/>
      <c r="T339" s="17"/>
      <c r="U339" s="17"/>
      <c r="V339" s="17"/>
      <c r="W339" s="17"/>
      <c r="X339" s="17"/>
      <c r="Y339" s="17"/>
    </row>
    <row r="340" spans="1:25" s="14" customFormat="1" ht="12.75">
      <c r="A340" s="637"/>
      <c r="D340" s="637"/>
      <c r="E340" s="637"/>
      <c r="F340" s="637"/>
      <c r="G340" s="638"/>
      <c r="H340" s="637"/>
      <c r="I340" s="637"/>
      <c r="J340" s="777"/>
      <c r="K340" s="778"/>
      <c r="L340" s="683"/>
      <c r="M340" s="777"/>
      <c r="N340" s="777"/>
      <c r="O340" s="777"/>
      <c r="P340" s="779"/>
      <c r="Q340" s="777"/>
      <c r="R340" s="780"/>
      <c r="S340" s="636"/>
      <c r="T340" s="17"/>
      <c r="U340" s="17"/>
      <c r="V340" s="17"/>
      <c r="W340" s="17"/>
      <c r="X340" s="17"/>
      <c r="Y340" s="17"/>
    </row>
    <row r="341" spans="1:25" s="14" customFormat="1" ht="12.75">
      <c r="A341" s="983" t="s">
        <v>137</v>
      </c>
      <c r="B341" s="983"/>
      <c r="C341" s="983"/>
      <c r="D341" s="983"/>
      <c r="E341" s="983"/>
      <c r="F341" s="637"/>
      <c r="G341" s="638"/>
      <c r="H341" s="637"/>
      <c r="I341" s="777"/>
      <c r="J341" s="777"/>
      <c r="K341" s="778"/>
      <c r="L341" s="683"/>
      <c r="M341" s="777"/>
      <c r="N341" s="777"/>
      <c r="O341" s="777"/>
      <c r="P341" s="779"/>
      <c r="Q341" s="777"/>
      <c r="R341" s="780"/>
      <c r="S341" s="636"/>
      <c r="T341" s="17"/>
      <c r="U341" s="17"/>
      <c r="V341" s="17"/>
      <c r="W341" s="17"/>
      <c r="X341" s="17"/>
      <c r="Y341" s="17"/>
    </row>
    <row r="342" spans="1:25" s="14" customFormat="1" ht="12.75">
      <c r="A342" s="637"/>
      <c r="D342" s="637"/>
      <c r="E342" s="637"/>
      <c r="F342" s="637"/>
      <c r="G342" s="638"/>
      <c r="H342" s="637"/>
      <c r="I342" s="637"/>
      <c r="J342" s="777"/>
      <c r="K342" s="778"/>
      <c r="L342" s="683"/>
      <c r="M342" s="777"/>
      <c r="N342" s="777"/>
      <c r="O342" s="777"/>
      <c r="P342" s="779"/>
      <c r="Q342" s="777"/>
      <c r="R342" s="780"/>
      <c r="S342" s="636"/>
      <c r="T342" s="17"/>
      <c r="U342" s="17"/>
      <c r="V342" s="17"/>
      <c r="W342" s="17"/>
      <c r="X342" s="17"/>
      <c r="Y342" s="17"/>
    </row>
    <row r="343" spans="1:25" s="14" customFormat="1" ht="12.75">
      <c r="A343" s="637"/>
      <c r="D343" s="637"/>
      <c r="E343" s="637"/>
      <c r="F343" s="637"/>
      <c r="G343" s="638"/>
      <c r="H343" s="637"/>
      <c r="I343" s="637"/>
      <c r="J343" s="777"/>
      <c r="K343" s="778"/>
      <c r="L343" s="683"/>
      <c r="M343" s="777"/>
      <c r="N343" s="777"/>
      <c r="O343" s="777"/>
      <c r="P343" s="779"/>
      <c r="Q343" s="777"/>
      <c r="R343" s="780"/>
      <c r="S343" s="636"/>
      <c r="T343" s="17"/>
      <c r="U343" s="17"/>
      <c r="V343" s="17"/>
      <c r="W343" s="17"/>
      <c r="X343" s="17"/>
      <c r="Y343" s="17"/>
    </row>
    <row r="344" spans="1:25" s="14" customFormat="1" ht="12.75">
      <c r="A344" s="637"/>
      <c r="D344" s="637"/>
      <c r="E344" s="637"/>
      <c r="F344" s="637"/>
      <c r="G344" s="638"/>
      <c r="H344" s="637"/>
      <c r="I344" s="637"/>
      <c r="J344" s="777"/>
      <c r="K344" s="778"/>
      <c r="L344" s="683"/>
      <c r="M344" s="777"/>
      <c r="N344" s="777"/>
      <c r="O344" s="777"/>
      <c r="P344" s="779"/>
      <c r="Q344" s="777"/>
      <c r="R344" s="780"/>
      <c r="S344" s="781"/>
      <c r="T344" s="17"/>
      <c r="U344" s="17"/>
      <c r="V344" s="17"/>
      <c r="W344" s="17"/>
      <c r="X344" s="17"/>
      <c r="Y344" s="17"/>
    </row>
    <row r="345" spans="1:20" s="6" customFormat="1" ht="53.25" customHeight="1">
      <c r="A345" s="637"/>
      <c r="B345" s="14"/>
      <c r="C345" s="689" t="s">
        <v>136</v>
      </c>
      <c r="D345" s="782" t="s">
        <v>236</v>
      </c>
      <c r="E345" s="783" t="s">
        <v>116</v>
      </c>
      <c r="F345" s="784" t="s">
        <v>393</v>
      </c>
      <c r="G345" s="784" t="s">
        <v>395</v>
      </c>
      <c r="H345" s="784" t="s">
        <v>400</v>
      </c>
      <c r="I345" s="783" t="s">
        <v>140</v>
      </c>
      <c r="J345" s="784" t="s">
        <v>141</v>
      </c>
      <c r="K345" s="785" t="s">
        <v>397</v>
      </c>
      <c r="L345" s="17"/>
      <c r="M345" s="17"/>
      <c r="N345" s="781"/>
      <c r="O345" s="17"/>
      <c r="P345" s="17"/>
      <c r="Q345" s="17"/>
      <c r="R345" s="17"/>
      <c r="S345" s="17"/>
      <c r="T345" s="17"/>
    </row>
    <row r="346" spans="1:20" s="6" customFormat="1" ht="12.75">
      <c r="A346" s="637"/>
      <c r="B346" s="14"/>
      <c r="C346" s="701">
        <f>J17+J50+J83+J118+J152+J186+J220+J253+J286+J320</f>
        <v>238</v>
      </c>
      <c r="D346" s="786">
        <f>SUM(K17+K50+K83+K118+K152+K186+K220+K253+K286+K320)/10</f>
        <v>74.92841666666666</v>
      </c>
      <c r="E346" s="786" t="e">
        <f>SUM(L17+L50+L83+L118+L152+L186+L220+L253+L286+L320)/10</f>
        <v>#DIV/0!</v>
      </c>
      <c r="F346" s="787">
        <f>M17+M50+M83+M118+M152+M186+M220+M253+M286+M320</f>
        <v>1552</v>
      </c>
      <c r="G346" s="787">
        <f>N17+N50+N83+N118+N152+N186+N220+N253+N286+N320</f>
        <v>1680</v>
      </c>
      <c r="H346" s="787">
        <f>O17+O50+O83+O118+O152+O186+O220+O253+O286+O320</f>
        <v>1527</v>
      </c>
      <c r="I346" s="786">
        <f>SUM(P17+P50+P83+P118+P152+P186+P220+P253+P286+P320)/10</f>
        <v>17.689600000000002</v>
      </c>
      <c r="J346" s="786">
        <f>SUM(Q17+Q50+Q83+Q118+Q152+Q186+Q220+Q253+Q286+Q320)/10</f>
        <v>18.046</v>
      </c>
      <c r="K346" s="787">
        <f>SUM(R17+R50+R83+R118+R152+R186+R220+R253+R286+R320)</f>
        <v>53687.2</v>
      </c>
      <c r="L346" s="17"/>
      <c r="M346" s="17"/>
      <c r="N346" s="781"/>
      <c r="O346" s="17"/>
      <c r="P346" s="17"/>
      <c r="Q346" s="17"/>
      <c r="R346" s="17"/>
      <c r="S346" s="17"/>
      <c r="T346" s="17"/>
    </row>
    <row r="347" spans="1:25" s="6" customFormat="1" ht="12.75">
      <c r="A347" s="637"/>
      <c r="B347" s="14"/>
      <c r="C347" s="14"/>
      <c r="D347" s="14"/>
      <c r="E347" s="14"/>
      <c r="F347" s="14"/>
      <c r="G347" s="638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636"/>
      <c r="T347" s="17"/>
      <c r="U347" s="17"/>
      <c r="V347" s="17"/>
      <c r="W347" s="17"/>
      <c r="X347" s="17"/>
      <c r="Y347" s="17"/>
    </row>
    <row r="348" spans="1:25" s="6" customFormat="1" ht="12.75">
      <c r="A348" s="637"/>
      <c r="B348" s="14"/>
      <c r="C348" s="14"/>
      <c r="D348" s="14"/>
      <c r="E348" s="14"/>
      <c r="F348" s="14"/>
      <c r="G348" s="638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636"/>
      <c r="T348" s="17"/>
      <c r="U348" s="17"/>
      <c r="V348" s="17"/>
      <c r="W348" s="17"/>
      <c r="X348" s="17"/>
      <c r="Y348" s="17"/>
    </row>
    <row r="349" spans="1:24" s="6" customFormat="1" ht="24">
      <c r="A349" s="637"/>
      <c r="B349" s="14"/>
      <c r="C349" s="964" t="s">
        <v>401</v>
      </c>
      <c r="D349" s="963"/>
      <c r="E349" s="963"/>
      <c r="F349" s="963"/>
      <c r="G349" s="965"/>
      <c r="H349" s="785" t="s">
        <v>231</v>
      </c>
      <c r="I349" s="785" t="s">
        <v>237</v>
      </c>
      <c r="J349" s="785" t="s">
        <v>232</v>
      </c>
      <c r="K349" s="785" t="s">
        <v>231</v>
      </c>
      <c r="L349" s="14"/>
      <c r="M349" s="14"/>
      <c r="N349" s="14"/>
      <c r="O349" s="14"/>
      <c r="P349" s="14"/>
      <c r="Q349" s="14"/>
      <c r="R349" s="636"/>
      <c r="S349" s="17"/>
      <c r="T349" s="17"/>
      <c r="U349" s="17"/>
      <c r="V349" s="17"/>
      <c r="W349" s="17"/>
      <c r="X349" s="17"/>
    </row>
    <row r="350" spans="1:25" s="6" customFormat="1" ht="12.75">
      <c r="A350" s="14"/>
      <c r="B350" s="14"/>
      <c r="C350" s="694" t="s">
        <v>25</v>
      </c>
      <c r="D350" s="694" t="s">
        <v>26</v>
      </c>
      <c r="E350" s="691" t="s">
        <v>153</v>
      </c>
      <c r="F350" s="695" t="s">
        <v>152</v>
      </c>
      <c r="G350" s="695" t="s">
        <v>50</v>
      </c>
      <c r="H350" s="529" t="s">
        <v>139</v>
      </c>
      <c r="I350" s="529" t="s">
        <v>26</v>
      </c>
      <c r="J350" s="529" t="s">
        <v>32</v>
      </c>
      <c r="K350" s="529" t="s">
        <v>58</v>
      </c>
      <c r="L350" s="14"/>
      <c r="M350" s="14"/>
      <c r="N350" s="14"/>
      <c r="O350" s="14"/>
      <c r="P350" s="14"/>
      <c r="Q350" s="14"/>
      <c r="R350" s="14"/>
      <c r="S350" s="636"/>
      <c r="T350" s="17"/>
      <c r="U350" s="17"/>
      <c r="V350" s="17"/>
      <c r="W350" s="17"/>
      <c r="X350" s="17"/>
      <c r="Y350" s="17"/>
    </row>
    <row r="351" spans="1:31" s="6" customFormat="1" ht="12.75">
      <c r="A351" s="14"/>
      <c r="B351" s="14"/>
      <c r="C351" s="788">
        <f>P34+P67+P100+P135+P169+P203+P237+P269+P303+P337</f>
        <v>1014</v>
      </c>
      <c r="D351" s="788">
        <f>Q34+Q67+Q100+Q135+Q169+Q203+Q237+Q269+Q303+Q337</f>
        <v>442</v>
      </c>
      <c r="E351" s="788">
        <f>R34+R67+R100+R135+R169+R203+R237+R269+R303+R337</f>
        <v>405</v>
      </c>
      <c r="F351" s="788">
        <f>S34+S67+S100+S135+S169+S203+S237+S269+S303+S337</f>
        <v>141</v>
      </c>
      <c r="G351" s="788">
        <f>T34+T67+T100+T135+T169+T203+T237+T269+T303+T337</f>
        <v>2002</v>
      </c>
      <c r="H351" s="789">
        <f>SUM(G34+G67+G100+G135+G169+G203+G237+G269+G303+G337)/10</f>
        <v>35.458958333333335</v>
      </c>
      <c r="I351" s="789">
        <f>SUM(H34+H67+H100+H135+H169+H203+H237+H269+H303+H337)/10</f>
        <v>31.331</v>
      </c>
      <c r="J351" s="789">
        <f>SUM(I34+I67+I100+I135+I169+I203+I237+I269+I303+I337)/10</f>
        <v>36.411500000000004</v>
      </c>
      <c r="K351" s="789">
        <f>SUM(J34+J67+J100+J135+J169+J203+J237+J269+J303+J337)/10</f>
        <v>33.51275</v>
      </c>
      <c r="L351" s="18"/>
      <c r="M351" s="18"/>
      <c r="N351" s="18"/>
      <c r="O351" s="18"/>
      <c r="P351" s="18"/>
      <c r="Q351" s="18"/>
      <c r="R351" s="18"/>
      <c r="S351" s="636"/>
      <c r="T351" s="20"/>
      <c r="U351" s="20"/>
      <c r="V351" s="20"/>
      <c r="W351" s="20"/>
      <c r="X351" s="20"/>
      <c r="Y351" s="20"/>
      <c r="Z351" s="2"/>
      <c r="AA351" s="2"/>
      <c r="AB351" s="2"/>
      <c r="AC351" s="2"/>
      <c r="AD351" s="2"/>
      <c r="AE351" s="2"/>
    </row>
    <row r="352" spans="1:31" s="6" customFormat="1" ht="33.75" customHeight="1">
      <c r="A352" s="14"/>
      <c r="B352" s="14"/>
      <c r="C352" s="14"/>
      <c r="D352" s="14"/>
      <c r="E352" s="14"/>
      <c r="F352" s="14"/>
      <c r="G352" s="14"/>
      <c r="H352" s="785" t="s">
        <v>233</v>
      </c>
      <c r="I352" s="785" t="s">
        <v>238</v>
      </c>
      <c r="J352" s="785" t="s">
        <v>234</v>
      </c>
      <c r="K352" s="785" t="s">
        <v>235</v>
      </c>
      <c r="L352" s="14"/>
      <c r="M352" s="14"/>
      <c r="N352" s="14"/>
      <c r="O352" s="18"/>
      <c r="P352" s="18"/>
      <c r="Q352" s="18"/>
      <c r="R352" s="18"/>
      <c r="S352" s="636"/>
      <c r="T352" s="20"/>
      <c r="U352" s="20"/>
      <c r="V352" s="20"/>
      <c r="W352" s="20"/>
      <c r="X352" s="20"/>
      <c r="Y352" s="20"/>
      <c r="Z352" s="2"/>
      <c r="AA352" s="2"/>
      <c r="AB352" s="2"/>
      <c r="AC352" s="2"/>
      <c r="AD352" s="2"/>
      <c r="AE352" s="2"/>
    </row>
    <row r="353" spans="1:31" s="6" customFormat="1" ht="12.75">
      <c r="A353" s="14"/>
      <c r="B353" s="14"/>
      <c r="C353" s="14"/>
      <c r="D353" s="14"/>
      <c r="E353" s="14"/>
      <c r="F353" s="14"/>
      <c r="G353" s="14"/>
      <c r="H353" s="789">
        <f>H351/7</f>
        <v>5.065565476190477</v>
      </c>
      <c r="I353" s="789">
        <f>I351/7</f>
        <v>4.4758571428571425</v>
      </c>
      <c r="J353" s="789">
        <f>J351/7</f>
        <v>5.201642857142858</v>
      </c>
      <c r="K353" s="789">
        <f>K351/7</f>
        <v>4.787535714285714</v>
      </c>
      <c r="L353" s="14"/>
      <c r="M353" s="14"/>
      <c r="N353" s="14"/>
      <c r="O353" s="18"/>
      <c r="P353" s="18"/>
      <c r="Q353" s="18"/>
      <c r="R353" s="18"/>
      <c r="S353" s="636"/>
      <c r="T353" s="20"/>
      <c r="U353" s="20"/>
      <c r="V353" s="20"/>
      <c r="W353" s="20"/>
      <c r="X353" s="20"/>
      <c r="Y353" s="20"/>
      <c r="Z353" s="2"/>
      <c r="AA353" s="2"/>
      <c r="AB353" s="2"/>
      <c r="AC353" s="2"/>
      <c r="AD353" s="2"/>
      <c r="AE353" s="2"/>
    </row>
    <row r="354" spans="1:31" s="6" customFormat="1" ht="12.7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8"/>
      <c r="P354" s="18"/>
      <c r="Q354" s="18"/>
      <c r="R354" s="18"/>
      <c r="S354" s="636"/>
      <c r="T354" s="20"/>
      <c r="U354" s="20"/>
      <c r="V354" s="20"/>
      <c r="W354" s="20"/>
      <c r="X354" s="20"/>
      <c r="Y354" s="20"/>
      <c r="Z354" s="2"/>
      <c r="AA354" s="2"/>
      <c r="AB354" s="2"/>
      <c r="AC354" s="2"/>
      <c r="AD354" s="2"/>
      <c r="AE354" s="2"/>
    </row>
    <row r="355" spans="1:31" s="6" customFormat="1" ht="12.75">
      <c r="A355" s="637"/>
      <c r="B355" s="14"/>
      <c r="C355" s="14"/>
      <c r="D355" s="14"/>
      <c r="E355" s="14"/>
      <c r="F355" s="18"/>
      <c r="G355" s="638"/>
      <c r="H355" s="18"/>
      <c r="I355" s="18"/>
      <c r="J355" s="14"/>
      <c r="K355" s="14"/>
      <c r="L355" s="14"/>
      <c r="M355" s="14"/>
      <c r="N355" s="14"/>
      <c r="O355" s="18"/>
      <c r="P355" s="18"/>
      <c r="Q355" s="18"/>
      <c r="R355" s="18"/>
      <c r="S355" s="636"/>
      <c r="T355" s="20"/>
      <c r="U355" s="20"/>
      <c r="V355" s="20"/>
      <c r="W355" s="20"/>
      <c r="X355" s="20"/>
      <c r="Y355" s="20"/>
      <c r="Z355" s="2"/>
      <c r="AA355" s="2"/>
      <c r="AB355" s="2"/>
      <c r="AC355" s="2"/>
      <c r="AD355" s="2"/>
      <c r="AE355" s="2"/>
    </row>
    <row r="356" spans="1:31" s="6" customFormat="1" ht="12.75">
      <c r="A356" s="637"/>
      <c r="B356" s="14"/>
      <c r="E356" s="14"/>
      <c r="F356" s="14"/>
      <c r="G356" s="63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636"/>
      <c r="T356" s="20"/>
      <c r="U356" s="20"/>
      <c r="V356" s="20"/>
      <c r="W356" s="20"/>
      <c r="X356" s="20"/>
      <c r="Y356" s="20"/>
      <c r="Z356" s="2"/>
      <c r="AA356" s="2"/>
      <c r="AB356" s="2"/>
      <c r="AC356" s="2"/>
      <c r="AD356" s="2"/>
      <c r="AE356" s="2"/>
    </row>
    <row r="357" spans="1:31" s="6" customFormat="1" ht="12.75">
      <c r="A357" s="637"/>
      <c r="B357" s="14"/>
      <c r="C357" s="14"/>
      <c r="D357" s="14"/>
      <c r="E357" s="14"/>
      <c r="F357" s="14"/>
      <c r="G357" s="63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636"/>
      <c r="T357" s="20"/>
      <c r="U357" s="20"/>
      <c r="V357" s="20"/>
      <c r="W357" s="20"/>
      <c r="X357" s="20"/>
      <c r="Y357" s="20"/>
      <c r="Z357" s="2"/>
      <c r="AA357" s="2"/>
      <c r="AB357" s="2"/>
      <c r="AC357" s="2"/>
      <c r="AD357" s="2"/>
      <c r="AE357" s="2"/>
    </row>
    <row r="358" spans="1:31" s="6" customFormat="1" ht="12.75">
      <c r="A358" s="637"/>
      <c r="B358" s="14"/>
      <c r="C358" s="14"/>
      <c r="D358" s="14"/>
      <c r="E358" s="14"/>
      <c r="F358" s="14"/>
      <c r="G358" s="63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636"/>
      <c r="T358" s="20"/>
      <c r="U358" s="20"/>
      <c r="V358" s="20"/>
      <c r="W358" s="20"/>
      <c r="X358" s="20"/>
      <c r="Y358" s="20"/>
      <c r="Z358" s="2"/>
      <c r="AA358" s="2"/>
      <c r="AB358" s="2"/>
      <c r="AC358" s="2"/>
      <c r="AD358" s="2"/>
      <c r="AE358" s="2"/>
    </row>
    <row r="359" spans="1:31" s="6" customFormat="1" ht="12.75">
      <c r="A359" s="637"/>
      <c r="B359" s="14"/>
      <c r="C359" s="14"/>
      <c r="D359" s="14"/>
      <c r="E359" s="14"/>
      <c r="F359" s="18"/>
      <c r="G359" s="63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636"/>
      <c r="T359" s="20"/>
      <c r="U359" s="20"/>
      <c r="V359" s="20"/>
      <c r="W359" s="20"/>
      <c r="X359" s="20"/>
      <c r="Y359" s="20"/>
      <c r="Z359" s="2"/>
      <c r="AA359" s="2"/>
      <c r="AB359" s="2"/>
      <c r="AC359" s="2"/>
      <c r="AD359" s="2"/>
      <c r="AE359" s="2"/>
    </row>
    <row r="360" spans="1:31" ht="12">
      <c r="A360" s="304"/>
      <c r="B360" s="305"/>
      <c r="C360" s="305"/>
      <c r="D360" s="305"/>
      <c r="E360" s="305"/>
      <c r="F360" s="308"/>
      <c r="G360" s="247"/>
      <c r="H360" s="308"/>
      <c r="I360" s="308"/>
      <c r="J360" s="308"/>
      <c r="K360" s="308"/>
      <c r="L360" s="308"/>
      <c r="M360" s="308"/>
      <c r="N360" s="308"/>
      <c r="O360" s="308"/>
      <c r="P360" s="308"/>
      <c r="Q360" s="308"/>
      <c r="R360" s="308"/>
      <c r="S360" s="249"/>
      <c r="T360" s="309"/>
      <c r="U360" s="309"/>
      <c r="V360" s="309"/>
      <c r="W360" s="309"/>
      <c r="X360" s="309"/>
      <c r="Y360" s="309"/>
      <c r="Z360" s="310"/>
      <c r="AA360" s="310"/>
      <c r="AB360" s="310"/>
      <c r="AC360" s="310"/>
      <c r="AD360" s="310"/>
      <c r="AE360" s="310"/>
    </row>
    <row r="361" spans="1:31" ht="12">
      <c r="A361" s="304"/>
      <c r="B361" s="305"/>
      <c r="C361" s="305"/>
      <c r="D361" s="305"/>
      <c r="E361" s="305"/>
      <c r="F361" s="308"/>
      <c r="G361" s="247"/>
      <c r="H361" s="308"/>
      <c r="I361" s="308"/>
      <c r="J361" s="308"/>
      <c r="K361" s="308"/>
      <c r="L361" s="308"/>
      <c r="M361" s="308"/>
      <c r="N361" s="308"/>
      <c r="O361" s="308"/>
      <c r="P361" s="308"/>
      <c r="Q361" s="308"/>
      <c r="R361" s="308"/>
      <c r="S361" s="249"/>
      <c r="T361" s="309"/>
      <c r="U361" s="309"/>
      <c r="V361" s="309"/>
      <c r="W361" s="309"/>
      <c r="X361" s="309"/>
      <c r="Y361" s="309"/>
      <c r="Z361" s="310"/>
      <c r="AA361" s="310"/>
      <c r="AB361" s="310"/>
      <c r="AC361" s="310"/>
      <c r="AD361" s="310"/>
      <c r="AE361" s="310"/>
    </row>
    <row r="362" spans="1:31" ht="12">
      <c r="A362" s="304"/>
      <c r="B362" s="305"/>
      <c r="C362" s="305"/>
      <c r="D362" s="305"/>
      <c r="E362" s="305"/>
      <c r="F362" s="308"/>
      <c r="G362" s="247"/>
      <c r="H362" s="308"/>
      <c r="I362" s="308"/>
      <c r="J362" s="308"/>
      <c r="K362" s="308"/>
      <c r="L362" s="308"/>
      <c r="M362" s="308"/>
      <c r="N362" s="308"/>
      <c r="O362" s="308"/>
      <c r="P362" s="308"/>
      <c r="Q362" s="308"/>
      <c r="R362" s="308"/>
      <c r="S362" s="249"/>
      <c r="T362" s="309"/>
      <c r="U362" s="309"/>
      <c r="V362" s="309"/>
      <c r="W362" s="309"/>
      <c r="X362" s="309"/>
      <c r="Y362" s="309"/>
      <c r="Z362" s="310"/>
      <c r="AA362" s="310"/>
      <c r="AB362" s="310"/>
      <c r="AC362" s="310"/>
      <c r="AD362" s="310"/>
      <c r="AE362" s="310"/>
    </row>
    <row r="363" spans="1:19" ht="12">
      <c r="A363" s="304"/>
      <c r="B363" s="305"/>
      <c r="C363" s="305"/>
      <c r="D363" s="305"/>
      <c r="E363" s="305"/>
      <c r="F363" s="305"/>
      <c r="G363" s="247"/>
      <c r="H363" s="305"/>
      <c r="I363" s="305"/>
      <c r="J363" s="305"/>
      <c r="K363" s="305"/>
      <c r="L363" s="305"/>
      <c r="M363" s="305"/>
      <c r="N363" s="305"/>
      <c r="O363" s="305"/>
      <c r="P363" s="305"/>
      <c r="Q363" s="305"/>
      <c r="R363" s="305"/>
      <c r="S363" s="249"/>
    </row>
    <row r="364" spans="1:19" ht="12">
      <c r="A364" s="304"/>
      <c r="B364" s="305"/>
      <c r="C364" s="305"/>
      <c r="D364" s="305"/>
      <c r="E364" s="305"/>
      <c r="F364" s="305"/>
      <c r="G364" s="247"/>
      <c r="H364" s="305"/>
      <c r="I364" s="305"/>
      <c r="J364" s="305"/>
      <c r="K364" s="305"/>
      <c r="L364" s="305"/>
      <c r="M364" s="305"/>
      <c r="N364" s="305"/>
      <c r="O364" s="305"/>
      <c r="P364" s="305"/>
      <c r="Q364" s="305"/>
      <c r="R364" s="305"/>
      <c r="S364" s="249"/>
    </row>
    <row r="365" spans="1:19" ht="12">
      <c r="A365" s="304"/>
      <c r="B365" s="305"/>
      <c r="C365" s="305"/>
      <c r="D365" s="305"/>
      <c r="E365" s="305"/>
      <c r="F365" s="305"/>
      <c r="G365" s="247"/>
      <c r="H365" s="305"/>
      <c r="I365" s="305"/>
      <c r="J365" s="305"/>
      <c r="K365" s="305"/>
      <c r="L365" s="305"/>
      <c r="M365" s="305"/>
      <c r="N365" s="305"/>
      <c r="O365" s="305"/>
      <c r="P365" s="305"/>
      <c r="Q365" s="305"/>
      <c r="R365" s="305"/>
      <c r="S365" s="249"/>
    </row>
    <row r="366" spans="1:19" ht="12">
      <c r="A366" s="304"/>
      <c r="B366" s="305"/>
      <c r="C366" s="305"/>
      <c r="D366" s="305"/>
      <c r="E366" s="305"/>
      <c r="F366" s="305"/>
      <c r="G366" s="247"/>
      <c r="H366" s="305"/>
      <c r="I366" s="305"/>
      <c r="J366" s="305"/>
      <c r="K366" s="305"/>
      <c r="L366" s="305"/>
      <c r="M366" s="305"/>
      <c r="N366" s="305"/>
      <c r="O366" s="305"/>
      <c r="P366" s="305"/>
      <c r="Q366" s="305"/>
      <c r="R366" s="305"/>
      <c r="S366" s="249"/>
    </row>
    <row r="367" spans="1:19" ht="12">
      <c r="A367" s="304"/>
      <c r="B367" s="305"/>
      <c r="C367" s="305"/>
      <c r="D367" s="305"/>
      <c r="E367" s="305"/>
      <c r="F367" s="305"/>
      <c r="G367" s="247"/>
      <c r="H367" s="305"/>
      <c r="I367" s="305"/>
      <c r="J367" s="305"/>
      <c r="K367" s="305"/>
      <c r="L367" s="305"/>
      <c r="M367" s="305"/>
      <c r="N367" s="305"/>
      <c r="O367" s="305"/>
      <c r="P367" s="305"/>
      <c r="Q367" s="305"/>
      <c r="R367" s="305"/>
      <c r="S367" s="249"/>
    </row>
    <row r="368" spans="1:19" ht="12">
      <c r="A368" s="304"/>
      <c r="B368" s="305"/>
      <c r="C368" s="305"/>
      <c r="D368" s="305"/>
      <c r="E368" s="305"/>
      <c r="F368" s="305"/>
      <c r="G368" s="247"/>
      <c r="H368" s="305"/>
      <c r="I368" s="305"/>
      <c r="J368" s="305"/>
      <c r="K368" s="305"/>
      <c r="L368" s="305"/>
      <c r="M368" s="305"/>
      <c r="N368" s="305"/>
      <c r="O368" s="305"/>
      <c r="P368" s="305"/>
      <c r="Q368" s="305"/>
      <c r="R368" s="305"/>
      <c r="S368" s="249"/>
    </row>
    <row r="369" spans="1:19" ht="12">
      <c r="A369" s="304"/>
      <c r="B369" s="305"/>
      <c r="C369" s="305"/>
      <c r="D369" s="305"/>
      <c r="E369" s="305"/>
      <c r="F369" s="305"/>
      <c r="G369" s="247"/>
      <c r="H369" s="305"/>
      <c r="I369" s="305"/>
      <c r="J369" s="305"/>
      <c r="K369" s="305"/>
      <c r="L369" s="305"/>
      <c r="M369" s="305"/>
      <c r="N369" s="305"/>
      <c r="O369" s="305"/>
      <c r="P369" s="305"/>
      <c r="Q369" s="305"/>
      <c r="R369" s="305"/>
      <c r="S369" s="249"/>
    </row>
    <row r="370" spans="1:19" ht="12">
      <c r="A370" s="304"/>
      <c r="B370" s="305"/>
      <c r="C370" s="305"/>
      <c r="D370" s="305"/>
      <c r="E370" s="305"/>
      <c r="F370" s="305"/>
      <c r="G370" s="247"/>
      <c r="H370" s="305"/>
      <c r="I370" s="305"/>
      <c r="J370" s="305"/>
      <c r="K370" s="305"/>
      <c r="L370" s="305"/>
      <c r="M370" s="305"/>
      <c r="N370" s="305"/>
      <c r="O370" s="305"/>
      <c r="P370" s="305"/>
      <c r="Q370" s="305"/>
      <c r="R370" s="305"/>
      <c r="S370" s="249"/>
    </row>
    <row r="371" spans="1:19" ht="12">
      <c r="A371" s="304"/>
      <c r="B371" s="305"/>
      <c r="C371" s="305"/>
      <c r="D371" s="305"/>
      <c r="E371" s="305"/>
      <c r="F371" s="305"/>
      <c r="G371" s="247"/>
      <c r="H371" s="305"/>
      <c r="I371" s="305"/>
      <c r="J371" s="305"/>
      <c r="K371" s="305"/>
      <c r="L371" s="305"/>
      <c r="M371" s="305"/>
      <c r="N371" s="305"/>
      <c r="O371" s="305"/>
      <c r="P371" s="305"/>
      <c r="Q371" s="305"/>
      <c r="R371" s="305"/>
      <c r="S371" s="249"/>
    </row>
    <row r="372" spans="1:19" ht="12">
      <c r="A372" s="304"/>
      <c r="B372" s="305"/>
      <c r="C372" s="305"/>
      <c r="D372" s="305"/>
      <c r="E372" s="305"/>
      <c r="F372" s="305"/>
      <c r="G372" s="247"/>
      <c r="H372" s="305"/>
      <c r="I372" s="305"/>
      <c r="J372" s="305"/>
      <c r="K372" s="305"/>
      <c r="L372" s="305"/>
      <c r="M372" s="305"/>
      <c r="N372" s="305"/>
      <c r="O372" s="305"/>
      <c r="P372" s="305"/>
      <c r="Q372" s="305"/>
      <c r="R372" s="305"/>
      <c r="S372" s="249"/>
    </row>
    <row r="373" spans="1:14" ht="12">
      <c r="A373" s="304"/>
      <c r="B373" s="305"/>
      <c r="C373" s="305"/>
      <c r="D373" s="305"/>
      <c r="E373" s="305"/>
      <c r="F373" s="305"/>
      <c r="G373" s="247"/>
      <c r="H373" s="305"/>
      <c r="I373" s="305"/>
      <c r="J373" s="305"/>
      <c r="K373" s="305"/>
      <c r="L373" s="305"/>
      <c r="M373" s="305"/>
      <c r="N373" s="305"/>
    </row>
  </sheetData>
  <mergeCells count="54">
    <mergeCell ref="C349:G349"/>
    <mergeCell ref="H306:J306"/>
    <mergeCell ref="E323:F323"/>
    <mergeCell ref="E255:F255"/>
    <mergeCell ref="H272:J272"/>
    <mergeCell ref="E289:F289"/>
    <mergeCell ref="A341:E341"/>
    <mergeCell ref="G323:J323"/>
    <mergeCell ref="K155:O155"/>
    <mergeCell ref="P155:T155"/>
    <mergeCell ref="G189:J189"/>
    <mergeCell ref="K189:O189"/>
    <mergeCell ref="P189:T189"/>
    <mergeCell ref="H138:J138"/>
    <mergeCell ref="E155:F155"/>
    <mergeCell ref="G155:J155"/>
    <mergeCell ref="G255:J255"/>
    <mergeCell ref="H172:J172"/>
    <mergeCell ref="E189:F189"/>
    <mergeCell ref="H206:J206"/>
    <mergeCell ref="E223:F223"/>
    <mergeCell ref="G223:J223"/>
    <mergeCell ref="H239:J239"/>
    <mergeCell ref="K86:O86"/>
    <mergeCell ref="P86:T86"/>
    <mergeCell ref="K121:O121"/>
    <mergeCell ref="P121:T121"/>
    <mergeCell ref="H69:J69"/>
    <mergeCell ref="E86:F86"/>
    <mergeCell ref="G86:J86"/>
    <mergeCell ref="G121:J121"/>
    <mergeCell ref="H104:J104"/>
    <mergeCell ref="E121:F121"/>
    <mergeCell ref="H36:J36"/>
    <mergeCell ref="E53:F53"/>
    <mergeCell ref="K20:O20"/>
    <mergeCell ref="P20:T20"/>
    <mergeCell ref="G53:J53"/>
    <mergeCell ref="K53:O53"/>
    <mergeCell ref="P53:T53"/>
    <mergeCell ref="A1:K1"/>
    <mergeCell ref="K223:O223"/>
    <mergeCell ref="P223:T223"/>
    <mergeCell ref="P289:T289"/>
    <mergeCell ref="K255:O255"/>
    <mergeCell ref="P255:T255"/>
    <mergeCell ref="H3:J3"/>
    <mergeCell ref="E20:F20"/>
    <mergeCell ref="A17:B17"/>
    <mergeCell ref="G20:J20"/>
    <mergeCell ref="K323:O323"/>
    <mergeCell ref="P323:T323"/>
    <mergeCell ref="G289:J289"/>
    <mergeCell ref="K289:O289"/>
  </mergeCells>
  <printOptions/>
  <pageMargins left="0.5" right="0.5" top="0.75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Z902"/>
  <sheetViews>
    <sheetView workbookViewId="0" topLeftCell="AL4">
      <pane ySplit="2" topLeftCell="BM96" activePane="bottomLeft" state="frozen"/>
      <selection pane="topLeft" activeCell="A4" sqref="A4"/>
      <selection pane="bottomLeft" activeCell="BA102" sqref="BA102"/>
    </sheetView>
  </sheetViews>
  <sheetFormatPr defaultColWidth="9.140625" defaultRowHeight="16.5" customHeight="1"/>
  <cols>
    <col min="1" max="1" width="3.00390625" style="390" customWidth="1"/>
    <col min="2" max="2" width="5.8515625" style="390" customWidth="1"/>
    <col min="3" max="3" width="6.57421875" style="502" customWidth="1"/>
    <col min="4" max="4" width="6.140625" style="390" customWidth="1"/>
    <col min="5" max="5" width="5.421875" style="390" customWidth="1"/>
    <col min="6" max="6" width="5.57421875" style="502" customWidth="1"/>
    <col min="7" max="7" width="6.57421875" style="503" customWidth="1"/>
    <col min="8" max="8" width="6.00390625" style="390" customWidth="1"/>
    <col min="9" max="9" width="6.140625" style="390" customWidth="1"/>
    <col min="10" max="12" width="5.57421875" style="390" customWidth="1"/>
    <col min="13" max="13" width="4.8515625" style="358" customWidth="1"/>
    <col min="14" max="14" width="5.7109375" style="358" customWidth="1"/>
    <col min="15" max="15" width="5.00390625" style="358" customWidth="1"/>
    <col min="16" max="17" width="5.57421875" style="390" customWidth="1"/>
    <col min="18" max="18" width="5.7109375" style="358" customWidth="1"/>
    <col min="19" max="19" width="5.28125" style="357" customWidth="1"/>
    <col min="20" max="21" width="5.57421875" style="504" customWidth="1"/>
    <col min="22" max="22" width="5.7109375" style="870" customWidth="1"/>
    <col min="23" max="23" width="6.57421875" style="390" customWidth="1"/>
    <col min="24" max="24" width="5.8515625" style="390" customWidth="1"/>
    <col min="25" max="25" width="4.8515625" style="390" customWidth="1"/>
    <col min="26" max="27" width="5.57421875" style="390" customWidth="1"/>
    <col min="28" max="28" width="4.57421875" style="390" customWidth="1"/>
    <col min="29" max="29" width="5.8515625" style="390" customWidth="1"/>
    <col min="30" max="30" width="4.57421875" style="390" customWidth="1"/>
    <col min="31" max="32" width="5.57421875" style="390" customWidth="1"/>
    <col min="33" max="33" width="4.7109375" style="390" customWidth="1"/>
    <col min="34" max="34" width="5.8515625" style="390" customWidth="1"/>
    <col min="35" max="35" width="4.7109375" style="390" customWidth="1"/>
    <col min="36" max="38" width="5.57421875" style="390" customWidth="1"/>
    <col min="39" max="39" width="5.8515625" style="390" customWidth="1"/>
    <col min="40" max="42" width="5.57421875" style="390" customWidth="1"/>
    <col min="43" max="43" width="6.140625" style="390" customWidth="1"/>
    <col min="44" max="44" width="5.8515625" style="390" customWidth="1"/>
    <col min="45" max="45" width="6.140625" style="390" customWidth="1"/>
    <col min="46" max="47" width="5.57421875" style="390" customWidth="1"/>
    <col min="48" max="48" width="4.28125" style="390" customWidth="1"/>
    <col min="49" max="49" width="5.8515625" style="390" customWidth="1"/>
    <col min="50" max="50" width="6.140625" style="390" customWidth="1"/>
    <col min="51" max="52" width="5.57421875" style="390" customWidth="1"/>
    <col min="53" max="53" width="4.7109375" style="390" customWidth="1"/>
    <col min="54" max="54" width="8.140625" style="390" customWidth="1"/>
    <col min="55" max="63" width="9.140625" style="387" customWidth="1"/>
    <col min="64" max="16384" width="9.140625" style="390" customWidth="1"/>
  </cols>
  <sheetData>
    <row r="1" spans="1:63" s="385" customFormat="1" ht="16.5" customHeight="1">
      <c r="A1" s="385" t="s">
        <v>467</v>
      </c>
      <c r="F1" s="386"/>
      <c r="R1" s="387"/>
      <c r="S1" s="387"/>
      <c r="T1" s="387"/>
      <c r="U1" s="387"/>
      <c r="V1" s="864"/>
      <c r="BC1" s="387"/>
      <c r="BD1" s="387"/>
      <c r="BE1" s="387"/>
      <c r="BF1" s="387"/>
      <c r="BG1" s="387"/>
      <c r="BH1" s="387"/>
      <c r="BI1" s="387"/>
      <c r="BJ1" s="387"/>
      <c r="BK1" s="387"/>
    </row>
    <row r="2" spans="3:76" s="385" customFormat="1" ht="16.5" customHeight="1" thickBot="1">
      <c r="C2" s="386"/>
      <c r="D2" s="387"/>
      <c r="F2" s="386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864"/>
      <c r="X2" s="387"/>
      <c r="Z2" s="387"/>
      <c r="AA2" s="387"/>
      <c r="AE2" s="387"/>
      <c r="AF2" s="387"/>
      <c r="AJ2" s="387"/>
      <c r="AK2" s="387"/>
      <c r="AO2" s="387"/>
      <c r="AP2" s="387"/>
      <c r="AT2" s="387"/>
      <c r="AU2" s="387"/>
      <c r="AY2" s="387"/>
      <c r="AZ2" s="387"/>
      <c r="BA2" s="388"/>
      <c r="BB2" s="389"/>
      <c r="BC2" s="387"/>
      <c r="BD2" s="387"/>
      <c r="BE2" s="387"/>
      <c r="BF2" s="387"/>
      <c r="BG2" s="387"/>
      <c r="BH2" s="387"/>
      <c r="BI2" s="387"/>
      <c r="BJ2" s="387"/>
      <c r="BK2" s="387"/>
      <c r="BL2" s="390"/>
      <c r="BM2" s="390"/>
      <c r="BN2" s="390"/>
      <c r="BO2" s="390"/>
      <c r="BP2" s="390"/>
      <c r="BQ2" s="390"/>
      <c r="BR2" s="390"/>
      <c r="BS2" s="390"/>
      <c r="BT2" s="390"/>
      <c r="BU2" s="390"/>
      <c r="BV2" s="390"/>
      <c r="BW2" s="390"/>
      <c r="BX2" s="390"/>
    </row>
    <row r="3" spans="1:107" s="391" customFormat="1" ht="16.5" customHeight="1" thickBot="1">
      <c r="A3" s="946" t="s">
        <v>15</v>
      </c>
      <c r="B3" s="947"/>
      <c r="C3" s="947"/>
      <c r="D3" s="947"/>
      <c r="E3" s="947"/>
      <c r="F3" s="947"/>
      <c r="G3" s="947"/>
      <c r="H3" s="947"/>
      <c r="I3" s="947"/>
      <c r="J3" s="947"/>
      <c r="K3" s="947"/>
      <c r="L3" s="947"/>
      <c r="M3" s="947"/>
      <c r="N3" s="947"/>
      <c r="O3" s="947"/>
      <c r="P3" s="947"/>
      <c r="Q3" s="947"/>
      <c r="R3" s="947"/>
      <c r="S3" s="947"/>
      <c r="T3" s="947"/>
      <c r="U3" s="947"/>
      <c r="V3" s="948"/>
      <c r="W3" s="919" t="s">
        <v>15</v>
      </c>
      <c r="X3" s="920"/>
      <c r="Y3" s="920"/>
      <c r="Z3" s="920"/>
      <c r="AA3" s="920"/>
      <c r="AB3" s="921"/>
      <c r="AC3" s="921"/>
      <c r="AD3" s="921"/>
      <c r="AE3" s="921"/>
      <c r="AF3" s="921"/>
      <c r="AG3" s="920"/>
      <c r="AH3" s="920"/>
      <c r="AI3" s="920"/>
      <c r="AJ3" s="920"/>
      <c r="AK3" s="920"/>
      <c r="AL3" s="920"/>
      <c r="AM3" s="920"/>
      <c r="AN3" s="920"/>
      <c r="AO3" s="920"/>
      <c r="AP3" s="922"/>
      <c r="AQ3" s="919" t="s">
        <v>15</v>
      </c>
      <c r="AR3" s="923"/>
      <c r="AS3" s="923"/>
      <c r="AT3" s="923"/>
      <c r="AU3" s="923"/>
      <c r="AV3" s="923"/>
      <c r="AW3" s="923"/>
      <c r="AX3" s="923"/>
      <c r="AY3" s="923"/>
      <c r="AZ3" s="923"/>
      <c r="BA3" s="923"/>
      <c r="BB3" s="924"/>
      <c r="BC3" s="387"/>
      <c r="BD3" s="387"/>
      <c r="BE3" s="387"/>
      <c r="BF3" s="387"/>
      <c r="BG3" s="387"/>
      <c r="BH3" s="387"/>
      <c r="BI3" s="387"/>
      <c r="BJ3" s="387"/>
      <c r="BK3" s="387"/>
      <c r="BL3" s="390"/>
      <c r="BM3" s="390"/>
      <c r="BN3" s="390"/>
      <c r="BO3" s="390"/>
      <c r="BP3" s="390"/>
      <c r="BQ3" s="390"/>
      <c r="BR3" s="390"/>
      <c r="BS3" s="390"/>
      <c r="BT3" s="390"/>
      <c r="BU3" s="390"/>
      <c r="BV3" s="390"/>
      <c r="BW3" s="390"/>
      <c r="BX3" s="390"/>
      <c r="BY3" s="455"/>
      <c r="BZ3" s="455"/>
      <c r="CA3" s="455"/>
      <c r="CB3" s="455"/>
      <c r="CC3" s="455"/>
      <c r="CD3" s="455"/>
      <c r="CE3" s="455"/>
      <c r="CF3" s="455"/>
      <c r="CG3" s="455"/>
      <c r="CH3" s="455"/>
      <c r="CI3" s="455"/>
      <c r="CJ3" s="455"/>
      <c r="CK3" s="455"/>
      <c r="CL3" s="455"/>
      <c r="CM3" s="455"/>
      <c r="CN3" s="455"/>
      <c r="CO3" s="455"/>
      <c r="CP3" s="455"/>
      <c r="CQ3" s="455"/>
      <c r="CR3" s="455"/>
      <c r="CS3" s="455"/>
      <c r="CT3" s="455"/>
      <c r="CU3" s="455"/>
      <c r="CV3" s="455"/>
      <c r="CW3" s="455"/>
      <c r="CX3" s="455"/>
      <c r="CY3" s="455"/>
      <c r="CZ3" s="455"/>
      <c r="DA3" s="455"/>
      <c r="DB3" s="455"/>
      <c r="DC3" s="455"/>
    </row>
    <row r="4" spans="1:108" s="395" customFormat="1" ht="70.5" customHeight="1">
      <c r="A4" s="911" t="s">
        <v>34</v>
      </c>
      <c r="B4" s="912"/>
      <c r="C4" s="392" t="s">
        <v>171</v>
      </c>
      <c r="D4" s="393" t="s">
        <v>464</v>
      </c>
      <c r="E4" s="393" t="s">
        <v>167</v>
      </c>
      <c r="F4" s="393" t="s">
        <v>162</v>
      </c>
      <c r="G4" s="394" t="s">
        <v>170</v>
      </c>
      <c r="H4" s="989" t="s">
        <v>155</v>
      </c>
      <c r="I4" s="990"/>
      <c r="J4" s="990"/>
      <c r="K4" s="990"/>
      <c r="L4" s="955"/>
      <c r="M4" s="926" t="s">
        <v>104</v>
      </c>
      <c r="N4" s="926"/>
      <c r="O4" s="926"/>
      <c r="P4" s="927"/>
      <c r="Q4" s="927"/>
      <c r="R4" s="989" t="s">
        <v>69</v>
      </c>
      <c r="S4" s="917"/>
      <c r="T4" s="990"/>
      <c r="U4" s="990"/>
      <c r="V4" s="955"/>
      <c r="W4" s="917" t="s">
        <v>36</v>
      </c>
      <c r="X4" s="917"/>
      <c r="Y4" s="990"/>
      <c r="Z4" s="990"/>
      <c r="AA4" s="955"/>
      <c r="AB4" s="989" t="s">
        <v>37</v>
      </c>
      <c r="AC4" s="917"/>
      <c r="AD4" s="990"/>
      <c r="AE4" s="990"/>
      <c r="AF4" s="955"/>
      <c r="AG4" s="943" t="s">
        <v>169</v>
      </c>
      <c r="AH4" s="990"/>
      <c r="AI4" s="990"/>
      <c r="AJ4" s="990"/>
      <c r="AK4" s="990"/>
      <c r="AL4" s="916" t="s">
        <v>38</v>
      </c>
      <c r="AM4" s="943"/>
      <c r="AN4" s="943"/>
      <c r="AO4" s="943"/>
      <c r="AP4" s="925"/>
      <c r="AQ4" s="943" t="s">
        <v>103</v>
      </c>
      <c r="AR4" s="990"/>
      <c r="AS4" s="990"/>
      <c r="AT4" s="990"/>
      <c r="AU4" s="990"/>
      <c r="AV4" s="916" t="s">
        <v>39</v>
      </c>
      <c r="AW4" s="990"/>
      <c r="AX4" s="990"/>
      <c r="AY4" s="990"/>
      <c r="AZ4" s="955"/>
      <c r="BA4" s="989" t="s">
        <v>52</v>
      </c>
      <c r="BB4" s="942"/>
      <c r="BC4" s="387"/>
      <c r="BD4" s="387"/>
      <c r="BE4" s="387"/>
      <c r="BF4" s="387"/>
      <c r="BG4" s="387"/>
      <c r="BH4" s="387"/>
      <c r="BI4" s="387"/>
      <c r="BJ4" s="387"/>
      <c r="BK4" s="387"/>
      <c r="BL4" s="387"/>
      <c r="BM4" s="387"/>
      <c r="BN4" s="387"/>
      <c r="BO4" s="387"/>
      <c r="BP4" s="387"/>
      <c r="BQ4" s="387"/>
      <c r="BR4" s="387"/>
      <c r="BS4" s="387"/>
      <c r="BT4" s="387"/>
      <c r="BU4" s="387"/>
      <c r="BV4" s="387"/>
      <c r="BW4" s="387"/>
      <c r="BX4" s="387"/>
      <c r="BY4" s="387"/>
      <c r="BZ4" s="387"/>
      <c r="CA4" s="387"/>
      <c r="CB4" s="387"/>
      <c r="CC4" s="387"/>
      <c r="CD4" s="387"/>
      <c r="CE4" s="387"/>
      <c r="CF4" s="387"/>
      <c r="CG4" s="387"/>
      <c r="CH4" s="387"/>
      <c r="CI4" s="387"/>
      <c r="CJ4" s="387"/>
      <c r="CK4" s="387"/>
      <c r="CL4" s="387"/>
      <c r="CM4" s="387"/>
      <c r="CN4" s="387"/>
      <c r="CO4" s="387"/>
      <c r="CP4" s="387"/>
      <c r="CQ4" s="387"/>
      <c r="CR4" s="387"/>
      <c r="CS4" s="387"/>
      <c r="CT4" s="387"/>
      <c r="CU4" s="387"/>
      <c r="CV4" s="387"/>
      <c r="CW4" s="387"/>
      <c r="CX4" s="387"/>
      <c r="CY4" s="387"/>
      <c r="CZ4" s="387"/>
      <c r="DA4" s="387"/>
      <c r="DB4" s="387"/>
      <c r="DC4" s="387"/>
      <c r="DD4" s="531"/>
    </row>
    <row r="5" spans="1:108" s="409" customFormat="1" ht="38.25" customHeight="1" thickBot="1">
      <c r="A5" s="987"/>
      <c r="B5" s="988"/>
      <c r="C5" s="396"/>
      <c r="D5" s="397"/>
      <c r="E5" s="397"/>
      <c r="F5" s="398"/>
      <c r="G5" s="399"/>
      <c r="H5" s="400" t="s">
        <v>157</v>
      </c>
      <c r="I5" s="397" t="s">
        <v>168</v>
      </c>
      <c r="J5" s="401" t="s">
        <v>161</v>
      </c>
      <c r="K5" s="401" t="s">
        <v>165</v>
      </c>
      <c r="L5" s="402" t="s">
        <v>166</v>
      </c>
      <c r="M5" s="401" t="s">
        <v>157</v>
      </c>
      <c r="N5" s="397" t="s">
        <v>168</v>
      </c>
      <c r="O5" s="403" t="s">
        <v>160</v>
      </c>
      <c r="P5" s="401" t="s">
        <v>156</v>
      </c>
      <c r="Q5" s="404" t="s">
        <v>154</v>
      </c>
      <c r="R5" s="400" t="s">
        <v>157</v>
      </c>
      <c r="S5" s="397" t="s">
        <v>168</v>
      </c>
      <c r="T5" s="401" t="s">
        <v>160</v>
      </c>
      <c r="U5" s="401" t="s">
        <v>156</v>
      </c>
      <c r="V5" s="601" t="s">
        <v>154</v>
      </c>
      <c r="W5" s="401" t="s">
        <v>157</v>
      </c>
      <c r="X5" s="397" t="s">
        <v>158</v>
      </c>
      <c r="Y5" s="403" t="s">
        <v>160</v>
      </c>
      <c r="Z5" s="401" t="s">
        <v>156</v>
      </c>
      <c r="AA5" s="405" t="s">
        <v>154</v>
      </c>
      <c r="AB5" s="400" t="s">
        <v>157</v>
      </c>
      <c r="AC5" s="397" t="s">
        <v>158</v>
      </c>
      <c r="AD5" s="403" t="s">
        <v>160</v>
      </c>
      <c r="AE5" s="401" t="s">
        <v>156</v>
      </c>
      <c r="AF5" s="405" t="s">
        <v>154</v>
      </c>
      <c r="AG5" s="401" t="s">
        <v>157</v>
      </c>
      <c r="AH5" s="406" t="s">
        <v>158</v>
      </c>
      <c r="AI5" s="403" t="s">
        <v>161</v>
      </c>
      <c r="AJ5" s="401" t="s">
        <v>156</v>
      </c>
      <c r="AK5" s="404" t="s">
        <v>154</v>
      </c>
      <c r="AL5" s="400" t="s">
        <v>157</v>
      </c>
      <c r="AM5" s="397" t="s">
        <v>158</v>
      </c>
      <c r="AN5" s="403" t="s">
        <v>161</v>
      </c>
      <c r="AO5" s="401" t="s">
        <v>156</v>
      </c>
      <c r="AP5" s="405" t="s">
        <v>154</v>
      </c>
      <c r="AQ5" s="401" t="s">
        <v>157</v>
      </c>
      <c r="AR5" s="397" t="s">
        <v>158</v>
      </c>
      <c r="AS5" s="403" t="s">
        <v>161</v>
      </c>
      <c r="AT5" s="401" t="s">
        <v>156</v>
      </c>
      <c r="AU5" s="404" t="s">
        <v>154</v>
      </c>
      <c r="AV5" s="400" t="s">
        <v>157</v>
      </c>
      <c r="AW5" s="397" t="s">
        <v>158</v>
      </c>
      <c r="AX5" s="403" t="s">
        <v>161</v>
      </c>
      <c r="AY5" s="401" t="s">
        <v>156</v>
      </c>
      <c r="AZ5" s="405" t="s">
        <v>154</v>
      </c>
      <c r="BA5" s="400" t="s">
        <v>157</v>
      </c>
      <c r="BB5" s="397" t="s">
        <v>158</v>
      </c>
      <c r="BC5" s="873"/>
      <c r="BD5" s="407"/>
      <c r="BE5" s="407"/>
      <c r="BF5" s="407"/>
      <c r="BG5" s="407"/>
      <c r="BH5" s="407"/>
      <c r="BI5" s="407"/>
      <c r="BJ5" s="407"/>
      <c r="BK5" s="407"/>
      <c r="BL5" s="407"/>
      <c r="BM5" s="407"/>
      <c r="BN5" s="407"/>
      <c r="BO5" s="407"/>
      <c r="BP5" s="407"/>
      <c r="BQ5" s="407"/>
      <c r="BR5" s="407"/>
      <c r="BS5" s="407"/>
      <c r="BT5" s="407"/>
      <c r="BU5" s="407"/>
      <c r="BV5" s="407"/>
      <c r="BW5" s="407"/>
      <c r="BX5" s="407"/>
      <c r="BY5" s="407"/>
      <c r="BZ5" s="407"/>
      <c r="CA5" s="407"/>
      <c r="CB5" s="407"/>
      <c r="CC5" s="407"/>
      <c r="CD5" s="407"/>
      <c r="CE5" s="407"/>
      <c r="CF5" s="407"/>
      <c r="CG5" s="407"/>
      <c r="CH5" s="407"/>
      <c r="CI5" s="407"/>
      <c r="CJ5" s="407"/>
      <c r="CK5" s="407"/>
      <c r="CL5" s="407"/>
      <c r="CM5" s="407"/>
      <c r="CN5" s="407"/>
      <c r="CO5" s="407"/>
      <c r="CP5" s="407"/>
      <c r="CQ5" s="407"/>
      <c r="CR5" s="407"/>
      <c r="CS5" s="407"/>
      <c r="CT5" s="407"/>
      <c r="CU5" s="407"/>
      <c r="CV5" s="407"/>
      <c r="CW5" s="407"/>
      <c r="CX5" s="407"/>
      <c r="CY5" s="407"/>
      <c r="CZ5" s="407"/>
      <c r="DA5" s="407"/>
      <c r="DB5" s="407"/>
      <c r="DC5" s="407"/>
      <c r="DD5" s="408"/>
    </row>
    <row r="6" spans="1:108" s="422" customFormat="1" ht="34.5" customHeight="1" thickBot="1">
      <c r="A6" s="951" t="s">
        <v>164</v>
      </c>
      <c r="B6" s="952"/>
      <c r="C6" s="410"/>
      <c r="D6" s="411"/>
      <c r="E6" s="412"/>
      <c r="F6" s="413">
        <f>J6+O6+T6+Y6+AD6+AI6+AN6+AS6+AX6</f>
        <v>0</v>
      </c>
      <c r="G6" s="414"/>
      <c r="H6" s="415"/>
      <c r="I6" s="416"/>
      <c r="J6" s="417"/>
      <c r="K6" s="417"/>
      <c r="L6" s="418"/>
      <c r="M6" s="419"/>
      <c r="N6" s="416"/>
      <c r="O6" s="417"/>
      <c r="P6" s="417"/>
      <c r="Q6" s="420"/>
      <c r="R6" s="415"/>
      <c r="S6" s="416"/>
      <c r="T6" s="417"/>
      <c r="U6" s="417"/>
      <c r="V6" s="418"/>
      <c r="W6" s="419"/>
      <c r="X6" s="416"/>
      <c r="Y6" s="417"/>
      <c r="Z6" s="417"/>
      <c r="AA6" s="418"/>
      <c r="AB6" s="882"/>
      <c r="AC6" s="883"/>
      <c r="AD6" s="884"/>
      <c r="AE6" s="884"/>
      <c r="AF6" s="885"/>
      <c r="AG6" s="419"/>
      <c r="AH6" s="416"/>
      <c r="AI6" s="417"/>
      <c r="AJ6" s="417"/>
      <c r="AK6" s="420"/>
      <c r="AL6" s="415"/>
      <c r="AM6" s="416"/>
      <c r="AN6" s="417"/>
      <c r="AO6" s="417"/>
      <c r="AP6" s="418"/>
      <c r="AQ6" s="419"/>
      <c r="AR6" s="416"/>
      <c r="AS6" s="417"/>
      <c r="AT6" s="417"/>
      <c r="AU6" s="420"/>
      <c r="AV6" s="415"/>
      <c r="AW6" s="416"/>
      <c r="AX6" s="417"/>
      <c r="AY6" s="417"/>
      <c r="AZ6" s="418"/>
      <c r="BA6" s="419"/>
      <c r="BB6" s="416"/>
      <c r="BC6" s="407"/>
      <c r="BD6" s="407"/>
      <c r="BE6" s="407"/>
      <c r="BF6" s="407"/>
      <c r="BG6" s="407"/>
      <c r="BH6" s="407"/>
      <c r="BI6" s="407"/>
      <c r="BJ6" s="407"/>
      <c r="BK6" s="407"/>
      <c r="BL6" s="407"/>
      <c r="BM6" s="407"/>
      <c r="BN6" s="407"/>
      <c r="BO6" s="407"/>
      <c r="BP6" s="407"/>
      <c r="BQ6" s="407"/>
      <c r="BR6" s="407"/>
      <c r="BS6" s="407"/>
      <c r="BT6" s="407"/>
      <c r="BU6" s="407"/>
      <c r="BV6" s="407"/>
      <c r="BW6" s="407"/>
      <c r="BX6" s="407"/>
      <c r="BY6" s="407"/>
      <c r="BZ6" s="407"/>
      <c r="CA6" s="407"/>
      <c r="CB6" s="407"/>
      <c r="CC6" s="407"/>
      <c r="CD6" s="407"/>
      <c r="CE6" s="407"/>
      <c r="CF6" s="407"/>
      <c r="CG6" s="407"/>
      <c r="CH6" s="407"/>
      <c r="CI6" s="407"/>
      <c r="CJ6" s="407"/>
      <c r="CK6" s="407"/>
      <c r="CL6" s="407"/>
      <c r="CM6" s="407"/>
      <c r="CN6" s="407"/>
      <c r="CO6" s="407"/>
      <c r="CP6" s="407"/>
      <c r="CQ6" s="407"/>
      <c r="CR6" s="407"/>
      <c r="CS6" s="407"/>
      <c r="CT6" s="407"/>
      <c r="CU6" s="407"/>
      <c r="CV6" s="407"/>
      <c r="CW6" s="407"/>
      <c r="CX6" s="407"/>
      <c r="CY6" s="407"/>
      <c r="CZ6" s="407"/>
      <c r="DA6" s="407"/>
      <c r="DB6" s="407"/>
      <c r="DC6" s="407"/>
      <c r="DD6" s="421"/>
    </row>
    <row r="7" spans="1:107" s="433" customFormat="1" ht="33" customHeight="1" thickBot="1" thickTop="1">
      <c r="A7" s="951" t="s">
        <v>163</v>
      </c>
      <c r="B7" s="952"/>
      <c r="C7" s="410"/>
      <c r="D7" s="411"/>
      <c r="E7" s="412"/>
      <c r="F7" s="416">
        <f>F6+F9+F10+F11+F12+F13+F14+F15+F16+F17+F18+F19+F20</f>
        <v>0</v>
      </c>
      <c r="G7" s="414"/>
      <c r="H7" s="415"/>
      <c r="I7" s="423"/>
      <c r="J7" s="424"/>
      <c r="K7" s="424"/>
      <c r="L7" s="418"/>
      <c r="M7" s="419"/>
      <c r="N7" s="416"/>
      <c r="O7" s="417"/>
      <c r="P7" s="424"/>
      <c r="Q7" s="425"/>
      <c r="R7" s="415"/>
      <c r="S7" s="423"/>
      <c r="T7" s="417"/>
      <c r="U7" s="424"/>
      <c r="V7" s="418"/>
      <c r="W7" s="419"/>
      <c r="X7" s="423"/>
      <c r="Y7" s="417"/>
      <c r="Z7" s="424"/>
      <c r="AA7" s="418"/>
      <c r="AB7" s="886"/>
      <c r="AC7" s="887"/>
      <c r="AD7" s="888"/>
      <c r="AE7" s="889"/>
      <c r="AF7" s="890"/>
      <c r="AG7" s="419"/>
      <c r="AH7" s="423"/>
      <c r="AI7" s="417"/>
      <c r="AJ7" s="426"/>
      <c r="AK7" s="427"/>
      <c r="AL7" s="428"/>
      <c r="AM7" s="429"/>
      <c r="AN7" s="430"/>
      <c r="AO7" s="426"/>
      <c r="AP7" s="431"/>
      <c r="AQ7" s="432"/>
      <c r="AR7" s="429"/>
      <c r="AS7" s="430"/>
      <c r="AT7" s="424"/>
      <c r="AU7" s="425"/>
      <c r="AV7" s="415"/>
      <c r="AW7" s="423"/>
      <c r="AX7" s="417"/>
      <c r="AY7" s="424"/>
      <c r="AZ7" s="418"/>
      <c r="BA7" s="419"/>
      <c r="BB7" s="416"/>
      <c r="BC7" s="407"/>
      <c r="BD7" s="407"/>
      <c r="BE7" s="407"/>
      <c r="BF7" s="407"/>
      <c r="BG7" s="407"/>
      <c r="BH7" s="407"/>
      <c r="BI7" s="407"/>
      <c r="BJ7" s="407"/>
      <c r="BK7" s="407"/>
      <c r="BL7" s="407"/>
      <c r="BM7" s="407"/>
      <c r="BN7" s="407"/>
      <c r="BO7" s="407"/>
      <c r="BP7" s="407"/>
      <c r="BQ7" s="407"/>
      <c r="BR7" s="407"/>
      <c r="BS7" s="407"/>
      <c r="BT7" s="407"/>
      <c r="BU7" s="407"/>
      <c r="BV7" s="407"/>
      <c r="BW7" s="407"/>
      <c r="BX7" s="407"/>
      <c r="BY7" s="407"/>
      <c r="BZ7" s="407"/>
      <c r="CA7" s="407"/>
      <c r="CB7" s="407"/>
      <c r="CC7" s="407"/>
      <c r="CD7" s="407"/>
      <c r="CE7" s="407"/>
      <c r="CF7" s="407"/>
      <c r="CG7" s="407"/>
      <c r="CH7" s="407"/>
      <c r="CI7" s="407"/>
      <c r="CJ7" s="407"/>
      <c r="CK7" s="407"/>
      <c r="CL7" s="407"/>
      <c r="CM7" s="407"/>
      <c r="CN7" s="407"/>
      <c r="CO7" s="407"/>
      <c r="CP7" s="407"/>
      <c r="CQ7" s="407"/>
      <c r="CR7" s="407"/>
      <c r="CS7" s="407"/>
      <c r="CT7" s="407"/>
      <c r="CU7" s="407"/>
      <c r="CV7" s="407"/>
      <c r="CW7" s="407"/>
      <c r="CX7" s="407"/>
      <c r="CY7" s="407"/>
      <c r="CZ7" s="407"/>
      <c r="DA7" s="407"/>
      <c r="DB7" s="407"/>
      <c r="DC7" s="407"/>
    </row>
    <row r="8" spans="1:107" s="433" customFormat="1" ht="34.5" customHeight="1" thickBot="1">
      <c r="A8" s="959" t="s">
        <v>465</v>
      </c>
      <c r="B8" s="960"/>
      <c r="C8" s="410"/>
      <c r="D8" s="411"/>
      <c r="E8" s="412"/>
      <c r="F8" s="416">
        <f>F6-F7</f>
        <v>0</v>
      </c>
      <c r="G8" s="538"/>
      <c r="H8" s="415"/>
      <c r="I8" s="423"/>
      <c r="J8" s="424"/>
      <c r="K8" s="424"/>
      <c r="L8" s="418"/>
      <c r="M8" s="419"/>
      <c r="N8" s="416"/>
      <c r="O8" s="417"/>
      <c r="P8" s="424"/>
      <c r="Q8" s="425"/>
      <c r="R8" s="415"/>
      <c r="S8" s="423"/>
      <c r="T8" s="417"/>
      <c r="U8" s="424"/>
      <c r="V8" s="418"/>
      <c r="W8" s="419"/>
      <c r="X8" s="423"/>
      <c r="Y8" s="417"/>
      <c r="Z8" s="424"/>
      <c r="AA8" s="418"/>
      <c r="AB8" s="891"/>
      <c r="AC8" s="892"/>
      <c r="AD8" s="893"/>
      <c r="AE8" s="894"/>
      <c r="AF8" s="895"/>
      <c r="AG8" s="419"/>
      <c r="AH8" s="423"/>
      <c r="AI8" s="417"/>
      <c r="AJ8" s="424"/>
      <c r="AK8" s="425"/>
      <c r="AL8" s="415"/>
      <c r="AM8" s="423"/>
      <c r="AN8" s="417"/>
      <c r="AO8" s="424"/>
      <c r="AP8" s="418"/>
      <c r="AQ8" s="419"/>
      <c r="AR8" s="423"/>
      <c r="AS8" s="417"/>
      <c r="AT8" s="417"/>
      <c r="AU8" s="425"/>
      <c r="AV8" s="415"/>
      <c r="AW8" s="423"/>
      <c r="AX8" s="417"/>
      <c r="AY8" s="424"/>
      <c r="AZ8" s="418"/>
      <c r="BA8" s="419"/>
      <c r="BB8" s="416"/>
      <c r="BC8" s="407"/>
      <c r="BD8" s="407"/>
      <c r="BE8" s="407"/>
      <c r="BF8" s="407"/>
      <c r="BG8" s="407"/>
      <c r="BH8" s="407"/>
      <c r="BI8" s="407"/>
      <c r="BJ8" s="407"/>
      <c r="BK8" s="407"/>
      <c r="BL8" s="407"/>
      <c r="BM8" s="407"/>
      <c r="BN8" s="407"/>
      <c r="BO8" s="407"/>
      <c r="BP8" s="407"/>
      <c r="BQ8" s="407"/>
      <c r="BR8" s="407"/>
      <c r="BS8" s="407"/>
      <c r="BT8" s="407"/>
      <c r="BU8" s="407"/>
      <c r="BV8" s="407"/>
      <c r="BW8" s="407"/>
      <c r="BX8" s="407"/>
      <c r="BY8" s="407"/>
      <c r="BZ8" s="407"/>
      <c r="CA8" s="407"/>
      <c r="CB8" s="407"/>
      <c r="CC8" s="407"/>
      <c r="CD8" s="407"/>
      <c r="CE8" s="407"/>
      <c r="CF8" s="407"/>
      <c r="CG8" s="407"/>
      <c r="CH8" s="407"/>
      <c r="CI8" s="407"/>
      <c r="CJ8" s="407"/>
      <c r="CK8" s="407"/>
      <c r="CL8" s="407"/>
      <c r="CM8" s="407"/>
      <c r="CN8" s="407"/>
      <c r="CO8" s="407"/>
      <c r="CP8" s="407"/>
      <c r="CQ8" s="407"/>
      <c r="CR8" s="407"/>
      <c r="CS8" s="407"/>
      <c r="CT8" s="407"/>
      <c r="CU8" s="407"/>
      <c r="CV8" s="407"/>
      <c r="CW8" s="407"/>
      <c r="CX8" s="407"/>
      <c r="CY8" s="407"/>
      <c r="CZ8" s="407"/>
      <c r="DA8" s="407"/>
      <c r="DB8" s="407"/>
      <c r="DC8" s="407"/>
    </row>
    <row r="9" spans="1:107" ht="16.5" customHeight="1">
      <c r="A9" s="434"/>
      <c r="B9" s="435" t="s">
        <v>3</v>
      </c>
      <c r="C9" s="352"/>
      <c r="D9" s="353">
        <v>24</v>
      </c>
      <c r="E9" s="353">
        <v>23</v>
      </c>
      <c r="F9" s="436">
        <f>J9+O9+T9+Y9+AD9+AI9+AN9+AS9+AX9</f>
        <v>0</v>
      </c>
      <c r="G9" s="897">
        <f>E9-D9</f>
        <v>-1</v>
      </c>
      <c r="H9" s="353">
        <v>2.5</v>
      </c>
      <c r="I9" s="353">
        <v>2.5</v>
      </c>
      <c r="J9" s="381">
        <v>0</v>
      </c>
      <c r="K9" s="381">
        <v>0</v>
      </c>
      <c r="L9" s="383">
        <v>0</v>
      </c>
      <c r="M9" s="353">
        <v>0</v>
      </c>
      <c r="N9" s="354">
        <v>0</v>
      </c>
      <c r="O9" s="354">
        <v>0</v>
      </c>
      <c r="P9" s="381">
        <v>0</v>
      </c>
      <c r="Q9" s="381">
        <v>0</v>
      </c>
      <c r="R9" s="437">
        <v>9.5</v>
      </c>
      <c r="S9" s="353">
        <v>8.5</v>
      </c>
      <c r="T9" s="354">
        <v>0</v>
      </c>
      <c r="U9" s="381">
        <v>0</v>
      </c>
      <c r="V9" s="383">
        <v>0</v>
      </c>
      <c r="W9" s="353">
        <v>9</v>
      </c>
      <c r="X9" s="353">
        <v>9</v>
      </c>
      <c r="Y9" s="354">
        <v>0</v>
      </c>
      <c r="Z9" s="381">
        <v>0</v>
      </c>
      <c r="AA9" s="383">
        <v>0</v>
      </c>
      <c r="AB9" s="876">
        <v>0</v>
      </c>
      <c r="AC9" s="503">
        <v>0</v>
      </c>
      <c r="AD9" s="877">
        <v>0</v>
      </c>
      <c r="AE9" s="878">
        <v>0</v>
      </c>
      <c r="AF9" s="879">
        <v>0</v>
      </c>
      <c r="AG9" s="353">
        <v>2</v>
      </c>
      <c r="AH9" s="353">
        <v>2</v>
      </c>
      <c r="AI9" s="354">
        <v>0</v>
      </c>
      <c r="AJ9" s="381">
        <v>0</v>
      </c>
      <c r="AK9" s="381">
        <v>0</v>
      </c>
      <c r="AL9" s="437">
        <v>1</v>
      </c>
      <c r="AM9" s="353">
        <v>1</v>
      </c>
      <c r="AN9" s="354">
        <v>0</v>
      </c>
      <c r="AO9" s="381">
        <v>0</v>
      </c>
      <c r="AP9" s="383">
        <v>0</v>
      </c>
      <c r="AQ9" s="353">
        <v>0</v>
      </c>
      <c r="AR9" s="353">
        <v>0</v>
      </c>
      <c r="AS9" s="354">
        <v>0</v>
      </c>
      <c r="AT9" s="381">
        <v>0</v>
      </c>
      <c r="AU9" s="381">
        <v>0</v>
      </c>
      <c r="AV9" s="437">
        <v>0</v>
      </c>
      <c r="AW9" s="353">
        <v>0</v>
      </c>
      <c r="AX9" s="354">
        <v>0</v>
      </c>
      <c r="AY9" s="381">
        <v>0</v>
      </c>
      <c r="AZ9" s="383">
        <v>0</v>
      </c>
      <c r="BA9" s="353">
        <f aca="true" t="shared" si="0" ref="BA9:BB20">H9+M9+R9+W9+AB9+AG9+AL9+AQ9+AV9</f>
        <v>24</v>
      </c>
      <c r="BB9" s="354">
        <f t="shared" si="0"/>
        <v>23</v>
      </c>
      <c r="BL9" s="387"/>
      <c r="BM9" s="387"/>
      <c r="BN9" s="387"/>
      <c r="BO9" s="387"/>
      <c r="BP9" s="387"/>
      <c r="BQ9" s="387"/>
      <c r="BR9" s="387"/>
      <c r="BS9" s="387"/>
      <c r="BT9" s="387"/>
      <c r="BU9" s="387"/>
      <c r="BV9" s="387"/>
      <c r="BW9" s="387"/>
      <c r="BX9" s="387"/>
      <c r="BY9" s="387"/>
      <c r="BZ9" s="387"/>
      <c r="CA9" s="387"/>
      <c r="CB9" s="387"/>
      <c r="CC9" s="387"/>
      <c r="CD9" s="387"/>
      <c r="CE9" s="387"/>
      <c r="CF9" s="387"/>
      <c r="CG9" s="387"/>
      <c r="CH9" s="387"/>
      <c r="CI9" s="387"/>
      <c r="CJ9" s="387"/>
      <c r="CK9" s="387"/>
      <c r="CL9" s="387"/>
      <c r="CM9" s="387"/>
      <c r="CN9" s="387"/>
      <c r="CO9" s="387"/>
      <c r="CP9" s="387"/>
      <c r="CQ9" s="387"/>
      <c r="CR9" s="387"/>
      <c r="CS9" s="387"/>
      <c r="CT9" s="387"/>
      <c r="CU9" s="387"/>
      <c r="CV9" s="387"/>
      <c r="CW9" s="387"/>
      <c r="CX9" s="387"/>
      <c r="CY9" s="387"/>
      <c r="CZ9" s="387"/>
      <c r="DA9" s="387"/>
      <c r="DB9" s="387"/>
      <c r="DC9" s="387"/>
    </row>
    <row r="10" spans="1:107" ht="16.5" customHeight="1">
      <c r="A10" s="438"/>
      <c r="B10" s="439" t="s">
        <v>4</v>
      </c>
      <c r="C10" s="356"/>
      <c r="D10" s="353">
        <v>24</v>
      </c>
      <c r="E10" s="353">
        <v>23</v>
      </c>
      <c r="F10" s="436">
        <f aca="true" t="shared" si="1" ref="F10:F20">J10+O10+T10+Y10+AD10+AI10+AN10+AS10+AX10</f>
        <v>0</v>
      </c>
      <c r="G10" s="358">
        <f aca="true" t="shared" si="2" ref="G10:G20">E10-D10</f>
        <v>-1</v>
      </c>
      <c r="H10" s="357">
        <v>2.5</v>
      </c>
      <c r="I10" s="357">
        <v>2.5</v>
      </c>
      <c r="J10" s="381">
        <v>0</v>
      </c>
      <c r="K10" s="381">
        <v>0</v>
      </c>
      <c r="L10" s="383">
        <v>0</v>
      </c>
      <c r="M10" s="357">
        <v>0</v>
      </c>
      <c r="N10" s="358">
        <v>0</v>
      </c>
      <c r="O10" s="358">
        <v>0</v>
      </c>
      <c r="P10" s="381">
        <v>0</v>
      </c>
      <c r="Q10" s="381">
        <v>0</v>
      </c>
      <c r="R10" s="440">
        <v>9.5</v>
      </c>
      <c r="S10" s="357">
        <v>8.5</v>
      </c>
      <c r="T10" s="354">
        <v>0</v>
      </c>
      <c r="U10" s="381">
        <v>0</v>
      </c>
      <c r="V10" s="383">
        <v>0</v>
      </c>
      <c r="W10" s="357">
        <v>9</v>
      </c>
      <c r="X10" s="357">
        <v>9</v>
      </c>
      <c r="Y10" s="358">
        <v>0</v>
      </c>
      <c r="Z10" s="381">
        <v>0</v>
      </c>
      <c r="AA10" s="382">
        <v>0</v>
      </c>
      <c r="AB10" s="357">
        <v>0</v>
      </c>
      <c r="AC10" s="358">
        <v>0</v>
      </c>
      <c r="AD10" s="358">
        <v>0</v>
      </c>
      <c r="AE10" s="358">
        <v>0</v>
      </c>
      <c r="AF10" s="382">
        <v>0</v>
      </c>
      <c r="AG10" s="357">
        <v>2</v>
      </c>
      <c r="AH10" s="357">
        <v>2</v>
      </c>
      <c r="AI10" s="358">
        <v>0</v>
      </c>
      <c r="AJ10" s="381">
        <v>0</v>
      </c>
      <c r="AK10" s="381">
        <v>0</v>
      </c>
      <c r="AL10" s="440">
        <v>1</v>
      </c>
      <c r="AM10" s="357">
        <v>1</v>
      </c>
      <c r="AN10" s="358">
        <v>0</v>
      </c>
      <c r="AO10" s="381">
        <v>0</v>
      </c>
      <c r="AP10" s="383">
        <v>0</v>
      </c>
      <c r="AQ10" s="357">
        <v>0</v>
      </c>
      <c r="AR10" s="357">
        <v>0</v>
      </c>
      <c r="AS10" s="358">
        <v>0</v>
      </c>
      <c r="AT10" s="381">
        <v>0</v>
      </c>
      <c r="AU10" s="381">
        <v>0</v>
      </c>
      <c r="AV10" s="440">
        <v>0</v>
      </c>
      <c r="AW10" s="357">
        <v>0</v>
      </c>
      <c r="AX10" s="358">
        <v>0</v>
      </c>
      <c r="AY10" s="381">
        <v>0</v>
      </c>
      <c r="AZ10" s="383">
        <v>0</v>
      </c>
      <c r="BA10" s="353">
        <f t="shared" si="0"/>
        <v>24</v>
      </c>
      <c r="BB10" s="354">
        <f t="shared" si="0"/>
        <v>23</v>
      </c>
      <c r="BL10" s="387"/>
      <c r="BM10" s="387"/>
      <c r="BN10" s="387"/>
      <c r="BO10" s="387"/>
      <c r="BP10" s="387"/>
      <c r="BQ10" s="387"/>
      <c r="BR10" s="387"/>
      <c r="BS10" s="387"/>
      <c r="BT10" s="387"/>
      <c r="BU10" s="387"/>
      <c r="BV10" s="387"/>
      <c r="BW10" s="387"/>
      <c r="BX10" s="387"/>
      <c r="BY10" s="387"/>
      <c r="BZ10" s="387"/>
      <c r="CA10" s="387"/>
      <c r="CB10" s="387"/>
      <c r="CC10" s="387"/>
      <c r="CD10" s="387"/>
      <c r="CE10" s="387"/>
      <c r="CF10" s="387"/>
      <c r="CG10" s="387"/>
      <c r="CH10" s="387"/>
      <c r="CI10" s="387"/>
      <c r="CJ10" s="387"/>
      <c r="CK10" s="387"/>
      <c r="CL10" s="387"/>
      <c r="CM10" s="387"/>
      <c r="CN10" s="387"/>
      <c r="CO10" s="387"/>
      <c r="CP10" s="387"/>
      <c r="CQ10" s="387"/>
      <c r="CR10" s="387"/>
      <c r="CS10" s="387"/>
      <c r="CT10" s="387"/>
      <c r="CU10" s="387"/>
      <c r="CV10" s="387"/>
      <c r="CW10" s="387"/>
      <c r="CX10" s="387"/>
      <c r="CY10" s="387"/>
      <c r="CZ10" s="387"/>
      <c r="DA10" s="387"/>
      <c r="DB10" s="387"/>
      <c r="DC10" s="387"/>
    </row>
    <row r="11" spans="1:107" ht="16.5" customHeight="1">
      <c r="A11" s="441"/>
      <c r="B11" s="442" t="s">
        <v>5</v>
      </c>
      <c r="C11" s="356"/>
      <c r="D11" s="353">
        <v>24</v>
      </c>
      <c r="E11" s="353">
        <v>23</v>
      </c>
      <c r="F11" s="436">
        <f t="shared" si="1"/>
        <v>0</v>
      </c>
      <c r="G11" s="354">
        <f t="shared" si="2"/>
        <v>-1</v>
      </c>
      <c r="H11" s="357">
        <v>2.5</v>
      </c>
      <c r="I11" s="357">
        <v>2.5</v>
      </c>
      <c r="J11" s="381">
        <v>0</v>
      </c>
      <c r="K11" s="381">
        <v>0</v>
      </c>
      <c r="L11" s="383">
        <v>0</v>
      </c>
      <c r="M11" s="357">
        <v>0</v>
      </c>
      <c r="N11" s="358">
        <v>0</v>
      </c>
      <c r="O11" s="358">
        <v>0</v>
      </c>
      <c r="P11" s="381">
        <v>0</v>
      </c>
      <c r="Q11" s="381">
        <v>0</v>
      </c>
      <c r="R11" s="440">
        <v>9.5</v>
      </c>
      <c r="S11" s="357">
        <v>8.5</v>
      </c>
      <c r="T11" s="354">
        <v>0</v>
      </c>
      <c r="U11" s="381">
        <v>0</v>
      </c>
      <c r="V11" s="383">
        <v>0</v>
      </c>
      <c r="W11" s="357">
        <v>9</v>
      </c>
      <c r="X11" s="357">
        <v>9</v>
      </c>
      <c r="Y11" s="358">
        <v>0</v>
      </c>
      <c r="Z11" s="381">
        <v>0</v>
      </c>
      <c r="AA11" s="383">
        <v>0</v>
      </c>
      <c r="AB11" s="357">
        <v>0</v>
      </c>
      <c r="AC11" s="358">
        <v>0</v>
      </c>
      <c r="AD11" s="358">
        <v>0</v>
      </c>
      <c r="AE11" s="358">
        <v>0</v>
      </c>
      <c r="AF11" s="382">
        <v>0</v>
      </c>
      <c r="AG11" s="357">
        <v>2</v>
      </c>
      <c r="AH11" s="357">
        <v>2</v>
      </c>
      <c r="AI11" s="358">
        <v>0</v>
      </c>
      <c r="AJ11" s="381">
        <v>0</v>
      </c>
      <c r="AK11" s="381">
        <v>0</v>
      </c>
      <c r="AL11" s="440">
        <v>1</v>
      </c>
      <c r="AM11" s="357">
        <v>1</v>
      </c>
      <c r="AN11" s="358">
        <v>0</v>
      </c>
      <c r="AO11" s="381">
        <v>0</v>
      </c>
      <c r="AP11" s="383">
        <v>0</v>
      </c>
      <c r="AQ11" s="357">
        <v>0</v>
      </c>
      <c r="AR11" s="357">
        <v>0</v>
      </c>
      <c r="AS11" s="358">
        <v>0</v>
      </c>
      <c r="AT11" s="381">
        <v>0</v>
      </c>
      <c r="AU11" s="381">
        <v>0</v>
      </c>
      <c r="AV11" s="440">
        <v>0</v>
      </c>
      <c r="AW11" s="357">
        <v>0</v>
      </c>
      <c r="AX11" s="358">
        <v>0</v>
      </c>
      <c r="AY11" s="381">
        <v>0</v>
      </c>
      <c r="AZ11" s="383">
        <v>0</v>
      </c>
      <c r="BA11" s="353">
        <f t="shared" si="0"/>
        <v>24</v>
      </c>
      <c r="BB11" s="354">
        <f t="shared" si="0"/>
        <v>23</v>
      </c>
      <c r="BL11" s="387"/>
      <c r="BM11" s="387"/>
      <c r="BN11" s="387"/>
      <c r="BO11" s="387"/>
      <c r="BP11" s="387"/>
      <c r="BQ11" s="387"/>
      <c r="BR11" s="387"/>
      <c r="BS11" s="387"/>
      <c r="BT11" s="387"/>
      <c r="BU11" s="387"/>
      <c r="BV11" s="387"/>
      <c r="BW11" s="387"/>
      <c r="BX11" s="387"/>
      <c r="BY11" s="387"/>
      <c r="BZ11" s="387"/>
      <c r="CA11" s="387"/>
      <c r="CB11" s="387"/>
      <c r="CC11" s="387"/>
      <c r="CD11" s="387"/>
      <c r="CE11" s="387"/>
      <c r="CF11" s="387"/>
      <c r="CG11" s="387"/>
      <c r="CH11" s="387"/>
      <c r="CI11" s="387"/>
      <c r="CJ11" s="387"/>
      <c r="CK11" s="387"/>
      <c r="CL11" s="387"/>
      <c r="CM11" s="387"/>
      <c r="CN11" s="387"/>
      <c r="CO11" s="387"/>
      <c r="CP11" s="387"/>
      <c r="CQ11" s="387"/>
      <c r="CR11" s="387"/>
      <c r="CS11" s="387"/>
      <c r="CT11" s="387"/>
      <c r="CU11" s="387"/>
      <c r="CV11" s="387"/>
      <c r="CW11" s="387"/>
      <c r="CX11" s="387"/>
      <c r="CY11" s="387"/>
      <c r="CZ11" s="387"/>
      <c r="DA11" s="387"/>
      <c r="DB11" s="387"/>
      <c r="DC11" s="387"/>
    </row>
    <row r="12" spans="1:107" ht="16.5" customHeight="1">
      <c r="A12" s="438"/>
      <c r="B12" s="439" t="s">
        <v>6</v>
      </c>
      <c r="C12" s="356"/>
      <c r="D12" s="353">
        <v>24</v>
      </c>
      <c r="E12" s="353">
        <v>23</v>
      </c>
      <c r="F12" s="436">
        <f t="shared" si="1"/>
        <v>0</v>
      </c>
      <c r="G12" s="354">
        <f t="shared" si="2"/>
        <v>-1</v>
      </c>
      <c r="H12" s="357">
        <v>2.5</v>
      </c>
      <c r="I12" s="357">
        <v>2.5</v>
      </c>
      <c r="J12" s="381">
        <v>0</v>
      </c>
      <c r="K12" s="381">
        <v>0</v>
      </c>
      <c r="L12" s="383">
        <v>0</v>
      </c>
      <c r="M12" s="357">
        <v>0</v>
      </c>
      <c r="N12" s="358">
        <v>0</v>
      </c>
      <c r="O12" s="358">
        <v>0</v>
      </c>
      <c r="P12" s="381">
        <v>0</v>
      </c>
      <c r="Q12" s="381">
        <v>0</v>
      </c>
      <c r="R12" s="440">
        <v>9.5</v>
      </c>
      <c r="S12" s="357">
        <v>8.5</v>
      </c>
      <c r="T12" s="354">
        <v>0</v>
      </c>
      <c r="U12" s="381">
        <v>0</v>
      </c>
      <c r="V12" s="383">
        <v>0</v>
      </c>
      <c r="W12" s="357">
        <v>9</v>
      </c>
      <c r="X12" s="357">
        <v>9</v>
      </c>
      <c r="Y12" s="358">
        <v>0</v>
      </c>
      <c r="Z12" s="381">
        <v>0</v>
      </c>
      <c r="AA12" s="383">
        <v>0</v>
      </c>
      <c r="AB12" s="357">
        <v>0</v>
      </c>
      <c r="AC12" s="358">
        <v>0</v>
      </c>
      <c r="AD12" s="358">
        <v>0</v>
      </c>
      <c r="AE12" s="358">
        <v>0</v>
      </c>
      <c r="AF12" s="382">
        <v>0</v>
      </c>
      <c r="AG12" s="357">
        <v>2</v>
      </c>
      <c r="AH12" s="357">
        <v>2</v>
      </c>
      <c r="AI12" s="358">
        <v>0</v>
      </c>
      <c r="AJ12" s="381">
        <v>0</v>
      </c>
      <c r="AK12" s="381">
        <v>0</v>
      </c>
      <c r="AL12" s="440">
        <v>1</v>
      </c>
      <c r="AM12" s="357">
        <v>1</v>
      </c>
      <c r="AN12" s="358">
        <v>0</v>
      </c>
      <c r="AO12" s="381">
        <v>0</v>
      </c>
      <c r="AP12" s="383">
        <v>0</v>
      </c>
      <c r="AQ12" s="357">
        <v>0</v>
      </c>
      <c r="AR12" s="357">
        <v>0</v>
      </c>
      <c r="AS12" s="358">
        <v>0</v>
      </c>
      <c r="AT12" s="381">
        <v>0</v>
      </c>
      <c r="AU12" s="381">
        <v>0</v>
      </c>
      <c r="AV12" s="440">
        <v>0</v>
      </c>
      <c r="AW12" s="357">
        <v>0</v>
      </c>
      <c r="AX12" s="358">
        <v>0</v>
      </c>
      <c r="AY12" s="381">
        <v>0</v>
      </c>
      <c r="AZ12" s="383">
        <v>0</v>
      </c>
      <c r="BA12" s="353">
        <f t="shared" si="0"/>
        <v>24</v>
      </c>
      <c r="BB12" s="354">
        <f t="shared" si="0"/>
        <v>23</v>
      </c>
      <c r="BL12" s="387"/>
      <c r="BM12" s="387"/>
      <c r="BN12" s="387"/>
      <c r="BO12" s="387"/>
      <c r="BP12" s="387"/>
      <c r="BQ12" s="387"/>
      <c r="BR12" s="387"/>
      <c r="BS12" s="387"/>
      <c r="BT12" s="387"/>
      <c r="BU12" s="387"/>
      <c r="BV12" s="387"/>
      <c r="BW12" s="387"/>
      <c r="BX12" s="387"/>
      <c r="BY12" s="387"/>
      <c r="BZ12" s="387"/>
      <c r="CA12" s="387"/>
      <c r="CB12" s="387"/>
      <c r="CC12" s="387"/>
      <c r="CD12" s="387"/>
      <c r="CE12" s="387"/>
      <c r="CF12" s="387"/>
      <c r="CG12" s="387"/>
      <c r="CH12" s="387"/>
      <c r="CI12" s="387"/>
      <c r="CJ12" s="387"/>
      <c r="CK12" s="387"/>
      <c r="CL12" s="387"/>
      <c r="CM12" s="387"/>
      <c r="CN12" s="387"/>
      <c r="CO12" s="387"/>
      <c r="CP12" s="387"/>
      <c r="CQ12" s="387"/>
      <c r="CR12" s="387"/>
      <c r="CS12" s="387"/>
      <c r="CT12" s="387"/>
      <c r="CU12" s="387"/>
      <c r="CV12" s="387"/>
      <c r="CW12" s="387"/>
      <c r="CX12" s="387"/>
      <c r="CY12" s="387"/>
      <c r="CZ12" s="387"/>
      <c r="DA12" s="387"/>
      <c r="DB12" s="387"/>
      <c r="DC12" s="387"/>
    </row>
    <row r="13" spans="1:54" ht="16.5" customHeight="1">
      <c r="A13" s="441"/>
      <c r="B13" s="442" t="s">
        <v>7</v>
      </c>
      <c r="C13" s="356"/>
      <c r="D13" s="353">
        <v>24</v>
      </c>
      <c r="E13" s="353">
        <v>23</v>
      </c>
      <c r="F13" s="436">
        <f t="shared" si="1"/>
        <v>0</v>
      </c>
      <c r="G13" s="382">
        <f t="shared" si="2"/>
        <v>-1</v>
      </c>
      <c r="H13" s="357">
        <v>2.5</v>
      </c>
      <c r="I13" s="358">
        <v>2.5</v>
      </c>
      <c r="J13" s="358">
        <v>0</v>
      </c>
      <c r="K13" s="358">
        <v>0</v>
      </c>
      <c r="L13" s="382">
        <v>0</v>
      </c>
      <c r="M13" s="357">
        <v>0</v>
      </c>
      <c r="N13" s="358">
        <v>0</v>
      </c>
      <c r="O13" s="358">
        <v>0</v>
      </c>
      <c r="P13" s="381">
        <v>0</v>
      </c>
      <c r="Q13" s="382">
        <v>0</v>
      </c>
      <c r="R13" s="357">
        <v>9.5</v>
      </c>
      <c r="S13" s="357">
        <v>8.5</v>
      </c>
      <c r="T13" s="354">
        <v>0</v>
      </c>
      <c r="U13" s="381">
        <v>0</v>
      </c>
      <c r="V13" s="383">
        <v>0</v>
      </c>
      <c r="W13" s="357">
        <v>9</v>
      </c>
      <c r="X13" s="357">
        <v>9</v>
      </c>
      <c r="Y13" s="358">
        <v>0</v>
      </c>
      <c r="Z13" s="381">
        <v>0</v>
      </c>
      <c r="AA13" s="381">
        <v>0</v>
      </c>
      <c r="AB13" s="440">
        <v>0</v>
      </c>
      <c r="AC13" s="358">
        <v>0</v>
      </c>
      <c r="AD13" s="358">
        <v>0</v>
      </c>
      <c r="AE13" s="358">
        <v>0</v>
      </c>
      <c r="AF13" s="608">
        <v>0</v>
      </c>
      <c r="AG13" s="440">
        <v>2</v>
      </c>
      <c r="AH13" s="357">
        <v>2</v>
      </c>
      <c r="AI13" s="358">
        <v>0</v>
      </c>
      <c r="AJ13" s="381">
        <v>0</v>
      </c>
      <c r="AK13" s="381">
        <v>0</v>
      </c>
      <c r="AL13" s="440">
        <v>1</v>
      </c>
      <c r="AM13" s="357">
        <v>1</v>
      </c>
      <c r="AN13" s="358">
        <v>0</v>
      </c>
      <c r="AO13" s="381">
        <v>0</v>
      </c>
      <c r="AP13" s="383">
        <v>0</v>
      </c>
      <c r="AQ13" s="357">
        <v>0</v>
      </c>
      <c r="AR13" s="357">
        <v>0</v>
      </c>
      <c r="AS13" s="358">
        <v>0</v>
      </c>
      <c r="AT13" s="381">
        <v>0</v>
      </c>
      <c r="AU13" s="381">
        <v>0</v>
      </c>
      <c r="AV13" s="440">
        <v>0</v>
      </c>
      <c r="AW13" s="357">
        <v>0</v>
      </c>
      <c r="AX13" s="358">
        <v>0</v>
      </c>
      <c r="AY13" s="381">
        <v>0</v>
      </c>
      <c r="AZ13" s="383">
        <v>0</v>
      </c>
      <c r="BA13" s="353">
        <f t="shared" si="0"/>
        <v>24</v>
      </c>
      <c r="BB13" s="354">
        <f t="shared" si="0"/>
        <v>23</v>
      </c>
    </row>
    <row r="14" spans="1:54" ht="16.5" customHeight="1">
      <c r="A14" s="438"/>
      <c r="B14" s="439" t="s">
        <v>8</v>
      </c>
      <c r="C14" s="356"/>
      <c r="D14" s="353">
        <v>24</v>
      </c>
      <c r="E14" s="353">
        <v>23</v>
      </c>
      <c r="F14" s="436">
        <f t="shared" si="1"/>
        <v>0</v>
      </c>
      <c r="G14" s="383">
        <f t="shared" si="2"/>
        <v>-1</v>
      </c>
      <c r="H14" s="357">
        <v>2.5</v>
      </c>
      <c r="I14" s="357">
        <v>2.5</v>
      </c>
      <c r="J14" s="357">
        <v>0</v>
      </c>
      <c r="K14" s="357">
        <v>0</v>
      </c>
      <c r="L14" s="382">
        <v>0</v>
      </c>
      <c r="M14" s="357">
        <v>0</v>
      </c>
      <c r="N14" s="358">
        <v>0</v>
      </c>
      <c r="O14" s="358">
        <v>0</v>
      </c>
      <c r="P14" s="358">
        <v>0</v>
      </c>
      <c r="Q14" s="382">
        <v>0</v>
      </c>
      <c r="R14" s="357">
        <v>9.5</v>
      </c>
      <c r="S14" s="357">
        <v>8.5</v>
      </c>
      <c r="T14" s="354">
        <v>0</v>
      </c>
      <c r="U14" s="381">
        <v>0</v>
      </c>
      <c r="V14" s="383">
        <v>0</v>
      </c>
      <c r="W14" s="357">
        <v>9</v>
      </c>
      <c r="X14" s="357">
        <v>9</v>
      </c>
      <c r="Y14" s="358">
        <v>0</v>
      </c>
      <c r="Z14" s="381">
        <v>0</v>
      </c>
      <c r="AA14" s="381">
        <v>0</v>
      </c>
      <c r="AB14" s="440">
        <v>0</v>
      </c>
      <c r="AC14" s="358">
        <v>0</v>
      </c>
      <c r="AD14" s="358">
        <v>0</v>
      </c>
      <c r="AE14" s="358">
        <v>0</v>
      </c>
      <c r="AF14" s="608">
        <v>0</v>
      </c>
      <c r="AG14" s="440">
        <v>2</v>
      </c>
      <c r="AH14" s="357">
        <v>2</v>
      </c>
      <c r="AI14" s="358">
        <v>0</v>
      </c>
      <c r="AJ14" s="381">
        <v>0</v>
      </c>
      <c r="AK14" s="381">
        <v>0</v>
      </c>
      <c r="AL14" s="440">
        <v>1</v>
      </c>
      <c r="AM14" s="357">
        <v>1</v>
      </c>
      <c r="AN14" s="358">
        <v>0</v>
      </c>
      <c r="AO14" s="381">
        <v>0</v>
      </c>
      <c r="AP14" s="383">
        <v>0</v>
      </c>
      <c r="AQ14" s="357">
        <v>0</v>
      </c>
      <c r="AR14" s="357">
        <v>0</v>
      </c>
      <c r="AS14" s="358">
        <v>0</v>
      </c>
      <c r="AT14" s="381">
        <v>0</v>
      </c>
      <c r="AU14" s="381">
        <v>0</v>
      </c>
      <c r="AV14" s="440">
        <v>0</v>
      </c>
      <c r="AW14" s="357">
        <v>0</v>
      </c>
      <c r="AX14" s="358">
        <v>0</v>
      </c>
      <c r="AY14" s="381">
        <v>0</v>
      </c>
      <c r="AZ14" s="383">
        <v>0</v>
      </c>
      <c r="BA14" s="353">
        <f t="shared" si="0"/>
        <v>24</v>
      </c>
      <c r="BB14" s="354">
        <f t="shared" si="0"/>
        <v>23</v>
      </c>
    </row>
    <row r="15" spans="1:54" ht="16.5" customHeight="1">
      <c r="A15" s="441"/>
      <c r="B15" s="442" t="s">
        <v>9</v>
      </c>
      <c r="C15" s="356"/>
      <c r="D15" s="353">
        <v>24</v>
      </c>
      <c r="E15" s="353">
        <v>23</v>
      </c>
      <c r="F15" s="436">
        <f t="shared" si="1"/>
        <v>0</v>
      </c>
      <c r="G15" s="879">
        <f t="shared" si="2"/>
        <v>-1</v>
      </c>
      <c r="H15" s="353">
        <v>2.5</v>
      </c>
      <c r="I15" s="353">
        <v>2.5</v>
      </c>
      <c r="J15" s="381">
        <v>0</v>
      </c>
      <c r="K15" s="381">
        <v>0</v>
      </c>
      <c r="L15" s="383">
        <v>0</v>
      </c>
      <c r="M15" s="353">
        <v>0</v>
      </c>
      <c r="N15" s="354">
        <v>0</v>
      </c>
      <c r="O15" s="354">
        <v>0</v>
      </c>
      <c r="P15" s="381">
        <v>0</v>
      </c>
      <c r="Q15" s="381">
        <v>0</v>
      </c>
      <c r="R15" s="440">
        <v>9.5</v>
      </c>
      <c r="S15" s="357">
        <v>8.5</v>
      </c>
      <c r="T15" s="354">
        <v>0</v>
      </c>
      <c r="U15" s="381">
        <v>0</v>
      </c>
      <c r="V15" s="383">
        <v>0</v>
      </c>
      <c r="W15" s="357">
        <v>9</v>
      </c>
      <c r="X15" s="357">
        <v>9</v>
      </c>
      <c r="Y15" s="358">
        <v>0</v>
      </c>
      <c r="Z15" s="381">
        <v>0</v>
      </c>
      <c r="AA15" s="381">
        <v>0</v>
      </c>
      <c r="AB15" s="440">
        <v>0</v>
      </c>
      <c r="AC15" s="358">
        <v>0</v>
      </c>
      <c r="AD15" s="358">
        <v>0</v>
      </c>
      <c r="AE15" s="358">
        <v>0</v>
      </c>
      <c r="AF15" s="608">
        <v>0</v>
      </c>
      <c r="AG15" s="440">
        <v>2</v>
      </c>
      <c r="AH15" s="357">
        <v>2</v>
      </c>
      <c r="AI15" s="358">
        <v>0</v>
      </c>
      <c r="AJ15" s="381">
        <v>0</v>
      </c>
      <c r="AK15" s="381">
        <v>0</v>
      </c>
      <c r="AL15" s="440">
        <v>1</v>
      </c>
      <c r="AM15" s="357">
        <v>1</v>
      </c>
      <c r="AN15" s="358">
        <v>0</v>
      </c>
      <c r="AO15" s="381">
        <v>0</v>
      </c>
      <c r="AP15" s="383">
        <v>0</v>
      </c>
      <c r="AQ15" s="357">
        <v>0</v>
      </c>
      <c r="AR15" s="357">
        <v>0</v>
      </c>
      <c r="AS15" s="358">
        <v>0</v>
      </c>
      <c r="AT15" s="381">
        <v>0</v>
      </c>
      <c r="AU15" s="381">
        <v>0</v>
      </c>
      <c r="AV15" s="440">
        <v>0</v>
      </c>
      <c r="AW15" s="357">
        <v>0</v>
      </c>
      <c r="AX15" s="358">
        <v>0</v>
      </c>
      <c r="AY15" s="381">
        <v>0</v>
      </c>
      <c r="AZ15" s="383">
        <v>0</v>
      </c>
      <c r="BA15" s="353">
        <f t="shared" si="0"/>
        <v>24</v>
      </c>
      <c r="BB15" s="354">
        <f t="shared" si="0"/>
        <v>23</v>
      </c>
    </row>
    <row r="16" spans="1:54" ht="16.5" customHeight="1">
      <c r="A16" s="438"/>
      <c r="B16" s="439" t="s">
        <v>10</v>
      </c>
      <c r="C16" s="356"/>
      <c r="D16" s="353">
        <v>24</v>
      </c>
      <c r="E16" s="353">
        <v>23</v>
      </c>
      <c r="F16" s="436">
        <f t="shared" si="1"/>
        <v>0</v>
      </c>
      <c r="G16" s="358">
        <f t="shared" si="2"/>
        <v>-1</v>
      </c>
      <c r="H16" s="357">
        <v>2.5</v>
      </c>
      <c r="I16" s="357">
        <v>2.5</v>
      </c>
      <c r="J16" s="381">
        <v>0</v>
      </c>
      <c r="K16" s="381">
        <v>0</v>
      </c>
      <c r="L16" s="383">
        <v>0</v>
      </c>
      <c r="M16" s="357">
        <v>0</v>
      </c>
      <c r="N16" s="358">
        <v>0</v>
      </c>
      <c r="O16" s="358">
        <v>0</v>
      </c>
      <c r="P16" s="381">
        <v>0</v>
      </c>
      <c r="Q16" s="381">
        <v>0</v>
      </c>
      <c r="R16" s="440">
        <v>9.5</v>
      </c>
      <c r="S16" s="357">
        <v>8.5</v>
      </c>
      <c r="T16" s="354">
        <v>0</v>
      </c>
      <c r="U16" s="381">
        <v>0</v>
      </c>
      <c r="V16" s="383">
        <v>0</v>
      </c>
      <c r="W16" s="357">
        <v>9</v>
      </c>
      <c r="X16" s="357">
        <v>9</v>
      </c>
      <c r="Y16" s="358">
        <v>0</v>
      </c>
      <c r="Z16" s="381">
        <v>0</v>
      </c>
      <c r="AA16" s="381">
        <v>0</v>
      </c>
      <c r="AB16" s="440">
        <v>0</v>
      </c>
      <c r="AC16" s="358">
        <v>0</v>
      </c>
      <c r="AD16" s="358">
        <v>0</v>
      </c>
      <c r="AE16" s="358">
        <v>0</v>
      </c>
      <c r="AF16" s="608">
        <v>0</v>
      </c>
      <c r="AG16" s="440">
        <v>2</v>
      </c>
      <c r="AH16" s="357">
        <v>2</v>
      </c>
      <c r="AI16" s="358">
        <v>0</v>
      </c>
      <c r="AJ16" s="381">
        <v>0</v>
      </c>
      <c r="AK16" s="381">
        <v>0</v>
      </c>
      <c r="AL16" s="440">
        <v>1</v>
      </c>
      <c r="AM16" s="357">
        <v>1</v>
      </c>
      <c r="AN16" s="358">
        <v>0</v>
      </c>
      <c r="AO16" s="381">
        <v>0</v>
      </c>
      <c r="AP16" s="383">
        <v>0</v>
      </c>
      <c r="AQ16" s="357">
        <v>0</v>
      </c>
      <c r="AR16" s="357">
        <v>0</v>
      </c>
      <c r="AS16" s="358">
        <v>0</v>
      </c>
      <c r="AT16" s="381">
        <v>0</v>
      </c>
      <c r="AU16" s="381">
        <v>0</v>
      </c>
      <c r="AV16" s="440">
        <v>0</v>
      </c>
      <c r="AW16" s="357">
        <v>0</v>
      </c>
      <c r="AX16" s="358">
        <v>0</v>
      </c>
      <c r="AY16" s="381">
        <v>0</v>
      </c>
      <c r="AZ16" s="383">
        <v>0</v>
      </c>
      <c r="BA16" s="353">
        <f t="shared" si="0"/>
        <v>24</v>
      </c>
      <c r="BB16" s="354">
        <f t="shared" si="0"/>
        <v>23</v>
      </c>
    </row>
    <row r="17" spans="1:54" ht="16.5" customHeight="1">
      <c r="A17" s="441"/>
      <c r="B17" s="442" t="s">
        <v>11</v>
      </c>
      <c r="C17" s="356"/>
      <c r="D17" s="353">
        <v>24</v>
      </c>
      <c r="E17" s="353">
        <v>23</v>
      </c>
      <c r="F17" s="436">
        <f t="shared" si="1"/>
        <v>0</v>
      </c>
      <c r="G17" s="879">
        <f t="shared" si="2"/>
        <v>-1</v>
      </c>
      <c r="H17" s="357">
        <v>2.5</v>
      </c>
      <c r="I17" s="357">
        <v>2.5</v>
      </c>
      <c r="J17" s="381">
        <v>0</v>
      </c>
      <c r="K17" s="381">
        <v>0</v>
      </c>
      <c r="L17" s="383">
        <v>0</v>
      </c>
      <c r="M17" s="357">
        <v>0</v>
      </c>
      <c r="N17" s="358">
        <v>0</v>
      </c>
      <c r="O17" s="358">
        <v>0</v>
      </c>
      <c r="P17" s="381">
        <v>0</v>
      </c>
      <c r="Q17" s="381">
        <v>0</v>
      </c>
      <c r="R17" s="440">
        <v>9.5</v>
      </c>
      <c r="S17" s="357">
        <v>8.5</v>
      </c>
      <c r="T17" s="354">
        <v>0</v>
      </c>
      <c r="U17" s="381">
        <v>0</v>
      </c>
      <c r="V17" s="383">
        <v>0</v>
      </c>
      <c r="W17" s="357">
        <v>9</v>
      </c>
      <c r="X17" s="357">
        <v>9</v>
      </c>
      <c r="Y17" s="358">
        <v>0</v>
      </c>
      <c r="Z17" s="381">
        <v>0</v>
      </c>
      <c r="AA17" s="381">
        <v>0</v>
      </c>
      <c r="AB17" s="440">
        <v>0</v>
      </c>
      <c r="AC17" s="358">
        <v>0</v>
      </c>
      <c r="AD17" s="358">
        <v>0</v>
      </c>
      <c r="AE17" s="358">
        <v>0</v>
      </c>
      <c r="AF17" s="608">
        <v>0</v>
      </c>
      <c r="AG17" s="440">
        <v>2</v>
      </c>
      <c r="AH17" s="357">
        <v>2</v>
      </c>
      <c r="AI17" s="358">
        <v>0</v>
      </c>
      <c r="AJ17" s="381">
        <v>0</v>
      </c>
      <c r="AK17" s="381">
        <v>0</v>
      </c>
      <c r="AL17" s="440">
        <v>1</v>
      </c>
      <c r="AM17" s="357">
        <v>1</v>
      </c>
      <c r="AN17" s="358">
        <v>0</v>
      </c>
      <c r="AO17" s="381">
        <v>0</v>
      </c>
      <c r="AP17" s="383">
        <v>0</v>
      </c>
      <c r="AQ17" s="357">
        <v>0</v>
      </c>
      <c r="AR17" s="357">
        <v>0</v>
      </c>
      <c r="AS17" s="358">
        <v>0</v>
      </c>
      <c r="AT17" s="381">
        <v>0</v>
      </c>
      <c r="AU17" s="381">
        <v>0</v>
      </c>
      <c r="AV17" s="440">
        <v>0</v>
      </c>
      <c r="AW17" s="357">
        <v>0</v>
      </c>
      <c r="AX17" s="358">
        <v>0</v>
      </c>
      <c r="AY17" s="381">
        <v>0</v>
      </c>
      <c r="AZ17" s="383">
        <v>0</v>
      </c>
      <c r="BA17" s="353">
        <f t="shared" si="0"/>
        <v>24</v>
      </c>
      <c r="BB17" s="354">
        <f t="shared" si="0"/>
        <v>23</v>
      </c>
    </row>
    <row r="18" spans="1:54" ht="16.5" customHeight="1">
      <c r="A18" s="438"/>
      <c r="B18" s="439" t="s">
        <v>12</v>
      </c>
      <c r="C18" s="356"/>
      <c r="D18" s="353">
        <v>23</v>
      </c>
      <c r="E18" s="353">
        <v>23</v>
      </c>
      <c r="F18" s="436">
        <f t="shared" si="1"/>
        <v>0</v>
      </c>
      <c r="G18" s="358">
        <f t="shared" si="2"/>
        <v>0</v>
      </c>
      <c r="H18" s="357">
        <v>2.5</v>
      </c>
      <c r="I18" s="357">
        <v>2.5</v>
      </c>
      <c r="J18" s="358">
        <v>0</v>
      </c>
      <c r="K18" s="358">
        <v>0</v>
      </c>
      <c r="L18" s="382">
        <v>0</v>
      </c>
      <c r="M18" s="357">
        <v>0</v>
      </c>
      <c r="N18" s="357">
        <v>0</v>
      </c>
      <c r="O18" s="358">
        <v>0</v>
      </c>
      <c r="P18" s="381">
        <v>0</v>
      </c>
      <c r="Q18" s="381">
        <v>0</v>
      </c>
      <c r="R18" s="440">
        <v>8.5</v>
      </c>
      <c r="S18" s="357">
        <v>8.5</v>
      </c>
      <c r="T18" s="354">
        <v>0</v>
      </c>
      <c r="U18" s="381">
        <v>0</v>
      </c>
      <c r="V18" s="383">
        <v>0</v>
      </c>
      <c r="W18" s="357">
        <v>9</v>
      </c>
      <c r="X18" s="357">
        <v>9</v>
      </c>
      <c r="Y18" s="358">
        <v>0</v>
      </c>
      <c r="Z18" s="381">
        <v>0</v>
      </c>
      <c r="AA18" s="381">
        <v>0</v>
      </c>
      <c r="AB18" s="440">
        <v>0</v>
      </c>
      <c r="AC18" s="358">
        <v>0</v>
      </c>
      <c r="AD18" s="358">
        <v>0</v>
      </c>
      <c r="AE18" s="358">
        <v>0</v>
      </c>
      <c r="AF18" s="608">
        <v>0</v>
      </c>
      <c r="AG18" s="440">
        <v>2</v>
      </c>
      <c r="AH18" s="357">
        <v>2</v>
      </c>
      <c r="AI18" s="358">
        <v>0</v>
      </c>
      <c r="AJ18" s="381">
        <v>0</v>
      </c>
      <c r="AK18" s="381">
        <v>0</v>
      </c>
      <c r="AL18" s="440">
        <v>1</v>
      </c>
      <c r="AM18" s="357">
        <v>1</v>
      </c>
      <c r="AN18" s="358">
        <v>0</v>
      </c>
      <c r="AO18" s="381">
        <v>0</v>
      </c>
      <c r="AP18" s="383">
        <v>0</v>
      </c>
      <c r="AQ18" s="357">
        <v>0</v>
      </c>
      <c r="AR18" s="357">
        <v>0</v>
      </c>
      <c r="AS18" s="358">
        <v>0</v>
      </c>
      <c r="AT18" s="381">
        <v>0</v>
      </c>
      <c r="AU18" s="381">
        <v>0</v>
      </c>
      <c r="AV18" s="440">
        <v>0</v>
      </c>
      <c r="AW18" s="357">
        <v>0</v>
      </c>
      <c r="AX18" s="358">
        <v>0</v>
      </c>
      <c r="AY18" s="381">
        <v>0</v>
      </c>
      <c r="AZ18" s="383">
        <v>0</v>
      </c>
      <c r="BA18" s="353">
        <f t="shared" si="0"/>
        <v>23</v>
      </c>
      <c r="BB18" s="354">
        <f t="shared" si="0"/>
        <v>23</v>
      </c>
    </row>
    <row r="19" spans="1:54" ht="16.5" customHeight="1">
      <c r="A19" s="441"/>
      <c r="B19" s="443" t="s">
        <v>13</v>
      </c>
      <c r="C19" s="356"/>
      <c r="D19" s="353">
        <v>25</v>
      </c>
      <c r="E19" s="353">
        <v>23</v>
      </c>
      <c r="F19" s="436">
        <f t="shared" si="1"/>
        <v>0</v>
      </c>
      <c r="G19" s="354">
        <f t="shared" si="2"/>
        <v>-2</v>
      </c>
      <c r="H19" s="357">
        <v>2.5</v>
      </c>
      <c r="I19" s="357">
        <v>2.5</v>
      </c>
      <c r="J19" s="358">
        <v>0</v>
      </c>
      <c r="K19" s="358">
        <v>0</v>
      </c>
      <c r="L19" s="382">
        <v>0</v>
      </c>
      <c r="M19" s="357">
        <v>0</v>
      </c>
      <c r="N19" s="357">
        <v>0</v>
      </c>
      <c r="O19" s="357">
        <v>0</v>
      </c>
      <c r="P19" s="381">
        <v>0</v>
      </c>
      <c r="Q19" s="381">
        <v>0</v>
      </c>
      <c r="R19" s="440">
        <v>9.5</v>
      </c>
      <c r="S19" s="357">
        <v>8.5</v>
      </c>
      <c r="T19" s="354">
        <v>0</v>
      </c>
      <c r="U19" s="381">
        <v>0</v>
      </c>
      <c r="V19" s="383">
        <v>0</v>
      </c>
      <c r="W19" s="357">
        <v>9</v>
      </c>
      <c r="X19" s="357">
        <v>9</v>
      </c>
      <c r="Y19" s="357">
        <v>0</v>
      </c>
      <c r="Z19" s="358">
        <v>0</v>
      </c>
      <c r="AA19" s="881">
        <v>0</v>
      </c>
      <c r="AB19" s="440">
        <v>0</v>
      </c>
      <c r="AC19" s="358">
        <v>0</v>
      </c>
      <c r="AD19" s="358">
        <v>0</v>
      </c>
      <c r="AE19" s="358">
        <v>0</v>
      </c>
      <c r="AF19" s="608">
        <v>0</v>
      </c>
      <c r="AG19" s="440">
        <v>2</v>
      </c>
      <c r="AH19" s="357">
        <v>2</v>
      </c>
      <c r="AI19" s="357">
        <v>0</v>
      </c>
      <c r="AJ19" s="381">
        <v>0</v>
      </c>
      <c r="AK19" s="381">
        <v>0</v>
      </c>
      <c r="AL19" s="440">
        <v>2</v>
      </c>
      <c r="AM19" s="357">
        <v>1</v>
      </c>
      <c r="AN19" s="357">
        <v>0</v>
      </c>
      <c r="AO19" s="381">
        <v>0</v>
      </c>
      <c r="AP19" s="383">
        <v>0</v>
      </c>
      <c r="AQ19" s="357">
        <v>0</v>
      </c>
      <c r="AR19" s="357">
        <v>0</v>
      </c>
      <c r="AS19" s="357">
        <v>0</v>
      </c>
      <c r="AT19" s="381">
        <v>0</v>
      </c>
      <c r="AU19" s="381">
        <v>0</v>
      </c>
      <c r="AV19" s="440">
        <v>0</v>
      </c>
      <c r="AW19" s="357">
        <v>0</v>
      </c>
      <c r="AX19" s="357">
        <v>0</v>
      </c>
      <c r="AY19" s="381">
        <v>0</v>
      </c>
      <c r="AZ19" s="383">
        <v>0</v>
      </c>
      <c r="BA19" s="353">
        <f t="shared" si="0"/>
        <v>25</v>
      </c>
      <c r="BB19" s="354">
        <f t="shared" si="0"/>
        <v>23</v>
      </c>
    </row>
    <row r="20" spans="1:54" ht="16.5" customHeight="1" thickBot="1">
      <c r="A20" s="444"/>
      <c r="B20" s="445" t="s">
        <v>14</v>
      </c>
      <c r="C20" s="360"/>
      <c r="D20" s="361">
        <v>25</v>
      </c>
      <c r="E20" s="361">
        <v>24</v>
      </c>
      <c r="F20" s="541">
        <f t="shared" si="1"/>
        <v>0</v>
      </c>
      <c r="G20" s="452">
        <f t="shared" si="2"/>
        <v>-1</v>
      </c>
      <c r="H20" s="361">
        <v>2.5</v>
      </c>
      <c r="I20" s="361">
        <v>2.5</v>
      </c>
      <c r="J20" s="362">
        <v>0</v>
      </c>
      <c r="K20" s="362">
        <v>0</v>
      </c>
      <c r="L20" s="449">
        <v>0</v>
      </c>
      <c r="M20" s="361">
        <v>0</v>
      </c>
      <c r="N20" s="361">
        <v>0</v>
      </c>
      <c r="O20" s="361">
        <v>0</v>
      </c>
      <c r="P20" s="450">
        <v>0</v>
      </c>
      <c r="Q20" s="450">
        <v>0</v>
      </c>
      <c r="R20" s="448">
        <v>9.5</v>
      </c>
      <c r="S20" s="361">
        <v>8.5</v>
      </c>
      <c r="T20" s="451">
        <v>0</v>
      </c>
      <c r="U20" s="447">
        <v>0</v>
      </c>
      <c r="V20" s="449">
        <v>0</v>
      </c>
      <c r="W20" s="361">
        <v>9</v>
      </c>
      <c r="X20" s="361">
        <v>9</v>
      </c>
      <c r="Y20" s="361">
        <v>0</v>
      </c>
      <c r="Z20" s="451">
        <v>0</v>
      </c>
      <c r="AA20" s="388">
        <v>0</v>
      </c>
      <c r="AB20" s="448">
        <v>0</v>
      </c>
      <c r="AC20" s="362">
        <v>0</v>
      </c>
      <c r="AD20" s="362">
        <v>0</v>
      </c>
      <c r="AE20" s="362">
        <v>0</v>
      </c>
      <c r="AF20" s="449">
        <v>0</v>
      </c>
      <c r="AG20" s="448">
        <v>2</v>
      </c>
      <c r="AH20" s="361">
        <v>2</v>
      </c>
      <c r="AI20" s="361">
        <v>0</v>
      </c>
      <c r="AJ20" s="450">
        <v>0</v>
      </c>
      <c r="AK20" s="450">
        <v>0</v>
      </c>
      <c r="AL20" s="448">
        <v>2</v>
      </c>
      <c r="AM20" s="361">
        <v>2</v>
      </c>
      <c r="AN20" s="361">
        <v>0</v>
      </c>
      <c r="AO20" s="450">
        <v>0</v>
      </c>
      <c r="AP20" s="452">
        <v>0</v>
      </c>
      <c r="AQ20" s="361">
        <v>0</v>
      </c>
      <c r="AR20" s="361">
        <v>0</v>
      </c>
      <c r="AS20" s="361">
        <v>0</v>
      </c>
      <c r="AT20" s="450">
        <v>0</v>
      </c>
      <c r="AU20" s="450">
        <v>0</v>
      </c>
      <c r="AV20" s="448">
        <v>0</v>
      </c>
      <c r="AW20" s="361">
        <v>0</v>
      </c>
      <c r="AX20" s="361">
        <v>0</v>
      </c>
      <c r="AY20" s="450">
        <v>0</v>
      </c>
      <c r="AZ20" s="452">
        <v>0</v>
      </c>
      <c r="BA20" s="361">
        <f t="shared" si="0"/>
        <v>25</v>
      </c>
      <c r="BB20" s="362">
        <f t="shared" si="0"/>
        <v>24</v>
      </c>
    </row>
    <row r="21" spans="1:52" ht="16.5" customHeight="1">
      <c r="A21" s="387"/>
      <c r="B21" s="453"/>
      <c r="C21" s="407"/>
      <c r="D21" s="387"/>
      <c r="E21" s="387"/>
      <c r="F21" s="407"/>
      <c r="G21" s="387"/>
      <c r="H21" s="387"/>
      <c r="I21" s="387"/>
      <c r="J21" s="454"/>
      <c r="K21" s="454"/>
      <c r="L21" s="454"/>
      <c r="M21" s="387"/>
      <c r="N21" s="387"/>
      <c r="O21" s="387"/>
      <c r="P21" s="387"/>
      <c r="Q21" s="387"/>
      <c r="R21" s="387"/>
      <c r="S21" s="387"/>
      <c r="T21" s="387"/>
      <c r="U21" s="387"/>
      <c r="V21" s="387"/>
      <c r="W21" s="880"/>
      <c r="X21" s="387"/>
      <c r="Y21" s="387"/>
      <c r="Z21" s="387"/>
      <c r="AA21" s="387"/>
      <c r="AB21" s="387"/>
      <c r="AC21" s="387"/>
      <c r="AD21" s="387"/>
      <c r="AE21" s="387"/>
      <c r="AF21" s="387"/>
      <c r="AG21" s="387"/>
      <c r="AH21" s="387"/>
      <c r="AI21" s="387"/>
      <c r="AJ21" s="387"/>
      <c r="AK21" s="387"/>
      <c r="AL21" s="387"/>
      <c r="AM21" s="387"/>
      <c r="AN21" s="387"/>
      <c r="AO21" s="387"/>
      <c r="AP21" s="387"/>
      <c r="AQ21" s="387"/>
      <c r="AR21" s="387"/>
      <c r="AS21" s="387"/>
      <c r="AT21" s="387"/>
      <c r="AU21" s="387"/>
      <c r="AV21" s="387"/>
      <c r="AW21" s="387"/>
      <c r="AX21" s="387"/>
      <c r="AY21" s="387"/>
      <c r="AZ21" s="387"/>
    </row>
    <row r="22" spans="1:52" ht="16.5" customHeight="1" thickBot="1">
      <c r="A22" s="387"/>
      <c r="B22" s="453"/>
      <c r="C22" s="407"/>
      <c r="D22" s="387"/>
      <c r="E22" s="387"/>
      <c r="F22" s="407"/>
      <c r="G22" s="387"/>
      <c r="H22" s="387"/>
      <c r="I22" s="387"/>
      <c r="J22" s="387"/>
      <c r="K22" s="387"/>
      <c r="L22" s="387"/>
      <c r="M22" s="387"/>
      <c r="N22" s="387"/>
      <c r="O22" s="387"/>
      <c r="P22" s="387"/>
      <c r="Q22" s="387"/>
      <c r="R22" s="387"/>
      <c r="S22" s="387"/>
      <c r="T22" s="387"/>
      <c r="U22" s="387"/>
      <c r="V22" s="387"/>
      <c r="W22" s="389"/>
      <c r="X22" s="387"/>
      <c r="Y22" s="387"/>
      <c r="Z22" s="387"/>
      <c r="AA22" s="387"/>
      <c r="AB22" s="387"/>
      <c r="AC22" s="387"/>
      <c r="AD22" s="387"/>
      <c r="AE22" s="387"/>
      <c r="AF22" s="387"/>
      <c r="AG22" s="387"/>
      <c r="AH22" s="387"/>
      <c r="AI22" s="387"/>
      <c r="AJ22" s="387"/>
      <c r="AK22" s="387"/>
      <c r="AL22" s="387"/>
      <c r="AM22" s="387"/>
      <c r="AN22" s="387"/>
      <c r="AO22" s="387"/>
      <c r="AP22" s="387"/>
      <c r="AQ22" s="387"/>
      <c r="AR22" s="387"/>
      <c r="AS22" s="387"/>
      <c r="AT22" s="387"/>
      <c r="AU22" s="387"/>
      <c r="AV22" s="387"/>
      <c r="AW22" s="387"/>
      <c r="AX22" s="387"/>
      <c r="AY22" s="387"/>
      <c r="AZ22" s="387"/>
    </row>
    <row r="23" spans="1:76" s="455" customFormat="1" ht="16.5" customHeight="1" thickBot="1">
      <c r="A23" s="946" t="s">
        <v>16</v>
      </c>
      <c r="B23" s="915"/>
      <c r="C23" s="915"/>
      <c r="D23" s="915"/>
      <c r="E23" s="915"/>
      <c r="F23" s="915"/>
      <c r="G23" s="915"/>
      <c r="H23" s="915"/>
      <c r="I23" s="915"/>
      <c r="J23" s="915"/>
      <c r="K23" s="915"/>
      <c r="L23" s="915"/>
      <c r="M23" s="915"/>
      <c r="N23" s="915"/>
      <c r="O23" s="915"/>
      <c r="P23" s="915"/>
      <c r="Q23" s="915"/>
      <c r="R23" s="915"/>
      <c r="S23" s="915"/>
      <c r="T23" s="915"/>
      <c r="U23" s="915"/>
      <c r="V23" s="915"/>
      <c r="W23" s="910" t="s">
        <v>16</v>
      </c>
      <c r="X23" s="910"/>
      <c r="Y23" s="910"/>
      <c r="Z23" s="910"/>
      <c r="AA23" s="910"/>
      <c r="AB23" s="910"/>
      <c r="AC23" s="910"/>
      <c r="AD23" s="910"/>
      <c r="AE23" s="910"/>
      <c r="AF23" s="910"/>
      <c r="AG23" s="910"/>
      <c r="AH23" s="910"/>
      <c r="AI23" s="910"/>
      <c r="AJ23" s="910"/>
      <c r="AK23" s="910"/>
      <c r="AL23" s="910"/>
      <c r="AM23" s="910"/>
      <c r="AN23" s="910"/>
      <c r="AO23" s="910"/>
      <c r="AP23" s="910"/>
      <c r="AQ23" s="928" t="s">
        <v>16</v>
      </c>
      <c r="AR23" s="920"/>
      <c r="AS23" s="920"/>
      <c r="AT23" s="920"/>
      <c r="AU23" s="920"/>
      <c r="AV23" s="920"/>
      <c r="AW23" s="920"/>
      <c r="AX23" s="920"/>
      <c r="AY23" s="920"/>
      <c r="AZ23" s="920"/>
      <c r="BA23" s="920"/>
      <c r="BB23" s="922"/>
      <c r="BC23" s="387"/>
      <c r="BD23" s="387"/>
      <c r="BE23" s="387"/>
      <c r="BF23" s="387"/>
      <c r="BG23" s="387"/>
      <c r="BH23" s="387"/>
      <c r="BI23" s="387"/>
      <c r="BJ23" s="387"/>
      <c r="BK23" s="387"/>
      <c r="BL23" s="390"/>
      <c r="BM23" s="390"/>
      <c r="BN23" s="390"/>
      <c r="BO23" s="390"/>
      <c r="BP23" s="390"/>
      <c r="BQ23" s="390"/>
      <c r="BR23" s="390"/>
      <c r="BS23" s="390"/>
      <c r="BT23" s="390"/>
      <c r="BU23" s="390"/>
      <c r="BV23" s="390"/>
      <c r="BW23" s="390"/>
      <c r="BX23" s="390"/>
    </row>
    <row r="24" spans="1:76" s="395" customFormat="1" ht="70.5" customHeight="1" thickBot="1">
      <c r="A24" s="909" t="s">
        <v>34</v>
      </c>
      <c r="B24" s="991"/>
      <c r="C24" s="392" t="s">
        <v>171</v>
      </c>
      <c r="D24" s="393" t="s">
        <v>464</v>
      </c>
      <c r="E24" s="393" t="s">
        <v>167</v>
      </c>
      <c r="F24" s="393" t="s">
        <v>162</v>
      </c>
      <c r="G24" s="394" t="s">
        <v>170</v>
      </c>
      <c r="H24" s="989" t="s">
        <v>155</v>
      </c>
      <c r="I24" s="990"/>
      <c r="J24" s="990"/>
      <c r="K24" s="990"/>
      <c r="L24" s="955"/>
      <c r="M24" s="926" t="s">
        <v>104</v>
      </c>
      <c r="N24" s="926"/>
      <c r="O24" s="926"/>
      <c r="P24" s="927"/>
      <c r="Q24" s="927"/>
      <c r="R24" s="989" t="s">
        <v>69</v>
      </c>
      <c r="S24" s="917"/>
      <c r="T24" s="990"/>
      <c r="U24" s="990"/>
      <c r="V24" s="955"/>
      <c r="W24" s="918" t="s">
        <v>36</v>
      </c>
      <c r="X24" s="917"/>
      <c r="Y24" s="990"/>
      <c r="Z24" s="990"/>
      <c r="AA24" s="955"/>
      <c r="AB24" s="989" t="s">
        <v>37</v>
      </c>
      <c r="AC24" s="917"/>
      <c r="AD24" s="990"/>
      <c r="AE24" s="990"/>
      <c r="AF24" s="955"/>
      <c r="AG24" s="943" t="s">
        <v>169</v>
      </c>
      <c r="AH24" s="990"/>
      <c r="AI24" s="990"/>
      <c r="AJ24" s="990"/>
      <c r="AK24" s="990"/>
      <c r="AL24" s="916" t="s">
        <v>38</v>
      </c>
      <c r="AM24" s="943"/>
      <c r="AN24" s="943"/>
      <c r="AO24" s="943"/>
      <c r="AP24" s="925"/>
      <c r="AQ24" s="943" t="s">
        <v>103</v>
      </c>
      <c r="AR24" s="990"/>
      <c r="AS24" s="990"/>
      <c r="AT24" s="990"/>
      <c r="AU24" s="990"/>
      <c r="AV24" s="916" t="s">
        <v>39</v>
      </c>
      <c r="AW24" s="990"/>
      <c r="AX24" s="990"/>
      <c r="AY24" s="990"/>
      <c r="AZ24" s="955"/>
      <c r="BA24" s="917" t="s">
        <v>52</v>
      </c>
      <c r="BB24" s="942"/>
      <c r="BC24" s="387"/>
      <c r="BD24" s="387"/>
      <c r="BE24" s="387"/>
      <c r="BF24" s="387"/>
      <c r="BG24" s="387"/>
      <c r="BH24" s="387"/>
      <c r="BI24" s="387"/>
      <c r="BJ24" s="387"/>
      <c r="BK24" s="387"/>
      <c r="BL24" s="390"/>
      <c r="BM24" s="390"/>
      <c r="BN24" s="390"/>
      <c r="BO24" s="390"/>
      <c r="BP24" s="390"/>
      <c r="BQ24" s="390"/>
      <c r="BR24" s="390"/>
      <c r="BS24" s="390"/>
      <c r="BT24" s="390"/>
      <c r="BU24" s="390"/>
      <c r="BV24" s="390"/>
      <c r="BW24" s="390"/>
      <c r="BX24" s="390"/>
    </row>
    <row r="25" spans="1:64" s="409" customFormat="1" ht="36" customHeight="1" thickBot="1">
      <c r="A25" s="987"/>
      <c r="B25" s="988"/>
      <c r="C25" s="396"/>
      <c r="D25" s="397"/>
      <c r="E25" s="397"/>
      <c r="F25" s="398"/>
      <c r="G25" s="399"/>
      <c r="H25" s="400" t="s">
        <v>157</v>
      </c>
      <c r="I25" s="397" t="s">
        <v>168</v>
      </c>
      <c r="J25" s="401" t="s">
        <v>161</v>
      </c>
      <c r="K25" s="401" t="s">
        <v>165</v>
      </c>
      <c r="L25" s="402" t="s">
        <v>166</v>
      </c>
      <c r="M25" s="401" t="s">
        <v>157</v>
      </c>
      <c r="N25" s="397" t="s">
        <v>168</v>
      </c>
      <c r="O25" s="403" t="s">
        <v>160</v>
      </c>
      <c r="P25" s="401" t="s">
        <v>156</v>
      </c>
      <c r="Q25" s="404" t="s">
        <v>154</v>
      </c>
      <c r="R25" s="400" t="s">
        <v>157</v>
      </c>
      <c r="S25" s="397" t="s">
        <v>168</v>
      </c>
      <c r="T25" s="401" t="s">
        <v>160</v>
      </c>
      <c r="U25" s="401" t="s">
        <v>156</v>
      </c>
      <c r="V25" s="405" t="s">
        <v>154</v>
      </c>
      <c r="W25" s="401" t="s">
        <v>157</v>
      </c>
      <c r="X25" s="397" t="s">
        <v>158</v>
      </c>
      <c r="Y25" s="403" t="s">
        <v>160</v>
      </c>
      <c r="Z25" s="401" t="s">
        <v>156</v>
      </c>
      <c r="AA25" s="405" t="s">
        <v>154</v>
      </c>
      <c r="AB25" s="400" t="s">
        <v>157</v>
      </c>
      <c r="AC25" s="397" t="s">
        <v>158</v>
      </c>
      <c r="AD25" s="403" t="s">
        <v>160</v>
      </c>
      <c r="AE25" s="401" t="s">
        <v>156</v>
      </c>
      <c r="AF25" s="405" t="s">
        <v>154</v>
      </c>
      <c r="AG25" s="401" t="s">
        <v>157</v>
      </c>
      <c r="AH25" s="406" t="s">
        <v>158</v>
      </c>
      <c r="AI25" s="403" t="s">
        <v>161</v>
      </c>
      <c r="AJ25" s="401" t="s">
        <v>156</v>
      </c>
      <c r="AK25" s="404" t="s">
        <v>154</v>
      </c>
      <c r="AL25" s="400" t="s">
        <v>157</v>
      </c>
      <c r="AM25" s="397" t="s">
        <v>158</v>
      </c>
      <c r="AN25" s="403" t="s">
        <v>161</v>
      </c>
      <c r="AO25" s="401" t="s">
        <v>156</v>
      </c>
      <c r="AP25" s="405" t="s">
        <v>154</v>
      </c>
      <c r="AQ25" s="401" t="s">
        <v>157</v>
      </c>
      <c r="AR25" s="397" t="s">
        <v>158</v>
      </c>
      <c r="AS25" s="403" t="s">
        <v>161</v>
      </c>
      <c r="AT25" s="401" t="s">
        <v>156</v>
      </c>
      <c r="AU25" s="404" t="s">
        <v>154</v>
      </c>
      <c r="AV25" s="400" t="s">
        <v>157</v>
      </c>
      <c r="AW25" s="397" t="s">
        <v>158</v>
      </c>
      <c r="AX25" s="403" t="s">
        <v>161</v>
      </c>
      <c r="AY25" s="401" t="s">
        <v>156</v>
      </c>
      <c r="AZ25" s="405" t="s">
        <v>154</v>
      </c>
      <c r="BA25" s="401" t="s">
        <v>157</v>
      </c>
      <c r="BB25" s="397" t="s">
        <v>158</v>
      </c>
      <c r="BC25" s="407"/>
      <c r="BD25" s="407"/>
      <c r="BE25" s="407"/>
      <c r="BF25" s="407"/>
      <c r="BG25" s="407"/>
      <c r="BH25" s="407"/>
      <c r="BI25" s="407"/>
      <c r="BJ25" s="407"/>
      <c r="BK25" s="407"/>
      <c r="BL25" s="408"/>
    </row>
    <row r="26" spans="1:64" s="422" customFormat="1" ht="34.5" customHeight="1" thickBot="1">
      <c r="A26" s="951" t="s">
        <v>164</v>
      </c>
      <c r="B26" s="952"/>
      <c r="C26" s="410"/>
      <c r="D26" s="411"/>
      <c r="E26" s="412"/>
      <c r="F26" s="413">
        <f>J26+O26+T26+Y26+AD26+AI26+AN26+AS26+AX26</f>
        <v>0</v>
      </c>
      <c r="G26" s="414"/>
      <c r="H26" s="415"/>
      <c r="I26" s="416"/>
      <c r="J26" s="417"/>
      <c r="K26" s="417"/>
      <c r="L26" s="418"/>
      <c r="M26" s="419"/>
      <c r="N26" s="416"/>
      <c r="O26" s="417"/>
      <c r="P26" s="417"/>
      <c r="Q26" s="420"/>
      <c r="R26" s="415"/>
      <c r="S26" s="416"/>
      <c r="T26" s="417"/>
      <c r="U26" s="417"/>
      <c r="V26" s="418"/>
      <c r="W26" s="419"/>
      <c r="X26" s="416"/>
      <c r="Y26" s="417"/>
      <c r="Z26" s="417"/>
      <c r="AA26" s="418"/>
      <c r="AB26" s="415"/>
      <c r="AC26" s="416"/>
      <c r="AD26" s="417"/>
      <c r="AE26" s="417"/>
      <c r="AF26" s="418"/>
      <c r="AG26" s="419"/>
      <c r="AH26" s="416"/>
      <c r="AI26" s="417"/>
      <c r="AJ26" s="417"/>
      <c r="AK26" s="420"/>
      <c r="AL26" s="415"/>
      <c r="AM26" s="416"/>
      <c r="AN26" s="417"/>
      <c r="AO26" s="417"/>
      <c r="AP26" s="418"/>
      <c r="AQ26" s="419"/>
      <c r="AR26" s="416"/>
      <c r="AS26" s="417"/>
      <c r="AT26" s="417"/>
      <c r="AU26" s="420"/>
      <c r="AV26" s="415"/>
      <c r="AW26" s="416"/>
      <c r="AX26" s="417"/>
      <c r="AY26" s="417"/>
      <c r="AZ26" s="418"/>
      <c r="BA26" s="419"/>
      <c r="BB26" s="416"/>
      <c r="BC26" s="407"/>
      <c r="BD26" s="407"/>
      <c r="BE26" s="407"/>
      <c r="BF26" s="407"/>
      <c r="BG26" s="407"/>
      <c r="BH26" s="407"/>
      <c r="BI26" s="407"/>
      <c r="BJ26" s="407"/>
      <c r="BK26" s="407"/>
      <c r="BL26" s="421"/>
    </row>
    <row r="27" spans="1:63" s="433" customFormat="1" ht="33" customHeight="1" thickBot="1">
      <c r="A27" s="951" t="s">
        <v>163</v>
      </c>
      <c r="B27" s="952"/>
      <c r="C27" s="410"/>
      <c r="D27" s="411"/>
      <c r="E27" s="412"/>
      <c r="F27" s="416">
        <f>F26+F29+F30+F31+F32+F33+F34+F35+F36+F37+F38+F39+F40</f>
        <v>0</v>
      </c>
      <c r="G27" s="414"/>
      <c r="H27" s="415"/>
      <c r="I27" s="423"/>
      <c r="J27" s="424"/>
      <c r="K27" s="424"/>
      <c r="L27" s="418"/>
      <c r="M27" s="419"/>
      <c r="N27" s="416"/>
      <c r="O27" s="417"/>
      <c r="P27" s="424"/>
      <c r="Q27" s="425"/>
      <c r="R27" s="415"/>
      <c r="S27" s="423"/>
      <c r="T27" s="417"/>
      <c r="U27" s="424"/>
      <c r="V27" s="418"/>
      <c r="W27" s="419"/>
      <c r="X27" s="423"/>
      <c r="Y27" s="417"/>
      <c r="Z27" s="424"/>
      <c r="AA27" s="418"/>
      <c r="AB27" s="415"/>
      <c r="AC27" s="423"/>
      <c r="AD27" s="417"/>
      <c r="AE27" s="424"/>
      <c r="AF27" s="418"/>
      <c r="AG27" s="419"/>
      <c r="AH27" s="423"/>
      <c r="AI27" s="417"/>
      <c r="AJ27" s="426"/>
      <c r="AK27" s="427"/>
      <c r="AL27" s="428"/>
      <c r="AM27" s="429"/>
      <c r="AN27" s="430"/>
      <c r="AO27" s="426"/>
      <c r="AP27" s="431"/>
      <c r="AQ27" s="432"/>
      <c r="AR27" s="429"/>
      <c r="AS27" s="430"/>
      <c r="AT27" s="424"/>
      <c r="AU27" s="425"/>
      <c r="AV27" s="415"/>
      <c r="AW27" s="423"/>
      <c r="AX27" s="417"/>
      <c r="AY27" s="424"/>
      <c r="AZ27" s="418"/>
      <c r="BA27" s="419"/>
      <c r="BB27" s="416"/>
      <c r="BC27" s="407"/>
      <c r="BD27" s="407"/>
      <c r="BE27" s="407"/>
      <c r="BF27" s="407"/>
      <c r="BG27" s="407"/>
      <c r="BH27" s="407"/>
      <c r="BI27" s="407"/>
      <c r="BJ27" s="407"/>
      <c r="BK27" s="407"/>
    </row>
    <row r="28" spans="1:63" s="433" customFormat="1" ht="34.5" customHeight="1" thickBot="1">
      <c r="A28" s="959" t="s">
        <v>465</v>
      </c>
      <c r="B28" s="960"/>
      <c r="C28" s="410"/>
      <c r="D28" s="411"/>
      <c r="E28" s="412"/>
      <c r="F28" s="416">
        <f>F26-F27</f>
        <v>0</v>
      </c>
      <c r="G28" s="414"/>
      <c r="H28" s="415"/>
      <c r="I28" s="423"/>
      <c r="J28" s="424"/>
      <c r="K28" s="424"/>
      <c r="L28" s="418"/>
      <c r="M28" s="419"/>
      <c r="N28" s="416"/>
      <c r="O28" s="417"/>
      <c r="P28" s="424"/>
      <c r="Q28" s="425"/>
      <c r="R28" s="415"/>
      <c r="S28" s="423"/>
      <c r="T28" s="417"/>
      <c r="U28" s="424"/>
      <c r="V28" s="418"/>
      <c r="W28" s="419"/>
      <c r="X28" s="423"/>
      <c r="Y28" s="417"/>
      <c r="Z28" s="424"/>
      <c r="AA28" s="418"/>
      <c r="AB28" s="415"/>
      <c r="AC28" s="423"/>
      <c r="AD28" s="417"/>
      <c r="AE28" s="424"/>
      <c r="AF28" s="418"/>
      <c r="AG28" s="419"/>
      <c r="AH28" s="423"/>
      <c r="AI28" s="417"/>
      <c r="AJ28" s="424"/>
      <c r="AK28" s="425"/>
      <c r="AL28" s="415"/>
      <c r="AM28" s="423"/>
      <c r="AN28" s="417"/>
      <c r="AO28" s="424"/>
      <c r="AP28" s="418"/>
      <c r="AQ28" s="419"/>
      <c r="AR28" s="423"/>
      <c r="AS28" s="417"/>
      <c r="AT28" s="417"/>
      <c r="AU28" s="425"/>
      <c r="AV28" s="415"/>
      <c r="AW28" s="423"/>
      <c r="AX28" s="417"/>
      <c r="AY28" s="424"/>
      <c r="AZ28" s="418"/>
      <c r="BA28" s="419"/>
      <c r="BB28" s="416"/>
      <c r="BC28" s="407"/>
      <c r="BD28" s="407"/>
      <c r="BE28" s="407"/>
      <c r="BF28" s="407"/>
      <c r="BG28" s="407"/>
      <c r="BH28" s="407"/>
      <c r="BI28" s="407"/>
      <c r="BJ28" s="407"/>
      <c r="BK28" s="407"/>
    </row>
    <row r="29" spans="1:54" ht="16.5" customHeight="1">
      <c r="A29" s="456"/>
      <c r="B29" s="435" t="s">
        <v>3</v>
      </c>
      <c r="C29" s="352">
        <v>24</v>
      </c>
      <c r="D29" s="353">
        <v>34</v>
      </c>
      <c r="E29" s="353">
        <v>34</v>
      </c>
      <c r="F29" s="436">
        <f>J29+O29+T29+Y29+AD29+AI29+AN29+AS29+AX29</f>
        <v>0</v>
      </c>
      <c r="G29" s="898">
        <f aca="true" t="shared" si="3" ref="G29:G40">E29-D29</f>
        <v>0</v>
      </c>
      <c r="H29" s="457">
        <v>4</v>
      </c>
      <c r="I29" s="353">
        <v>4</v>
      </c>
      <c r="J29" s="358">
        <v>0</v>
      </c>
      <c r="K29" s="358">
        <v>0</v>
      </c>
      <c r="L29" s="384">
        <v>0</v>
      </c>
      <c r="M29" s="357">
        <v>0</v>
      </c>
      <c r="N29" s="358">
        <v>0</v>
      </c>
      <c r="O29" s="358">
        <v>0</v>
      </c>
      <c r="P29" s="358">
        <v>0</v>
      </c>
      <c r="Q29" s="384">
        <v>0</v>
      </c>
      <c r="R29" s="357">
        <v>12</v>
      </c>
      <c r="S29" s="358">
        <v>12</v>
      </c>
      <c r="T29" s="358">
        <v>0</v>
      </c>
      <c r="U29" s="358">
        <v>0</v>
      </c>
      <c r="V29" s="382">
        <v>0</v>
      </c>
      <c r="W29" s="353">
        <v>15</v>
      </c>
      <c r="X29" s="353">
        <v>15</v>
      </c>
      <c r="Y29" s="353">
        <v>0</v>
      </c>
      <c r="Z29" s="353">
        <v>0</v>
      </c>
      <c r="AA29" s="384">
        <v>0</v>
      </c>
      <c r="AB29" s="353">
        <v>0</v>
      </c>
      <c r="AC29" s="353">
        <v>0</v>
      </c>
      <c r="AD29" s="458">
        <v>0</v>
      </c>
      <c r="AE29" s="457">
        <v>0</v>
      </c>
      <c r="AF29" s="384">
        <v>0</v>
      </c>
      <c r="AG29" s="353">
        <v>1</v>
      </c>
      <c r="AH29" s="353">
        <v>1</v>
      </c>
      <c r="AI29" s="458">
        <v>0</v>
      </c>
      <c r="AJ29" s="457">
        <v>0</v>
      </c>
      <c r="AK29" s="384">
        <v>0</v>
      </c>
      <c r="AL29" s="353">
        <v>2</v>
      </c>
      <c r="AM29" s="353">
        <v>2</v>
      </c>
      <c r="AN29" s="458">
        <v>0</v>
      </c>
      <c r="AO29" s="457">
        <v>0</v>
      </c>
      <c r="AP29" s="384">
        <v>0</v>
      </c>
      <c r="AQ29" s="353">
        <v>0</v>
      </c>
      <c r="AR29" s="353">
        <v>0</v>
      </c>
      <c r="AS29" s="458">
        <v>0</v>
      </c>
      <c r="AT29" s="457">
        <v>0</v>
      </c>
      <c r="AU29" s="384">
        <v>0</v>
      </c>
      <c r="AV29" s="353">
        <v>0</v>
      </c>
      <c r="AW29" s="353">
        <v>0</v>
      </c>
      <c r="AX29" s="458">
        <v>0</v>
      </c>
      <c r="AY29" s="457">
        <v>0</v>
      </c>
      <c r="AZ29" s="384">
        <v>0</v>
      </c>
      <c r="BA29" s="353">
        <f>H29+M29+R29+W29+AB29+AG29+AL29+AQ29+AV29</f>
        <v>34</v>
      </c>
      <c r="BB29" s="354">
        <f>I29+N29+S29+X29+AC29+AH29+AM29+AR29+AW29</f>
        <v>34</v>
      </c>
    </row>
    <row r="30" spans="1:54" ht="16.5" customHeight="1">
      <c r="A30" s="459"/>
      <c r="B30" s="439" t="s">
        <v>4</v>
      </c>
      <c r="C30" s="356">
        <v>31</v>
      </c>
      <c r="D30" s="353">
        <v>34</v>
      </c>
      <c r="E30" s="353">
        <v>34</v>
      </c>
      <c r="F30" s="436">
        <f aca="true" t="shared" si="4" ref="F30:F40">J30+O30+T30+Y30+AD30+AI30+AN30+AS30+AX30</f>
        <v>0</v>
      </c>
      <c r="G30" s="897">
        <f t="shared" si="3"/>
        <v>0</v>
      </c>
      <c r="H30" s="357">
        <v>4</v>
      </c>
      <c r="I30" s="357">
        <v>4</v>
      </c>
      <c r="J30" s="358">
        <v>0</v>
      </c>
      <c r="K30" s="358">
        <v>0</v>
      </c>
      <c r="L30" s="382">
        <v>0</v>
      </c>
      <c r="M30" s="357">
        <v>0</v>
      </c>
      <c r="N30" s="358">
        <v>0</v>
      </c>
      <c r="O30" s="358">
        <v>0</v>
      </c>
      <c r="P30" s="358">
        <v>0</v>
      </c>
      <c r="Q30" s="382">
        <v>0</v>
      </c>
      <c r="R30" s="357">
        <v>12</v>
      </c>
      <c r="S30" s="358">
        <v>12</v>
      </c>
      <c r="T30" s="358">
        <v>0</v>
      </c>
      <c r="U30" s="358">
        <v>0</v>
      </c>
      <c r="V30" s="382">
        <v>0</v>
      </c>
      <c r="W30" s="357">
        <v>15</v>
      </c>
      <c r="X30" s="357">
        <v>15</v>
      </c>
      <c r="Y30" s="353">
        <v>0</v>
      </c>
      <c r="Z30" s="353">
        <v>0</v>
      </c>
      <c r="AA30" s="383">
        <v>0</v>
      </c>
      <c r="AB30" s="357">
        <v>0</v>
      </c>
      <c r="AC30" s="357">
        <v>0</v>
      </c>
      <c r="AD30" s="354">
        <v>0</v>
      </c>
      <c r="AE30" s="353">
        <v>0</v>
      </c>
      <c r="AF30" s="383">
        <v>0</v>
      </c>
      <c r="AG30" s="357">
        <v>1</v>
      </c>
      <c r="AH30" s="357">
        <v>1</v>
      </c>
      <c r="AI30" s="354">
        <v>0</v>
      </c>
      <c r="AJ30" s="353">
        <v>0</v>
      </c>
      <c r="AK30" s="383">
        <v>0</v>
      </c>
      <c r="AL30" s="357">
        <v>2</v>
      </c>
      <c r="AM30" s="357">
        <v>2</v>
      </c>
      <c r="AN30" s="354">
        <v>0</v>
      </c>
      <c r="AO30" s="353">
        <v>0</v>
      </c>
      <c r="AP30" s="383">
        <v>0</v>
      </c>
      <c r="AQ30" s="357">
        <v>0</v>
      </c>
      <c r="AR30" s="357">
        <v>0</v>
      </c>
      <c r="AS30" s="354">
        <v>0</v>
      </c>
      <c r="AT30" s="353">
        <v>0</v>
      </c>
      <c r="AU30" s="383">
        <v>0</v>
      </c>
      <c r="AV30" s="357">
        <v>0</v>
      </c>
      <c r="AW30" s="357">
        <v>0</v>
      </c>
      <c r="AX30" s="354">
        <v>0</v>
      </c>
      <c r="AY30" s="353">
        <v>0</v>
      </c>
      <c r="AZ30" s="383">
        <v>0</v>
      </c>
      <c r="BA30" s="353">
        <f aca="true" t="shared" si="5" ref="BA30:BB40">H30+M30+R30+W30+AB30+AG30+AL30+AQ30+AV30</f>
        <v>34</v>
      </c>
      <c r="BB30" s="354">
        <f t="shared" si="5"/>
        <v>34</v>
      </c>
    </row>
    <row r="31" spans="1:54" ht="16.5" customHeight="1">
      <c r="A31" s="460"/>
      <c r="B31" s="442" t="s">
        <v>5</v>
      </c>
      <c r="C31" s="356">
        <v>31</v>
      </c>
      <c r="D31" s="353">
        <v>34</v>
      </c>
      <c r="E31" s="353">
        <v>34</v>
      </c>
      <c r="F31" s="436">
        <f t="shared" si="4"/>
        <v>0</v>
      </c>
      <c r="G31" s="358">
        <f t="shared" si="3"/>
        <v>0</v>
      </c>
      <c r="H31" s="357">
        <v>4</v>
      </c>
      <c r="I31" s="357">
        <v>4</v>
      </c>
      <c r="J31" s="358">
        <v>0</v>
      </c>
      <c r="K31" s="358">
        <v>0</v>
      </c>
      <c r="L31" s="382">
        <v>0</v>
      </c>
      <c r="M31" s="357">
        <v>0</v>
      </c>
      <c r="N31" s="358">
        <v>0</v>
      </c>
      <c r="O31" s="358">
        <v>0</v>
      </c>
      <c r="P31" s="358">
        <v>0</v>
      </c>
      <c r="Q31" s="382">
        <v>0</v>
      </c>
      <c r="R31" s="461">
        <v>12</v>
      </c>
      <c r="S31" s="462">
        <v>12</v>
      </c>
      <c r="T31" s="358">
        <v>0</v>
      </c>
      <c r="U31" s="358">
        <v>0</v>
      </c>
      <c r="V31" s="382">
        <v>0</v>
      </c>
      <c r="W31" s="357">
        <v>15</v>
      </c>
      <c r="X31" s="357">
        <v>15</v>
      </c>
      <c r="Y31" s="353">
        <v>0</v>
      </c>
      <c r="Z31" s="353">
        <v>0</v>
      </c>
      <c r="AA31" s="383">
        <v>0</v>
      </c>
      <c r="AB31" s="357">
        <v>0</v>
      </c>
      <c r="AC31" s="358">
        <v>0</v>
      </c>
      <c r="AD31" s="354">
        <v>0</v>
      </c>
      <c r="AE31" s="353">
        <v>0</v>
      </c>
      <c r="AF31" s="383">
        <v>0</v>
      </c>
      <c r="AG31" s="357">
        <v>1</v>
      </c>
      <c r="AH31" s="358">
        <v>1</v>
      </c>
      <c r="AI31" s="354">
        <v>0</v>
      </c>
      <c r="AJ31" s="353">
        <v>0</v>
      </c>
      <c r="AK31" s="383">
        <v>0</v>
      </c>
      <c r="AL31" s="357">
        <v>2</v>
      </c>
      <c r="AM31" s="358">
        <v>2</v>
      </c>
      <c r="AN31" s="354">
        <v>0</v>
      </c>
      <c r="AO31" s="353">
        <v>0</v>
      </c>
      <c r="AP31" s="383">
        <v>0</v>
      </c>
      <c r="AQ31" s="357">
        <v>0</v>
      </c>
      <c r="AR31" s="358">
        <v>0</v>
      </c>
      <c r="AS31" s="354">
        <v>0</v>
      </c>
      <c r="AT31" s="353">
        <v>0</v>
      </c>
      <c r="AU31" s="383">
        <v>0</v>
      </c>
      <c r="AV31" s="357">
        <v>0</v>
      </c>
      <c r="AW31" s="358">
        <v>0</v>
      </c>
      <c r="AX31" s="354">
        <v>0</v>
      </c>
      <c r="AY31" s="353">
        <v>0</v>
      </c>
      <c r="AZ31" s="383">
        <v>0</v>
      </c>
      <c r="BA31" s="353">
        <f t="shared" si="5"/>
        <v>34</v>
      </c>
      <c r="BB31" s="354">
        <f t="shared" si="5"/>
        <v>34</v>
      </c>
    </row>
    <row r="32" spans="1:54" ht="16.5" customHeight="1">
      <c r="A32" s="459"/>
      <c r="B32" s="439" t="s">
        <v>6</v>
      </c>
      <c r="C32" s="356">
        <v>31</v>
      </c>
      <c r="D32" s="353">
        <v>34</v>
      </c>
      <c r="E32" s="353">
        <v>34</v>
      </c>
      <c r="F32" s="436">
        <f t="shared" si="4"/>
        <v>0</v>
      </c>
      <c r="G32" s="358">
        <f t="shared" si="3"/>
        <v>0</v>
      </c>
      <c r="H32" s="357">
        <v>4</v>
      </c>
      <c r="I32" s="357">
        <v>4</v>
      </c>
      <c r="J32" s="358">
        <v>0</v>
      </c>
      <c r="K32" s="358">
        <v>0</v>
      </c>
      <c r="L32" s="382">
        <v>0</v>
      </c>
      <c r="M32" s="357">
        <v>0</v>
      </c>
      <c r="N32" s="358">
        <v>0</v>
      </c>
      <c r="O32" s="358">
        <v>0</v>
      </c>
      <c r="P32" s="358">
        <v>0</v>
      </c>
      <c r="Q32" s="382">
        <v>0</v>
      </c>
      <c r="R32" s="357">
        <v>12</v>
      </c>
      <c r="S32" s="358">
        <v>12</v>
      </c>
      <c r="T32" s="358">
        <v>0</v>
      </c>
      <c r="U32" s="358">
        <v>0</v>
      </c>
      <c r="V32" s="382">
        <v>0</v>
      </c>
      <c r="W32" s="357">
        <v>15</v>
      </c>
      <c r="X32" s="357">
        <v>15</v>
      </c>
      <c r="Y32" s="353">
        <v>0</v>
      </c>
      <c r="Z32" s="353">
        <v>0</v>
      </c>
      <c r="AA32" s="383">
        <v>0</v>
      </c>
      <c r="AB32" s="357">
        <v>0</v>
      </c>
      <c r="AC32" s="357">
        <v>0</v>
      </c>
      <c r="AD32" s="354">
        <v>0</v>
      </c>
      <c r="AE32" s="353">
        <v>0</v>
      </c>
      <c r="AF32" s="383">
        <v>0</v>
      </c>
      <c r="AG32" s="357">
        <v>1</v>
      </c>
      <c r="AH32" s="357">
        <v>1</v>
      </c>
      <c r="AI32" s="354">
        <v>0</v>
      </c>
      <c r="AJ32" s="353">
        <v>0</v>
      </c>
      <c r="AK32" s="383">
        <v>0</v>
      </c>
      <c r="AL32" s="357">
        <v>2</v>
      </c>
      <c r="AM32" s="357">
        <v>2</v>
      </c>
      <c r="AN32" s="354">
        <v>0</v>
      </c>
      <c r="AO32" s="353">
        <v>0</v>
      </c>
      <c r="AP32" s="383">
        <v>0</v>
      </c>
      <c r="AQ32" s="357">
        <v>0</v>
      </c>
      <c r="AR32" s="357">
        <v>0</v>
      </c>
      <c r="AS32" s="354">
        <v>0</v>
      </c>
      <c r="AT32" s="353">
        <v>0</v>
      </c>
      <c r="AU32" s="383">
        <v>0</v>
      </c>
      <c r="AV32" s="357">
        <v>0</v>
      </c>
      <c r="AW32" s="357">
        <v>0</v>
      </c>
      <c r="AX32" s="354">
        <v>0</v>
      </c>
      <c r="AY32" s="353">
        <v>0</v>
      </c>
      <c r="AZ32" s="383">
        <v>0</v>
      </c>
      <c r="BA32" s="353">
        <f t="shared" si="5"/>
        <v>34</v>
      </c>
      <c r="BB32" s="354">
        <f t="shared" si="5"/>
        <v>34</v>
      </c>
    </row>
    <row r="33" spans="1:54" ht="16.5" customHeight="1">
      <c r="A33" s="460"/>
      <c r="B33" s="442" t="s">
        <v>7</v>
      </c>
      <c r="C33" s="356">
        <v>31</v>
      </c>
      <c r="D33" s="353">
        <v>34</v>
      </c>
      <c r="E33" s="353">
        <v>34</v>
      </c>
      <c r="F33" s="436">
        <f t="shared" si="4"/>
        <v>0</v>
      </c>
      <c r="G33" s="358">
        <f t="shared" si="3"/>
        <v>0</v>
      </c>
      <c r="H33" s="357">
        <v>4</v>
      </c>
      <c r="I33" s="358">
        <v>4</v>
      </c>
      <c r="J33" s="358">
        <v>0</v>
      </c>
      <c r="K33" s="358">
        <v>0</v>
      </c>
      <c r="L33" s="382">
        <v>0</v>
      </c>
      <c r="M33" s="357">
        <v>0</v>
      </c>
      <c r="N33" s="358">
        <v>0</v>
      </c>
      <c r="O33" s="358">
        <v>0</v>
      </c>
      <c r="P33" s="358">
        <v>0</v>
      </c>
      <c r="Q33" s="382">
        <v>0</v>
      </c>
      <c r="R33" s="357">
        <v>12</v>
      </c>
      <c r="S33" s="358">
        <v>12</v>
      </c>
      <c r="T33" s="358">
        <v>0</v>
      </c>
      <c r="U33" s="358">
        <v>0</v>
      </c>
      <c r="V33" s="382">
        <v>0</v>
      </c>
      <c r="W33" s="357">
        <v>15</v>
      </c>
      <c r="X33" s="357">
        <v>15</v>
      </c>
      <c r="Y33" s="353">
        <v>0</v>
      </c>
      <c r="Z33" s="353">
        <v>0</v>
      </c>
      <c r="AA33" s="383">
        <v>0</v>
      </c>
      <c r="AB33" s="357">
        <v>0</v>
      </c>
      <c r="AC33" s="357">
        <v>0</v>
      </c>
      <c r="AD33" s="354">
        <v>0</v>
      </c>
      <c r="AE33" s="353">
        <v>0</v>
      </c>
      <c r="AF33" s="383">
        <v>0</v>
      </c>
      <c r="AG33" s="357">
        <v>1</v>
      </c>
      <c r="AH33" s="357">
        <v>1</v>
      </c>
      <c r="AI33" s="354">
        <v>0</v>
      </c>
      <c r="AJ33" s="353">
        <v>0</v>
      </c>
      <c r="AK33" s="383">
        <v>0</v>
      </c>
      <c r="AL33" s="357">
        <v>2</v>
      </c>
      <c r="AM33" s="357">
        <v>2</v>
      </c>
      <c r="AN33" s="354">
        <v>0</v>
      </c>
      <c r="AO33" s="353">
        <v>0</v>
      </c>
      <c r="AP33" s="383">
        <v>0</v>
      </c>
      <c r="AQ33" s="357">
        <v>0</v>
      </c>
      <c r="AR33" s="357">
        <v>0</v>
      </c>
      <c r="AS33" s="354">
        <v>0</v>
      </c>
      <c r="AT33" s="353">
        <v>0</v>
      </c>
      <c r="AU33" s="383">
        <v>0</v>
      </c>
      <c r="AV33" s="357">
        <v>0</v>
      </c>
      <c r="AW33" s="357">
        <v>0</v>
      </c>
      <c r="AX33" s="354">
        <v>0</v>
      </c>
      <c r="AY33" s="353">
        <v>0</v>
      </c>
      <c r="AZ33" s="383">
        <v>0</v>
      </c>
      <c r="BA33" s="353">
        <f t="shared" si="5"/>
        <v>34</v>
      </c>
      <c r="BB33" s="354">
        <f t="shared" si="5"/>
        <v>34</v>
      </c>
    </row>
    <row r="34" spans="1:54" ht="16.5" customHeight="1">
      <c r="A34" s="459"/>
      <c r="B34" s="439" t="s">
        <v>8</v>
      </c>
      <c r="C34" s="356">
        <v>31</v>
      </c>
      <c r="D34" s="353">
        <v>34</v>
      </c>
      <c r="E34" s="353">
        <v>34</v>
      </c>
      <c r="F34" s="436">
        <f t="shared" si="4"/>
        <v>0</v>
      </c>
      <c r="G34" s="358">
        <f t="shared" si="3"/>
        <v>0</v>
      </c>
      <c r="H34" s="357">
        <v>4</v>
      </c>
      <c r="I34" s="358">
        <v>4</v>
      </c>
      <c r="J34" s="358">
        <v>0</v>
      </c>
      <c r="K34" s="358">
        <v>0</v>
      </c>
      <c r="L34" s="358">
        <v>0</v>
      </c>
      <c r="M34" s="358">
        <v>0</v>
      </c>
      <c r="N34" s="358">
        <v>0</v>
      </c>
      <c r="O34" s="358">
        <v>0</v>
      </c>
      <c r="P34" s="358">
        <v>0</v>
      </c>
      <c r="Q34" s="358">
        <v>0</v>
      </c>
      <c r="R34" s="358">
        <v>12</v>
      </c>
      <c r="S34" s="358">
        <v>12</v>
      </c>
      <c r="T34" s="358">
        <v>0</v>
      </c>
      <c r="U34" s="358">
        <v>0</v>
      </c>
      <c r="V34" s="382">
        <v>0</v>
      </c>
      <c r="W34" s="357">
        <v>15</v>
      </c>
      <c r="X34" s="357">
        <v>15</v>
      </c>
      <c r="Y34" s="353">
        <v>0</v>
      </c>
      <c r="Z34" s="353">
        <v>0</v>
      </c>
      <c r="AA34" s="383">
        <v>0</v>
      </c>
      <c r="AB34" s="357">
        <v>0</v>
      </c>
      <c r="AC34" s="357">
        <v>0</v>
      </c>
      <c r="AD34" s="354">
        <v>0</v>
      </c>
      <c r="AE34" s="353">
        <v>0</v>
      </c>
      <c r="AF34" s="383">
        <v>0</v>
      </c>
      <c r="AG34" s="357">
        <v>1</v>
      </c>
      <c r="AH34" s="357">
        <v>1</v>
      </c>
      <c r="AI34" s="354">
        <v>0</v>
      </c>
      <c r="AJ34" s="353">
        <v>0</v>
      </c>
      <c r="AK34" s="383">
        <v>0</v>
      </c>
      <c r="AL34" s="357">
        <v>2</v>
      </c>
      <c r="AM34" s="357">
        <v>2</v>
      </c>
      <c r="AN34" s="354">
        <v>0</v>
      </c>
      <c r="AO34" s="353">
        <v>0</v>
      </c>
      <c r="AP34" s="383">
        <v>0</v>
      </c>
      <c r="AQ34" s="357">
        <v>0</v>
      </c>
      <c r="AR34" s="357">
        <v>0</v>
      </c>
      <c r="AS34" s="354">
        <v>0</v>
      </c>
      <c r="AT34" s="353">
        <v>0</v>
      </c>
      <c r="AU34" s="383">
        <v>0</v>
      </c>
      <c r="AV34" s="357">
        <v>0</v>
      </c>
      <c r="AW34" s="357">
        <v>0</v>
      </c>
      <c r="AX34" s="354">
        <v>0</v>
      </c>
      <c r="AY34" s="353">
        <v>0</v>
      </c>
      <c r="AZ34" s="383">
        <v>0</v>
      </c>
      <c r="BA34" s="353">
        <f t="shared" si="5"/>
        <v>34</v>
      </c>
      <c r="BB34" s="354">
        <f t="shared" si="5"/>
        <v>34</v>
      </c>
    </row>
    <row r="35" spans="1:54" ht="16.5" customHeight="1">
      <c r="A35" s="460"/>
      <c r="B35" s="442" t="s">
        <v>9</v>
      </c>
      <c r="C35" s="356">
        <v>31</v>
      </c>
      <c r="D35" s="353">
        <v>34</v>
      </c>
      <c r="E35" s="353">
        <v>33</v>
      </c>
      <c r="F35" s="436">
        <f t="shared" si="4"/>
        <v>0</v>
      </c>
      <c r="G35" s="358">
        <f t="shared" si="3"/>
        <v>-1</v>
      </c>
      <c r="H35" s="357">
        <v>4</v>
      </c>
      <c r="I35" s="357">
        <v>4</v>
      </c>
      <c r="J35" s="358">
        <v>0</v>
      </c>
      <c r="K35" s="358">
        <v>0</v>
      </c>
      <c r="L35" s="382">
        <v>0</v>
      </c>
      <c r="M35" s="357">
        <v>0</v>
      </c>
      <c r="N35" s="358">
        <v>0</v>
      </c>
      <c r="O35" s="358">
        <v>0</v>
      </c>
      <c r="P35" s="358">
        <v>0</v>
      </c>
      <c r="Q35" s="382">
        <v>0</v>
      </c>
      <c r="R35" s="357">
        <v>12</v>
      </c>
      <c r="S35" s="358">
        <v>11</v>
      </c>
      <c r="T35" s="358">
        <v>0</v>
      </c>
      <c r="U35" s="358">
        <v>0</v>
      </c>
      <c r="V35" s="382">
        <v>0</v>
      </c>
      <c r="W35" s="357">
        <v>15</v>
      </c>
      <c r="X35" s="357">
        <v>15</v>
      </c>
      <c r="Y35" s="353">
        <v>0</v>
      </c>
      <c r="Z35" s="353">
        <v>0</v>
      </c>
      <c r="AA35" s="383">
        <v>0</v>
      </c>
      <c r="AB35" s="357">
        <v>0</v>
      </c>
      <c r="AC35" s="357">
        <v>0</v>
      </c>
      <c r="AD35" s="354">
        <v>0</v>
      </c>
      <c r="AE35" s="353">
        <v>0</v>
      </c>
      <c r="AF35" s="383">
        <v>0</v>
      </c>
      <c r="AG35" s="357">
        <v>1</v>
      </c>
      <c r="AH35" s="357">
        <v>1</v>
      </c>
      <c r="AI35" s="354">
        <v>0</v>
      </c>
      <c r="AJ35" s="353">
        <v>0</v>
      </c>
      <c r="AK35" s="383">
        <v>0</v>
      </c>
      <c r="AL35" s="357">
        <v>2</v>
      </c>
      <c r="AM35" s="357">
        <v>2</v>
      </c>
      <c r="AN35" s="354">
        <v>0</v>
      </c>
      <c r="AO35" s="353">
        <v>0</v>
      </c>
      <c r="AP35" s="383">
        <v>0</v>
      </c>
      <c r="AQ35" s="357">
        <v>0</v>
      </c>
      <c r="AR35" s="357">
        <v>0</v>
      </c>
      <c r="AS35" s="354">
        <v>0</v>
      </c>
      <c r="AT35" s="353">
        <v>0</v>
      </c>
      <c r="AU35" s="383">
        <v>0</v>
      </c>
      <c r="AV35" s="357">
        <v>0</v>
      </c>
      <c r="AW35" s="357">
        <v>0</v>
      </c>
      <c r="AX35" s="354">
        <v>0</v>
      </c>
      <c r="AY35" s="353">
        <v>0</v>
      </c>
      <c r="AZ35" s="383">
        <v>0</v>
      </c>
      <c r="BA35" s="353">
        <f t="shared" si="5"/>
        <v>34</v>
      </c>
      <c r="BB35" s="354">
        <f t="shared" si="5"/>
        <v>33</v>
      </c>
    </row>
    <row r="36" spans="1:54" ht="16.5" customHeight="1">
      <c r="A36" s="459"/>
      <c r="B36" s="439" t="s">
        <v>10</v>
      </c>
      <c r="C36" s="356">
        <v>31</v>
      </c>
      <c r="D36" s="353">
        <v>34</v>
      </c>
      <c r="E36" s="353">
        <v>33</v>
      </c>
      <c r="F36" s="436">
        <f t="shared" si="4"/>
        <v>0</v>
      </c>
      <c r="G36" s="354">
        <f t="shared" si="3"/>
        <v>-1</v>
      </c>
      <c r="H36" s="357">
        <v>4</v>
      </c>
      <c r="I36" s="357">
        <v>4</v>
      </c>
      <c r="J36" s="358">
        <v>0</v>
      </c>
      <c r="K36" s="358">
        <v>0</v>
      </c>
      <c r="L36" s="382">
        <v>0</v>
      </c>
      <c r="M36" s="357">
        <v>0</v>
      </c>
      <c r="N36" s="358">
        <v>0</v>
      </c>
      <c r="O36" s="358">
        <v>0</v>
      </c>
      <c r="P36" s="358">
        <v>0</v>
      </c>
      <c r="Q36" s="382">
        <v>0</v>
      </c>
      <c r="R36" s="357">
        <v>12</v>
      </c>
      <c r="S36" s="358">
        <v>11</v>
      </c>
      <c r="T36" s="358">
        <v>0</v>
      </c>
      <c r="U36" s="358">
        <v>0</v>
      </c>
      <c r="V36" s="382">
        <v>0</v>
      </c>
      <c r="W36" s="357">
        <v>15</v>
      </c>
      <c r="X36" s="357">
        <v>15</v>
      </c>
      <c r="Y36" s="353">
        <v>0</v>
      </c>
      <c r="Z36" s="353">
        <v>0</v>
      </c>
      <c r="AA36" s="383">
        <v>0</v>
      </c>
      <c r="AB36" s="357">
        <v>0</v>
      </c>
      <c r="AC36" s="357">
        <v>0</v>
      </c>
      <c r="AD36" s="354">
        <v>0</v>
      </c>
      <c r="AE36" s="353">
        <v>0</v>
      </c>
      <c r="AF36" s="383">
        <v>0</v>
      </c>
      <c r="AG36" s="357">
        <v>1</v>
      </c>
      <c r="AH36" s="357">
        <v>1</v>
      </c>
      <c r="AI36" s="354">
        <v>0</v>
      </c>
      <c r="AJ36" s="353">
        <v>0</v>
      </c>
      <c r="AK36" s="383">
        <v>0</v>
      </c>
      <c r="AL36" s="357">
        <v>2</v>
      </c>
      <c r="AM36" s="357">
        <v>2</v>
      </c>
      <c r="AN36" s="354">
        <v>0</v>
      </c>
      <c r="AO36" s="353">
        <v>0</v>
      </c>
      <c r="AP36" s="383">
        <v>0</v>
      </c>
      <c r="AQ36" s="357">
        <v>0</v>
      </c>
      <c r="AR36" s="357">
        <v>0</v>
      </c>
      <c r="AS36" s="354">
        <v>0</v>
      </c>
      <c r="AT36" s="353">
        <v>0</v>
      </c>
      <c r="AU36" s="383">
        <v>0</v>
      </c>
      <c r="AV36" s="357">
        <v>0</v>
      </c>
      <c r="AW36" s="357">
        <v>0</v>
      </c>
      <c r="AX36" s="354">
        <v>0</v>
      </c>
      <c r="AY36" s="353">
        <v>0</v>
      </c>
      <c r="AZ36" s="383">
        <v>0</v>
      </c>
      <c r="BA36" s="353">
        <f t="shared" si="5"/>
        <v>34</v>
      </c>
      <c r="BB36" s="354">
        <f t="shared" si="5"/>
        <v>33</v>
      </c>
    </row>
    <row r="37" spans="1:54" ht="16.5" customHeight="1">
      <c r="A37" s="460"/>
      <c r="B37" s="442" t="s">
        <v>11</v>
      </c>
      <c r="C37" s="356">
        <v>31</v>
      </c>
      <c r="D37" s="353">
        <v>35</v>
      </c>
      <c r="E37" s="353">
        <v>33</v>
      </c>
      <c r="F37" s="436">
        <f t="shared" si="4"/>
        <v>0</v>
      </c>
      <c r="G37" s="358">
        <f t="shared" si="3"/>
        <v>-2</v>
      </c>
      <c r="H37" s="357">
        <v>4</v>
      </c>
      <c r="I37" s="357">
        <v>4</v>
      </c>
      <c r="J37" s="358">
        <v>0</v>
      </c>
      <c r="K37" s="358">
        <v>0</v>
      </c>
      <c r="L37" s="382">
        <v>0</v>
      </c>
      <c r="M37" s="357">
        <v>0</v>
      </c>
      <c r="N37" s="358">
        <v>0</v>
      </c>
      <c r="O37" s="358">
        <v>0</v>
      </c>
      <c r="P37" s="358">
        <v>0</v>
      </c>
      <c r="Q37" s="382">
        <v>0</v>
      </c>
      <c r="R37" s="357">
        <v>13</v>
      </c>
      <c r="S37" s="358">
        <v>11</v>
      </c>
      <c r="T37" s="358">
        <v>0</v>
      </c>
      <c r="U37" s="358">
        <v>0</v>
      </c>
      <c r="V37" s="382">
        <v>0</v>
      </c>
      <c r="W37" s="357">
        <v>15</v>
      </c>
      <c r="X37" s="357">
        <v>15</v>
      </c>
      <c r="Y37" s="353">
        <v>0</v>
      </c>
      <c r="Z37" s="353">
        <v>0</v>
      </c>
      <c r="AA37" s="383">
        <v>0</v>
      </c>
      <c r="AB37" s="357">
        <v>0</v>
      </c>
      <c r="AC37" s="357">
        <v>0</v>
      </c>
      <c r="AD37" s="354">
        <v>0</v>
      </c>
      <c r="AE37" s="353">
        <v>0</v>
      </c>
      <c r="AF37" s="383">
        <v>0</v>
      </c>
      <c r="AG37" s="357">
        <v>1</v>
      </c>
      <c r="AH37" s="357">
        <v>1</v>
      </c>
      <c r="AI37" s="354">
        <v>0</v>
      </c>
      <c r="AJ37" s="353">
        <v>0</v>
      </c>
      <c r="AK37" s="383">
        <v>0</v>
      </c>
      <c r="AL37" s="357">
        <v>2</v>
      </c>
      <c r="AM37" s="357">
        <v>2</v>
      </c>
      <c r="AN37" s="354">
        <v>0</v>
      </c>
      <c r="AO37" s="353">
        <v>0</v>
      </c>
      <c r="AP37" s="383">
        <v>0</v>
      </c>
      <c r="AQ37" s="357">
        <v>0</v>
      </c>
      <c r="AR37" s="357">
        <v>0</v>
      </c>
      <c r="AS37" s="354">
        <v>0</v>
      </c>
      <c r="AT37" s="353">
        <v>0</v>
      </c>
      <c r="AU37" s="383">
        <v>0</v>
      </c>
      <c r="AV37" s="357">
        <v>0</v>
      </c>
      <c r="AW37" s="357">
        <v>0</v>
      </c>
      <c r="AX37" s="354">
        <v>0</v>
      </c>
      <c r="AY37" s="353">
        <v>0</v>
      </c>
      <c r="AZ37" s="383">
        <v>0</v>
      </c>
      <c r="BA37" s="353">
        <f t="shared" si="5"/>
        <v>35</v>
      </c>
      <c r="BB37" s="354">
        <f t="shared" si="5"/>
        <v>33</v>
      </c>
    </row>
    <row r="38" spans="1:54" ht="16.5" customHeight="1">
      <c r="A38" s="459"/>
      <c r="B38" s="439" t="s">
        <v>12</v>
      </c>
      <c r="C38" s="356">
        <v>31</v>
      </c>
      <c r="D38" s="353">
        <v>36</v>
      </c>
      <c r="E38" s="353">
        <v>33</v>
      </c>
      <c r="F38" s="436">
        <f t="shared" si="4"/>
        <v>0</v>
      </c>
      <c r="G38" s="354">
        <f t="shared" si="3"/>
        <v>-3</v>
      </c>
      <c r="H38" s="357">
        <v>4</v>
      </c>
      <c r="I38" s="357">
        <v>4</v>
      </c>
      <c r="J38" s="358">
        <v>0</v>
      </c>
      <c r="K38" s="358">
        <v>0</v>
      </c>
      <c r="L38" s="382">
        <v>0</v>
      </c>
      <c r="M38" s="357">
        <v>0</v>
      </c>
      <c r="N38" s="358">
        <v>0</v>
      </c>
      <c r="O38" s="358">
        <v>0</v>
      </c>
      <c r="P38" s="358">
        <v>0</v>
      </c>
      <c r="Q38" s="382">
        <v>0</v>
      </c>
      <c r="R38" s="357">
        <v>14</v>
      </c>
      <c r="S38" s="358">
        <v>11</v>
      </c>
      <c r="T38" s="358">
        <v>0</v>
      </c>
      <c r="U38" s="358">
        <v>0</v>
      </c>
      <c r="V38" s="382">
        <v>0</v>
      </c>
      <c r="W38" s="357">
        <v>15</v>
      </c>
      <c r="X38" s="357">
        <v>15</v>
      </c>
      <c r="Y38" s="353">
        <v>0</v>
      </c>
      <c r="Z38" s="353">
        <v>0</v>
      </c>
      <c r="AA38" s="383">
        <v>0</v>
      </c>
      <c r="AB38" s="357">
        <v>0</v>
      </c>
      <c r="AC38" s="357">
        <v>0</v>
      </c>
      <c r="AD38" s="354">
        <v>0</v>
      </c>
      <c r="AE38" s="353">
        <v>0</v>
      </c>
      <c r="AF38" s="383">
        <v>0</v>
      </c>
      <c r="AG38" s="357">
        <v>1</v>
      </c>
      <c r="AH38" s="357">
        <v>1</v>
      </c>
      <c r="AI38" s="354">
        <v>0</v>
      </c>
      <c r="AJ38" s="353">
        <v>0</v>
      </c>
      <c r="AK38" s="383">
        <v>0</v>
      </c>
      <c r="AL38" s="357">
        <v>2</v>
      </c>
      <c r="AM38" s="357">
        <v>2</v>
      </c>
      <c r="AN38" s="354">
        <v>0</v>
      </c>
      <c r="AO38" s="353">
        <v>0</v>
      </c>
      <c r="AP38" s="383">
        <v>0</v>
      </c>
      <c r="AQ38" s="357">
        <v>0</v>
      </c>
      <c r="AR38" s="357">
        <v>0</v>
      </c>
      <c r="AS38" s="354">
        <v>0</v>
      </c>
      <c r="AT38" s="353">
        <v>0</v>
      </c>
      <c r="AU38" s="383">
        <v>0</v>
      </c>
      <c r="AV38" s="357">
        <v>0</v>
      </c>
      <c r="AW38" s="357">
        <v>0</v>
      </c>
      <c r="AX38" s="354">
        <v>0</v>
      </c>
      <c r="AY38" s="353">
        <v>0</v>
      </c>
      <c r="AZ38" s="383">
        <v>0</v>
      </c>
      <c r="BA38" s="353">
        <f t="shared" si="5"/>
        <v>36</v>
      </c>
      <c r="BB38" s="354">
        <f t="shared" si="5"/>
        <v>33</v>
      </c>
    </row>
    <row r="39" spans="1:54" ht="16.5" customHeight="1">
      <c r="A39" s="460"/>
      <c r="B39" s="443" t="s">
        <v>13</v>
      </c>
      <c r="C39" s="356">
        <v>31</v>
      </c>
      <c r="D39" s="353">
        <v>36</v>
      </c>
      <c r="E39" s="353">
        <v>33</v>
      </c>
      <c r="F39" s="436">
        <f t="shared" si="4"/>
        <v>0</v>
      </c>
      <c r="G39" s="383">
        <f t="shared" si="3"/>
        <v>-3</v>
      </c>
      <c r="H39" s="357">
        <v>4</v>
      </c>
      <c r="I39" s="357">
        <v>4</v>
      </c>
      <c r="J39" s="358">
        <v>0</v>
      </c>
      <c r="K39" s="358">
        <v>0</v>
      </c>
      <c r="L39" s="382">
        <v>0</v>
      </c>
      <c r="M39" s="357">
        <v>0</v>
      </c>
      <c r="N39" s="358">
        <v>0</v>
      </c>
      <c r="O39" s="358">
        <v>0</v>
      </c>
      <c r="P39" s="358">
        <v>0</v>
      </c>
      <c r="Q39" s="382">
        <v>0</v>
      </c>
      <c r="R39" s="357">
        <v>14</v>
      </c>
      <c r="S39" s="358">
        <v>11</v>
      </c>
      <c r="T39" s="358">
        <v>0</v>
      </c>
      <c r="U39" s="358">
        <v>0</v>
      </c>
      <c r="V39" s="382">
        <v>0</v>
      </c>
      <c r="W39" s="357">
        <v>15</v>
      </c>
      <c r="X39" s="357">
        <v>15</v>
      </c>
      <c r="Y39" s="353">
        <v>0</v>
      </c>
      <c r="Z39" s="353">
        <v>0</v>
      </c>
      <c r="AA39" s="383">
        <v>0</v>
      </c>
      <c r="AB39" s="357">
        <v>0</v>
      </c>
      <c r="AC39" s="357">
        <v>0</v>
      </c>
      <c r="AD39" s="354">
        <v>0</v>
      </c>
      <c r="AE39" s="353">
        <v>0</v>
      </c>
      <c r="AF39" s="383">
        <v>0</v>
      </c>
      <c r="AG39" s="357">
        <v>1</v>
      </c>
      <c r="AH39" s="357">
        <v>1</v>
      </c>
      <c r="AI39" s="354">
        <v>0</v>
      </c>
      <c r="AJ39" s="353">
        <v>0</v>
      </c>
      <c r="AK39" s="383">
        <v>0</v>
      </c>
      <c r="AL39" s="357">
        <v>2</v>
      </c>
      <c r="AM39" s="357">
        <v>2</v>
      </c>
      <c r="AN39" s="354">
        <v>0</v>
      </c>
      <c r="AO39" s="353">
        <v>0</v>
      </c>
      <c r="AP39" s="383">
        <v>0</v>
      </c>
      <c r="AQ39" s="357">
        <v>0</v>
      </c>
      <c r="AR39" s="357">
        <v>0</v>
      </c>
      <c r="AS39" s="354">
        <v>0</v>
      </c>
      <c r="AT39" s="353">
        <v>0</v>
      </c>
      <c r="AU39" s="383">
        <v>0</v>
      </c>
      <c r="AV39" s="357">
        <v>0</v>
      </c>
      <c r="AW39" s="357">
        <v>0</v>
      </c>
      <c r="AX39" s="354">
        <v>0</v>
      </c>
      <c r="AY39" s="353">
        <v>0</v>
      </c>
      <c r="AZ39" s="383">
        <v>0</v>
      </c>
      <c r="BA39" s="353">
        <f t="shared" si="5"/>
        <v>36</v>
      </c>
      <c r="BB39" s="354">
        <f t="shared" si="5"/>
        <v>33</v>
      </c>
    </row>
    <row r="40" spans="1:54" ht="16.5" customHeight="1" thickBot="1">
      <c r="A40" s="463"/>
      <c r="B40" s="445" t="s">
        <v>14</v>
      </c>
      <c r="C40" s="360">
        <v>31</v>
      </c>
      <c r="D40" s="361">
        <v>36</v>
      </c>
      <c r="E40" s="361">
        <v>31</v>
      </c>
      <c r="F40" s="446">
        <f t="shared" si="4"/>
        <v>0</v>
      </c>
      <c r="G40" s="449">
        <f t="shared" si="3"/>
        <v>-5</v>
      </c>
      <c r="H40" s="361">
        <v>4</v>
      </c>
      <c r="I40" s="361">
        <v>4</v>
      </c>
      <c r="J40" s="362">
        <v>0</v>
      </c>
      <c r="K40" s="362">
        <v>0</v>
      </c>
      <c r="L40" s="449">
        <v>0</v>
      </c>
      <c r="M40" s="361">
        <v>0</v>
      </c>
      <c r="N40" s="362">
        <v>0</v>
      </c>
      <c r="O40" s="362">
        <v>0</v>
      </c>
      <c r="P40" s="362">
        <v>0</v>
      </c>
      <c r="Q40" s="449">
        <v>0</v>
      </c>
      <c r="R40" s="361">
        <v>14</v>
      </c>
      <c r="S40" s="362">
        <v>9</v>
      </c>
      <c r="T40" s="362">
        <v>0</v>
      </c>
      <c r="U40" s="362">
        <v>0</v>
      </c>
      <c r="V40" s="449">
        <v>0</v>
      </c>
      <c r="W40" s="361">
        <v>15</v>
      </c>
      <c r="X40" s="361">
        <v>15</v>
      </c>
      <c r="Y40" s="362">
        <v>0</v>
      </c>
      <c r="Z40" s="361">
        <v>0</v>
      </c>
      <c r="AA40" s="449">
        <v>0</v>
      </c>
      <c r="AB40" s="361">
        <v>0</v>
      </c>
      <c r="AC40" s="361">
        <v>0</v>
      </c>
      <c r="AD40" s="451">
        <v>0</v>
      </c>
      <c r="AE40" s="465">
        <v>0</v>
      </c>
      <c r="AF40" s="452">
        <v>0</v>
      </c>
      <c r="AG40" s="361">
        <v>1</v>
      </c>
      <c r="AH40" s="361">
        <v>1</v>
      </c>
      <c r="AI40" s="451">
        <v>0</v>
      </c>
      <c r="AJ40" s="465">
        <v>0</v>
      </c>
      <c r="AK40" s="452">
        <v>0</v>
      </c>
      <c r="AL40" s="361">
        <v>2</v>
      </c>
      <c r="AM40" s="361">
        <v>2</v>
      </c>
      <c r="AN40" s="451">
        <v>0</v>
      </c>
      <c r="AO40" s="465">
        <v>0</v>
      </c>
      <c r="AP40" s="452">
        <v>0</v>
      </c>
      <c r="AQ40" s="361">
        <v>0</v>
      </c>
      <c r="AR40" s="361">
        <v>0</v>
      </c>
      <c r="AS40" s="451">
        <v>0</v>
      </c>
      <c r="AT40" s="465">
        <v>0</v>
      </c>
      <c r="AU40" s="452">
        <v>0</v>
      </c>
      <c r="AV40" s="361">
        <v>0</v>
      </c>
      <c r="AW40" s="361">
        <v>0</v>
      </c>
      <c r="AX40" s="451">
        <v>0</v>
      </c>
      <c r="AY40" s="465">
        <v>0</v>
      </c>
      <c r="AZ40" s="452">
        <v>0</v>
      </c>
      <c r="BA40" s="361">
        <f t="shared" si="5"/>
        <v>36</v>
      </c>
      <c r="BB40" s="362">
        <f t="shared" si="5"/>
        <v>31</v>
      </c>
    </row>
    <row r="41" spans="2:63" s="385" customFormat="1" ht="16.5" customHeight="1">
      <c r="B41" s="385" t="s">
        <v>159</v>
      </c>
      <c r="F41" s="386"/>
      <c r="R41" s="387"/>
      <c r="S41" s="387"/>
      <c r="T41" s="387"/>
      <c r="U41" s="387"/>
      <c r="V41" s="387"/>
      <c r="W41" s="880"/>
      <c r="BC41" s="387"/>
      <c r="BD41" s="387"/>
      <c r="BE41" s="387"/>
      <c r="BF41" s="387"/>
      <c r="BG41" s="387"/>
      <c r="BH41" s="387"/>
      <c r="BI41" s="387"/>
      <c r="BJ41" s="387"/>
      <c r="BK41" s="387"/>
    </row>
    <row r="42" spans="6:63" s="385" customFormat="1" ht="16.5" customHeight="1">
      <c r="F42" s="386"/>
      <c r="R42" s="387"/>
      <c r="S42" s="387"/>
      <c r="T42" s="387"/>
      <c r="U42" s="387"/>
      <c r="V42" s="387"/>
      <c r="W42" s="387"/>
      <c r="BC42" s="387"/>
      <c r="BD42" s="387"/>
      <c r="BE42" s="387"/>
      <c r="BF42" s="387"/>
      <c r="BG42" s="387"/>
      <c r="BH42" s="387"/>
      <c r="BI42" s="387"/>
      <c r="BJ42" s="387"/>
      <c r="BK42" s="387"/>
    </row>
    <row r="43" spans="6:63" s="385" customFormat="1" ht="16.5" customHeight="1" thickBot="1">
      <c r="F43" s="386"/>
      <c r="R43" s="387"/>
      <c r="S43" s="387"/>
      <c r="T43" s="387"/>
      <c r="U43" s="387"/>
      <c r="V43" s="387"/>
      <c r="W43" s="389"/>
      <c r="BC43" s="387"/>
      <c r="BD43" s="387"/>
      <c r="BE43" s="387"/>
      <c r="BF43" s="387"/>
      <c r="BG43" s="387"/>
      <c r="BH43" s="387"/>
      <c r="BI43" s="387"/>
      <c r="BJ43" s="387"/>
      <c r="BK43" s="387"/>
    </row>
    <row r="44" spans="1:76" s="455" customFormat="1" ht="16.5" customHeight="1" thickBot="1">
      <c r="A44" s="946" t="s">
        <v>19</v>
      </c>
      <c r="B44" s="947"/>
      <c r="C44" s="947"/>
      <c r="D44" s="947"/>
      <c r="E44" s="947"/>
      <c r="F44" s="947"/>
      <c r="G44" s="947"/>
      <c r="H44" s="947"/>
      <c r="I44" s="947"/>
      <c r="J44" s="947"/>
      <c r="K44" s="947"/>
      <c r="L44" s="947"/>
      <c r="M44" s="947"/>
      <c r="N44" s="947"/>
      <c r="O44" s="947"/>
      <c r="P44" s="947"/>
      <c r="Q44" s="947"/>
      <c r="R44" s="947"/>
      <c r="S44" s="947"/>
      <c r="T44" s="947"/>
      <c r="U44" s="947"/>
      <c r="V44" s="948"/>
      <c r="W44" s="928"/>
      <c r="X44" s="913"/>
      <c r="Y44" s="913"/>
      <c r="Z44" s="913"/>
      <c r="AA44" s="913"/>
      <c r="AB44" s="913"/>
      <c r="AC44" s="913"/>
      <c r="AD44" s="913"/>
      <c r="AE44" s="913"/>
      <c r="AF44" s="913"/>
      <c r="AG44" s="913"/>
      <c r="AH44" s="913"/>
      <c r="AI44" s="913"/>
      <c r="AJ44" s="913"/>
      <c r="AK44" s="913"/>
      <c r="AL44" s="913"/>
      <c r="AM44" s="913"/>
      <c r="AN44" s="913"/>
      <c r="AO44" s="913"/>
      <c r="AP44" s="914"/>
      <c r="AQ44" s="928" t="s">
        <v>19</v>
      </c>
      <c r="AR44" s="923"/>
      <c r="AS44" s="923"/>
      <c r="AT44" s="923"/>
      <c r="AU44" s="923"/>
      <c r="AV44" s="923"/>
      <c r="AW44" s="923"/>
      <c r="AX44" s="923"/>
      <c r="AY44" s="923"/>
      <c r="AZ44" s="923"/>
      <c r="BA44" s="923"/>
      <c r="BB44" s="924"/>
      <c r="BC44" s="387"/>
      <c r="BD44" s="387"/>
      <c r="BE44" s="387"/>
      <c r="BF44" s="387"/>
      <c r="BG44" s="387"/>
      <c r="BH44" s="387"/>
      <c r="BI44" s="387"/>
      <c r="BJ44" s="387"/>
      <c r="BK44" s="387"/>
      <c r="BL44" s="390"/>
      <c r="BM44" s="390"/>
      <c r="BN44" s="390"/>
      <c r="BO44" s="390"/>
      <c r="BP44" s="390"/>
      <c r="BQ44" s="390"/>
      <c r="BR44" s="390"/>
      <c r="BS44" s="390"/>
      <c r="BT44" s="390"/>
      <c r="BU44" s="390"/>
      <c r="BV44" s="390"/>
      <c r="BW44" s="390"/>
      <c r="BX44" s="390"/>
    </row>
    <row r="45" spans="1:76" s="395" customFormat="1" ht="70.5" customHeight="1" thickBot="1">
      <c r="A45" s="992" t="s">
        <v>34</v>
      </c>
      <c r="B45" s="993"/>
      <c r="C45" s="392" t="s">
        <v>171</v>
      </c>
      <c r="D45" s="393" t="s">
        <v>464</v>
      </c>
      <c r="E45" s="393" t="s">
        <v>167</v>
      </c>
      <c r="F45" s="393" t="s">
        <v>162</v>
      </c>
      <c r="G45" s="394" t="s">
        <v>170</v>
      </c>
      <c r="H45" s="989" t="s">
        <v>155</v>
      </c>
      <c r="I45" s="990"/>
      <c r="J45" s="990"/>
      <c r="K45" s="990"/>
      <c r="L45" s="955"/>
      <c r="M45" s="926" t="s">
        <v>104</v>
      </c>
      <c r="N45" s="926"/>
      <c r="O45" s="926"/>
      <c r="P45" s="927"/>
      <c r="Q45" s="927"/>
      <c r="R45" s="996" t="s">
        <v>69</v>
      </c>
      <c r="S45" s="926"/>
      <c r="T45" s="997"/>
      <c r="U45" s="997"/>
      <c r="V45" s="998"/>
      <c r="W45" s="917" t="s">
        <v>36</v>
      </c>
      <c r="X45" s="917"/>
      <c r="Y45" s="990"/>
      <c r="Z45" s="990"/>
      <c r="AA45" s="955"/>
      <c r="AB45" s="989" t="s">
        <v>37</v>
      </c>
      <c r="AC45" s="917"/>
      <c r="AD45" s="990"/>
      <c r="AE45" s="990"/>
      <c r="AF45" s="955"/>
      <c r="AG45" s="943" t="s">
        <v>169</v>
      </c>
      <c r="AH45" s="990"/>
      <c r="AI45" s="990"/>
      <c r="AJ45" s="990"/>
      <c r="AK45" s="990"/>
      <c r="AL45" s="916" t="s">
        <v>38</v>
      </c>
      <c r="AM45" s="943"/>
      <c r="AN45" s="943"/>
      <c r="AO45" s="943"/>
      <c r="AP45" s="925"/>
      <c r="AQ45" s="943" t="s">
        <v>103</v>
      </c>
      <c r="AR45" s="990"/>
      <c r="AS45" s="990"/>
      <c r="AT45" s="990"/>
      <c r="AU45" s="990"/>
      <c r="AV45" s="916" t="s">
        <v>39</v>
      </c>
      <c r="AW45" s="990"/>
      <c r="AX45" s="990"/>
      <c r="AY45" s="990"/>
      <c r="AZ45" s="955"/>
      <c r="BA45" s="917" t="s">
        <v>52</v>
      </c>
      <c r="BB45" s="942"/>
      <c r="BC45" s="387"/>
      <c r="BD45" s="387"/>
      <c r="BE45" s="387"/>
      <c r="BF45" s="387"/>
      <c r="BG45" s="387"/>
      <c r="BH45" s="387"/>
      <c r="BI45" s="387"/>
      <c r="BJ45" s="387"/>
      <c r="BK45" s="387"/>
      <c r="BL45" s="390"/>
      <c r="BM45" s="390"/>
      <c r="BN45" s="390"/>
      <c r="BO45" s="390"/>
      <c r="BP45" s="390"/>
      <c r="BQ45" s="390"/>
      <c r="BR45" s="390"/>
      <c r="BS45" s="390"/>
      <c r="BT45" s="390"/>
      <c r="BU45" s="390"/>
      <c r="BV45" s="390"/>
      <c r="BW45" s="390"/>
      <c r="BX45" s="390"/>
    </row>
    <row r="46" spans="1:155" s="409" customFormat="1" ht="38.25" customHeight="1" thickBot="1">
      <c r="A46" s="987"/>
      <c r="B46" s="988"/>
      <c r="C46" s="396"/>
      <c r="D46" s="397"/>
      <c r="E46" s="397"/>
      <c r="F46" s="398"/>
      <c r="G46" s="399"/>
      <c r="H46" s="400" t="s">
        <v>157</v>
      </c>
      <c r="I46" s="397" t="s">
        <v>168</v>
      </c>
      <c r="J46" s="401" t="s">
        <v>161</v>
      </c>
      <c r="K46" s="401" t="s">
        <v>165</v>
      </c>
      <c r="L46" s="402" t="s">
        <v>166</v>
      </c>
      <c r="M46" s="401" t="s">
        <v>157</v>
      </c>
      <c r="N46" s="397" t="s">
        <v>168</v>
      </c>
      <c r="O46" s="403" t="s">
        <v>160</v>
      </c>
      <c r="P46" s="401" t="s">
        <v>156</v>
      </c>
      <c r="Q46" s="404" t="s">
        <v>154</v>
      </c>
      <c r="R46" s="400" t="s">
        <v>157</v>
      </c>
      <c r="S46" s="397" t="s">
        <v>168</v>
      </c>
      <c r="T46" s="401" t="s">
        <v>160</v>
      </c>
      <c r="U46" s="401" t="s">
        <v>156</v>
      </c>
      <c r="V46" s="405" t="s">
        <v>154</v>
      </c>
      <c r="W46" s="401" t="s">
        <v>157</v>
      </c>
      <c r="X46" s="397" t="s">
        <v>158</v>
      </c>
      <c r="Y46" s="403" t="s">
        <v>160</v>
      </c>
      <c r="Z46" s="401" t="s">
        <v>156</v>
      </c>
      <c r="AA46" s="405" t="s">
        <v>154</v>
      </c>
      <c r="AB46" s="400" t="s">
        <v>157</v>
      </c>
      <c r="AC46" s="397" t="s">
        <v>158</v>
      </c>
      <c r="AD46" s="403" t="s">
        <v>160</v>
      </c>
      <c r="AE46" s="401" t="s">
        <v>156</v>
      </c>
      <c r="AF46" s="405" t="s">
        <v>154</v>
      </c>
      <c r="AG46" s="401" t="s">
        <v>157</v>
      </c>
      <c r="AH46" s="406" t="s">
        <v>158</v>
      </c>
      <c r="AI46" s="403" t="s">
        <v>161</v>
      </c>
      <c r="AJ46" s="401" t="s">
        <v>156</v>
      </c>
      <c r="AK46" s="404" t="s">
        <v>154</v>
      </c>
      <c r="AL46" s="400" t="s">
        <v>157</v>
      </c>
      <c r="AM46" s="397" t="s">
        <v>158</v>
      </c>
      <c r="AN46" s="403" t="s">
        <v>161</v>
      </c>
      <c r="AO46" s="401" t="s">
        <v>156</v>
      </c>
      <c r="AP46" s="405" t="s">
        <v>154</v>
      </c>
      <c r="AQ46" s="401" t="s">
        <v>157</v>
      </c>
      <c r="AR46" s="397" t="s">
        <v>158</v>
      </c>
      <c r="AS46" s="403" t="s">
        <v>161</v>
      </c>
      <c r="AT46" s="401" t="s">
        <v>156</v>
      </c>
      <c r="AU46" s="404" t="s">
        <v>154</v>
      </c>
      <c r="AV46" s="400" t="s">
        <v>157</v>
      </c>
      <c r="AW46" s="397" t="s">
        <v>158</v>
      </c>
      <c r="AX46" s="403" t="s">
        <v>161</v>
      </c>
      <c r="AY46" s="401" t="s">
        <v>156</v>
      </c>
      <c r="AZ46" s="405" t="s">
        <v>154</v>
      </c>
      <c r="BA46" s="401" t="s">
        <v>157</v>
      </c>
      <c r="BB46" s="397" t="s">
        <v>158</v>
      </c>
      <c r="BC46" s="407"/>
      <c r="BD46" s="407"/>
      <c r="BE46" s="407"/>
      <c r="BF46" s="407"/>
      <c r="BG46" s="407"/>
      <c r="BH46" s="407"/>
      <c r="BI46" s="407"/>
      <c r="BJ46" s="407"/>
      <c r="BK46" s="407"/>
      <c r="BL46" s="874"/>
      <c r="BM46" s="875"/>
      <c r="BN46" s="875"/>
      <c r="BO46" s="875"/>
      <c r="BP46" s="875"/>
      <c r="BQ46" s="875"/>
      <c r="BR46" s="875"/>
      <c r="BS46" s="875"/>
      <c r="BT46" s="875"/>
      <c r="BU46" s="875"/>
      <c r="BV46" s="875"/>
      <c r="BW46" s="875"/>
      <c r="BX46" s="875"/>
      <c r="BY46" s="875"/>
      <c r="BZ46" s="875"/>
      <c r="CA46" s="875"/>
      <c r="CB46" s="875"/>
      <c r="CC46" s="875"/>
      <c r="CD46" s="875"/>
      <c r="CE46" s="875"/>
      <c r="CF46" s="875"/>
      <c r="CG46" s="875"/>
      <c r="CH46" s="875"/>
      <c r="CI46" s="875"/>
      <c r="CJ46" s="875"/>
      <c r="CK46" s="875"/>
      <c r="CL46" s="875"/>
      <c r="CM46" s="875"/>
      <c r="CN46" s="875"/>
      <c r="CO46" s="875"/>
      <c r="CP46" s="875"/>
      <c r="CQ46" s="875"/>
      <c r="CR46" s="875"/>
      <c r="CS46" s="875"/>
      <c r="CT46" s="875"/>
      <c r="CU46" s="875"/>
      <c r="CV46" s="875"/>
      <c r="CW46" s="875"/>
      <c r="CX46" s="875"/>
      <c r="CY46" s="875"/>
      <c r="CZ46" s="875"/>
      <c r="DA46" s="875"/>
      <c r="DB46" s="875"/>
      <c r="DC46" s="875"/>
      <c r="DD46" s="875"/>
      <c r="DE46" s="875"/>
      <c r="DF46" s="875"/>
      <c r="DG46" s="875"/>
      <c r="DH46" s="875"/>
      <c r="DI46" s="875"/>
      <c r="DJ46" s="875"/>
      <c r="DK46" s="875"/>
      <c r="DL46" s="875"/>
      <c r="DM46" s="875"/>
      <c r="DN46" s="875"/>
      <c r="DO46" s="875"/>
      <c r="DP46" s="875"/>
      <c r="DQ46" s="875"/>
      <c r="DR46" s="875"/>
      <c r="DS46" s="875"/>
      <c r="DT46" s="875"/>
      <c r="DU46" s="875"/>
      <c r="DV46" s="875"/>
      <c r="DW46" s="875"/>
      <c r="DX46" s="875"/>
      <c r="DY46" s="875"/>
      <c r="DZ46" s="875"/>
      <c r="EA46" s="875"/>
      <c r="EB46" s="875"/>
      <c r="EC46" s="875"/>
      <c r="ED46" s="875"/>
      <c r="EE46" s="875"/>
      <c r="EF46" s="875"/>
      <c r="EG46" s="875"/>
      <c r="EH46" s="875"/>
      <c r="EI46" s="875"/>
      <c r="EJ46" s="875"/>
      <c r="EK46" s="875"/>
      <c r="EL46" s="875"/>
      <c r="EM46" s="875"/>
      <c r="EN46" s="875"/>
      <c r="EO46" s="875"/>
      <c r="EP46" s="875"/>
      <c r="EQ46" s="875"/>
      <c r="ER46" s="875"/>
      <c r="ES46" s="875"/>
      <c r="ET46" s="875"/>
      <c r="EU46" s="875"/>
      <c r="EV46" s="875"/>
      <c r="EW46" s="875"/>
      <c r="EX46" s="875"/>
      <c r="EY46" s="875"/>
    </row>
    <row r="47" spans="1:156" s="422" customFormat="1" ht="34.5" customHeight="1" thickBot="1">
      <c r="A47" s="951" t="s">
        <v>164</v>
      </c>
      <c r="B47" s="952"/>
      <c r="C47" s="410"/>
      <c r="D47" s="411"/>
      <c r="E47" s="412"/>
      <c r="F47" s="413">
        <f>J47+O47+T47+Y47+AD47+AI47+AN47+AS47+AX47</f>
        <v>6</v>
      </c>
      <c r="G47" s="414"/>
      <c r="H47" s="415"/>
      <c r="I47" s="416"/>
      <c r="J47" s="417">
        <v>2</v>
      </c>
      <c r="K47" s="417"/>
      <c r="L47" s="418"/>
      <c r="M47" s="419"/>
      <c r="N47" s="416"/>
      <c r="O47" s="417">
        <v>1</v>
      </c>
      <c r="P47" s="417"/>
      <c r="Q47" s="420"/>
      <c r="R47" s="415"/>
      <c r="S47" s="416"/>
      <c r="T47" s="417">
        <v>3</v>
      </c>
      <c r="U47" s="417"/>
      <c r="V47" s="418"/>
      <c r="W47" s="419"/>
      <c r="X47" s="416"/>
      <c r="Y47" s="417"/>
      <c r="Z47" s="417"/>
      <c r="AA47" s="418"/>
      <c r="AB47" s="415"/>
      <c r="AC47" s="416"/>
      <c r="AD47" s="417"/>
      <c r="AE47" s="417"/>
      <c r="AF47" s="418"/>
      <c r="AG47" s="419"/>
      <c r="AH47" s="416"/>
      <c r="AI47" s="417"/>
      <c r="AJ47" s="417"/>
      <c r="AK47" s="420"/>
      <c r="AL47" s="415"/>
      <c r="AM47" s="416"/>
      <c r="AN47" s="417"/>
      <c r="AO47" s="417"/>
      <c r="AP47" s="418"/>
      <c r="AQ47" s="419"/>
      <c r="AR47" s="416"/>
      <c r="AS47" s="417"/>
      <c r="AT47" s="417"/>
      <c r="AU47" s="420"/>
      <c r="AV47" s="415"/>
      <c r="AW47" s="416"/>
      <c r="AX47" s="417"/>
      <c r="AY47" s="417"/>
      <c r="AZ47" s="418"/>
      <c r="BA47" s="419"/>
      <c r="BB47" s="416"/>
      <c r="BC47" s="407"/>
      <c r="BD47" s="407"/>
      <c r="BE47" s="407"/>
      <c r="BF47" s="407"/>
      <c r="BG47" s="407"/>
      <c r="BH47" s="407"/>
      <c r="BI47" s="407"/>
      <c r="BJ47" s="407"/>
      <c r="BK47" s="407"/>
      <c r="BL47" s="407"/>
      <c r="BM47" s="407"/>
      <c r="BN47" s="407"/>
      <c r="BO47" s="407"/>
      <c r="BP47" s="407"/>
      <c r="BQ47" s="407"/>
      <c r="BR47" s="407"/>
      <c r="BS47" s="407"/>
      <c r="BT47" s="407"/>
      <c r="BU47" s="407"/>
      <c r="BV47" s="407"/>
      <c r="BW47" s="407"/>
      <c r="BX47" s="407"/>
      <c r="BY47" s="407"/>
      <c r="BZ47" s="407"/>
      <c r="CA47" s="407"/>
      <c r="CB47" s="407"/>
      <c r="CC47" s="407"/>
      <c r="CD47" s="407"/>
      <c r="CE47" s="407"/>
      <c r="CF47" s="407"/>
      <c r="CG47" s="407"/>
      <c r="CH47" s="407"/>
      <c r="CI47" s="407"/>
      <c r="CJ47" s="407"/>
      <c r="CK47" s="407"/>
      <c r="CL47" s="407"/>
      <c r="CM47" s="407"/>
      <c r="CN47" s="407"/>
      <c r="CO47" s="407"/>
      <c r="CP47" s="407"/>
      <c r="CQ47" s="407"/>
      <c r="CR47" s="407"/>
      <c r="CS47" s="407"/>
      <c r="CT47" s="407"/>
      <c r="CU47" s="407"/>
      <c r="CV47" s="407"/>
      <c r="CW47" s="407"/>
      <c r="CX47" s="407"/>
      <c r="CY47" s="407"/>
      <c r="CZ47" s="407"/>
      <c r="DA47" s="407"/>
      <c r="DB47" s="407"/>
      <c r="DC47" s="407"/>
      <c r="DD47" s="407"/>
      <c r="DE47" s="407"/>
      <c r="DF47" s="407"/>
      <c r="DG47" s="407"/>
      <c r="DH47" s="407"/>
      <c r="DI47" s="407"/>
      <c r="DJ47" s="407"/>
      <c r="DK47" s="407"/>
      <c r="DL47" s="407"/>
      <c r="DM47" s="407"/>
      <c r="DN47" s="407"/>
      <c r="DO47" s="407"/>
      <c r="DP47" s="407"/>
      <c r="DQ47" s="407"/>
      <c r="DR47" s="407"/>
      <c r="DS47" s="407"/>
      <c r="DT47" s="407"/>
      <c r="DU47" s="407"/>
      <c r="DV47" s="407"/>
      <c r="DW47" s="407"/>
      <c r="DX47" s="407"/>
      <c r="DY47" s="407"/>
      <c r="DZ47" s="407"/>
      <c r="EA47" s="407"/>
      <c r="EB47" s="407"/>
      <c r="EC47" s="407"/>
      <c r="ED47" s="407"/>
      <c r="EE47" s="407"/>
      <c r="EF47" s="407"/>
      <c r="EG47" s="407"/>
      <c r="EH47" s="407"/>
      <c r="EI47" s="407"/>
      <c r="EJ47" s="407"/>
      <c r="EK47" s="407"/>
      <c r="EL47" s="407"/>
      <c r="EM47" s="407"/>
      <c r="EN47" s="407"/>
      <c r="EO47" s="407"/>
      <c r="EP47" s="407"/>
      <c r="EQ47" s="407"/>
      <c r="ER47" s="407"/>
      <c r="ES47" s="407"/>
      <c r="ET47" s="407"/>
      <c r="EU47" s="407"/>
      <c r="EV47" s="407"/>
      <c r="EW47" s="407"/>
      <c r="EX47" s="407"/>
      <c r="EY47" s="407"/>
      <c r="EZ47" s="421"/>
    </row>
    <row r="48" spans="1:155" s="433" customFormat="1" ht="33" customHeight="1" thickBot="1">
      <c r="A48" s="951" t="s">
        <v>163</v>
      </c>
      <c r="B48" s="952"/>
      <c r="C48" s="410"/>
      <c r="D48" s="411"/>
      <c r="E48" s="412"/>
      <c r="F48" s="416">
        <f>F47+F50+F51+F52+F53+F54+F55+F56+F57+F58+F59+F60+F61</f>
        <v>6</v>
      </c>
      <c r="G48" s="414"/>
      <c r="H48" s="415"/>
      <c r="I48" s="423"/>
      <c r="J48" s="424"/>
      <c r="K48" s="424"/>
      <c r="L48" s="418"/>
      <c r="M48" s="419"/>
      <c r="N48" s="416"/>
      <c r="O48" s="417"/>
      <c r="P48" s="424"/>
      <c r="Q48" s="425"/>
      <c r="R48" s="415"/>
      <c r="S48" s="423"/>
      <c r="T48" s="417"/>
      <c r="U48" s="424"/>
      <c r="V48" s="418"/>
      <c r="W48" s="419"/>
      <c r="X48" s="423"/>
      <c r="Y48" s="417"/>
      <c r="Z48" s="424"/>
      <c r="AA48" s="418"/>
      <c r="AB48" s="415"/>
      <c r="AC48" s="423"/>
      <c r="AD48" s="417"/>
      <c r="AE48" s="424"/>
      <c r="AF48" s="418"/>
      <c r="AG48" s="419"/>
      <c r="AH48" s="423"/>
      <c r="AI48" s="417"/>
      <c r="AJ48" s="426"/>
      <c r="AK48" s="427"/>
      <c r="AL48" s="428"/>
      <c r="AM48" s="429"/>
      <c r="AN48" s="430"/>
      <c r="AO48" s="426"/>
      <c r="AP48" s="431"/>
      <c r="AQ48" s="432"/>
      <c r="AR48" s="429"/>
      <c r="AS48" s="430"/>
      <c r="AT48" s="424"/>
      <c r="AU48" s="425"/>
      <c r="AV48" s="415"/>
      <c r="AW48" s="423"/>
      <c r="AX48" s="417"/>
      <c r="AY48" s="424"/>
      <c r="AZ48" s="418"/>
      <c r="BA48" s="419"/>
      <c r="BB48" s="416"/>
      <c r="BC48" s="407"/>
      <c r="BD48" s="407"/>
      <c r="BE48" s="407"/>
      <c r="BF48" s="407"/>
      <c r="BG48" s="407"/>
      <c r="BH48" s="407"/>
      <c r="BI48" s="407"/>
      <c r="BJ48" s="407"/>
      <c r="BK48" s="407"/>
      <c r="BL48" s="407"/>
      <c r="BM48" s="407"/>
      <c r="BN48" s="407"/>
      <c r="BO48" s="407"/>
      <c r="BP48" s="407"/>
      <c r="BQ48" s="407"/>
      <c r="BR48" s="407"/>
      <c r="BS48" s="407"/>
      <c r="BT48" s="407"/>
      <c r="BU48" s="407"/>
      <c r="BV48" s="407"/>
      <c r="BW48" s="407"/>
      <c r="BX48" s="407"/>
      <c r="BY48" s="407"/>
      <c r="BZ48" s="407"/>
      <c r="CA48" s="407"/>
      <c r="CB48" s="407"/>
      <c r="CC48" s="407"/>
      <c r="CD48" s="407"/>
      <c r="CE48" s="407"/>
      <c r="CF48" s="407"/>
      <c r="CG48" s="407"/>
      <c r="CH48" s="407"/>
      <c r="CI48" s="407"/>
      <c r="CJ48" s="407"/>
      <c r="CK48" s="407"/>
      <c r="CL48" s="407"/>
      <c r="CM48" s="407"/>
      <c r="CN48" s="407"/>
      <c r="CO48" s="407"/>
      <c r="CP48" s="407"/>
      <c r="CQ48" s="407"/>
      <c r="CR48" s="407"/>
      <c r="CS48" s="407"/>
      <c r="CT48" s="407"/>
      <c r="CU48" s="407"/>
      <c r="CV48" s="407"/>
      <c r="CW48" s="407"/>
      <c r="CX48" s="407"/>
      <c r="CY48" s="407"/>
      <c r="CZ48" s="407"/>
      <c r="DA48" s="407"/>
      <c r="DB48" s="407"/>
      <c r="DC48" s="407"/>
      <c r="DD48" s="407"/>
      <c r="DE48" s="407"/>
      <c r="DF48" s="407"/>
      <c r="DG48" s="407"/>
      <c r="DH48" s="407"/>
      <c r="DI48" s="407"/>
      <c r="DJ48" s="407"/>
      <c r="DK48" s="407"/>
      <c r="DL48" s="407"/>
      <c r="DM48" s="407"/>
      <c r="DN48" s="407"/>
      <c r="DO48" s="407"/>
      <c r="DP48" s="407"/>
      <c r="DQ48" s="407"/>
      <c r="DR48" s="407"/>
      <c r="DS48" s="407"/>
      <c r="DT48" s="407"/>
      <c r="DU48" s="407"/>
      <c r="DV48" s="407"/>
      <c r="DW48" s="407"/>
      <c r="DX48" s="407"/>
      <c r="DY48" s="407"/>
      <c r="DZ48" s="407"/>
      <c r="EA48" s="407"/>
      <c r="EB48" s="407"/>
      <c r="EC48" s="407"/>
      <c r="ED48" s="407"/>
      <c r="EE48" s="407"/>
      <c r="EF48" s="407"/>
      <c r="EG48" s="407"/>
      <c r="EH48" s="407"/>
      <c r="EI48" s="407"/>
      <c r="EJ48" s="407"/>
      <c r="EK48" s="407"/>
      <c r="EL48" s="407"/>
      <c r="EM48" s="407"/>
      <c r="EN48" s="407"/>
      <c r="EO48" s="407"/>
      <c r="EP48" s="407"/>
      <c r="EQ48" s="407"/>
      <c r="ER48" s="407"/>
      <c r="ES48" s="407"/>
      <c r="ET48" s="407"/>
      <c r="EU48" s="407"/>
      <c r="EV48" s="407"/>
      <c r="EW48" s="407"/>
      <c r="EX48" s="407"/>
      <c r="EY48" s="407"/>
    </row>
    <row r="49" spans="1:155" s="433" customFormat="1" ht="34.5" customHeight="1" thickBot="1">
      <c r="A49" s="959" t="s">
        <v>465</v>
      </c>
      <c r="B49" s="960"/>
      <c r="C49" s="410"/>
      <c r="D49" s="411"/>
      <c r="E49" s="412"/>
      <c r="F49" s="416">
        <f>F47-F48</f>
        <v>0</v>
      </c>
      <c r="G49" s="414"/>
      <c r="H49" s="415"/>
      <c r="I49" s="423"/>
      <c r="J49" s="424"/>
      <c r="K49" s="424"/>
      <c r="L49" s="418"/>
      <c r="M49" s="419"/>
      <c r="N49" s="416"/>
      <c r="O49" s="417"/>
      <c r="P49" s="424"/>
      <c r="Q49" s="418"/>
      <c r="R49" s="415"/>
      <c r="S49" s="423"/>
      <c r="T49" s="417"/>
      <c r="U49" s="424"/>
      <c r="V49" s="418"/>
      <c r="W49" s="419"/>
      <c r="X49" s="423"/>
      <c r="Y49" s="417"/>
      <c r="Z49" s="424"/>
      <c r="AA49" s="418"/>
      <c r="AB49" s="415"/>
      <c r="AC49" s="423"/>
      <c r="AD49" s="417"/>
      <c r="AE49" s="424"/>
      <c r="AF49" s="418"/>
      <c r="AG49" s="419"/>
      <c r="AH49" s="423"/>
      <c r="AI49" s="417"/>
      <c r="AJ49" s="424"/>
      <c r="AK49" s="418"/>
      <c r="AL49" s="419"/>
      <c r="AM49" s="423"/>
      <c r="AN49" s="417"/>
      <c r="AO49" s="424"/>
      <c r="AP49" s="418"/>
      <c r="AQ49" s="419"/>
      <c r="AR49" s="423"/>
      <c r="AS49" s="417"/>
      <c r="AT49" s="417"/>
      <c r="AU49" s="425"/>
      <c r="AV49" s="415"/>
      <c r="AW49" s="423"/>
      <c r="AX49" s="417"/>
      <c r="AY49" s="417"/>
      <c r="AZ49" s="418"/>
      <c r="BA49" s="419"/>
      <c r="BB49" s="416"/>
      <c r="BC49" s="407"/>
      <c r="BD49" s="407"/>
      <c r="BE49" s="407"/>
      <c r="BF49" s="407"/>
      <c r="BG49" s="407"/>
      <c r="BH49" s="407"/>
      <c r="BI49" s="407"/>
      <c r="BJ49" s="407"/>
      <c r="BK49" s="407"/>
      <c r="BL49" s="407"/>
      <c r="BM49" s="407"/>
      <c r="BN49" s="407"/>
      <c r="BO49" s="407"/>
      <c r="BP49" s="407"/>
      <c r="BQ49" s="407"/>
      <c r="BR49" s="407"/>
      <c r="BS49" s="407"/>
      <c r="BT49" s="407"/>
      <c r="BU49" s="407"/>
      <c r="BV49" s="407"/>
      <c r="BW49" s="407"/>
      <c r="BX49" s="407"/>
      <c r="BY49" s="407"/>
      <c r="BZ49" s="407"/>
      <c r="CA49" s="407"/>
      <c r="CB49" s="407"/>
      <c r="CC49" s="407"/>
      <c r="CD49" s="407"/>
      <c r="CE49" s="407"/>
      <c r="CF49" s="407"/>
      <c r="CG49" s="407"/>
      <c r="CH49" s="407"/>
      <c r="CI49" s="407"/>
      <c r="CJ49" s="407"/>
      <c r="CK49" s="407"/>
      <c r="CL49" s="407"/>
      <c r="CM49" s="407"/>
      <c r="CN49" s="407"/>
      <c r="CO49" s="407"/>
      <c r="CP49" s="407"/>
      <c r="CQ49" s="407"/>
      <c r="CR49" s="407"/>
      <c r="CS49" s="407"/>
      <c r="CT49" s="407"/>
      <c r="CU49" s="407"/>
      <c r="CV49" s="407"/>
      <c r="CW49" s="407"/>
      <c r="CX49" s="407"/>
      <c r="CY49" s="407"/>
      <c r="CZ49" s="407"/>
      <c r="DA49" s="407"/>
      <c r="DB49" s="407"/>
      <c r="DC49" s="407"/>
      <c r="DD49" s="407"/>
      <c r="DE49" s="407"/>
      <c r="DF49" s="407"/>
      <c r="DG49" s="407"/>
      <c r="DH49" s="407"/>
      <c r="DI49" s="407"/>
      <c r="DJ49" s="407"/>
      <c r="DK49" s="407"/>
      <c r="DL49" s="407"/>
      <c r="DM49" s="407"/>
      <c r="DN49" s="407"/>
      <c r="DO49" s="407"/>
      <c r="DP49" s="407"/>
      <c r="DQ49" s="407"/>
      <c r="DR49" s="407"/>
      <c r="DS49" s="407"/>
      <c r="DT49" s="407"/>
      <c r="DU49" s="407"/>
      <c r="DV49" s="407"/>
      <c r="DW49" s="407"/>
      <c r="DX49" s="407"/>
      <c r="DY49" s="407"/>
      <c r="DZ49" s="407"/>
      <c r="EA49" s="407"/>
      <c r="EB49" s="407"/>
      <c r="EC49" s="407"/>
      <c r="ED49" s="407"/>
      <c r="EE49" s="407"/>
      <c r="EF49" s="407"/>
      <c r="EG49" s="407"/>
      <c r="EH49" s="407"/>
      <c r="EI49" s="407"/>
      <c r="EJ49" s="407"/>
      <c r="EK49" s="407"/>
      <c r="EL49" s="407"/>
      <c r="EM49" s="407"/>
      <c r="EN49" s="407"/>
      <c r="EO49" s="407"/>
      <c r="EP49" s="407"/>
      <c r="EQ49" s="407"/>
      <c r="ER49" s="407"/>
      <c r="ES49" s="407"/>
      <c r="ET49" s="407"/>
      <c r="EU49" s="407"/>
      <c r="EV49" s="407"/>
      <c r="EW49" s="407"/>
      <c r="EX49" s="407"/>
      <c r="EY49" s="407"/>
    </row>
    <row r="50" spans="1:54" ht="16.5" customHeight="1">
      <c r="A50" s="456"/>
      <c r="B50" s="435" t="s">
        <v>3</v>
      </c>
      <c r="C50" s="352">
        <v>54.5</v>
      </c>
      <c r="D50" s="353">
        <v>48.5</v>
      </c>
      <c r="E50" s="353">
        <v>47.5</v>
      </c>
      <c r="F50" s="436">
        <f>J50+O50+T50+Y50+AD50+AI50+AN50+AS50+AX50</f>
        <v>0</v>
      </c>
      <c r="G50" s="384">
        <f>E50-D50</f>
        <v>-1</v>
      </c>
      <c r="H50" s="353">
        <v>4</v>
      </c>
      <c r="I50" s="353">
        <v>4</v>
      </c>
      <c r="J50" s="354">
        <v>0</v>
      </c>
      <c r="K50" s="354">
        <v>0</v>
      </c>
      <c r="L50" s="384">
        <v>0</v>
      </c>
      <c r="M50" s="353">
        <v>3</v>
      </c>
      <c r="N50" s="354">
        <v>2</v>
      </c>
      <c r="O50" s="354">
        <v>0</v>
      </c>
      <c r="P50" s="354">
        <v>0</v>
      </c>
      <c r="Q50" s="383">
        <v>0</v>
      </c>
      <c r="R50" s="437">
        <v>29</v>
      </c>
      <c r="S50" s="354">
        <v>29</v>
      </c>
      <c r="T50" s="354">
        <v>0</v>
      </c>
      <c r="U50" s="354">
        <v>0</v>
      </c>
      <c r="V50" s="383">
        <v>0</v>
      </c>
      <c r="W50" s="353">
        <v>10.5</v>
      </c>
      <c r="X50" s="354">
        <v>10.5</v>
      </c>
      <c r="Y50" s="354">
        <v>0</v>
      </c>
      <c r="Z50" s="354">
        <v>0</v>
      </c>
      <c r="AA50" s="384">
        <v>0</v>
      </c>
      <c r="AB50" s="353">
        <v>0</v>
      </c>
      <c r="AC50" s="353">
        <v>0</v>
      </c>
      <c r="AD50" s="353">
        <v>0</v>
      </c>
      <c r="AE50" s="353">
        <v>0</v>
      </c>
      <c r="AF50" s="384">
        <v>0</v>
      </c>
      <c r="AG50" s="353">
        <v>1</v>
      </c>
      <c r="AH50" s="353">
        <v>1</v>
      </c>
      <c r="AI50" s="354">
        <v>0</v>
      </c>
      <c r="AJ50" s="353">
        <v>0</v>
      </c>
      <c r="AK50" s="383">
        <v>0</v>
      </c>
      <c r="AL50" s="353">
        <v>0</v>
      </c>
      <c r="AM50" s="353">
        <v>0</v>
      </c>
      <c r="AN50" s="353">
        <v>0</v>
      </c>
      <c r="AO50" s="353">
        <v>0</v>
      </c>
      <c r="AP50" s="384">
        <v>0</v>
      </c>
      <c r="AQ50" s="353">
        <v>0</v>
      </c>
      <c r="AR50" s="353">
        <v>0</v>
      </c>
      <c r="AS50" s="353">
        <v>0</v>
      </c>
      <c r="AT50" s="353">
        <v>0</v>
      </c>
      <c r="AU50" s="384">
        <v>0</v>
      </c>
      <c r="AV50" s="353">
        <v>1</v>
      </c>
      <c r="AW50" s="353">
        <v>1</v>
      </c>
      <c r="AX50" s="458">
        <v>0</v>
      </c>
      <c r="AY50" s="466">
        <v>0</v>
      </c>
      <c r="AZ50" s="384">
        <v>0</v>
      </c>
      <c r="BA50" s="353">
        <f>H50+M50+R50+W50+AB50+AG50+AL50+AQ50+AV50</f>
        <v>48.5</v>
      </c>
      <c r="BB50" s="354">
        <f>I50+N50+S50+X50+AC50+AH50+AM50+AR50+AW50</f>
        <v>47.5</v>
      </c>
    </row>
    <row r="51" spans="1:54" ht="16.5" customHeight="1">
      <c r="A51" s="459"/>
      <c r="B51" s="439" t="s">
        <v>4</v>
      </c>
      <c r="C51" s="356">
        <v>54.5</v>
      </c>
      <c r="D51" s="354">
        <v>48.5</v>
      </c>
      <c r="E51" s="353">
        <v>47.5</v>
      </c>
      <c r="F51" s="436">
        <f aca="true" t="shared" si="6" ref="F51:F61">J51+O51+T51+Y51+AD51+AI51+AN51+AS51+AX51</f>
        <v>0</v>
      </c>
      <c r="G51" s="383">
        <f aca="true" t="shared" si="7" ref="G51:G61">E51-D51</f>
        <v>-1</v>
      </c>
      <c r="H51" s="357">
        <v>4</v>
      </c>
      <c r="I51" s="357">
        <v>4</v>
      </c>
      <c r="J51" s="354">
        <v>0</v>
      </c>
      <c r="K51" s="354">
        <v>0</v>
      </c>
      <c r="L51" s="382">
        <v>0</v>
      </c>
      <c r="M51" s="357">
        <v>3</v>
      </c>
      <c r="N51" s="358">
        <v>2</v>
      </c>
      <c r="O51" s="354">
        <v>0</v>
      </c>
      <c r="P51" s="358">
        <v>0</v>
      </c>
      <c r="Q51" s="382">
        <v>0</v>
      </c>
      <c r="R51" s="440">
        <v>29</v>
      </c>
      <c r="S51" s="358">
        <v>29</v>
      </c>
      <c r="T51" s="358">
        <v>0</v>
      </c>
      <c r="U51" s="358">
        <v>0</v>
      </c>
      <c r="V51" s="383">
        <v>0</v>
      </c>
      <c r="W51" s="357">
        <v>10.5</v>
      </c>
      <c r="X51" s="358">
        <v>10.5</v>
      </c>
      <c r="Y51" s="358">
        <v>0</v>
      </c>
      <c r="Z51" s="358">
        <v>0</v>
      </c>
      <c r="AA51" s="382">
        <v>0</v>
      </c>
      <c r="AB51" s="357">
        <v>0</v>
      </c>
      <c r="AC51" s="357">
        <v>0</v>
      </c>
      <c r="AD51" s="353">
        <v>0</v>
      </c>
      <c r="AE51" s="353">
        <v>0</v>
      </c>
      <c r="AF51" s="383">
        <v>0</v>
      </c>
      <c r="AG51" s="357">
        <v>1</v>
      </c>
      <c r="AH51" s="357">
        <v>1</v>
      </c>
      <c r="AI51" s="354">
        <v>0</v>
      </c>
      <c r="AJ51" s="353">
        <v>0</v>
      </c>
      <c r="AK51" s="383">
        <v>0</v>
      </c>
      <c r="AL51" s="357">
        <v>0</v>
      </c>
      <c r="AM51" s="357">
        <v>0</v>
      </c>
      <c r="AN51" s="353">
        <v>0</v>
      </c>
      <c r="AO51" s="353">
        <v>0</v>
      </c>
      <c r="AP51" s="383">
        <v>0</v>
      </c>
      <c r="AQ51" s="357">
        <v>0</v>
      </c>
      <c r="AR51" s="357">
        <v>0</v>
      </c>
      <c r="AS51" s="353">
        <v>0</v>
      </c>
      <c r="AT51" s="353">
        <v>0</v>
      </c>
      <c r="AU51" s="383">
        <v>0</v>
      </c>
      <c r="AV51" s="357">
        <v>1</v>
      </c>
      <c r="AW51" s="357">
        <v>1</v>
      </c>
      <c r="AX51" s="354">
        <v>0</v>
      </c>
      <c r="AY51" s="466">
        <v>0</v>
      </c>
      <c r="AZ51" s="382">
        <v>0</v>
      </c>
      <c r="BA51" s="353">
        <f>H51+M51+R51+W51+AB51+AG51+AL51+AQ51+AV51</f>
        <v>48.5</v>
      </c>
      <c r="BB51" s="354">
        <f>I51+N51+S51+X51+AC51+AH51+AM51+AR51+AW51</f>
        <v>47.5</v>
      </c>
    </row>
    <row r="52" spans="1:54" ht="16.5" customHeight="1">
      <c r="A52" s="460"/>
      <c r="B52" s="442" t="s">
        <v>5</v>
      </c>
      <c r="C52" s="356">
        <v>54.5</v>
      </c>
      <c r="D52" s="354">
        <v>48.5</v>
      </c>
      <c r="E52" s="353">
        <v>47.5</v>
      </c>
      <c r="F52" s="436">
        <f t="shared" si="6"/>
        <v>0</v>
      </c>
      <c r="G52" s="383">
        <f t="shared" si="7"/>
        <v>-1</v>
      </c>
      <c r="H52" s="357">
        <v>4</v>
      </c>
      <c r="I52" s="357">
        <v>4</v>
      </c>
      <c r="J52" s="354">
        <v>0</v>
      </c>
      <c r="K52" s="354">
        <v>0</v>
      </c>
      <c r="L52" s="382">
        <v>0</v>
      </c>
      <c r="M52" s="357">
        <v>3</v>
      </c>
      <c r="N52" s="358">
        <v>3</v>
      </c>
      <c r="O52" s="354">
        <v>0</v>
      </c>
      <c r="P52" s="358">
        <v>0</v>
      </c>
      <c r="Q52" s="382">
        <v>0</v>
      </c>
      <c r="R52" s="440">
        <v>29</v>
      </c>
      <c r="S52" s="358">
        <v>28</v>
      </c>
      <c r="T52" s="358">
        <v>0</v>
      </c>
      <c r="U52" s="358">
        <v>0</v>
      </c>
      <c r="V52" s="382">
        <v>0</v>
      </c>
      <c r="W52" s="357">
        <v>10.5</v>
      </c>
      <c r="X52" s="358">
        <v>10.5</v>
      </c>
      <c r="Y52" s="358">
        <v>0</v>
      </c>
      <c r="Z52" s="358">
        <v>0</v>
      </c>
      <c r="AA52" s="382">
        <v>0</v>
      </c>
      <c r="AB52" s="357">
        <v>0</v>
      </c>
      <c r="AC52" s="357">
        <v>0</v>
      </c>
      <c r="AD52" s="353">
        <v>0</v>
      </c>
      <c r="AE52" s="353">
        <v>0</v>
      </c>
      <c r="AF52" s="383">
        <v>0</v>
      </c>
      <c r="AG52" s="357">
        <v>1</v>
      </c>
      <c r="AH52" s="357">
        <v>1</v>
      </c>
      <c r="AI52" s="354">
        <v>0</v>
      </c>
      <c r="AJ52" s="353">
        <v>0</v>
      </c>
      <c r="AK52" s="383">
        <v>0</v>
      </c>
      <c r="AL52" s="357">
        <v>0</v>
      </c>
      <c r="AM52" s="357">
        <v>0</v>
      </c>
      <c r="AN52" s="353">
        <v>0</v>
      </c>
      <c r="AO52" s="353">
        <v>0</v>
      </c>
      <c r="AP52" s="383">
        <v>0</v>
      </c>
      <c r="AQ52" s="357">
        <v>0</v>
      </c>
      <c r="AR52" s="357">
        <v>0</v>
      </c>
      <c r="AS52" s="353">
        <v>0</v>
      </c>
      <c r="AT52" s="353">
        <v>0</v>
      </c>
      <c r="AU52" s="383">
        <v>0</v>
      </c>
      <c r="AV52" s="357">
        <v>1</v>
      </c>
      <c r="AW52" s="357">
        <v>1</v>
      </c>
      <c r="AX52" s="354">
        <v>0</v>
      </c>
      <c r="AY52" s="466">
        <v>0</v>
      </c>
      <c r="AZ52" s="382">
        <v>0</v>
      </c>
      <c r="BA52" s="353">
        <f>H52+M52+R52+W52+AB52+AG52+AL52+AQ52+AV52</f>
        <v>48.5</v>
      </c>
      <c r="BB52" s="354">
        <f aca="true" t="shared" si="8" ref="BB52:BB61">I52+N52+S52+X52+AC52+AH52+AM52+AR52+AW52</f>
        <v>47.5</v>
      </c>
    </row>
    <row r="53" spans="1:54" ht="16.5" customHeight="1">
      <c r="A53" s="459"/>
      <c r="B53" s="439" t="s">
        <v>6</v>
      </c>
      <c r="C53" s="356">
        <v>54.5</v>
      </c>
      <c r="D53" s="354">
        <v>50</v>
      </c>
      <c r="E53" s="353">
        <v>49</v>
      </c>
      <c r="F53" s="436">
        <f t="shared" si="6"/>
        <v>0</v>
      </c>
      <c r="G53" s="382">
        <f t="shared" si="7"/>
        <v>-1</v>
      </c>
      <c r="H53" s="357">
        <v>4</v>
      </c>
      <c r="I53" s="357">
        <v>4</v>
      </c>
      <c r="J53" s="354">
        <v>0</v>
      </c>
      <c r="K53" s="354">
        <v>0</v>
      </c>
      <c r="L53" s="382">
        <v>0</v>
      </c>
      <c r="M53" s="357">
        <v>3</v>
      </c>
      <c r="N53" s="358">
        <v>3</v>
      </c>
      <c r="O53" s="354">
        <v>0</v>
      </c>
      <c r="P53" s="358">
        <v>0</v>
      </c>
      <c r="Q53" s="382">
        <v>0</v>
      </c>
      <c r="R53" s="357">
        <v>29</v>
      </c>
      <c r="S53" s="358">
        <v>28</v>
      </c>
      <c r="T53" s="358">
        <v>0</v>
      </c>
      <c r="U53" s="358">
        <v>0</v>
      </c>
      <c r="V53" s="382">
        <v>0</v>
      </c>
      <c r="W53" s="357">
        <v>12</v>
      </c>
      <c r="X53" s="358">
        <v>12</v>
      </c>
      <c r="Y53" s="358">
        <v>0</v>
      </c>
      <c r="Z53" s="358">
        <v>0</v>
      </c>
      <c r="AA53" s="382">
        <v>0</v>
      </c>
      <c r="AB53" s="357">
        <v>0</v>
      </c>
      <c r="AC53" s="357">
        <v>0</v>
      </c>
      <c r="AD53" s="353">
        <v>0</v>
      </c>
      <c r="AE53" s="353">
        <v>0</v>
      </c>
      <c r="AF53" s="383">
        <v>0</v>
      </c>
      <c r="AG53" s="357">
        <v>1</v>
      </c>
      <c r="AH53" s="357">
        <v>1</v>
      </c>
      <c r="AI53" s="354">
        <v>0</v>
      </c>
      <c r="AJ53" s="353">
        <v>0</v>
      </c>
      <c r="AK53" s="383">
        <v>0</v>
      </c>
      <c r="AL53" s="357">
        <v>0</v>
      </c>
      <c r="AM53" s="357">
        <v>0</v>
      </c>
      <c r="AN53" s="353">
        <v>0</v>
      </c>
      <c r="AO53" s="353">
        <v>0</v>
      </c>
      <c r="AP53" s="383">
        <v>0</v>
      </c>
      <c r="AQ53" s="357">
        <v>0</v>
      </c>
      <c r="AR53" s="357">
        <v>0</v>
      </c>
      <c r="AS53" s="353">
        <v>0</v>
      </c>
      <c r="AT53" s="353">
        <v>0</v>
      </c>
      <c r="AU53" s="383">
        <v>0</v>
      </c>
      <c r="AV53" s="357">
        <v>1</v>
      </c>
      <c r="AW53" s="357">
        <v>1</v>
      </c>
      <c r="AX53" s="354">
        <v>0</v>
      </c>
      <c r="AY53" s="466">
        <v>0</v>
      </c>
      <c r="AZ53" s="382">
        <v>0</v>
      </c>
      <c r="BA53" s="353">
        <f aca="true" t="shared" si="9" ref="BA53:BA61">H53+M53+R53+W53+AB53+AG53+AL53+AQ53+AV53</f>
        <v>50</v>
      </c>
      <c r="BB53" s="354">
        <f t="shared" si="8"/>
        <v>49</v>
      </c>
    </row>
    <row r="54" spans="1:54" ht="16.5" customHeight="1">
      <c r="A54" s="460"/>
      <c r="B54" s="442" t="s">
        <v>7</v>
      </c>
      <c r="C54" s="356">
        <v>54.5</v>
      </c>
      <c r="D54" s="354">
        <v>49.5</v>
      </c>
      <c r="E54" s="353">
        <v>46.5</v>
      </c>
      <c r="F54" s="436">
        <f t="shared" si="6"/>
        <v>0</v>
      </c>
      <c r="G54" s="383">
        <f t="shared" si="7"/>
        <v>-3</v>
      </c>
      <c r="H54" s="357">
        <v>4</v>
      </c>
      <c r="I54" s="358">
        <v>4</v>
      </c>
      <c r="J54" s="358">
        <v>0</v>
      </c>
      <c r="K54" s="358">
        <v>0</v>
      </c>
      <c r="L54" s="382">
        <v>0</v>
      </c>
      <c r="M54" s="357">
        <v>3</v>
      </c>
      <c r="N54" s="358">
        <v>3</v>
      </c>
      <c r="O54" s="358">
        <v>0</v>
      </c>
      <c r="P54" s="358">
        <v>0</v>
      </c>
      <c r="Q54" s="382">
        <v>0</v>
      </c>
      <c r="R54" s="357">
        <v>29</v>
      </c>
      <c r="S54" s="358">
        <v>27</v>
      </c>
      <c r="T54" s="358">
        <v>0</v>
      </c>
      <c r="U54" s="358">
        <v>0</v>
      </c>
      <c r="V54" s="382">
        <v>0</v>
      </c>
      <c r="W54" s="357">
        <v>10.5</v>
      </c>
      <c r="X54" s="358">
        <v>10.5</v>
      </c>
      <c r="Y54" s="358">
        <v>0</v>
      </c>
      <c r="Z54" s="358">
        <v>0</v>
      </c>
      <c r="AA54" s="382">
        <v>0</v>
      </c>
      <c r="AB54" s="357">
        <v>0</v>
      </c>
      <c r="AC54" s="357">
        <v>0</v>
      </c>
      <c r="AD54" s="353">
        <v>0</v>
      </c>
      <c r="AE54" s="353">
        <v>0</v>
      </c>
      <c r="AF54" s="383">
        <v>0</v>
      </c>
      <c r="AG54" s="357">
        <v>1</v>
      </c>
      <c r="AH54" s="357">
        <v>1</v>
      </c>
      <c r="AI54" s="354">
        <v>0</v>
      </c>
      <c r="AJ54" s="353">
        <v>0</v>
      </c>
      <c r="AK54" s="383">
        <v>0</v>
      </c>
      <c r="AL54" s="357">
        <v>1</v>
      </c>
      <c r="AM54" s="357">
        <v>1</v>
      </c>
      <c r="AN54" s="353">
        <v>0</v>
      </c>
      <c r="AO54" s="353">
        <v>0</v>
      </c>
      <c r="AP54" s="383">
        <v>0</v>
      </c>
      <c r="AQ54" s="357">
        <v>0</v>
      </c>
      <c r="AR54" s="357">
        <v>0</v>
      </c>
      <c r="AS54" s="353">
        <v>0</v>
      </c>
      <c r="AT54" s="353">
        <v>0</v>
      </c>
      <c r="AU54" s="383">
        <v>0</v>
      </c>
      <c r="AV54" s="357">
        <v>1</v>
      </c>
      <c r="AW54" s="357">
        <v>1</v>
      </c>
      <c r="AX54" s="354">
        <v>0</v>
      </c>
      <c r="AY54" s="466">
        <v>0</v>
      </c>
      <c r="AZ54" s="382">
        <v>0</v>
      </c>
      <c r="BA54" s="353">
        <f t="shared" si="9"/>
        <v>49.5</v>
      </c>
      <c r="BB54" s="354">
        <f t="shared" si="8"/>
        <v>47.5</v>
      </c>
    </row>
    <row r="55" spans="1:54" ht="16.5" customHeight="1">
      <c r="A55" s="459"/>
      <c r="B55" s="439" t="s">
        <v>8</v>
      </c>
      <c r="C55" s="356">
        <v>54.5</v>
      </c>
      <c r="D55" s="354">
        <v>48.5</v>
      </c>
      <c r="E55" s="353">
        <v>46.5</v>
      </c>
      <c r="F55" s="436">
        <f t="shared" si="6"/>
        <v>0</v>
      </c>
      <c r="G55" s="383">
        <f t="shared" si="7"/>
        <v>-2</v>
      </c>
      <c r="H55" s="357">
        <v>4</v>
      </c>
      <c r="I55" s="358">
        <v>4</v>
      </c>
      <c r="J55" s="358">
        <v>0</v>
      </c>
      <c r="K55" s="354">
        <v>0</v>
      </c>
      <c r="L55" s="383">
        <v>0</v>
      </c>
      <c r="M55" s="357">
        <v>3</v>
      </c>
      <c r="N55" s="358">
        <v>3</v>
      </c>
      <c r="O55" s="354">
        <v>0</v>
      </c>
      <c r="P55" s="354">
        <v>0</v>
      </c>
      <c r="Q55" s="383">
        <v>0</v>
      </c>
      <c r="R55" s="467">
        <v>29</v>
      </c>
      <c r="S55" s="468">
        <v>27</v>
      </c>
      <c r="T55" s="358">
        <v>0</v>
      </c>
      <c r="U55" s="358">
        <v>0</v>
      </c>
      <c r="V55" s="382">
        <v>0</v>
      </c>
      <c r="W55" s="357">
        <v>10.5</v>
      </c>
      <c r="X55" s="358">
        <v>10.5</v>
      </c>
      <c r="Y55" s="358">
        <v>0</v>
      </c>
      <c r="Z55" s="358">
        <v>0</v>
      </c>
      <c r="AA55" s="382">
        <v>0</v>
      </c>
      <c r="AB55" s="357">
        <v>0</v>
      </c>
      <c r="AC55" s="357">
        <v>0</v>
      </c>
      <c r="AD55" s="353">
        <v>0</v>
      </c>
      <c r="AE55" s="353">
        <v>0</v>
      </c>
      <c r="AF55" s="383">
        <v>0</v>
      </c>
      <c r="AG55" s="357">
        <v>1</v>
      </c>
      <c r="AH55" s="357">
        <v>1</v>
      </c>
      <c r="AI55" s="354">
        <v>0</v>
      </c>
      <c r="AJ55" s="353">
        <v>0</v>
      </c>
      <c r="AK55" s="383">
        <v>0</v>
      </c>
      <c r="AL55" s="357">
        <v>0</v>
      </c>
      <c r="AM55" s="357">
        <v>0</v>
      </c>
      <c r="AN55" s="353">
        <v>0</v>
      </c>
      <c r="AO55" s="353">
        <v>0</v>
      </c>
      <c r="AP55" s="383">
        <v>0</v>
      </c>
      <c r="AQ55" s="357">
        <v>0</v>
      </c>
      <c r="AR55" s="357">
        <v>0</v>
      </c>
      <c r="AS55" s="353">
        <v>0</v>
      </c>
      <c r="AT55" s="353">
        <v>0</v>
      </c>
      <c r="AU55" s="383">
        <v>0</v>
      </c>
      <c r="AV55" s="357">
        <v>1</v>
      </c>
      <c r="AW55" s="357">
        <v>1</v>
      </c>
      <c r="AX55" s="354">
        <v>0</v>
      </c>
      <c r="AY55" s="466">
        <v>0</v>
      </c>
      <c r="AZ55" s="382">
        <v>0</v>
      </c>
      <c r="BA55" s="353">
        <f t="shared" si="9"/>
        <v>48.5</v>
      </c>
      <c r="BB55" s="354">
        <f t="shared" si="8"/>
        <v>46.5</v>
      </c>
    </row>
    <row r="56" spans="1:54" ht="16.5" customHeight="1">
      <c r="A56" s="460"/>
      <c r="B56" s="442" t="s">
        <v>9</v>
      </c>
      <c r="C56" s="356">
        <v>54.5</v>
      </c>
      <c r="D56" s="354">
        <v>49.5</v>
      </c>
      <c r="E56" s="353">
        <v>46.5</v>
      </c>
      <c r="F56" s="436">
        <f t="shared" si="6"/>
        <v>0</v>
      </c>
      <c r="G56" s="383">
        <f t="shared" si="7"/>
        <v>-3</v>
      </c>
      <c r="H56" s="353">
        <v>4</v>
      </c>
      <c r="I56" s="353">
        <v>4</v>
      </c>
      <c r="J56" s="354">
        <v>0</v>
      </c>
      <c r="K56" s="354">
        <v>0</v>
      </c>
      <c r="L56" s="382">
        <v>0</v>
      </c>
      <c r="M56" s="357">
        <v>3</v>
      </c>
      <c r="N56" s="358">
        <v>3</v>
      </c>
      <c r="O56" s="354">
        <v>0</v>
      </c>
      <c r="P56" s="358">
        <v>0</v>
      </c>
      <c r="Q56" s="382">
        <v>0</v>
      </c>
      <c r="R56" s="440">
        <v>29</v>
      </c>
      <c r="S56" s="358">
        <v>26</v>
      </c>
      <c r="T56" s="358">
        <v>0</v>
      </c>
      <c r="U56" s="358">
        <v>0</v>
      </c>
      <c r="V56" s="382">
        <v>0</v>
      </c>
      <c r="W56" s="357">
        <v>10.5</v>
      </c>
      <c r="X56" s="358">
        <v>10.5</v>
      </c>
      <c r="Y56" s="358">
        <v>0</v>
      </c>
      <c r="Z56" s="358">
        <v>0</v>
      </c>
      <c r="AA56" s="382">
        <v>0</v>
      </c>
      <c r="AB56" s="357">
        <v>0</v>
      </c>
      <c r="AC56" s="357">
        <v>0</v>
      </c>
      <c r="AD56" s="353">
        <v>0</v>
      </c>
      <c r="AE56" s="353">
        <v>0</v>
      </c>
      <c r="AF56" s="383">
        <v>0</v>
      </c>
      <c r="AG56" s="357">
        <v>1</v>
      </c>
      <c r="AH56" s="357">
        <v>1</v>
      </c>
      <c r="AI56" s="354">
        <v>0</v>
      </c>
      <c r="AJ56" s="353">
        <v>0</v>
      </c>
      <c r="AK56" s="383">
        <v>0</v>
      </c>
      <c r="AL56" s="357">
        <v>1</v>
      </c>
      <c r="AM56" s="357">
        <v>1</v>
      </c>
      <c r="AN56" s="353">
        <v>0</v>
      </c>
      <c r="AO56" s="353">
        <v>0</v>
      </c>
      <c r="AP56" s="383">
        <v>0</v>
      </c>
      <c r="AQ56" s="357">
        <v>0</v>
      </c>
      <c r="AR56" s="357">
        <v>0</v>
      </c>
      <c r="AS56" s="353">
        <v>0</v>
      </c>
      <c r="AT56" s="353">
        <v>0</v>
      </c>
      <c r="AU56" s="383">
        <v>0</v>
      </c>
      <c r="AV56" s="357">
        <v>1</v>
      </c>
      <c r="AW56" s="357">
        <v>1</v>
      </c>
      <c r="AX56" s="354">
        <v>0</v>
      </c>
      <c r="AY56" s="466">
        <v>0</v>
      </c>
      <c r="AZ56" s="382">
        <v>0</v>
      </c>
      <c r="BA56" s="353">
        <f t="shared" si="9"/>
        <v>49.5</v>
      </c>
      <c r="BB56" s="354">
        <f t="shared" si="8"/>
        <v>46.5</v>
      </c>
    </row>
    <row r="57" spans="1:54" ht="16.5" customHeight="1">
      <c r="A57" s="459"/>
      <c r="B57" s="439" t="s">
        <v>10</v>
      </c>
      <c r="C57" s="356">
        <v>54.5</v>
      </c>
      <c r="D57" s="354">
        <v>49.5</v>
      </c>
      <c r="E57" s="353">
        <v>46.5</v>
      </c>
      <c r="F57" s="436">
        <f t="shared" si="6"/>
        <v>0</v>
      </c>
      <c r="G57" s="383">
        <f t="shared" si="7"/>
        <v>-3</v>
      </c>
      <c r="H57" s="357">
        <v>4</v>
      </c>
      <c r="I57" s="357">
        <v>4</v>
      </c>
      <c r="J57" s="354">
        <v>0</v>
      </c>
      <c r="K57" s="354">
        <v>0</v>
      </c>
      <c r="L57" s="382">
        <v>0</v>
      </c>
      <c r="M57" s="357">
        <v>3</v>
      </c>
      <c r="N57" s="358">
        <v>3</v>
      </c>
      <c r="O57" s="354">
        <v>0</v>
      </c>
      <c r="P57" s="358">
        <v>0</v>
      </c>
      <c r="Q57" s="382">
        <v>0</v>
      </c>
      <c r="R57" s="440">
        <v>29</v>
      </c>
      <c r="S57" s="358">
        <v>26</v>
      </c>
      <c r="T57" s="358">
        <v>0</v>
      </c>
      <c r="U57" s="358">
        <v>0</v>
      </c>
      <c r="V57" s="382">
        <v>0</v>
      </c>
      <c r="W57" s="357">
        <v>10.5</v>
      </c>
      <c r="X57" s="358">
        <v>10.5</v>
      </c>
      <c r="Y57" s="358">
        <v>0</v>
      </c>
      <c r="Z57" s="358">
        <v>0</v>
      </c>
      <c r="AA57" s="382">
        <v>0</v>
      </c>
      <c r="AB57" s="357">
        <v>0</v>
      </c>
      <c r="AC57" s="357">
        <v>0</v>
      </c>
      <c r="AD57" s="353">
        <v>0</v>
      </c>
      <c r="AE57" s="353">
        <v>0</v>
      </c>
      <c r="AF57" s="383">
        <v>0</v>
      </c>
      <c r="AG57" s="357">
        <v>1</v>
      </c>
      <c r="AH57" s="357">
        <v>1</v>
      </c>
      <c r="AI57" s="354">
        <v>0</v>
      </c>
      <c r="AJ57" s="353">
        <v>0</v>
      </c>
      <c r="AK57" s="383">
        <v>0</v>
      </c>
      <c r="AL57" s="357">
        <v>1</v>
      </c>
      <c r="AM57" s="357">
        <v>1</v>
      </c>
      <c r="AN57" s="353">
        <v>0</v>
      </c>
      <c r="AO57" s="353">
        <v>0</v>
      </c>
      <c r="AP57" s="383">
        <v>0</v>
      </c>
      <c r="AQ57" s="357">
        <v>0</v>
      </c>
      <c r="AR57" s="357">
        <v>0</v>
      </c>
      <c r="AS57" s="353">
        <v>0</v>
      </c>
      <c r="AT57" s="353">
        <v>0</v>
      </c>
      <c r="AU57" s="383">
        <v>0</v>
      </c>
      <c r="AV57" s="357">
        <v>1</v>
      </c>
      <c r="AW57" s="357">
        <v>1</v>
      </c>
      <c r="AX57" s="354">
        <v>0</v>
      </c>
      <c r="AY57" s="466">
        <v>0</v>
      </c>
      <c r="AZ57" s="382">
        <v>0</v>
      </c>
      <c r="BA57" s="353">
        <f t="shared" si="9"/>
        <v>49.5</v>
      </c>
      <c r="BB57" s="354">
        <f t="shared" si="8"/>
        <v>46.5</v>
      </c>
    </row>
    <row r="58" spans="1:54" ht="16.5" customHeight="1">
      <c r="A58" s="460"/>
      <c r="B58" s="442" t="s">
        <v>11</v>
      </c>
      <c r="C58" s="356">
        <v>54.5</v>
      </c>
      <c r="D58" s="354">
        <v>49.5</v>
      </c>
      <c r="E58" s="353">
        <v>48.5</v>
      </c>
      <c r="F58" s="436">
        <f t="shared" si="6"/>
        <v>0</v>
      </c>
      <c r="G58" s="383">
        <f t="shared" si="7"/>
        <v>-1</v>
      </c>
      <c r="H58" s="357">
        <v>4</v>
      </c>
      <c r="I58" s="357">
        <v>4</v>
      </c>
      <c r="J58" s="354">
        <v>0</v>
      </c>
      <c r="K58" s="354">
        <v>0</v>
      </c>
      <c r="L58" s="382">
        <v>0</v>
      </c>
      <c r="M58" s="357">
        <v>3</v>
      </c>
      <c r="N58" s="358">
        <v>3</v>
      </c>
      <c r="O58" s="354">
        <v>0</v>
      </c>
      <c r="P58" s="358">
        <v>0</v>
      </c>
      <c r="Q58" s="382">
        <v>0</v>
      </c>
      <c r="R58" s="440">
        <v>29</v>
      </c>
      <c r="S58" s="358">
        <v>28</v>
      </c>
      <c r="T58" s="358">
        <v>0</v>
      </c>
      <c r="U58" s="358">
        <v>0</v>
      </c>
      <c r="V58" s="382">
        <v>0</v>
      </c>
      <c r="W58" s="357">
        <v>10.5</v>
      </c>
      <c r="X58" s="358">
        <v>10.5</v>
      </c>
      <c r="Y58" s="358">
        <v>0</v>
      </c>
      <c r="Z58" s="358">
        <v>0</v>
      </c>
      <c r="AA58" s="382">
        <v>0</v>
      </c>
      <c r="AB58" s="357">
        <v>0</v>
      </c>
      <c r="AC58" s="357">
        <v>0</v>
      </c>
      <c r="AD58" s="353">
        <v>0</v>
      </c>
      <c r="AE58" s="353">
        <v>0</v>
      </c>
      <c r="AF58" s="383">
        <v>0</v>
      </c>
      <c r="AG58" s="357">
        <v>1</v>
      </c>
      <c r="AH58" s="357">
        <v>1</v>
      </c>
      <c r="AI58" s="354">
        <v>0</v>
      </c>
      <c r="AJ58" s="353">
        <v>0</v>
      </c>
      <c r="AK58" s="383">
        <v>0</v>
      </c>
      <c r="AL58" s="357">
        <v>1</v>
      </c>
      <c r="AM58" s="357">
        <v>1</v>
      </c>
      <c r="AN58" s="353">
        <v>0</v>
      </c>
      <c r="AO58" s="353">
        <v>0</v>
      </c>
      <c r="AP58" s="383">
        <v>0</v>
      </c>
      <c r="AQ58" s="357">
        <v>0</v>
      </c>
      <c r="AR58" s="357">
        <v>0</v>
      </c>
      <c r="AS58" s="353">
        <v>0</v>
      </c>
      <c r="AT58" s="353">
        <v>0</v>
      </c>
      <c r="AU58" s="383">
        <v>0</v>
      </c>
      <c r="AV58" s="357">
        <v>1</v>
      </c>
      <c r="AW58" s="357">
        <v>1</v>
      </c>
      <c r="AX58" s="354">
        <v>0</v>
      </c>
      <c r="AY58" s="466">
        <v>0</v>
      </c>
      <c r="AZ58" s="382">
        <v>0</v>
      </c>
      <c r="BA58" s="353">
        <f t="shared" si="9"/>
        <v>49.5</v>
      </c>
      <c r="BB58" s="354">
        <f t="shared" si="8"/>
        <v>48.5</v>
      </c>
    </row>
    <row r="59" spans="1:54" ht="16.5" customHeight="1">
      <c r="A59" s="459"/>
      <c r="B59" s="439" t="s">
        <v>12</v>
      </c>
      <c r="C59" s="356">
        <v>54.5</v>
      </c>
      <c r="D59" s="354">
        <v>49.5</v>
      </c>
      <c r="E59" s="353">
        <v>47.5</v>
      </c>
      <c r="F59" s="436">
        <f t="shared" si="6"/>
        <v>0</v>
      </c>
      <c r="G59" s="383">
        <f t="shared" si="7"/>
        <v>-2</v>
      </c>
      <c r="H59" s="357">
        <v>4</v>
      </c>
      <c r="I59" s="357">
        <v>4</v>
      </c>
      <c r="J59" s="354">
        <v>0</v>
      </c>
      <c r="K59" s="354">
        <v>0</v>
      </c>
      <c r="L59" s="382">
        <v>0</v>
      </c>
      <c r="M59" s="357">
        <v>3</v>
      </c>
      <c r="N59" s="358">
        <v>3</v>
      </c>
      <c r="O59" s="354">
        <v>0</v>
      </c>
      <c r="P59" s="358">
        <v>0</v>
      </c>
      <c r="Q59" s="382">
        <v>0</v>
      </c>
      <c r="R59" s="440">
        <v>29</v>
      </c>
      <c r="S59" s="358">
        <v>27</v>
      </c>
      <c r="T59" s="358">
        <v>0</v>
      </c>
      <c r="U59" s="358">
        <v>0</v>
      </c>
      <c r="V59" s="382">
        <v>0</v>
      </c>
      <c r="W59" s="357">
        <v>10.5</v>
      </c>
      <c r="X59" s="358">
        <v>10.5</v>
      </c>
      <c r="Y59" s="358">
        <v>0</v>
      </c>
      <c r="Z59" s="358">
        <v>0</v>
      </c>
      <c r="AA59" s="382">
        <v>0</v>
      </c>
      <c r="AB59" s="357">
        <v>0</v>
      </c>
      <c r="AC59" s="357">
        <v>0</v>
      </c>
      <c r="AD59" s="353">
        <v>0</v>
      </c>
      <c r="AE59" s="353">
        <v>0</v>
      </c>
      <c r="AF59" s="383">
        <v>0</v>
      </c>
      <c r="AG59" s="357">
        <v>1</v>
      </c>
      <c r="AH59" s="357">
        <v>1</v>
      </c>
      <c r="AI59" s="354">
        <v>0</v>
      </c>
      <c r="AJ59" s="353">
        <v>0</v>
      </c>
      <c r="AK59" s="383">
        <v>0</v>
      </c>
      <c r="AL59" s="357">
        <v>1</v>
      </c>
      <c r="AM59" s="357">
        <v>1</v>
      </c>
      <c r="AN59" s="353">
        <v>0</v>
      </c>
      <c r="AO59" s="353">
        <v>0</v>
      </c>
      <c r="AP59" s="383">
        <v>0</v>
      </c>
      <c r="AQ59" s="357">
        <v>0</v>
      </c>
      <c r="AR59" s="357">
        <v>0</v>
      </c>
      <c r="AS59" s="353">
        <v>0</v>
      </c>
      <c r="AT59" s="353">
        <v>0</v>
      </c>
      <c r="AU59" s="383">
        <v>0</v>
      </c>
      <c r="AV59" s="357">
        <v>1</v>
      </c>
      <c r="AW59" s="357">
        <v>1</v>
      </c>
      <c r="AX59" s="354">
        <v>0</v>
      </c>
      <c r="AY59" s="466">
        <v>0</v>
      </c>
      <c r="AZ59" s="382">
        <v>0</v>
      </c>
      <c r="BA59" s="353">
        <f t="shared" si="9"/>
        <v>49.5</v>
      </c>
      <c r="BB59" s="354">
        <f t="shared" si="8"/>
        <v>47.5</v>
      </c>
    </row>
    <row r="60" spans="1:54" ht="16.5" customHeight="1">
      <c r="A60" s="460"/>
      <c r="B60" s="443" t="s">
        <v>13</v>
      </c>
      <c r="C60" s="356">
        <v>54.5</v>
      </c>
      <c r="D60" s="354">
        <v>49.5</v>
      </c>
      <c r="E60" s="353">
        <v>46.5</v>
      </c>
      <c r="F60" s="436">
        <f t="shared" si="6"/>
        <v>0</v>
      </c>
      <c r="G60" s="383">
        <f t="shared" si="7"/>
        <v>-3</v>
      </c>
      <c r="H60" s="357">
        <v>4</v>
      </c>
      <c r="I60" s="357">
        <v>4</v>
      </c>
      <c r="J60" s="354">
        <v>0</v>
      </c>
      <c r="K60" s="354">
        <v>0</v>
      </c>
      <c r="L60" s="382">
        <v>0</v>
      </c>
      <c r="M60" s="357">
        <v>3</v>
      </c>
      <c r="N60" s="357">
        <v>3</v>
      </c>
      <c r="O60" s="354">
        <v>0</v>
      </c>
      <c r="P60" s="358">
        <v>0</v>
      </c>
      <c r="Q60" s="382">
        <v>0</v>
      </c>
      <c r="R60" s="440">
        <v>29</v>
      </c>
      <c r="S60" s="358">
        <v>26</v>
      </c>
      <c r="T60" s="358">
        <v>0</v>
      </c>
      <c r="U60" s="358">
        <v>0</v>
      </c>
      <c r="V60" s="382">
        <v>0</v>
      </c>
      <c r="W60" s="357">
        <v>10.5</v>
      </c>
      <c r="X60" s="358">
        <v>10.5</v>
      </c>
      <c r="Y60" s="358">
        <v>0</v>
      </c>
      <c r="Z60" s="358">
        <v>0</v>
      </c>
      <c r="AA60" s="382">
        <v>0</v>
      </c>
      <c r="AB60" s="357">
        <v>0</v>
      </c>
      <c r="AC60" s="357">
        <v>0</v>
      </c>
      <c r="AD60" s="353">
        <v>0</v>
      </c>
      <c r="AE60" s="353">
        <v>0</v>
      </c>
      <c r="AF60" s="383">
        <v>0</v>
      </c>
      <c r="AG60" s="357">
        <v>1</v>
      </c>
      <c r="AH60" s="357">
        <v>1</v>
      </c>
      <c r="AI60" s="354">
        <v>0</v>
      </c>
      <c r="AJ60" s="353">
        <v>0</v>
      </c>
      <c r="AK60" s="383">
        <v>0</v>
      </c>
      <c r="AL60" s="357">
        <v>1</v>
      </c>
      <c r="AM60" s="357">
        <v>1</v>
      </c>
      <c r="AN60" s="353">
        <v>0</v>
      </c>
      <c r="AO60" s="353">
        <v>0</v>
      </c>
      <c r="AP60" s="383">
        <v>0</v>
      </c>
      <c r="AQ60" s="357">
        <v>0</v>
      </c>
      <c r="AR60" s="357">
        <v>0</v>
      </c>
      <c r="AS60" s="353">
        <v>0</v>
      </c>
      <c r="AT60" s="353">
        <v>0</v>
      </c>
      <c r="AU60" s="383">
        <v>0</v>
      </c>
      <c r="AV60" s="357">
        <v>1</v>
      </c>
      <c r="AW60" s="357">
        <v>1</v>
      </c>
      <c r="AX60" s="354">
        <v>0</v>
      </c>
      <c r="AY60" s="466">
        <v>0</v>
      </c>
      <c r="AZ60" s="382">
        <v>0</v>
      </c>
      <c r="BA60" s="353">
        <f t="shared" si="9"/>
        <v>49.5</v>
      </c>
      <c r="BB60" s="354">
        <f t="shared" si="8"/>
        <v>46.5</v>
      </c>
    </row>
    <row r="61" spans="1:54" ht="16.5" customHeight="1" thickBot="1">
      <c r="A61" s="463"/>
      <c r="B61" s="445" t="s">
        <v>14</v>
      </c>
      <c r="C61" s="360">
        <v>54.5</v>
      </c>
      <c r="D61" s="362">
        <v>49.5</v>
      </c>
      <c r="E61" s="361">
        <v>47.5</v>
      </c>
      <c r="F61" s="446">
        <f t="shared" si="6"/>
        <v>0</v>
      </c>
      <c r="G61" s="452">
        <f t="shared" si="7"/>
        <v>-2</v>
      </c>
      <c r="H61" s="361">
        <v>4</v>
      </c>
      <c r="I61" s="362">
        <v>4</v>
      </c>
      <c r="J61" s="362">
        <v>0</v>
      </c>
      <c r="K61" s="362">
        <v>0</v>
      </c>
      <c r="L61" s="449">
        <v>0</v>
      </c>
      <c r="M61" s="361">
        <v>3</v>
      </c>
      <c r="N61" s="361">
        <v>3</v>
      </c>
      <c r="O61" s="451">
        <v>0</v>
      </c>
      <c r="P61" s="362">
        <v>0</v>
      </c>
      <c r="Q61" s="449">
        <v>0</v>
      </c>
      <c r="R61" s="448">
        <v>29</v>
      </c>
      <c r="S61" s="362">
        <v>27</v>
      </c>
      <c r="T61" s="362">
        <v>0</v>
      </c>
      <c r="U61" s="362">
        <v>0</v>
      </c>
      <c r="V61" s="449">
        <v>0</v>
      </c>
      <c r="W61" s="361">
        <v>10.5</v>
      </c>
      <c r="X61" s="362">
        <v>10.5</v>
      </c>
      <c r="Y61" s="362">
        <v>0</v>
      </c>
      <c r="Z61" s="362">
        <v>0</v>
      </c>
      <c r="AA61" s="449">
        <v>0</v>
      </c>
      <c r="AB61" s="361">
        <v>0</v>
      </c>
      <c r="AC61" s="361">
        <v>0</v>
      </c>
      <c r="AD61" s="362">
        <v>0</v>
      </c>
      <c r="AE61" s="361">
        <v>0</v>
      </c>
      <c r="AF61" s="449">
        <v>0</v>
      </c>
      <c r="AG61" s="361">
        <v>1</v>
      </c>
      <c r="AH61" s="361">
        <v>1</v>
      </c>
      <c r="AI61" s="451">
        <v>0</v>
      </c>
      <c r="AJ61" s="465">
        <v>0</v>
      </c>
      <c r="AK61" s="452">
        <v>0</v>
      </c>
      <c r="AL61" s="361">
        <v>1</v>
      </c>
      <c r="AM61" s="361">
        <v>1</v>
      </c>
      <c r="AN61" s="362">
        <v>0</v>
      </c>
      <c r="AO61" s="361">
        <v>0</v>
      </c>
      <c r="AP61" s="449">
        <v>0</v>
      </c>
      <c r="AQ61" s="361">
        <v>0</v>
      </c>
      <c r="AR61" s="361">
        <v>0</v>
      </c>
      <c r="AS61" s="361">
        <v>0</v>
      </c>
      <c r="AT61" s="361">
        <v>0</v>
      </c>
      <c r="AU61" s="449">
        <v>0</v>
      </c>
      <c r="AV61" s="361">
        <v>1</v>
      </c>
      <c r="AW61" s="361">
        <v>1</v>
      </c>
      <c r="AX61" s="362">
        <v>0</v>
      </c>
      <c r="AY61" s="361">
        <v>0</v>
      </c>
      <c r="AZ61" s="449">
        <v>0</v>
      </c>
      <c r="BA61" s="353">
        <f t="shared" si="9"/>
        <v>49.5</v>
      </c>
      <c r="BB61" s="354">
        <f t="shared" si="8"/>
        <v>47.5</v>
      </c>
    </row>
    <row r="62" spans="6:63" s="385" customFormat="1" ht="16.5" customHeight="1">
      <c r="F62" s="386"/>
      <c r="J62" s="469"/>
      <c r="K62" s="470"/>
      <c r="R62" s="387"/>
      <c r="S62" s="387"/>
      <c r="T62" s="387"/>
      <c r="U62" s="387"/>
      <c r="V62" s="387"/>
      <c r="W62" s="880"/>
      <c r="BC62" s="387"/>
      <c r="BD62" s="387"/>
      <c r="BE62" s="387"/>
      <c r="BF62" s="387"/>
      <c r="BG62" s="387"/>
      <c r="BH62" s="387"/>
      <c r="BI62" s="387"/>
      <c r="BJ62" s="387"/>
      <c r="BK62" s="387"/>
    </row>
    <row r="63" spans="6:63" s="385" customFormat="1" ht="16.5" customHeight="1">
      <c r="F63" s="386"/>
      <c r="R63" s="387"/>
      <c r="S63" s="387"/>
      <c r="T63" s="387"/>
      <c r="U63" s="387"/>
      <c r="V63" s="387"/>
      <c r="W63" s="387"/>
      <c r="BC63" s="387"/>
      <c r="BD63" s="387"/>
      <c r="BE63" s="387"/>
      <c r="BF63" s="387"/>
      <c r="BG63" s="387"/>
      <c r="BH63" s="387"/>
      <c r="BI63" s="387"/>
      <c r="BJ63" s="387"/>
      <c r="BK63" s="387"/>
    </row>
    <row r="64" spans="6:63" s="385" customFormat="1" ht="16.5" customHeight="1" thickBot="1">
      <c r="F64" s="386"/>
      <c r="R64" s="387"/>
      <c r="S64" s="387"/>
      <c r="T64" s="387"/>
      <c r="U64" s="387"/>
      <c r="V64" s="387"/>
      <c r="W64" s="389"/>
      <c r="BC64" s="387"/>
      <c r="BD64" s="387"/>
      <c r="BE64" s="387"/>
      <c r="BF64" s="387"/>
      <c r="BG64" s="387"/>
      <c r="BH64" s="387"/>
      <c r="BI64" s="387"/>
      <c r="BJ64" s="387"/>
      <c r="BK64" s="387"/>
    </row>
    <row r="65" spans="1:76" s="455" customFormat="1" ht="16.5" customHeight="1" thickBot="1">
      <c r="A65" s="949" t="s">
        <v>17</v>
      </c>
      <c r="B65" s="950"/>
      <c r="C65" s="950"/>
      <c r="D65" s="950"/>
      <c r="E65" s="950"/>
      <c r="F65" s="950"/>
      <c r="G65" s="950"/>
      <c r="H65" s="950"/>
      <c r="I65" s="950"/>
      <c r="J65" s="950"/>
      <c r="K65" s="950"/>
      <c r="L65" s="950"/>
      <c r="M65" s="950"/>
      <c r="N65" s="950"/>
      <c r="O65" s="950"/>
      <c r="P65" s="950"/>
      <c r="Q65" s="950"/>
      <c r="R65" s="950"/>
      <c r="S65" s="950"/>
      <c r="T65" s="950"/>
      <c r="U65" s="950"/>
      <c r="V65" s="950"/>
      <c r="W65" s="928" t="s">
        <v>17</v>
      </c>
      <c r="X65" s="913"/>
      <c r="Y65" s="913"/>
      <c r="Z65" s="913"/>
      <c r="AA65" s="913"/>
      <c r="AB65" s="913"/>
      <c r="AC65" s="913"/>
      <c r="AD65" s="913"/>
      <c r="AE65" s="913"/>
      <c r="AF65" s="913"/>
      <c r="AG65" s="913"/>
      <c r="AH65" s="913"/>
      <c r="AI65" s="913"/>
      <c r="AJ65" s="913"/>
      <c r="AK65" s="913"/>
      <c r="AL65" s="913"/>
      <c r="AM65" s="913"/>
      <c r="AN65" s="913"/>
      <c r="AO65" s="913"/>
      <c r="AP65" s="914"/>
      <c r="AQ65" s="928" t="s">
        <v>17</v>
      </c>
      <c r="AR65" s="923"/>
      <c r="AS65" s="923"/>
      <c r="AT65" s="923"/>
      <c r="AU65" s="923"/>
      <c r="AV65" s="923"/>
      <c r="AW65" s="923"/>
      <c r="AX65" s="923"/>
      <c r="AY65" s="923"/>
      <c r="AZ65" s="923"/>
      <c r="BA65" s="923"/>
      <c r="BB65" s="924"/>
      <c r="BC65" s="387"/>
      <c r="BD65" s="387"/>
      <c r="BE65" s="387"/>
      <c r="BF65" s="387"/>
      <c r="BG65" s="387"/>
      <c r="BH65" s="387"/>
      <c r="BI65" s="387"/>
      <c r="BJ65" s="387"/>
      <c r="BK65" s="387"/>
      <c r="BL65" s="390"/>
      <c r="BM65" s="390"/>
      <c r="BN65" s="390"/>
      <c r="BO65" s="390"/>
      <c r="BP65" s="390"/>
      <c r="BQ65" s="390"/>
      <c r="BR65" s="390"/>
      <c r="BS65" s="390"/>
      <c r="BT65" s="390"/>
      <c r="BU65" s="390"/>
      <c r="BV65" s="390"/>
      <c r="BW65" s="390"/>
      <c r="BX65" s="390"/>
    </row>
    <row r="66" spans="1:76" s="395" customFormat="1" ht="70.5" customHeight="1">
      <c r="A66" s="994" t="s">
        <v>34</v>
      </c>
      <c r="B66" s="995"/>
      <c r="C66" s="392" t="s">
        <v>171</v>
      </c>
      <c r="D66" s="393" t="s">
        <v>464</v>
      </c>
      <c r="E66" s="393" t="s">
        <v>167</v>
      </c>
      <c r="F66" s="393" t="s">
        <v>162</v>
      </c>
      <c r="G66" s="394" t="s">
        <v>170</v>
      </c>
      <c r="H66" s="961" t="s">
        <v>155</v>
      </c>
      <c r="I66" s="944"/>
      <c r="J66" s="944"/>
      <c r="K66" s="944"/>
      <c r="L66" s="945"/>
      <c r="M66" s="926" t="s">
        <v>104</v>
      </c>
      <c r="N66" s="926"/>
      <c r="O66" s="926"/>
      <c r="P66" s="927"/>
      <c r="Q66" s="927"/>
      <c r="R66" s="996" t="s">
        <v>69</v>
      </c>
      <c r="S66" s="926"/>
      <c r="T66" s="997"/>
      <c r="U66" s="997"/>
      <c r="V66" s="998"/>
      <c r="W66" s="918" t="s">
        <v>36</v>
      </c>
      <c r="X66" s="917"/>
      <c r="Y66" s="990"/>
      <c r="Z66" s="990"/>
      <c r="AA66" s="955"/>
      <c r="AB66" s="989" t="s">
        <v>37</v>
      </c>
      <c r="AC66" s="917"/>
      <c r="AD66" s="990"/>
      <c r="AE66" s="990"/>
      <c r="AF66" s="955"/>
      <c r="AG66" s="943" t="s">
        <v>169</v>
      </c>
      <c r="AH66" s="990"/>
      <c r="AI66" s="990"/>
      <c r="AJ66" s="990"/>
      <c r="AK66" s="990"/>
      <c r="AL66" s="916" t="s">
        <v>38</v>
      </c>
      <c r="AM66" s="943"/>
      <c r="AN66" s="943"/>
      <c r="AO66" s="943"/>
      <c r="AP66" s="925"/>
      <c r="AQ66" s="943" t="s">
        <v>103</v>
      </c>
      <c r="AR66" s="990"/>
      <c r="AS66" s="990"/>
      <c r="AT66" s="990"/>
      <c r="AU66" s="990"/>
      <c r="AV66" s="916" t="s">
        <v>39</v>
      </c>
      <c r="AW66" s="990"/>
      <c r="AX66" s="990"/>
      <c r="AY66" s="990"/>
      <c r="AZ66" s="955"/>
      <c r="BA66" s="917" t="s">
        <v>52</v>
      </c>
      <c r="BB66" s="942"/>
      <c r="BC66" s="387"/>
      <c r="BD66" s="387"/>
      <c r="BE66" s="387"/>
      <c r="BF66" s="387"/>
      <c r="BG66" s="387"/>
      <c r="BH66" s="387"/>
      <c r="BI66" s="387"/>
      <c r="BJ66" s="387"/>
      <c r="BK66" s="387"/>
      <c r="BL66" s="390"/>
      <c r="BM66" s="390"/>
      <c r="BN66" s="390"/>
      <c r="BO66" s="390"/>
      <c r="BP66" s="390"/>
      <c r="BQ66" s="390"/>
      <c r="BR66" s="390"/>
      <c r="BS66" s="390"/>
      <c r="BT66" s="390"/>
      <c r="BU66" s="390"/>
      <c r="BV66" s="390"/>
      <c r="BW66" s="390"/>
      <c r="BX66" s="390"/>
    </row>
    <row r="67" spans="1:64" s="409" customFormat="1" ht="36" customHeight="1" thickBot="1">
      <c r="A67" s="987"/>
      <c r="B67" s="988"/>
      <c r="C67" s="396"/>
      <c r="D67" s="397"/>
      <c r="E67" s="397"/>
      <c r="F67" s="398"/>
      <c r="G67" s="399"/>
      <c r="H67" s="400" t="s">
        <v>157</v>
      </c>
      <c r="I67" s="397" t="s">
        <v>168</v>
      </c>
      <c r="J67" s="401" t="s">
        <v>161</v>
      </c>
      <c r="K67" s="401" t="s">
        <v>165</v>
      </c>
      <c r="L67" s="402" t="s">
        <v>166</v>
      </c>
      <c r="M67" s="401" t="s">
        <v>157</v>
      </c>
      <c r="N67" s="397" t="s">
        <v>168</v>
      </c>
      <c r="O67" s="403" t="s">
        <v>160</v>
      </c>
      <c r="P67" s="401" t="s">
        <v>156</v>
      </c>
      <c r="Q67" s="404" t="s">
        <v>154</v>
      </c>
      <c r="R67" s="400" t="s">
        <v>157</v>
      </c>
      <c r="S67" s="397" t="s">
        <v>168</v>
      </c>
      <c r="T67" s="401" t="s">
        <v>160</v>
      </c>
      <c r="U67" s="401" t="s">
        <v>156</v>
      </c>
      <c r="V67" s="405" t="s">
        <v>154</v>
      </c>
      <c r="W67" s="401" t="s">
        <v>157</v>
      </c>
      <c r="X67" s="397" t="s">
        <v>158</v>
      </c>
      <c r="Y67" s="403" t="s">
        <v>160</v>
      </c>
      <c r="Z67" s="401" t="s">
        <v>156</v>
      </c>
      <c r="AA67" s="405" t="s">
        <v>154</v>
      </c>
      <c r="AB67" s="400" t="s">
        <v>157</v>
      </c>
      <c r="AC67" s="397" t="s">
        <v>158</v>
      </c>
      <c r="AD67" s="403" t="s">
        <v>160</v>
      </c>
      <c r="AE67" s="401" t="s">
        <v>156</v>
      </c>
      <c r="AF67" s="405" t="s">
        <v>154</v>
      </c>
      <c r="AG67" s="401" t="s">
        <v>157</v>
      </c>
      <c r="AH67" s="406" t="s">
        <v>158</v>
      </c>
      <c r="AI67" s="403" t="s">
        <v>161</v>
      </c>
      <c r="AJ67" s="401" t="s">
        <v>156</v>
      </c>
      <c r="AK67" s="404" t="s">
        <v>154</v>
      </c>
      <c r="AL67" s="400" t="s">
        <v>157</v>
      </c>
      <c r="AM67" s="397" t="s">
        <v>158</v>
      </c>
      <c r="AN67" s="403" t="s">
        <v>161</v>
      </c>
      <c r="AO67" s="401" t="s">
        <v>156</v>
      </c>
      <c r="AP67" s="405" t="s">
        <v>154</v>
      </c>
      <c r="AQ67" s="401" t="s">
        <v>157</v>
      </c>
      <c r="AR67" s="397" t="s">
        <v>158</v>
      </c>
      <c r="AS67" s="403" t="s">
        <v>161</v>
      </c>
      <c r="AT67" s="401" t="s">
        <v>156</v>
      </c>
      <c r="AU67" s="404" t="s">
        <v>154</v>
      </c>
      <c r="AV67" s="400" t="s">
        <v>157</v>
      </c>
      <c r="AW67" s="397" t="s">
        <v>158</v>
      </c>
      <c r="AX67" s="403" t="s">
        <v>161</v>
      </c>
      <c r="AY67" s="401" t="s">
        <v>156</v>
      </c>
      <c r="AZ67" s="405" t="s">
        <v>154</v>
      </c>
      <c r="BA67" s="401" t="s">
        <v>157</v>
      </c>
      <c r="BB67" s="397" t="s">
        <v>158</v>
      </c>
      <c r="BC67" s="407"/>
      <c r="BD67" s="407"/>
      <c r="BE67" s="407"/>
      <c r="BF67" s="407"/>
      <c r="BG67" s="407"/>
      <c r="BH67" s="407"/>
      <c r="BI67" s="407"/>
      <c r="BJ67" s="407"/>
      <c r="BK67" s="407"/>
      <c r="BL67" s="408"/>
    </row>
    <row r="68" spans="1:64" s="422" customFormat="1" ht="34.5" customHeight="1" thickBot="1">
      <c r="A68" s="951" t="s">
        <v>164</v>
      </c>
      <c r="B68" s="952"/>
      <c r="C68" s="410"/>
      <c r="D68" s="411"/>
      <c r="E68" s="412"/>
      <c r="F68" s="413">
        <f>J68+O68+T68+Y68+AD68+AI68+AN68+AS68+AX68</f>
        <v>6.1</v>
      </c>
      <c r="G68" s="414"/>
      <c r="H68" s="415"/>
      <c r="I68" s="416"/>
      <c r="J68" s="417">
        <v>2</v>
      </c>
      <c r="K68" s="417"/>
      <c r="L68" s="418"/>
      <c r="M68" s="419"/>
      <c r="N68" s="416"/>
      <c r="O68" s="417">
        <v>2</v>
      </c>
      <c r="P68" s="417"/>
      <c r="Q68" s="420"/>
      <c r="R68" s="415"/>
      <c r="S68" s="416"/>
      <c r="T68" s="417">
        <v>2</v>
      </c>
      <c r="U68" s="417"/>
      <c r="V68" s="418"/>
      <c r="W68" s="419"/>
      <c r="X68" s="416"/>
      <c r="Y68" s="417">
        <v>0.1</v>
      </c>
      <c r="Z68" s="417"/>
      <c r="AA68" s="418"/>
      <c r="AB68" s="415"/>
      <c r="AC68" s="416"/>
      <c r="AD68" s="417"/>
      <c r="AE68" s="417"/>
      <c r="AF68" s="418"/>
      <c r="AG68" s="419"/>
      <c r="AH68" s="416"/>
      <c r="AI68" s="417"/>
      <c r="AJ68" s="417"/>
      <c r="AK68" s="420"/>
      <c r="AL68" s="415"/>
      <c r="AM68" s="416"/>
      <c r="AN68" s="417"/>
      <c r="AO68" s="417"/>
      <c r="AP68" s="418"/>
      <c r="AQ68" s="419"/>
      <c r="AR68" s="416"/>
      <c r="AS68" s="417"/>
      <c r="AT68" s="417"/>
      <c r="AU68" s="420"/>
      <c r="AV68" s="415"/>
      <c r="AW68" s="416"/>
      <c r="AX68" s="417"/>
      <c r="AY68" s="417"/>
      <c r="AZ68" s="418"/>
      <c r="BA68" s="419"/>
      <c r="BB68" s="416"/>
      <c r="BC68" s="407"/>
      <c r="BD68" s="407"/>
      <c r="BE68" s="407"/>
      <c r="BF68" s="407"/>
      <c r="BG68" s="407"/>
      <c r="BH68" s="407"/>
      <c r="BI68" s="407"/>
      <c r="BJ68" s="407"/>
      <c r="BK68" s="407"/>
      <c r="BL68" s="421"/>
    </row>
    <row r="69" spans="1:63" s="433" customFormat="1" ht="33" customHeight="1" thickBot="1">
      <c r="A69" s="951" t="s">
        <v>163</v>
      </c>
      <c r="B69" s="952"/>
      <c r="C69" s="410"/>
      <c r="D69" s="411"/>
      <c r="E69" s="412"/>
      <c r="F69" s="416">
        <f>F68+F71+F72+F73+F74+F75+F76+F77+F78+F79+F80+F81+F82</f>
        <v>6.1</v>
      </c>
      <c r="G69" s="414"/>
      <c r="H69" s="415"/>
      <c r="I69" s="423"/>
      <c r="J69" s="424"/>
      <c r="K69" s="424"/>
      <c r="L69" s="418"/>
      <c r="M69" s="419"/>
      <c r="N69" s="416"/>
      <c r="O69" s="417"/>
      <c r="P69" s="424"/>
      <c r="Q69" s="425"/>
      <c r="R69" s="415"/>
      <c r="S69" s="423"/>
      <c r="T69" s="417"/>
      <c r="U69" s="424"/>
      <c r="V69" s="418"/>
      <c r="W69" s="419"/>
      <c r="X69" s="423"/>
      <c r="Y69" s="417"/>
      <c r="Z69" s="424"/>
      <c r="AA69" s="418"/>
      <c r="AB69" s="415"/>
      <c r="AC69" s="423"/>
      <c r="AD69" s="417"/>
      <c r="AE69" s="424"/>
      <c r="AF69" s="418"/>
      <c r="AG69" s="419"/>
      <c r="AH69" s="423"/>
      <c r="AI69" s="417"/>
      <c r="AJ69" s="426"/>
      <c r="AK69" s="427"/>
      <c r="AL69" s="428"/>
      <c r="AM69" s="429"/>
      <c r="AN69" s="430"/>
      <c r="AO69" s="426"/>
      <c r="AP69" s="431"/>
      <c r="AQ69" s="432"/>
      <c r="AR69" s="429"/>
      <c r="AS69" s="430"/>
      <c r="AT69" s="424"/>
      <c r="AU69" s="425"/>
      <c r="AV69" s="415"/>
      <c r="AW69" s="423"/>
      <c r="AX69" s="417"/>
      <c r="AY69" s="424"/>
      <c r="AZ69" s="418"/>
      <c r="BA69" s="419"/>
      <c r="BB69" s="416"/>
      <c r="BC69" s="407"/>
      <c r="BD69" s="407"/>
      <c r="BE69" s="407"/>
      <c r="BF69" s="407"/>
      <c r="BG69" s="407"/>
      <c r="BH69" s="407"/>
      <c r="BI69" s="407"/>
      <c r="BJ69" s="407"/>
      <c r="BK69" s="407"/>
    </row>
    <row r="70" spans="1:63" s="433" customFormat="1" ht="34.5" customHeight="1" thickBot="1">
      <c r="A70" s="959" t="s">
        <v>465</v>
      </c>
      <c r="B70" s="960"/>
      <c r="C70" s="410"/>
      <c r="D70" s="412"/>
      <c r="E70" s="412"/>
      <c r="F70" s="416">
        <f>F68-F69</f>
        <v>0</v>
      </c>
      <c r="G70" s="414"/>
      <c r="H70" s="415"/>
      <c r="I70" s="423"/>
      <c r="J70" s="424"/>
      <c r="K70" s="417"/>
      <c r="L70" s="418"/>
      <c r="M70" s="419"/>
      <c r="N70" s="416"/>
      <c r="O70" s="417"/>
      <c r="P70" s="424"/>
      <c r="Q70" s="425"/>
      <c r="R70" s="415"/>
      <c r="S70" s="423"/>
      <c r="T70" s="417"/>
      <c r="U70" s="424"/>
      <c r="V70" s="418"/>
      <c r="W70" s="419"/>
      <c r="X70" s="423"/>
      <c r="Y70" s="417"/>
      <c r="Z70" s="424"/>
      <c r="AA70" s="418"/>
      <c r="AB70" s="415"/>
      <c r="AC70" s="423"/>
      <c r="AD70" s="417"/>
      <c r="AE70" s="424"/>
      <c r="AF70" s="418"/>
      <c r="AG70" s="419"/>
      <c r="AH70" s="423"/>
      <c r="AI70" s="417"/>
      <c r="AJ70" s="424"/>
      <c r="AK70" s="425"/>
      <c r="AL70" s="415"/>
      <c r="AM70" s="423"/>
      <c r="AN70" s="417"/>
      <c r="AO70" s="424"/>
      <c r="AP70" s="418"/>
      <c r="AQ70" s="419"/>
      <c r="AR70" s="423"/>
      <c r="AS70" s="417"/>
      <c r="AT70" s="417"/>
      <c r="AU70" s="418"/>
      <c r="AV70" s="419"/>
      <c r="AW70" s="423"/>
      <c r="AX70" s="417"/>
      <c r="AY70" s="424"/>
      <c r="AZ70" s="418"/>
      <c r="BA70" s="419"/>
      <c r="BB70" s="416"/>
      <c r="BC70" s="407"/>
      <c r="BD70" s="407"/>
      <c r="BE70" s="407"/>
      <c r="BF70" s="407"/>
      <c r="BG70" s="407"/>
      <c r="BH70" s="407"/>
      <c r="BI70" s="407"/>
      <c r="BJ70" s="407"/>
      <c r="BK70" s="407"/>
    </row>
    <row r="71" spans="1:54" ht="16.5" customHeight="1">
      <c r="A71" s="456"/>
      <c r="B71" s="435" t="s">
        <v>3</v>
      </c>
      <c r="C71" s="352">
        <v>56.3</v>
      </c>
      <c r="D71" s="353">
        <v>55.7</v>
      </c>
      <c r="E71" s="353">
        <v>52.2</v>
      </c>
      <c r="F71" s="436">
        <f>J71+O71+T71+Y71+AD71+AI71+AN71+AS71+AX71</f>
        <v>0</v>
      </c>
      <c r="G71" s="384">
        <f>E71-D71</f>
        <v>-3.5</v>
      </c>
      <c r="H71" s="353">
        <v>5</v>
      </c>
      <c r="I71" s="354">
        <v>4</v>
      </c>
      <c r="J71" s="354">
        <v>0</v>
      </c>
      <c r="K71" s="354">
        <v>0</v>
      </c>
      <c r="L71" s="471">
        <v>0</v>
      </c>
      <c r="M71" s="353">
        <v>4.5</v>
      </c>
      <c r="N71" s="354">
        <v>4</v>
      </c>
      <c r="O71" s="354">
        <v>0</v>
      </c>
      <c r="P71" s="354">
        <v>0</v>
      </c>
      <c r="Q71" s="355">
        <v>0</v>
      </c>
      <c r="R71" s="353">
        <v>32</v>
      </c>
      <c r="S71" s="353">
        <v>30</v>
      </c>
      <c r="T71" s="353">
        <v>0</v>
      </c>
      <c r="U71" s="353">
        <v>0</v>
      </c>
      <c r="V71" s="355">
        <v>0</v>
      </c>
      <c r="W71" s="353">
        <v>12.2</v>
      </c>
      <c r="X71" s="353">
        <v>12.2</v>
      </c>
      <c r="Y71" s="353">
        <v>0</v>
      </c>
      <c r="Z71" s="353">
        <v>0</v>
      </c>
      <c r="AA71" s="471">
        <v>0</v>
      </c>
      <c r="AB71" s="353">
        <v>0</v>
      </c>
      <c r="AC71" s="353">
        <v>0</v>
      </c>
      <c r="AD71" s="353">
        <v>0</v>
      </c>
      <c r="AE71" s="353">
        <v>0</v>
      </c>
      <c r="AF71" s="471">
        <v>0</v>
      </c>
      <c r="AG71" s="353">
        <v>0</v>
      </c>
      <c r="AH71" s="353">
        <v>0</v>
      </c>
      <c r="AI71" s="353">
        <v>0</v>
      </c>
      <c r="AJ71" s="353">
        <v>0</v>
      </c>
      <c r="AK71" s="471">
        <v>0</v>
      </c>
      <c r="AL71" s="353">
        <v>1</v>
      </c>
      <c r="AM71" s="353">
        <v>1</v>
      </c>
      <c r="AN71" s="353">
        <v>0</v>
      </c>
      <c r="AO71" s="353">
        <v>0</v>
      </c>
      <c r="AP71" s="471">
        <v>0</v>
      </c>
      <c r="AQ71" s="353">
        <v>0</v>
      </c>
      <c r="AR71" s="353">
        <v>0</v>
      </c>
      <c r="AS71" s="353">
        <v>0</v>
      </c>
      <c r="AT71" s="353">
        <v>0</v>
      </c>
      <c r="AU71" s="355">
        <v>0</v>
      </c>
      <c r="AV71" s="353">
        <v>1</v>
      </c>
      <c r="AW71" s="353">
        <v>1</v>
      </c>
      <c r="AX71" s="353">
        <v>0</v>
      </c>
      <c r="AY71" s="353">
        <v>0</v>
      </c>
      <c r="AZ71" s="471">
        <v>0</v>
      </c>
      <c r="BA71" s="353">
        <f aca="true" t="shared" si="10" ref="BA71:BB82">H71+M71+R71+W71+AB71+AG71+AL71+AQ71+AV71</f>
        <v>55.7</v>
      </c>
      <c r="BB71" s="354">
        <f t="shared" si="10"/>
        <v>52.2</v>
      </c>
    </row>
    <row r="72" spans="1:54" ht="16.5" customHeight="1">
      <c r="A72" s="459"/>
      <c r="B72" s="439" t="s">
        <v>4</v>
      </c>
      <c r="C72" s="356">
        <v>56.3</v>
      </c>
      <c r="D72" s="358">
        <v>55.7</v>
      </c>
      <c r="E72" s="353">
        <v>52.2</v>
      </c>
      <c r="F72" s="436">
        <f aca="true" t="shared" si="11" ref="F72:F82">J72+O72+T72+Y72+AD72+AI72+AN72+AS72+AX72</f>
        <v>0</v>
      </c>
      <c r="G72" s="383">
        <f aca="true" t="shared" si="12" ref="G72:G82">E72-D72</f>
        <v>-3.5</v>
      </c>
      <c r="H72" s="357">
        <v>5</v>
      </c>
      <c r="I72" s="358">
        <v>4</v>
      </c>
      <c r="J72" s="354">
        <v>0</v>
      </c>
      <c r="K72" s="354">
        <v>0</v>
      </c>
      <c r="L72" s="359">
        <v>0</v>
      </c>
      <c r="M72" s="357">
        <v>4.5</v>
      </c>
      <c r="N72" s="358">
        <v>4</v>
      </c>
      <c r="O72" s="354">
        <v>0</v>
      </c>
      <c r="P72" s="354">
        <v>0</v>
      </c>
      <c r="Q72" s="359">
        <v>0</v>
      </c>
      <c r="R72" s="357">
        <v>32</v>
      </c>
      <c r="S72" s="357">
        <v>30</v>
      </c>
      <c r="T72" s="353">
        <v>0</v>
      </c>
      <c r="U72" s="353">
        <v>0</v>
      </c>
      <c r="V72" s="359">
        <v>0</v>
      </c>
      <c r="W72" s="357">
        <v>12.2</v>
      </c>
      <c r="X72" s="357">
        <v>12.2</v>
      </c>
      <c r="Y72" s="353">
        <v>0</v>
      </c>
      <c r="Z72" s="353">
        <v>0</v>
      </c>
      <c r="AA72" s="359">
        <v>0</v>
      </c>
      <c r="AB72" s="357">
        <v>0</v>
      </c>
      <c r="AC72" s="357">
        <v>0</v>
      </c>
      <c r="AD72" s="353">
        <v>0</v>
      </c>
      <c r="AE72" s="353">
        <v>0</v>
      </c>
      <c r="AF72" s="359">
        <v>0</v>
      </c>
      <c r="AG72" s="357">
        <v>0</v>
      </c>
      <c r="AH72" s="357">
        <v>0</v>
      </c>
      <c r="AI72" s="353">
        <v>0</v>
      </c>
      <c r="AJ72" s="353">
        <v>0</v>
      </c>
      <c r="AK72" s="359">
        <v>0</v>
      </c>
      <c r="AL72" s="357">
        <v>1</v>
      </c>
      <c r="AM72" s="357">
        <v>1</v>
      </c>
      <c r="AN72" s="353">
        <v>0</v>
      </c>
      <c r="AO72" s="353">
        <v>0</v>
      </c>
      <c r="AP72" s="359">
        <v>0</v>
      </c>
      <c r="AQ72" s="357">
        <v>0</v>
      </c>
      <c r="AR72" s="357">
        <v>0</v>
      </c>
      <c r="AS72" s="353">
        <v>0</v>
      </c>
      <c r="AT72" s="353">
        <v>0</v>
      </c>
      <c r="AU72" s="359">
        <v>0</v>
      </c>
      <c r="AV72" s="357">
        <v>1</v>
      </c>
      <c r="AW72" s="357">
        <v>1</v>
      </c>
      <c r="AX72" s="353">
        <v>0</v>
      </c>
      <c r="AY72" s="353">
        <v>0</v>
      </c>
      <c r="AZ72" s="359">
        <v>0</v>
      </c>
      <c r="BA72" s="353">
        <f t="shared" si="10"/>
        <v>55.7</v>
      </c>
      <c r="BB72" s="354">
        <f t="shared" si="10"/>
        <v>52.2</v>
      </c>
    </row>
    <row r="73" spans="1:54" ht="16.5" customHeight="1">
      <c r="A73" s="460"/>
      <c r="B73" s="442" t="s">
        <v>5</v>
      </c>
      <c r="C73" s="356">
        <v>56.3</v>
      </c>
      <c r="D73" s="358">
        <v>55.7</v>
      </c>
      <c r="E73" s="353">
        <v>52.2</v>
      </c>
      <c r="F73" s="436">
        <f t="shared" si="11"/>
        <v>0</v>
      </c>
      <c r="G73" s="383">
        <f t="shared" si="12"/>
        <v>-3.5</v>
      </c>
      <c r="H73" s="357">
        <v>5</v>
      </c>
      <c r="I73" s="358">
        <v>4</v>
      </c>
      <c r="J73" s="354">
        <v>0</v>
      </c>
      <c r="K73" s="354">
        <v>0</v>
      </c>
      <c r="L73" s="359">
        <v>0</v>
      </c>
      <c r="M73" s="357">
        <v>4.5</v>
      </c>
      <c r="N73" s="358">
        <v>4</v>
      </c>
      <c r="O73" s="354">
        <v>0</v>
      </c>
      <c r="P73" s="354">
        <v>0</v>
      </c>
      <c r="Q73" s="359">
        <v>0</v>
      </c>
      <c r="R73" s="357">
        <v>32</v>
      </c>
      <c r="S73" s="357">
        <v>30</v>
      </c>
      <c r="T73" s="353">
        <v>0</v>
      </c>
      <c r="U73" s="353">
        <v>0</v>
      </c>
      <c r="V73" s="359">
        <v>0</v>
      </c>
      <c r="W73" s="357">
        <v>12.2</v>
      </c>
      <c r="X73" s="357">
        <v>12.2</v>
      </c>
      <c r="Y73" s="357">
        <v>0</v>
      </c>
      <c r="Z73" s="357">
        <v>0</v>
      </c>
      <c r="AA73" s="359">
        <v>0</v>
      </c>
      <c r="AB73" s="357">
        <v>0</v>
      </c>
      <c r="AC73" s="357">
        <v>0</v>
      </c>
      <c r="AD73" s="357">
        <v>0</v>
      </c>
      <c r="AE73" s="357">
        <v>0</v>
      </c>
      <c r="AF73" s="359">
        <v>0</v>
      </c>
      <c r="AG73" s="357">
        <v>0</v>
      </c>
      <c r="AH73" s="357">
        <v>0</v>
      </c>
      <c r="AI73" s="357">
        <v>0</v>
      </c>
      <c r="AJ73" s="357">
        <v>0</v>
      </c>
      <c r="AK73" s="359">
        <v>0</v>
      </c>
      <c r="AL73" s="357">
        <v>1</v>
      </c>
      <c r="AM73" s="357">
        <v>1</v>
      </c>
      <c r="AN73" s="357">
        <v>0</v>
      </c>
      <c r="AO73" s="357">
        <v>0</v>
      </c>
      <c r="AP73" s="359">
        <v>0</v>
      </c>
      <c r="AQ73" s="357">
        <v>0</v>
      </c>
      <c r="AR73" s="357">
        <v>0</v>
      </c>
      <c r="AS73" s="357">
        <v>0</v>
      </c>
      <c r="AT73" s="357">
        <v>0</v>
      </c>
      <c r="AU73" s="359">
        <v>0</v>
      </c>
      <c r="AV73" s="357">
        <v>1</v>
      </c>
      <c r="AW73" s="357">
        <v>1</v>
      </c>
      <c r="AX73" s="357">
        <v>0</v>
      </c>
      <c r="AY73" s="357">
        <v>0</v>
      </c>
      <c r="AZ73" s="359">
        <v>0</v>
      </c>
      <c r="BA73" s="353">
        <f t="shared" si="10"/>
        <v>55.7</v>
      </c>
      <c r="BB73" s="354">
        <f t="shared" si="10"/>
        <v>52.2</v>
      </c>
    </row>
    <row r="74" spans="1:54" ht="16.5" customHeight="1">
      <c r="A74" s="459"/>
      <c r="B74" s="439" t="s">
        <v>6</v>
      </c>
      <c r="C74" s="356">
        <v>56.3</v>
      </c>
      <c r="D74" s="358">
        <v>57.2</v>
      </c>
      <c r="E74" s="353">
        <v>53.2</v>
      </c>
      <c r="F74" s="436">
        <f t="shared" si="11"/>
        <v>0</v>
      </c>
      <c r="G74" s="383">
        <f t="shared" si="12"/>
        <v>-4</v>
      </c>
      <c r="H74" s="357">
        <v>5</v>
      </c>
      <c r="I74" s="358">
        <v>4</v>
      </c>
      <c r="J74" s="354">
        <v>0</v>
      </c>
      <c r="K74" s="354">
        <v>0</v>
      </c>
      <c r="L74" s="359">
        <v>0</v>
      </c>
      <c r="M74" s="357">
        <v>4.5</v>
      </c>
      <c r="N74" s="358">
        <v>4</v>
      </c>
      <c r="O74" s="354">
        <v>0</v>
      </c>
      <c r="P74" s="354">
        <v>0</v>
      </c>
      <c r="Q74" s="359">
        <v>0</v>
      </c>
      <c r="R74" s="357">
        <v>33.5</v>
      </c>
      <c r="S74" s="357">
        <v>31</v>
      </c>
      <c r="T74" s="353">
        <v>0</v>
      </c>
      <c r="U74" s="353">
        <v>0</v>
      </c>
      <c r="V74" s="359">
        <v>0</v>
      </c>
      <c r="W74" s="357">
        <v>12.2</v>
      </c>
      <c r="X74" s="357">
        <v>12.2</v>
      </c>
      <c r="Y74" s="357">
        <v>0</v>
      </c>
      <c r="Z74" s="357">
        <v>0</v>
      </c>
      <c r="AA74" s="359">
        <v>0</v>
      </c>
      <c r="AB74" s="357">
        <v>0</v>
      </c>
      <c r="AC74" s="357">
        <v>0</v>
      </c>
      <c r="AD74" s="357">
        <v>0</v>
      </c>
      <c r="AE74" s="357">
        <v>0</v>
      </c>
      <c r="AF74" s="359">
        <v>0</v>
      </c>
      <c r="AG74" s="357">
        <v>0</v>
      </c>
      <c r="AH74" s="357">
        <v>0</v>
      </c>
      <c r="AI74" s="357">
        <v>0</v>
      </c>
      <c r="AJ74" s="357">
        <v>0</v>
      </c>
      <c r="AK74" s="359">
        <v>0</v>
      </c>
      <c r="AL74" s="357">
        <v>1</v>
      </c>
      <c r="AM74" s="357">
        <v>1</v>
      </c>
      <c r="AN74" s="357">
        <v>0</v>
      </c>
      <c r="AO74" s="357">
        <v>0</v>
      </c>
      <c r="AP74" s="359">
        <v>0</v>
      </c>
      <c r="AQ74" s="357">
        <v>0</v>
      </c>
      <c r="AR74" s="357">
        <v>0</v>
      </c>
      <c r="AS74" s="357">
        <v>0</v>
      </c>
      <c r="AT74" s="357">
        <v>0</v>
      </c>
      <c r="AU74" s="359">
        <v>0</v>
      </c>
      <c r="AV74" s="357">
        <v>1</v>
      </c>
      <c r="AW74" s="357">
        <v>1</v>
      </c>
      <c r="AX74" s="357">
        <v>0</v>
      </c>
      <c r="AY74" s="357">
        <v>0</v>
      </c>
      <c r="AZ74" s="359">
        <v>0</v>
      </c>
      <c r="BA74" s="353">
        <f t="shared" si="10"/>
        <v>57.2</v>
      </c>
      <c r="BB74" s="354">
        <f t="shared" si="10"/>
        <v>53.2</v>
      </c>
    </row>
    <row r="75" spans="1:54" ht="16.5" customHeight="1">
      <c r="A75" s="460"/>
      <c r="B75" s="442" t="s">
        <v>7</v>
      </c>
      <c r="C75" s="356">
        <v>56.3</v>
      </c>
      <c r="D75" s="358">
        <v>57.2</v>
      </c>
      <c r="E75" s="353">
        <v>54.2</v>
      </c>
      <c r="F75" s="436">
        <f t="shared" si="11"/>
        <v>0</v>
      </c>
      <c r="G75" s="382">
        <f t="shared" si="12"/>
        <v>-3</v>
      </c>
      <c r="H75" s="357">
        <v>5</v>
      </c>
      <c r="I75" s="358">
        <v>5</v>
      </c>
      <c r="J75" s="358">
        <v>0</v>
      </c>
      <c r="K75" s="358">
        <v>0</v>
      </c>
      <c r="L75" s="382">
        <v>0</v>
      </c>
      <c r="M75" s="357">
        <v>4.5</v>
      </c>
      <c r="N75" s="358">
        <v>4</v>
      </c>
      <c r="O75" s="358">
        <v>0</v>
      </c>
      <c r="P75" s="358">
        <v>0</v>
      </c>
      <c r="Q75" s="358">
        <v>0</v>
      </c>
      <c r="R75" s="357">
        <v>33.5</v>
      </c>
      <c r="S75" s="357">
        <v>31</v>
      </c>
      <c r="T75" s="353">
        <v>0</v>
      </c>
      <c r="U75" s="353">
        <v>0</v>
      </c>
      <c r="V75" s="359">
        <v>0</v>
      </c>
      <c r="W75" s="357">
        <v>12.2</v>
      </c>
      <c r="X75" s="357">
        <v>12.2</v>
      </c>
      <c r="Y75" s="357">
        <v>0</v>
      </c>
      <c r="Z75" s="357">
        <v>0</v>
      </c>
      <c r="AA75" s="359">
        <v>0</v>
      </c>
      <c r="AB75" s="357">
        <v>0</v>
      </c>
      <c r="AC75" s="357">
        <v>0</v>
      </c>
      <c r="AD75" s="357">
        <v>0</v>
      </c>
      <c r="AE75" s="357">
        <v>0</v>
      </c>
      <c r="AF75" s="359">
        <v>0</v>
      </c>
      <c r="AG75" s="357">
        <v>0</v>
      </c>
      <c r="AH75" s="357">
        <v>0</v>
      </c>
      <c r="AI75" s="357">
        <v>0</v>
      </c>
      <c r="AJ75" s="357">
        <v>0</v>
      </c>
      <c r="AK75" s="359">
        <v>0</v>
      </c>
      <c r="AL75" s="357">
        <v>1</v>
      </c>
      <c r="AM75" s="357">
        <v>1</v>
      </c>
      <c r="AN75" s="357">
        <v>0</v>
      </c>
      <c r="AO75" s="357">
        <v>0</v>
      </c>
      <c r="AP75" s="359">
        <v>0</v>
      </c>
      <c r="AQ75" s="357">
        <v>0</v>
      </c>
      <c r="AR75" s="357">
        <v>0</v>
      </c>
      <c r="AS75" s="357">
        <v>0</v>
      </c>
      <c r="AT75" s="357">
        <v>0</v>
      </c>
      <c r="AU75" s="359">
        <v>0</v>
      </c>
      <c r="AV75" s="357">
        <v>1</v>
      </c>
      <c r="AW75" s="357">
        <v>1</v>
      </c>
      <c r="AX75" s="357">
        <v>0</v>
      </c>
      <c r="AY75" s="357">
        <v>0</v>
      </c>
      <c r="AZ75" s="359">
        <v>0</v>
      </c>
      <c r="BA75" s="353">
        <f t="shared" si="10"/>
        <v>57.2</v>
      </c>
      <c r="BB75" s="354">
        <f t="shared" si="10"/>
        <v>54.2</v>
      </c>
    </row>
    <row r="76" spans="1:54" ht="16.5" customHeight="1">
      <c r="A76" s="459"/>
      <c r="B76" s="439" t="s">
        <v>8</v>
      </c>
      <c r="C76" s="356">
        <v>56.3</v>
      </c>
      <c r="D76" s="358">
        <v>57.2</v>
      </c>
      <c r="E76" s="353">
        <v>53.7</v>
      </c>
      <c r="F76" s="436">
        <f t="shared" si="11"/>
        <v>0</v>
      </c>
      <c r="G76" s="383">
        <f t="shared" si="12"/>
        <v>-3.5</v>
      </c>
      <c r="H76" s="357">
        <v>5</v>
      </c>
      <c r="I76" s="358">
        <v>5</v>
      </c>
      <c r="J76" s="358">
        <v>0</v>
      </c>
      <c r="K76" s="358">
        <v>0</v>
      </c>
      <c r="L76" s="382">
        <v>0</v>
      </c>
      <c r="M76" s="390">
        <v>4.5</v>
      </c>
      <c r="N76" s="354">
        <v>4</v>
      </c>
      <c r="O76" s="354">
        <v>0</v>
      </c>
      <c r="P76" s="354">
        <v>0</v>
      </c>
      <c r="Q76" s="355">
        <v>0</v>
      </c>
      <c r="R76" s="357">
        <v>33.5</v>
      </c>
      <c r="S76" s="357">
        <v>30.5</v>
      </c>
      <c r="T76" s="353">
        <v>0</v>
      </c>
      <c r="U76" s="353">
        <v>0</v>
      </c>
      <c r="V76" s="359">
        <v>0</v>
      </c>
      <c r="W76" s="357">
        <v>12.2</v>
      </c>
      <c r="X76" s="357">
        <v>12.2</v>
      </c>
      <c r="Y76" s="357">
        <v>0</v>
      </c>
      <c r="Z76" s="357">
        <v>0</v>
      </c>
      <c r="AA76" s="359">
        <v>0</v>
      </c>
      <c r="AB76" s="357">
        <v>0</v>
      </c>
      <c r="AC76" s="357">
        <v>0</v>
      </c>
      <c r="AD76" s="357">
        <v>0</v>
      </c>
      <c r="AE76" s="357">
        <v>0</v>
      </c>
      <c r="AF76" s="359">
        <v>0</v>
      </c>
      <c r="AG76" s="357">
        <v>0</v>
      </c>
      <c r="AH76" s="357">
        <v>0</v>
      </c>
      <c r="AI76" s="357">
        <v>0</v>
      </c>
      <c r="AJ76" s="357">
        <v>0</v>
      </c>
      <c r="AK76" s="359">
        <v>0</v>
      </c>
      <c r="AL76" s="357">
        <v>1</v>
      </c>
      <c r="AM76" s="357">
        <v>1</v>
      </c>
      <c r="AN76" s="357">
        <v>0</v>
      </c>
      <c r="AO76" s="357">
        <v>0</v>
      </c>
      <c r="AP76" s="359">
        <v>0</v>
      </c>
      <c r="AQ76" s="357">
        <v>0</v>
      </c>
      <c r="AR76" s="357">
        <v>0</v>
      </c>
      <c r="AS76" s="357">
        <v>0</v>
      </c>
      <c r="AT76" s="357">
        <v>0</v>
      </c>
      <c r="AU76" s="359">
        <v>0</v>
      </c>
      <c r="AV76" s="357">
        <v>1</v>
      </c>
      <c r="AW76" s="357">
        <v>1</v>
      </c>
      <c r="AX76" s="357">
        <v>0</v>
      </c>
      <c r="AY76" s="357">
        <v>0</v>
      </c>
      <c r="AZ76" s="359">
        <v>0</v>
      </c>
      <c r="BA76" s="353">
        <f t="shared" si="10"/>
        <v>57.2</v>
      </c>
      <c r="BB76" s="354">
        <f t="shared" si="10"/>
        <v>53.7</v>
      </c>
    </row>
    <row r="77" spans="1:54" ht="16.5" customHeight="1">
      <c r="A77" s="460"/>
      <c r="B77" s="442" t="s">
        <v>9</v>
      </c>
      <c r="C77" s="356">
        <v>56.3</v>
      </c>
      <c r="D77" s="358">
        <v>57.2</v>
      </c>
      <c r="E77" s="353">
        <v>52.7</v>
      </c>
      <c r="F77" s="436">
        <f t="shared" si="11"/>
        <v>0</v>
      </c>
      <c r="G77" s="383">
        <f t="shared" si="12"/>
        <v>-4.5</v>
      </c>
      <c r="H77" s="353">
        <v>5</v>
      </c>
      <c r="I77" s="354">
        <v>5</v>
      </c>
      <c r="J77" s="354">
        <v>0</v>
      </c>
      <c r="K77" s="354">
        <v>0</v>
      </c>
      <c r="L77" s="355">
        <v>0</v>
      </c>
      <c r="M77" s="357">
        <v>4.5</v>
      </c>
      <c r="N77" s="358">
        <v>4</v>
      </c>
      <c r="O77" s="354">
        <v>0</v>
      </c>
      <c r="P77" s="354">
        <v>0</v>
      </c>
      <c r="Q77" s="359">
        <v>0</v>
      </c>
      <c r="R77" s="357">
        <v>33.5</v>
      </c>
      <c r="S77" s="357">
        <v>29.5</v>
      </c>
      <c r="T77" s="353">
        <v>0</v>
      </c>
      <c r="U77" s="353">
        <v>0</v>
      </c>
      <c r="V77" s="359">
        <v>0</v>
      </c>
      <c r="W77" s="357">
        <v>12.2</v>
      </c>
      <c r="X77" s="357">
        <v>12.2</v>
      </c>
      <c r="Y77" s="357">
        <v>0</v>
      </c>
      <c r="Z77" s="357">
        <v>0</v>
      </c>
      <c r="AA77" s="359">
        <v>0</v>
      </c>
      <c r="AB77" s="357">
        <v>0</v>
      </c>
      <c r="AC77" s="357">
        <v>0</v>
      </c>
      <c r="AD77" s="357">
        <v>0</v>
      </c>
      <c r="AE77" s="357">
        <v>0</v>
      </c>
      <c r="AF77" s="359">
        <v>0</v>
      </c>
      <c r="AG77" s="357">
        <v>0</v>
      </c>
      <c r="AH77" s="357">
        <v>0</v>
      </c>
      <c r="AI77" s="357">
        <v>0</v>
      </c>
      <c r="AJ77" s="357">
        <v>0</v>
      </c>
      <c r="AK77" s="359">
        <v>0</v>
      </c>
      <c r="AL77" s="357">
        <v>1</v>
      </c>
      <c r="AM77" s="357">
        <v>1</v>
      </c>
      <c r="AN77" s="357">
        <v>0</v>
      </c>
      <c r="AO77" s="357">
        <v>0</v>
      </c>
      <c r="AP77" s="359">
        <v>0</v>
      </c>
      <c r="AQ77" s="357">
        <v>0</v>
      </c>
      <c r="AR77" s="357">
        <v>0</v>
      </c>
      <c r="AS77" s="357">
        <v>0</v>
      </c>
      <c r="AT77" s="357">
        <v>0</v>
      </c>
      <c r="AU77" s="359">
        <v>0</v>
      </c>
      <c r="AV77" s="357">
        <v>1</v>
      </c>
      <c r="AW77" s="357">
        <v>1</v>
      </c>
      <c r="AX77" s="357">
        <v>0</v>
      </c>
      <c r="AY77" s="357">
        <v>0</v>
      </c>
      <c r="AZ77" s="359">
        <v>0</v>
      </c>
      <c r="BA77" s="353">
        <f t="shared" si="10"/>
        <v>57.2</v>
      </c>
      <c r="BB77" s="354">
        <f t="shared" si="10"/>
        <v>52.7</v>
      </c>
    </row>
    <row r="78" spans="1:54" ht="16.5" customHeight="1">
      <c r="A78" s="459"/>
      <c r="B78" s="439" t="s">
        <v>10</v>
      </c>
      <c r="C78" s="356">
        <v>56.3</v>
      </c>
      <c r="D78" s="358">
        <v>57.2</v>
      </c>
      <c r="E78" s="353">
        <v>51.7</v>
      </c>
      <c r="F78" s="436">
        <f t="shared" si="11"/>
        <v>0</v>
      </c>
      <c r="G78" s="383">
        <f t="shared" si="12"/>
        <v>-5.5</v>
      </c>
      <c r="H78" s="357">
        <v>5</v>
      </c>
      <c r="I78" s="358">
        <v>5</v>
      </c>
      <c r="J78" s="354">
        <v>0</v>
      </c>
      <c r="K78" s="354">
        <v>0</v>
      </c>
      <c r="L78" s="359">
        <v>0</v>
      </c>
      <c r="M78" s="357">
        <v>4.5</v>
      </c>
      <c r="N78" s="358">
        <v>4</v>
      </c>
      <c r="O78" s="354">
        <v>0</v>
      </c>
      <c r="P78" s="354">
        <v>0</v>
      </c>
      <c r="Q78" s="359">
        <v>0</v>
      </c>
      <c r="R78" s="357">
        <v>33.5</v>
      </c>
      <c r="S78" s="357">
        <v>28.5</v>
      </c>
      <c r="T78" s="353">
        <v>0</v>
      </c>
      <c r="U78" s="353">
        <v>0</v>
      </c>
      <c r="V78" s="359">
        <v>0</v>
      </c>
      <c r="W78" s="357">
        <v>12.2</v>
      </c>
      <c r="X78" s="357">
        <v>12.2</v>
      </c>
      <c r="Y78" s="357">
        <v>0</v>
      </c>
      <c r="Z78" s="357">
        <v>0</v>
      </c>
      <c r="AA78" s="359">
        <v>0</v>
      </c>
      <c r="AB78" s="357">
        <v>0</v>
      </c>
      <c r="AC78" s="357">
        <v>0</v>
      </c>
      <c r="AD78" s="357">
        <v>0</v>
      </c>
      <c r="AE78" s="357">
        <v>0</v>
      </c>
      <c r="AF78" s="359">
        <v>0</v>
      </c>
      <c r="AG78" s="357">
        <v>0</v>
      </c>
      <c r="AH78" s="357">
        <v>0</v>
      </c>
      <c r="AI78" s="357">
        <v>0</v>
      </c>
      <c r="AJ78" s="357">
        <v>0</v>
      </c>
      <c r="AK78" s="359">
        <v>0</v>
      </c>
      <c r="AL78" s="357">
        <v>1</v>
      </c>
      <c r="AM78" s="357">
        <v>1</v>
      </c>
      <c r="AN78" s="357">
        <v>0</v>
      </c>
      <c r="AO78" s="357">
        <v>0</v>
      </c>
      <c r="AP78" s="359">
        <v>0</v>
      </c>
      <c r="AQ78" s="357">
        <v>0</v>
      </c>
      <c r="AR78" s="357">
        <v>0</v>
      </c>
      <c r="AS78" s="357">
        <v>0</v>
      </c>
      <c r="AT78" s="357">
        <v>0</v>
      </c>
      <c r="AU78" s="359">
        <v>0</v>
      </c>
      <c r="AV78" s="357">
        <v>1</v>
      </c>
      <c r="AW78" s="357">
        <v>1</v>
      </c>
      <c r="AX78" s="357">
        <v>0</v>
      </c>
      <c r="AY78" s="357">
        <v>0</v>
      </c>
      <c r="AZ78" s="359">
        <v>0</v>
      </c>
      <c r="BA78" s="353">
        <f t="shared" si="10"/>
        <v>57.2</v>
      </c>
      <c r="BB78" s="354">
        <f t="shared" si="10"/>
        <v>51.7</v>
      </c>
    </row>
    <row r="79" spans="1:54" ht="16.5" customHeight="1">
      <c r="A79" s="460"/>
      <c r="B79" s="442" t="s">
        <v>11</v>
      </c>
      <c r="C79" s="356">
        <v>56.3</v>
      </c>
      <c r="D79" s="358">
        <v>57.2</v>
      </c>
      <c r="E79" s="353">
        <v>51.7</v>
      </c>
      <c r="F79" s="436">
        <f t="shared" si="11"/>
        <v>0</v>
      </c>
      <c r="G79" s="383">
        <f t="shared" si="12"/>
        <v>-5.5</v>
      </c>
      <c r="H79" s="357">
        <v>6</v>
      </c>
      <c r="I79" s="358">
        <v>5</v>
      </c>
      <c r="J79" s="354">
        <v>0</v>
      </c>
      <c r="K79" s="354">
        <v>0</v>
      </c>
      <c r="L79" s="359">
        <v>0</v>
      </c>
      <c r="M79" s="357">
        <v>4.5</v>
      </c>
      <c r="N79" s="358">
        <v>4</v>
      </c>
      <c r="O79" s="354">
        <v>0</v>
      </c>
      <c r="P79" s="354">
        <v>0</v>
      </c>
      <c r="Q79" s="359">
        <v>0</v>
      </c>
      <c r="R79" s="357">
        <v>33.5</v>
      </c>
      <c r="S79" s="357">
        <v>28.5</v>
      </c>
      <c r="T79" s="353">
        <v>0</v>
      </c>
      <c r="U79" s="353">
        <v>0</v>
      </c>
      <c r="V79" s="359">
        <v>0</v>
      </c>
      <c r="W79" s="357">
        <v>12.2</v>
      </c>
      <c r="X79" s="357">
        <v>12.2</v>
      </c>
      <c r="Y79" s="357">
        <v>0</v>
      </c>
      <c r="Z79" s="357">
        <v>0</v>
      </c>
      <c r="AA79" s="359">
        <v>0</v>
      </c>
      <c r="AB79" s="357">
        <v>0</v>
      </c>
      <c r="AC79" s="357">
        <v>0</v>
      </c>
      <c r="AD79" s="357">
        <v>0</v>
      </c>
      <c r="AE79" s="357">
        <v>0</v>
      </c>
      <c r="AF79" s="359">
        <v>0</v>
      </c>
      <c r="AG79" s="357">
        <v>0</v>
      </c>
      <c r="AH79" s="357">
        <v>0</v>
      </c>
      <c r="AI79" s="357">
        <v>0</v>
      </c>
      <c r="AJ79" s="357">
        <v>0</v>
      </c>
      <c r="AK79" s="359">
        <v>0</v>
      </c>
      <c r="AL79" s="357">
        <v>1</v>
      </c>
      <c r="AM79" s="357">
        <v>1</v>
      </c>
      <c r="AN79" s="357">
        <v>0</v>
      </c>
      <c r="AO79" s="357">
        <v>0</v>
      </c>
      <c r="AP79" s="359">
        <v>0</v>
      </c>
      <c r="AQ79" s="357">
        <v>0</v>
      </c>
      <c r="AR79" s="357">
        <v>0</v>
      </c>
      <c r="AS79" s="357">
        <v>0</v>
      </c>
      <c r="AT79" s="357">
        <v>0</v>
      </c>
      <c r="AU79" s="359">
        <v>0</v>
      </c>
      <c r="AV79" s="357">
        <v>1</v>
      </c>
      <c r="AW79" s="357">
        <v>1</v>
      </c>
      <c r="AX79" s="357">
        <v>0</v>
      </c>
      <c r="AY79" s="357">
        <v>0</v>
      </c>
      <c r="AZ79" s="359">
        <v>0</v>
      </c>
      <c r="BA79" s="353">
        <f t="shared" si="10"/>
        <v>58.2</v>
      </c>
      <c r="BB79" s="354">
        <f t="shared" si="10"/>
        <v>51.7</v>
      </c>
    </row>
    <row r="80" spans="1:54" ht="16.5" customHeight="1">
      <c r="A80" s="459"/>
      <c r="B80" s="439" t="s">
        <v>12</v>
      </c>
      <c r="C80" s="356">
        <v>56.3</v>
      </c>
      <c r="D80" s="358">
        <v>58.2</v>
      </c>
      <c r="E80" s="353">
        <v>51.7</v>
      </c>
      <c r="F80" s="436">
        <f t="shared" si="11"/>
        <v>0</v>
      </c>
      <c r="G80" s="383">
        <f t="shared" si="12"/>
        <v>-6.5</v>
      </c>
      <c r="H80" s="357">
        <v>6</v>
      </c>
      <c r="I80" s="358">
        <v>5</v>
      </c>
      <c r="J80" s="354">
        <v>0</v>
      </c>
      <c r="K80" s="354">
        <v>0</v>
      </c>
      <c r="L80" s="359">
        <v>0</v>
      </c>
      <c r="M80" s="357">
        <v>4.5</v>
      </c>
      <c r="N80" s="358">
        <v>4</v>
      </c>
      <c r="O80" s="354">
        <v>0</v>
      </c>
      <c r="P80" s="354">
        <v>0</v>
      </c>
      <c r="Q80" s="359">
        <v>0</v>
      </c>
      <c r="R80" s="357">
        <v>33.5</v>
      </c>
      <c r="S80" s="357">
        <v>28.5</v>
      </c>
      <c r="T80" s="353">
        <v>0</v>
      </c>
      <c r="U80" s="353">
        <v>0</v>
      </c>
      <c r="V80" s="359">
        <v>0</v>
      </c>
      <c r="W80" s="357">
        <v>12.2</v>
      </c>
      <c r="X80" s="357">
        <v>12.2</v>
      </c>
      <c r="Y80" s="357">
        <v>0</v>
      </c>
      <c r="Z80" s="357">
        <v>0</v>
      </c>
      <c r="AA80" s="359">
        <v>0</v>
      </c>
      <c r="AB80" s="357">
        <v>0</v>
      </c>
      <c r="AC80" s="357">
        <v>0</v>
      </c>
      <c r="AD80" s="357">
        <v>0</v>
      </c>
      <c r="AE80" s="357">
        <v>0</v>
      </c>
      <c r="AF80" s="359">
        <v>0</v>
      </c>
      <c r="AG80" s="357">
        <v>0</v>
      </c>
      <c r="AH80" s="357">
        <v>0</v>
      </c>
      <c r="AI80" s="357">
        <v>0</v>
      </c>
      <c r="AJ80" s="357">
        <v>0</v>
      </c>
      <c r="AK80" s="359">
        <v>0</v>
      </c>
      <c r="AL80" s="357">
        <v>1</v>
      </c>
      <c r="AM80" s="357">
        <v>1</v>
      </c>
      <c r="AN80" s="357">
        <v>0</v>
      </c>
      <c r="AO80" s="357">
        <v>0</v>
      </c>
      <c r="AP80" s="359">
        <v>0</v>
      </c>
      <c r="AQ80" s="357">
        <v>0</v>
      </c>
      <c r="AR80" s="357">
        <v>0</v>
      </c>
      <c r="AS80" s="357">
        <v>0</v>
      </c>
      <c r="AT80" s="357">
        <v>0</v>
      </c>
      <c r="AU80" s="359">
        <v>0</v>
      </c>
      <c r="AV80" s="357">
        <v>1</v>
      </c>
      <c r="AW80" s="357">
        <v>1</v>
      </c>
      <c r="AX80" s="357">
        <v>0</v>
      </c>
      <c r="AY80" s="357">
        <v>0</v>
      </c>
      <c r="AZ80" s="359">
        <v>0</v>
      </c>
      <c r="BA80" s="353">
        <f t="shared" si="10"/>
        <v>58.2</v>
      </c>
      <c r="BB80" s="354">
        <f t="shared" si="10"/>
        <v>51.7</v>
      </c>
    </row>
    <row r="81" spans="1:54" ht="16.5" customHeight="1">
      <c r="A81" s="460"/>
      <c r="B81" s="443" t="s">
        <v>13</v>
      </c>
      <c r="C81" s="356">
        <v>56.3</v>
      </c>
      <c r="D81" s="358">
        <v>58.2</v>
      </c>
      <c r="E81" s="353">
        <v>51.7</v>
      </c>
      <c r="F81" s="436">
        <f t="shared" si="11"/>
        <v>0</v>
      </c>
      <c r="G81" s="383">
        <f t="shared" si="12"/>
        <v>-6.5</v>
      </c>
      <c r="H81" s="357">
        <v>6</v>
      </c>
      <c r="I81" s="358">
        <v>5</v>
      </c>
      <c r="J81" s="354">
        <v>0</v>
      </c>
      <c r="K81" s="354">
        <v>0</v>
      </c>
      <c r="L81" s="359">
        <v>0</v>
      </c>
      <c r="M81" s="357">
        <v>4.5</v>
      </c>
      <c r="N81" s="358">
        <v>4</v>
      </c>
      <c r="O81" s="354">
        <v>0</v>
      </c>
      <c r="P81" s="354">
        <v>0</v>
      </c>
      <c r="Q81" s="359">
        <v>0</v>
      </c>
      <c r="R81" s="357">
        <v>33.5</v>
      </c>
      <c r="S81" s="357">
        <v>28.5</v>
      </c>
      <c r="T81" s="353">
        <v>0</v>
      </c>
      <c r="U81" s="353">
        <v>0</v>
      </c>
      <c r="V81" s="359">
        <v>0</v>
      </c>
      <c r="W81" s="357">
        <v>12.2</v>
      </c>
      <c r="X81" s="357">
        <v>12.2</v>
      </c>
      <c r="Y81" s="357">
        <v>0</v>
      </c>
      <c r="Z81" s="357">
        <v>0</v>
      </c>
      <c r="AA81" s="359">
        <v>0</v>
      </c>
      <c r="AB81" s="357">
        <v>0</v>
      </c>
      <c r="AC81" s="357">
        <v>0</v>
      </c>
      <c r="AD81" s="357">
        <v>0</v>
      </c>
      <c r="AE81" s="357">
        <v>0</v>
      </c>
      <c r="AF81" s="359">
        <v>0</v>
      </c>
      <c r="AG81" s="357">
        <v>0</v>
      </c>
      <c r="AH81" s="357">
        <v>0</v>
      </c>
      <c r="AI81" s="357">
        <v>0</v>
      </c>
      <c r="AJ81" s="357">
        <v>0</v>
      </c>
      <c r="AK81" s="359">
        <v>0</v>
      </c>
      <c r="AL81" s="357">
        <v>1</v>
      </c>
      <c r="AM81" s="357">
        <v>1</v>
      </c>
      <c r="AN81" s="357">
        <v>0</v>
      </c>
      <c r="AO81" s="357">
        <v>0</v>
      </c>
      <c r="AP81" s="359">
        <v>0</v>
      </c>
      <c r="AQ81" s="357">
        <v>0</v>
      </c>
      <c r="AR81" s="357">
        <v>0</v>
      </c>
      <c r="AS81" s="357">
        <v>0</v>
      </c>
      <c r="AT81" s="357">
        <v>0</v>
      </c>
      <c r="AU81" s="359">
        <v>0</v>
      </c>
      <c r="AV81" s="357">
        <v>1</v>
      </c>
      <c r="AW81" s="357">
        <v>1</v>
      </c>
      <c r="AX81" s="357">
        <v>0</v>
      </c>
      <c r="AY81" s="357">
        <v>0</v>
      </c>
      <c r="AZ81" s="359">
        <v>0</v>
      </c>
      <c r="BA81" s="353">
        <f t="shared" si="10"/>
        <v>58.2</v>
      </c>
      <c r="BB81" s="354">
        <f t="shared" si="10"/>
        <v>51.7</v>
      </c>
    </row>
    <row r="82" spans="1:54" ht="16.5" customHeight="1" thickBot="1">
      <c r="A82" s="463"/>
      <c r="B82" s="472" t="s">
        <v>14</v>
      </c>
      <c r="C82" s="360">
        <v>56.3</v>
      </c>
      <c r="D82" s="362">
        <v>58.2</v>
      </c>
      <c r="E82" s="362">
        <v>52.7</v>
      </c>
      <c r="F82" s="464">
        <f t="shared" si="11"/>
        <v>0</v>
      </c>
      <c r="G82" s="449">
        <f t="shared" si="12"/>
        <v>-5.5</v>
      </c>
      <c r="H82" s="361">
        <v>6</v>
      </c>
      <c r="I82" s="362">
        <v>5</v>
      </c>
      <c r="J82" s="362">
        <v>0</v>
      </c>
      <c r="K82" s="362">
        <v>0</v>
      </c>
      <c r="L82" s="363">
        <v>0</v>
      </c>
      <c r="M82" s="361">
        <v>4.5</v>
      </c>
      <c r="N82" s="362">
        <v>4</v>
      </c>
      <c r="O82" s="362">
        <v>0</v>
      </c>
      <c r="P82" s="362">
        <v>0</v>
      </c>
      <c r="Q82" s="363">
        <v>0</v>
      </c>
      <c r="R82" s="361">
        <v>33.5</v>
      </c>
      <c r="S82" s="362">
        <v>29.5</v>
      </c>
      <c r="T82" s="361">
        <v>0</v>
      </c>
      <c r="U82" s="361">
        <v>0</v>
      </c>
      <c r="V82" s="363">
        <v>0</v>
      </c>
      <c r="W82" s="361">
        <v>12.2</v>
      </c>
      <c r="X82" s="361">
        <v>12.2</v>
      </c>
      <c r="Y82" s="361">
        <v>0</v>
      </c>
      <c r="Z82" s="361">
        <v>0</v>
      </c>
      <c r="AA82" s="363">
        <v>0</v>
      </c>
      <c r="AB82" s="361">
        <v>0</v>
      </c>
      <c r="AC82" s="361">
        <v>0</v>
      </c>
      <c r="AD82" s="361">
        <v>0</v>
      </c>
      <c r="AE82" s="361">
        <v>0</v>
      </c>
      <c r="AF82" s="363">
        <v>0</v>
      </c>
      <c r="AG82" s="361">
        <v>0</v>
      </c>
      <c r="AH82" s="361">
        <v>0</v>
      </c>
      <c r="AI82" s="361">
        <v>0</v>
      </c>
      <c r="AJ82" s="361">
        <v>0</v>
      </c>
      <c r="AK82" s="363">
        <v>0</v>
      </c>
      <c r="AL82" s="361">
        <v>1</v>
      </c>
      <c r="AM82" s="361">
        <v>1</v>
      </c>
      <c r="AN82" s="361">
        <v>0</v>
      </c>
      <c r="AO82" s="361">
        <v>0</v>
      </c>
      <c r="AP82" s="363">
        <v>0</v>
      </c>
      <c r="AQ82" s="361">
        <v>0</v>
      </c>
      <c r="AR82" s="361">
        <v>0</v>
      </c>
      <c r="AS82" s="361">
        <v>0</v>
      </c>
      <c r="AT82" s="361">
        <v>0</v>
      </c>
      <c r="AU82" s="363">
        <v>0</v>
      </c>
      <c r="AV82" s="361">
        <v>1</v>
      </c>
      <c r="AW82" s="361">
        <v>1</v>
      </c>
      <c r="AX82" s="361">
        <v>0</v>
      </c>
      <c r="AY82" s="361">
        <v>0</v>
      </c>
      <c r="AZ82" s="363">
        <v>0</v>
      </c>
      <c r="BA82" s="361">
        <f t="shared" si="10"/>
        <v>58.2</v>
      </c>
      <c r="BB82" s="362">
        <f t="shared" si="10"/>
        <v>52.7</v>
      </c>
    </row>
    <row r="83" spans="6:63" s="385" customFormat="1" ht="16.5" customHeight="1">
      <c r="F83" s="386"/>
      <c r="R83" s="387"/>
      <c r="S83" s="387"/>
      <c r="T83" s="387"/>
      <c r="U83" s="387"/>
      <c r="V83" s="387"/>
      <c r="W83" s="880"/>
      <c r="BC83" s="387"/>
      <c r="BD83" s="387"/>
      <c r="BE83" s="387"/>
      <c r="BF83" s="387"/>
      <c r="BG83" s="387"/>
      <c r="BH83" s="387"/>
      <c r="BI83" s="387"/>
      <c r="BJ83" s="387"/>
      <c r="BK83" s="387"/>
    </row>
    <row r="84" spans="6:63" s="385" customFormat="1" ht="16.5" customHeight="1" thickBot="1">
      <c r="F84" s="386"/>
      <c r="R84" s="387"/>
      <c r="S84" s="387"/>
      <c r="T84" s="387"/>
      <c r="U84" s="387"/>
      <c r="V84" s="387"/>
      <c r="W84" s="389"/>
      <c r="BC84" s="387"/>
      <c r="BD84" s="387"/>
      <c r="BE84" s="387"/>
      <c r="BF84" s="387"/>
      <c r="BG84" s="387"/>
      <c r="BH84" s="387"/>
      <c r="BI84" s="387"/>
      <c r="BJ84" s="387"/>
      <c r="BK84" s="387"/>
    </row>
    <row r="85" spans="1:76" s="455" customFormat="1" ht="16.5" customHeight="1" thickBot="1">
      <c r="A85" s="946" t="s">
        <v>21</v>
      </c>
      <c r="B85" s="947"/>
      <c r="C85" s="947"/>
      <c r="D85" s="947"/>
      <c r="E85" s="947"/>
      <c r="F85" s="947"/>
      <c r="G85" s="947"/>
      <c r="H85" s="947"/>
      <c r="I85" s="947"/>
      <c r="J85" s="947"/>
      <c r="K85" s="947"/>
      <c r="L85" s="947"/>
      <c r="M85" s="947"/>
      <c r="N85" s="947"/>
      <c r="O85" s="947"/>
      <c r="P85" s="947"/>
      <c r="Q85" s="947"/>
      <c r="R85" s="947"/>
      <c r="S85" s="947"/>
      <c r="T85" s="947"/>
      <c r="U85" s="947"/>
      <c r="V85" s="948"/>
      <c r="W85" s="928" t="s">
        <v>21</v>
      </c>
      <c r="X85" s="913"/>
      <c r="Y85" s="913"/>
      <c r="Z85" s="913"/>
      <c r="AA85" s="913"/>
      <c r="AB85" s="913"/>
      <c r="AC85" s="913"/>
      <c r="AD85" s="913"/>
      <c r="AE85" s="913"/>
      <c r="AF85" s="913"/>
      <c r="AG85" s="913"/>
      <c r="AH85" s="913"/>
      <c r="AI85" s="913"/>
      <c r="AJ85" s="913"/>
      <c r="AK85" s="913"/>
      <c r="AL85" s="913"/>
      <c r="AM85" s="913"/>
      <c r="AN85" s="913"/>
      <c r="AO85" s="913"/>
      <c r="AP85" s="914"/>
      <c r="AQ85" s="928" t="s">
        <v>21</v>
      </c>
      <c r="AR85" s="923"/>
      <c r="AS85" s="923"/>
      <c r="AT85" s="923"/>
      <c r="AU85" s="923"/>
      <c r="AV85" s="923"/>
      <c r="AW85" s="923"/>
      <c r="AX85" s="923"/>
      <c r="AY85" s="923"/>
      <c r="AZ85" s="923"/>
      <c r="BA85" s="923"/>
      <c r="BB85" s="924"/>
      <c r="BC85" s="387"/>
      <c r="BD85" s="387"/>
      <c r="BE85" s="387"/>
      <c r="BF85" s="387"/>
      <c r="BG85" s="387"/>
      <c r="BH85" s="387"/>
      <c r="BI85" s="387"/>
      <c r="BJ85" s="387"/>
      <c r="BK85" s="387"/>
      <c r="BL85" s="390"/>
      <c r="BM85" s="390"/>
      <c r="BN85" s="390"/>
      <c r="BO85" s="390"/>
      <c r="BP85" s="390"/>
      <c r="BQ85" s="390"/>
      <c r="BR85" s="390"/>
      <c r="BS85" s="390"/>
      <c r="BT85" s="390"/>
      <c r="BU85" s="390"/>
      <c r="BV85" s="390"/>
      <c r="BW85" s="390"/>
      <c r="BX85" s="390"/>
    </row>
    <row r="86" spans="1:76" s="395" customFormat="1" ht="70.5" customHeight="1" thickBot="1">
      <c r="A86" s="909" t="s">
        <v>34</v>
      </c>
      <c r="B86" s="991"/>
      <c r="C86" s="392" t="s">
        <v>171</v>
      </c>
      <c r="D86" s="393" t="s">
        <v>464</v>
      </c>
      <c r="E86" s="393" t="s">
        <v>167</v>
      </c>
      <c r="F86" s="393" t="s">
        <v>162</v>
      </c>
      <c r="G86" s="394" t="s">
        <v>170</v>
      </c>
      <c r="H86" s="956" t="s">
        <v>155</v>
      </c>
      <c r="I86" s="957"/>
      <c r="J86" s="957"/>
      <c r="K86" s="957"/>
      <c r="L86" s="958"/>
      <c r="M86" s="926" t="s">
        <v>104</v>
      </c>
      <c r="N86" s="926"/>
      <c r="O86" s="926"/>
      <c r="P86" s="927"/>
      <c r="Q86" s="927"/>
      <c r="R86" s="996" t="s">
        <v>69</v>
      </c>
      <c r="S86" s="926"/>
      <c r="T86" s="997"/>
      <c r="U86" s="997"/>
      <c r="V86" s="998"/>
      <c r="W86" s="918" t="s">
        <v>36</v>
      </c>
      <c r="X86" s="917"/>
      <c r="Y86" s="990"/>
      <c r="Z86" s="990"/>
      <c r="AA86" s="955"/>
      <c r="AB86" s="989" t="s">
        <v>37</v>
      </c>
      <c r="AC86" s="917"/>
      <c r="AD86" s="990"/>
      <c r="AE86" s="990"/>
      <c r="AF86" s="955"/>
      <c r="AG86" s="943" t="s">
        <v>169</v>
      </c>
      <c r="AH86" s="990"/>
      <c r="AI86" s="990"/>
      <c r="AJ86" s="990"/>
      <c r="AK86" s="990"/>
      <c r="AL86" s="916" t="s">
        <v>38</v>
      </c>
      <c r="AM86" s="943"/>
      <c r="AN86" s="943"/>
      <c r="AO86" s="943"/>
      <c r="AP86" s="925"/>
      <c r="AQ86" s="943" t="s">
        <v>103</v>
      </c>
      <c r="AR86" s="990"/>
      <c r="AS86" s="990"/>
      <c r="AT86" s="990"/>
      <c r="AU86" s="990"/>
      <c r="AV86" s="916" t="s">
        <v>39</v>
      </c>
      <c r="AW86" s="990"/>
      <c r="AX86" s="990"/>
      <c r="AY86" s="990"/>
      <c r="AZ86" s="955"/>
      <c r="BA86" s="917" t="s">
        <v>52</v>
      </c>
      <c r="BB86" s="942"/>
      <c r="BC86" s="387"/>
      <c r="BD86" s="387"/>
      <c r="BE86" s="387"/>
      <c r="BF86" s="387"/>
      <c r="BG86" s="387"/>
      <c r="BH86" s="387"/>
      <c r="BI86" s="387"/>
      <c r="BJ86" s="387"/>
      <c r="BK86" s="387"/>
      <c r="BL86" s="390"/>
      <c r="BM86" s="390"/>
      <c r="BN86" s="390"/>
      <c r="BO86" s="390"/>
      <c r="BP86" s="390"/>
      <c r="BQ86" s="390"/>
      <c r="BR86" s="390"/>
      <c r="BS86" s="390"/>
      <c r="BT86" s="390"/>
      <c r="BU86" s="390"/>
      <c r="BV86" s="390"/>
      <c r="BW86" s="390"/>
      <c r="BX86" s="390"/>
    </row>
    <row r="87" spans="1:64" s="409" customFormat="1" ht="37.5" customHeight="1" thickBot="1">
      <c r="A87" s="987"/>
      <c r="B87" s="988"/>
      <c r="C87" s="396"/>
      <c r="D87" s="397"/>
      <c r="E87" s="397"/>
      <c r="F87" s="398"/>
      <c r="G87" s="399"/>
      <c r="H87" s="400" t="s">
        <v>157</v>
      </c>
      <c r="I87" s="397" t="s">
        <v>168</v>
      </c>
      <c r="J87" s="401" t="s">
        <v>161</v>
      </c>
      <c r="K87" s="401" t="s">
        <v>165</v>
      </c>
      <c r="L87" s="402" t="s">
        <v>166</v>
      </c>
      <c r="M87" s="401" t="s">
        <v>157</v>
      </c>
      <c r="N87" s="397" t="s">
        <v>168</v>
      </c>
      <c r="O87" s="403" t="s">
        <v>160</v>
      </c>
      <c r="P87" s="401" t="s">
        <v>156</v>
      </c>
      <c r="Q87" s="404" t="s">
        <v>154</v>
      </c>
      <c r="R87" s="400" t="s">
        <v>157</v>
      </c>
      <c r="S87" s="397" t="s">
        <v>168</v>
      </c>
      <c r="T87" s="401" t="s">
        <v>160</v>
      </c>
      <c r="U87" s="401" t="s">
        <v>156</v>
      </c>
      <c r="V87" s="405" t="s">
        <v>154</v>
      </c>
      <c r="W87" s="401" t="s">
        <v>157</v>
      </c>
      <c r="X87" s="397" t="s">
        <v>158</v>
      </c>
      <c r="Y87" s="403" t="s">
        <v>160</v>
      </c>
      <c r="Z87" s="401" t="s">
        <v>156</v>
      </c>
      <c r="AA87" s="405" t="s">
        <v>154</v>
      </c>
      <c r="AB87" s="400" t="s">
        <v>157</v>
      </c>
      <c r="AC87" s="397" t="s">
        <v>158</v>
      </c>
      <c r="AD87" s="403" t="s">
        <v>160</v>
      </c>
      <c r="AE87" s="401" t="s">
        <v>156</v>
      </c>
      <c r="AF87" s="405" t="s">
        <v>154</v>
      </c>
      <c r="AG87" s="401" t="s">
        <v>157</v>
      </c>
      <c r="AH87" s="406" t="s">
        <v>158</v>
      </c>
      <c r="AI87" s="403" t="s">
        <v>161</v>
      </c>
      <c r="AJ87" s="401" t="s">
        <v>156</v>
      </c>
      <c r="AK87" s="404" t="s">
        <v>154</v>
      </c>
      <c r="AL87" s="400" t="s">
        <v>157</v>
      </c>
      <c r="AM87" s="397" t="s">
        <v>158</v>
      </c>
      <c r="AN87" s="403" t="s">
        <v>161</v>
      </c>
      <c r="AO87" s="401" t="s">
        <v>156</v>
      </c>
      <c r="AP87" s="405" t="s">
        <v>154</v>
      </c>
      <c r="AQ87" s="401" t="s">
        <v>157</v>
      </c>
      <c r="AR87" s="397" t="s">
        <v>158</v>
      </c>
      <c r="AS87" s="403" t="s">
        <v>161</v>
      </c>
      <c r="AT87" s="401" t="s">
        <v>156</v>
      </c>
      <c r="AU87" s="404" t="s">
        <v>154</v>
      </c>
      <c r="AV87" s="400" t="s">
        <v>157</v>
      </c>
      <c r="AW87" s="397" t="s">
        <v>158</v>
      </c>
      <c r="AX87" s="403" t="s">
        <v>161</v>
      </c>
      <c r="AY87" s="401" t="s">
        <v>156</v>
      </c>
      <c r="AZ87" s="405" t="s">
        <v>154</v>
      </c>
      <c r="BA87" s="401" t="s">
        <v>157</v>
      </c>
      <c r="BB87" s="397" t="s">
        <v>158</v>
      </c>
      <c r="BC87" s="407"/>
      <c r="BD87" s="407"/>
      <c r="BE87" s="407"/>
      <c r="BF87" s="407"/>
      <c r="BG87" s="407"/>
      <c r="BH87" s="407"/>
      <c r="BI87" s="407"/>
      <c r="BJ87" s="407"/>
      <c r="BK87" s="407"/>
      <c r="BL87" s="408"/>
    </row>
    <row r="88" spans="1:64" s="422" customFormat="1" ht="34.5" customHeight="1" thickBot="1">
      <c r="A88" s="951" t="s">
        <v>164</v>
      </c>
      <c r="B88" s="952"/>
      <c r="C88" s="410"/>
      <c r="D88" s="411"/>
      <c r="E88" s="412"/>
      <c r="F88" s="413">
        <f>J88+O88+T88+Y88+AD88+AI88+AN88+AS88+AX88</f>
        <v>0</v>
      </c>
      <c r="G88" s="414"/>
      <c r="H88" s="415"/>
      <c r="I88" s="416"/>
      <c r="J88" s="417"/>
      <c r="K88" s="417"/>
      <c r="L88" s="418"/>
      <c r="M88" s="419"/>
      <c r="N88" s="416"/>
      <c r="O88" s="417"/>
      <c r="P88" s="417"/>
      <c r="Q88" s="420"/>
      <c r="R88" s="415"/>
      <c r="S88" s="416"/>
      <c r="T88" s="417"/>
      <c r="U88" s="417"/>
      <c r="V88" s="418"/>
      <c r="W88" s="419"/>
      <c r="X88" s="416"/>
      <c r="Y88" s="417"/>
      <c r="Z88" s="417"/>
      <c r="AA88" s="418"/>
      <c r="AB88" s="415"/>
      <c r="AC88" s="416"/>
      <c r="AD88" s="417"/>
      <c r="AE88" s="417"/>
      <c r="AF88" s="418"/>
      <c r="AG88" s="419"/>
      <c r="AH88" s="416"/>
      <c r="AI88" s="417"/>
      <c r="AJ88" s="417"/>
      <c r="AK88" s="420"/>
      <c r="AL88" s="415"/>
      <c r="AM88" s="416"/>
      <c r="AN88" s="417"/>
      <c r="AO88" s="417"/>
      <c r="AP88" s="418"/>
      <c r="AQ88" s="419"/>
      <c r="AR88" s="416"/>
      <c r="AS88" s="417"/>
      <c r="AT88" s="417"/>
      <c r="AU88" s="420"/>
      <c r="AV88" s="415"/>
      <c r="AW88" s="416"/>
      <c r="AX88" s="417"/>
      <c r="AY88" s="417"/>
      <c r="AZ88" s="418"/>
      <c r="BA88" s="419"/>
      <c r="BB88" s="416"/>
      <c r="BC88" s="407"/>
      <c r="BD88" s="407"/>
      <c r="BE88" s="407"/>
      <c r="BF88" s="407"/>
      <c r="BG88" s="407"/>
      <c r="BH88" s="407"/>
      <c r="BI88" s="407"/>
      <c r="BJ88" s="407"/>
      <c r="BK88" s="407"/>
      <c r="BL88" s="421"/>
    </row>
    <row r="89" spans="1:63" s="433" customFormat="1" ht="33" customHeight="1" thickBot="1">
      <c r="A89" s="951" t="s">
        <v>163</v>
      </c>
      <c r="B89" s="952"/>
      <c r="C89" s="410"/>
      <c r="D89" s="411"/>
      <c r="E89" s="412"/>
      <c r="F89" s="416">
        <f>F88+F91+F92+F93+F94+F95+F96+F97+F98+F99+F100+F101+F102</f>
        <v>0</v>
      </c>
      <c r="G89" s="414"/>
      <c r="H89" s="415"/>
      <c r="I89" s="423"/>
      <c r="J89" s="424"/>
      <c r="K89" s="424"/>
      <c r="L89" s="418"/>
      <c r="M89" s="419"/>
      <c r="N89" s="416"/>
      <c r="O89" s="417"/>
      <c r="P89" s="424"/>
      <c r="Q89" s="425"/>
      <c r="R89" s="415"/>
      <c r="S89" s="423"/>
      <c r="T89" s="417"/>
      <c r="U89" s="424"/>
      <c r="V89" s="418"/>
      <c r="W89" s="419"/>
      <c r="X89" s="423"/>
      <c r="Y89" s="417"/>
      <c r="Z89" s="424"/>
      <c r="AA89" s="418"/>
      <c r="AB89" s="415"/>
      <c r="AC89" s="423"/>
      <c r="AD89" s="417"/>
      <c r="AE89" s="424"/>
      <c r="AF89" s="418"/>
      <c r="AG89" s="419"/>
      <c r="AH89" s="423"/>
      <c r="AI89" s="417"/>
      <c r="AJ89" s="426"/>
      <c r="AK89" s="427"/>
      <c r="AL89" s="428"/>
      <c r="AM89" s="429"/>
      <c r="AN89" s="430"/>
      <c r="AO89" s="426"/>
      <c r="AP89" s="431"/>
      <c r="AQ89" s="432"/>
      <c r="AR89" s="429"/>
      <c r="AS89" s="430"/>
      <c r="AT89" s="424"/>
      <c r="AU89" s="425"/>
      <c r="AV89" s="415"/>
      <c r="AW89" s="423"/>
      <c r="AX89" s="417"/>
      <c r="AY89" s="424"/>
      <c r="AZ89" s="418"/>
      <c r="BA89" s="419"/>
      <c r="BB89" s="416"/>
      <c r="BC89" s="407"/>
      <c r="BD89" s="407"/>
      <c r="BE89" s="407"/>
      <c r="BF89" s="407"/>
      <c r="BG89" s="407"/>
      <c r="BH89" s="407"/>
      <c r="BI89" s="407"/>
      <c r="BJ89" s="407"/>
      <c r="BK89" s="407"/>
    </row>
    <row r="90" spans="1:63" s="433" customFormat="1" ht="34.5" customHeight="1" thickBot="1">
      <c r="A90" s="951" t="s">
        <v>465</v>
      </c>
      <c r="B90" s="1005"/>
      <c r="C90" s="410"/>
      <c r="D90" s="412"/>
      <c r="E90" s="412"/>
      <c r="F90" s="416">
        <f>F88-F89</f>
        <v>0</v>
      </c>
      <c r="G90" s="481"/>
      <c r="H90" s="415"/>
      <c r="I90" s="423"/>
      <c r="J90" s="424"/>
      <c r="K90" s="424"/>
      <c r="L90" s="418"/>
      <c r="M90" s="419"/>
      <c r="N90" s="416"/>
      <c r="O90" s="417"/>
      <c r="P90" s="424"/>
      <c r="Q90" s="425"/>
      <c r="R90" s="415"/>
      <c r="S90" s="423"/>
      <c r="T90" s="417"/>
      <c r="U90" s="417"/>
      <c r="V90" s="418"/>
      <c r="W90" s="419"/>
      <c r="X90" s="423"/>
      <c r="Y90" s="417"/>
      <c r="Z90" s="417"/>
      <c r="AA90" s="473"/>
      <c r="AB90" s="415"/>
      <c r="AC90" s="423"/>
      <c r="AD90" s="417"/>
      <c r="AE90" s="424"/>
      <c r="AF90" s="418"/>
      <c r="AG90" s="419"/>
      <c r="AH90" s="423"/>
      <c r="AI90" s="417"/>
      <c r="AJ90" s="417"/>
      <c r="AK90" s="425"/>
      <c r="AL90" s="415"/>
      <c r="AM90" s="423"/>
      <c r="AN90" s="417"/>
      <c r="AO90" s="424"/>
      <c r="AP90" s="418"/>
      <c r="AQ90" s="419"/>
      <c r="AR90" s="423"/>
      <c r="AS90" s="417"/>
      <c r="AT90" s="417"/>
      <c r="AU90" s="425"/>
      <c r="AV90" s="415"/>
      <c r="AW90" s="423"/>
      <c r="AX90" s="417"/>
      <c r="AY90" s="424"/>
      <c r="AZ90" s="418"/>
      <c r="BA90" s="419"/>
      <c r="BB90" s="416"/>
      <c r="BC90" s="407"/>
      <c r="BD90" s="407"/>
      <c r="BE90" s="407"/>
      <c r="BF90" s="407"/>
      <c r="BG90" s="407"/>
      <c r="BH90" s="407"/>
      <c r="BI90" s="407"/>
      <c r="BJ90" s="407"/>
      <c r="BK90" s="407"/>
    </row>
    <row r="91" spans="1:54" ht="16.5" customHeight="1">
      <c r="A91" s="456"/>
      <c r="B91" s="435" t="s">
        <v>3</v>
      </c>
      <c r="C91" s="352">
        <v>43</v>
      </c>
      <c r="D91" s="354">
        <v>41</v>
      </c>
      <c r="E91" s="354">
        <v>36</v>
      </c>
      <c r="F91" s="539">
        <f>J91+O91+T91+Y91+AD91+AI91+AN91+AS91+AX91</f>
        <v>0</v>
      </c>
      <c r="G91" s="383">
        <f>E91-D91</f>
        <v>-5</v>
      </c>
      <c r="H91" s="357">
        <v>3</v>
      </c>
      <c r="I91" s="358">
        <v>3</v>
      </c>
      <c r="J91" s="354">
        <v>0</v>
      </c>
      <c r="K91" s="354">
        <v>0</v>
      </c>
      <c r="L91" s="382">
        <v>0</v>
      </c>
      <c r="M91" s="357">
        <v>0</v>
      </c>
      <c r="N91" s="358">
        <v>0</v>
      </c>
      <c r="O91" s="354">
        <v>0</v>
      </c>
      <c r="P91" s="354">
        <v>0</v>
      </c>
      <c r="Q91" s="382">
        <v>0</v>
      </c>
      <c r="R91" s="357">
        <v>32</v>
      </c>
      <c r="S91" s="357">
        <v>27</v>
      </c>
      <c r="T91" s="353">
        <v>0</v>
      </c>
      <c r="U91" s="353">
        <v>0</v>
      </c>
      <c r="V91" s="359">
        <v>0</v>
      </c>
      <c r="W91" s="357">
        <v>2</v>
      </c>
      <c r="X91" s="357">
        <v>2</v>
      </c>
      <c r="Y91" s="354">
        <v>0</v>
      </c>
      <c r="Z91" s="354">
        <v>0</v>
      </c>
      <c r="AA91" s="359">
        <v>0</v>
      </c>
      <c r="AB91" s="357">
        <v>0</v>
      </c>
      <c r="AC91" s="357">
        <v>0</v>
      </c>
      <c r="AD91" s="353">
        <v>0</v>
      </c>
      <c r="AE91" s="353">
        <v>0</v>
      </c>
      <c r="AF91" s="359">
        <v>0</v>
      </c>
      <c r="AG91" s="357">
        <v>1</v>
      </c>
      <c r="AH91" s="357">
        <v>1</v>
      </c>
      <c r="AI91" s="353">
        <v>0</v>
      </c>
      <c r="AJ91" s="358">
        <v>0</v>
      </c>
      <c r="AK91" s="382">
        <v>0</v>
      </c>
      <c r="AL91" s="357">
        <v>2</v>
      </c>
      <c r="AM91" s="357">
        <v>2</v>
      </c>
      <c r="AN91" s="353">
        <v>0</v>
      </c>
      <c r="AO91" s="353">
        <v>0</v>
      </c>
      <c r="AP91" s="382">
        <v>0</v>
      </c>
      <c r="AQ91" s="357">
        <v>0</v>
      </c>
      <c r="AR91" s="357">
        <v>0</v>
      </c>
      <c r="AS91" s="353">
        <v>0</v>
      </c>
      <c r="AT91" s="358">
        <v>0</v>
      </c>
      <c r="AU91" s="359">
        <v>0</v>
      </c>
      <c r="AV91" s="357">
        <v>1</v>
      </c>
      <c r="AW91" s="357">
        <v>1</v>
      </c>
      <c r="AX91" s="353">
        <v>0</v>
      </c>
      <c r="AY91" s="358">
        <v>0</v>
      </c>
      <c r="AZ91" s="382">
        <v>0</v>
      </c>
      <c r="BA91" s="353">
        <f>H91+M91+R91+W91+AB91+AG91+AL91+AQ91+AV91</f>
        <v>41</v>
      </c>
      <c r="BB91" s="354">
        <f>I91+N91+S91+X91+AC91+AH91+AM91+AR91+AW91</f>
        <v>36</v>
      </c>
    </row>
    <row r="92" spans="1:54" ht="16.5" customHeight="1">
      <c r="A92" s="459"/>
      <c r="B92" s="439" t="s">
        <v>4</v>
      </c>
      <c r="C92" s="352">
        <v>43</v>
      </c>
      <c r="D92" s="358">
        <v>45</v>
      </c>
      <c r="E92" s="358">
        <v>36</v>
      </c>
      <c r="F92" s="409">
        <f aca="true" t="shared" si="13" ref="F92:F102">J92+O92+T92+Y92+AD92+AI92+AN92+AS92+AX92</f>
        <v>0</v>
      </c>
      <c r="G92" s="382">
        <f aca="true" t="shared" si="14" ref="G92:G102">E92-D92</f>
        <v>-9</v>
      </c>
      <c r="H92" s="357">
        <v>5</v>
      </c>
      <c r="I92" s="358">
        <v>3</v>
      </c>
      <c r="J92" s="354">
        <v>0</v>
      </c>
      <c r="K92" s="354">
        <v>0</v>
      </c>
      <c r="L92" s="382">
        <v>0</v>
      </c>
      <c r="M92" s="357">
        <v>0</v>
      </c>
      <c r="N92" s="358">
        <v>0</v>
      </c>
      <c r="O92" s="354">
        <v>0</v>
      </c>
      <c r="P92" s="354">
        <v>0</v>
      </c>
      <c r="Q92" s="382">
        <v>0</v>
      </c>
      <c r="R92" s="357">
        <v>34</v>
      </c>
      <c r="S92" s="357">
        <v>27</v>
      </c>
      <c r="T92" s="353">
        <v>0</v>
      </c>
      <c r="U92" s="353">
        <v>0</v>
      </c>
      <c r="V92" s="359">
        <v>0</v>
      </c>
      <c r="W92" s="357">
        <v>2</v>
      </c>
      <c r="X92" s="357">
        <v>2</v>
      </c>
      <c r="Y92" s="354">
        <v>0</v>
      </c>
      <c r="Z92" s="354">
        <v>0</v>
      </c>
      <c r="AA92" s="359">
        <v>0</v>
      </c>
      <c r="AB92" s="357">
        <v>0</v>
      </c>
      <c r="AC92" s="357">
        <v>0</v>
      </c>
      <c r="AD92" s="353">
        <v>0</v>
      </c>
      <c r="AE92" s="353">
        <v>0</v>
      </c>
      <c r="AF92" s="359">
        <v>0</v>
      </c>
      <c r="AG92" s="357">
        <v>1</v>
      </c>
      <c r="AH92" s="357">
        <v>1</v>
      </c>
      <c r="AI92" s="353">
        <v>0</v>
      </c>
      <c r="AJ92" s="358">
        <v>0</v>
      </c>
      <c r="AK92" s="382">
        <v>0</v>
      </c>
      <c r="AL92" s="357">
        <v>2</v>
      </c>
      <c r="AM92" s="357">
        <v>2</v>
      </c>
      <c r="AN92" s="353">
        <v>0</v>
      </c>
      <c r="AO92" s="353">
        <v>0</v>
      </c>
      <c r="AP92" s="382">
        <v>0</v>
      </c>
      <c r="AQ92" s="357">
        <v>0</v>
      </c>
      <c r="AR92" s="357">
        <v>0</v>
      </c>
      <c r="AS92" s="353">
        <v>0</v>
      </c>
      <c r="AT92" s="358">
        <v>0</v>
      </c>
      <c r="AU92" s="359">
        <v>0</v>
      </c>
      <c r="AV92" s="357">
        <v>1</v>
      </c>
      <c r="AW92" s="357">
        <v>1</v>
      </c>
      <c r="AX92" s="353">
        <v>0</v>
      </c>
      <c r="AY92" s="358">
        <v>0</v>
      </c>
      <c r="AZ92" s="382">
        <v>0</v>
      </c>
      <c r="BA92" s="353">
        <f>H92+M92+R92+W92+AB92+AG92+AL92+AQ92+AV92</f>
        <v>45</v>
      </c>
      <c r="BB92" s="354">
        <f>I92+N92+S92+X92+AC92+AH92+AM92+AR92+AW92</f>
        <v>36</v>
      </c>
    </row>
    <row r="93" spans="1:54" ht="16.5" customHeight="1">
      <c r="A93" s="460"/>
      <c r="B93" s="442" t="s">
        <v>5</v>
      </c>
      <c r="C93" s="352">
        <v>43</v>
      </c>
      <c r="D93" s="358">
        <v>45</v>
      </c>
      <c r="E93" s="358">
        <v>36</v>
      </c>
      <c r="F93" s="409">
        <f t="shared" si="13"/>
        <v>0</v>
      </c>
      <c r="G93" s="382">
        <f t="shared" si="14"/>
        <v>-9</v>
      </c>
      <c r="H93" s="357">
        <v>5</v>
      </c>
      <c r="I93" s="358">
        <v>3</v>
      </c>
      <c r="J93" s="354">
        <v>0</v>
      </c>
      <c r="K93" s="354">
        <v>0</v>
      </c>
      <c r="L93" s="382">
        <v>0</v>
      </c>
      <c r="M93" s="357">
        <v>0</v>
      </c>
      <c r="N93" s="358">
        <v>0</v>
      </c>
      <c r="O93" s="354">
        <v>0</v>
      </c>
      <c r="P93" s="354">
        <v>0</v>
      </c>
      <c r="Q93" s="382">
        <v>0</v>
      </c>
      <c r="R93" s="357">
        <v>34</v>
      </c>
      <c r="S93" s="357">
        <v>27</v>
      </c>
      <c r="T93" s="353">
        <v>0</v>
      </c>
      <c r="U93" s="353">
        <v>0</v>
      </c>
      <c r="V93" s="359">
        <v>0</v>
      </c>
      <c r="W93" s="357">
        <v>2</v>
      </c>
      <c r="X93" s="357">
        <v>2</v>
      </c>
      <c r="Y93" s="354">
        <v>0</v>
      </c>
      <c r="Z93" s="354">
        <v>0</v>
      </c>
      <c r="AA93" s="359">
        <v>0</v>
      </c>
      <c r="AB93" s="357">
        <v>0</v>
      </c>
      <c r="AC93" s="357">
        <v>0</v>
      </c>
      <c r="AD93" s="353">
        <v>0</v>
      </c>
      <c r="AE93" s="353">
        <v>0</v>
      </c>
      <c r="AF93" s="359">
        <v>0</v>
      </c>
      <c r="AG93" s="357">
        <v>1</v>
      </c>
      <c r="AH93" s="357">
        <v>1</v>
      </c>
      <c r="AI93" s="353">
        <v>0</v>
      </c>
      <c r="AJ93" s="358">
        <v>0</v>
      </c>
      <c r="AK93" s="382">
        <v>0</v>
      </c>
      <c r="AL93" s="357">
        <v>2</v>
      </c>
      <c r="AM93" s="357">
        <v>2</v>
      </c>
      <c r="AN93" s="353">
        <v>0</v>
      </c>
      <c r="AO93" s="353">
        <v>0</v>
      </c>
      <c r="AP93" s="382">
        <v>0</v>
      </c>
      <c r="AQ93" s="357">
        <v>0</v>
      </c>
      <c r="AR93" s="357">
        <v>0</v>
      </c>
      <c r="AS93" s="353">
        <v>0</v>
      </c>
      <c r="AT93" s="358">
        <v>0</v>
      </c>
      <c r="AU93" s="359">
        <v>0</v>
      </c>
      <c r="AV93" s="357">
        <v>1</v>
      </c>
      <c r="AW93" s="357">
        <v>1</v>
      </c>
      <c r="AX93" s="353">
        <v>0</v>
      </c>
      <c r="AY93" s="358">
        <v>0</v>
      </c>
      <c r="AZ93" s="382">
        <v>0</v>
      </c>
      <c r="BA93" s="353">
        <f aca="true" t="shared" si="15" ref="BA93:BB102">H93+M93+R93+W93+AB93+AG93+AL93+AQ93+AV93</f>
        <v>45</v>
      </c>
      <c r="BB93" s="354">
        <f t="shared" si="15"/>
        <v>36</v>
      </c>
    </row>
    <row r="94" spans="1:54" ht="16.5" customHeight="1">
      <c r="A94" s="459"/>
      <c r="B94" s="442" t="s">
        <v>6</v>
      </c>
      <c r="C94" s="356">
        <v>43</v>
      </c>
      <c r="D94" s="358">
        <v>45</v>
      </c>
      <c r="E94" s="358">
        <v>35</v>
      </c>
      <c r="F94" s="409">
        <f t="shared" si="13"/>
        <v>0</v>
      </c>
      <c r="G94" s="382">
        <f t="shared" si="14"/>
        <v>-10</v>
      </c>
      <c r="H94" s="357">
        <v>5</v>
      </c>
      <c r="I94" s="358">
        <v>3</v>
      </c>
      <c r="J94" s="354">
        <v>0</v>
      </c>
      <c r="K94" s="354">
        <v>0</v>
      </c>
      <c r="L94" s="382">
        <v>0</v>
      </c>
      <c r="M94" s="357">
        <v>0</v>
      </c>
      <c r="N94" s="358">
        <v>0</v>
      </c>
      <c r="O94" s="354">
        <v>0</v>
      </c>
      <c r="P94" s="354">
        <v>0</v>
      </c>
      <c r="Q94" s="382">
        <v>0</v>
      </c>
      <c r="R94" s="357">
        <v>34</v>
      </c>
      <c r="S94" s="357">
        <v>26</v>
      </c>
      <c r="T94" s="353">
        <v>0</v>
      </c>
      <c r="U94" s="353">
        <v>0</v>
      </c>
      <c r="V94" s="359">
        <v>0</v>
      </c>
      <c r="W94" s="357">
        <v>2</v>
      </c>
      <c r="X94" s="357">
        <v>2</v>
      </c>
      <c r="Y94" s="354">
        <v>0</v>
      </c>
      <c r="Z94" s="354">
        <v>0</v>
      </c>
      <c r="AA94" s="359">
        <v>0</v>
      </c>
      <c r="AB94" s="357">
        <v>0</v>
      </c>
      <c r="AC94" s="357">
        <v>0</v>
      </c>
      <c r="AD94" s="353">
        <v>0</v>
      </c>
      <c r="AE94" s="353">
        <v>0</v>
      </c>
      <c r="AF94" s="359">
        <v>0</v>
      </c>
      <c r="AG94" s="357">
        <v>1</v>
      </c>
      <c r="AH94" s="357">
        <v>1</v>
      </c>
      <c r="AI94" s="353">
        <v>0</v>
      </c>
      <c r="AJ94" s="358">
        <v>0</v>
      </c>
      <c r="AK94" s="382">
        <v>0</v>
      </c>
      <c r="AL94" s="357">
        <v>2</v>
      </c>
      <c r="AM94" s="357">
        <v>2</v>
      </c>
      <c r="AN94" s="353">
        <v>0</v>
      </c>
      <c r="AO94" s="353">
        <v>0</v>
      </c>
      <c r="AP94" s="382">
        <v>0</v>
      </c>
      <c r="AQ94" s="357">
        <v>0</v>
      </c>
      <c r="AR94" s="357">
        <v>0</v>
      </c>
      <c r="AS94" s="353">
        <v>0</v>
      </c>
      <c r="AT94" s="358">
        <v>0</v>
      </c>
      <c r="AU94" s="359">
        <v>0</v>
      </c>
      <c r="AV94" s="357">
        <v>1</v>
      </c>
      <c r="AW94" s="357">
        <v>1</v>
      </c>
      <c r="AX94" s="353">
        <v>0</v>
      </c>
      <c r="AY94" s="358">
        <v>0</v>
      </c>
      <c r="AZ94" s="382">
        <v>0</v>
      </c>
      <c r="BA94" s="353">
        <f t="shared" si="15"/>
        <v>45</v>
      </c>
      <c r="BB94" s="354">
        <f t="shared" si="15"/>
        <v>35</v>
      </c>
    </row>
    <row r="95" spans="1:54" ht="16.5" customHeight="1">
      <c r="A95" s="460"/>
      <c r="B95" s="442" t="s">
        <v>7</v>
      </c>
      <c r="C95" s="352">
        <v>43</v>
      </c>
      <c r="D95" s="358">
        <v>45</v>
      </c>
      <c r="E95" s="358">
        <v>35</v>
      </c>
      <c r="F95" s="409">
        <f t="shared" si="13"/>
        <v>0</v>
      </c>
      <c r="G95" s="382">
        <f t="shared" si="14"/>
        <v>-10</v>
      </c>
      <c r="H95" s="357">
        <v>5</v>
      </c>
      <c r="I95" s="358">
        <v>3</v>
      </c>
      <c r="J95" s="358">
        <v>0</v>
      </c>
      <c r="K95" s="358">
        <v>0</v>
      </c>
      <c r="L95" s="382">
        <v>0</v>
      </c>
      <c r="M95" s="357">
        <v>0</v>
      </c>
      <c r="N95" s="358">
        <v>0</v>
      </c>
      <c r="O95" s="358">
        <v>0</v>
      </c>
      <c r="P95" s="358">
        <v>0</v>
      </c>
      <c r="Q95" s="382">
        <v>0</v>
      </c>
      <c r="R95" s="357">
        <v>34</v>
      </c>
      <c r="S95" s="357">
        <v>26</v>
      </c>
      <c r="T95" s="353">
        <v>0</v>
      </c>
      <c r="U95" s="353">
        <v>0</v>
      </c>
      <c r="V95" s="359">
        <v>0</v>
      </c>
      <c r="W95" s="357">
        <v>2</v>
      </c>
      <c r="X95" s="357">
        <v>2</v>
      </c>
      <c r="Y95" s="354">
        <v>0</v>
      </c>
      <c r="Z95" s="354">
        <v>0</v>
      </c>
      <c r="AA95" s="359">
        <v>0</v>
      </c>
      <c r="AB95" s="357">
        <v>0</v>
      </c>
      <c r="AC95" s="357">
        <v>0</v>
      </c>
      <c r="AD95" s="353">
        <v>0</v>
      </c>
      <c r="AE95" s="353">
        <v>0</v>
      </c>
      <c r="AF95" s="359">
        <v>0</v>
      </c>
      <c r="AG95" s="357">
        <v>1</v>
      </c>
      <c r="AH95" s="357">
        <v>1</v>
      </c>
      <c r="AI95" s="353">
        <v>0</v>
      </c>
      <c r="AJ95" s="358">
        <v>0</v>
      </c>
      <c r="AK95" s="382">
        <v>0</v>
      </c>
      <c r="AL95" s="357">
        <v>2</v>
      </c>
      <c r="AM95" s="357">
        <v>2</v>
      </c>
      <c r="AN95" s="353">
        <v>0</v>
      </c>
      <c r="AO95" s="353">
        <v>0</v>
      </c>
      <c r="AP95" s="382">
        <v>0</v>
      </c>
      <c r="AQ95" s="357">
        <v>0</v>
      </c>
      <c r="AR95" s="357">
        <v>0</v>
      </c>
      <c r="AS95" s="353">
        <v>0</v>
      </c>
      <c r="AT95" s="358">
        <v>0</v>
      </c>
      <c r="AU95" s="359">
        <v>0</v>
      </c>
      <c r="AV95" s="357">
        <v>1</v>
      </c>
      <c r="AW95" s="357">
        <v>1</v>
      </c>
      <c r="AX95" s="353">
        <v>0</v>
      </c>
      <c r="AY95" s="358">
        <v>0</v>
      </c>
      <c r="AZ95" s="382">
        <v>0</v>
      </c>
      <c r="BA95" s="353">
        <f t="shared" si="15"/>
        <v>45</v>
      </c>
      <c r="BB95" s="354">
        <f t="shared" si="15"/>
        <v>35</v>
      </c>
    </row>
    <row r="96" spans="1:54" ht="16.5" customHeight="1">
      <c r="A96" s="459"/>
      <c r="B96" s="439" t="s">
        <v>8</v>
      </c>
      <c r="C96" s="352">
        <v>43</v>
      </c>
      <c r="D96" s="358">
        <v>45</v>
      </c>
      <c r="E96" s="358">
        <v>36</v>
      </c>
      <c r="F96" s="409">
        <f t="shared" si="13"/>
        <v>0</v>
      </c>
      <c r="G96" s="382">
        <f t="shared" si="14"/>
        <v>-9</v>
      </c>
      <c r="H96" s="353">
        <v>5</v>
      </c>
      <c r="I96" s="354">
        <v>4</v>
      </c>
      <c r="J96" s="354">
        <v>0</v>
      </c>
      <c r="K96" s="354">
        <v>0</v>
      </c>
      <c r="L96" s="383">
        <v>0</v>
      </c>
      <c r="M96" s="353">
        <v>0</v>
      </c>
      <c r="N96" s="354">
        <v>0</v>
      </c>
      <c r="O96" s="354">
        <v>0</v>
      </c>
      <c r="P96" s="354">
        <v>0</v>
      </c>
      <c r="Q96" s="383">
        <v>0</v>
      </c>
      <c r="R96" s="357">
        <v>34</v>
      </c>
      <c r="S96" s="357">
        <v>26</v>
      </c>
      <c r="T96" s="357">
        <v>0</v>
      </c>
      <c r="U96" s="358">
        <v>0</v>
      </c>
      <c r="V96" s="359">
        <v>0</v>
      </c>
      <c r="W96" s="357">
        <v>2</v>
      </c>
      <c r="X96" s="357">
        <v>2</v>
      </c>
      <c r="Y96" s="354">
        <v>0</v>
      </c>
      <c r="Z96" s="354">
        <v>0</v>
      </c>
      <c r="AA96" s="359">
        <v>0</v>
      </c>
      <c r="AB96" s="357">
        <v>0</v>
      </c>
      <c r="AC96" s="357">
        <v>0</v>
      </c>
      <c r="AD96" s="353">
        <v>0</v>
      </c>
      <c r="AE96" s="353">
        <v>0</v>
      </c>
      <c r="AF96" s="359">
        <v>0</v>
      </c>
      <c r="AG96" s="357">
        <v>1</v>
      </c>
      <c r="AH96" s="357">
        <v>1</v>
      </c>
      <c r="AI96" s="353">
        <v>0</v>
      </c>
      <c r="AJ96" s="358">
        <v>0</v>
      </c>
      <c r="AK96" s="382">
        <v>0</v>
      </c>
      <c r="AL96" s="357">
        <v>2</v>
      </c>
      <c r="AM96" s="357">
        <v>2</v>
      </c>
      <c r="AN96" s="353">
        <v>0</v>
      </c>
      <c r="AO96" s="353">
        <v>0</v>
      </c>
      <c r="AP96" s="382">
        <v>0</v>
      </c>
      <c r="AQ96" s="357">
        <v>0</v>
      </c>
      <c r="AR96" s="357">
        <v>0</v>
      </c>
      <c r="AS96" s="353">
        <v>0</v>
      </c>
      <c r="AT96" s="358">
        <v>0</v>
      </c>
      <c r="AU96" s="359">
        <v>0</v>
      </c>
      <c r="AV96" s="357">
        <v>1</v>
      </c>
      <c r="AW96" s="357">
        <v>1</v>
      </c>
      <c r="AX96" s="353">
        <v>0</v>
      </c>
      <c r="AY96" s="358">
        <v>0</v>
      </c>
      <c r="AZ96" s="382">
        <v>0</v>
      </c>
      <c r="BA96" s="353">
        <f t="shared" si="15"/>
        <v>45</v>
      </c>
      <c r="BB96" s="354">
        <f t="shared" si="15"/>
        <v>36</v>
      </c>
    </row>
    <row r="97" spans="1:54" ht="16.5" customHeight="1">
      <c r="A97" s="460"/>
      <c r="B97" s="442" t="s">
        <v>9</v>
      </c>
      <c r="C97" s="352">
        <v>43</v>
      </c>
      <c r="D97" s="358">
        <v>45</v>
      </c>
      <c r="E97" s="358">
        <v>36</v>
      </c>
      <c r="F97" s="409">
        <f t="shared" si="13"/>
        <v>0</v>
      </c>
      <c r="G97" s="382">
        <f t="shared" si="14"/>
        <v>-9</v>
      </c>
      <c r="H97" s="357">
        <v>5</v>
      </c>
      <c r="I97" s="358">
        <v>4</v>
      </c>
      <c r="J97" s="354">
        <v>0</v>
      </c>
      <c r="K97" s="354">
        <v>0</v>
      </c>
      <c r="L97" s="382">
        <v>0</v>
      </c>
      <c r="M97" s="357">
        <v>0</v>
      </c>
      <c r="N97" s="358">
        <v>0</v>
      </c>
      <c r="O97" s="354">
        <v>0</v>
      </c>
      <c r="P97" s="354">
        <v>0</v>
      </c>
      <c r="Q97" s="382">
        <v>0</v>
      </c>
      <c r="R97" s="357">
        <v>34</v>
      </c>
      <c r="S97" s="357">
        <v>26</v>
      </c>
      <c r="T97" s="357">
        <v>0</v>
      </c>
      <c r="U97" s="358">
        <v>0</v>
      </c>
      <c r="V97" s="382">
        <v>0</v>
      </c>
      <c r="W97" s="357">
        <v>2</v>
      </c>
      <c r="X97" s="357">
        <v>2</v>
      </c>
      <c r="Y97" s="354">
        <v>0</v>
      </c>
      <c r="Z97" s="354">
        <v>0</v>
      </c>
      <c r="AA97" s="359">
        <v>0</v>
      </c>
      <c r="AB97" s="357">
        <v>0</v>
      </c>
      <c r="AC97" s="357">
        <v>0</v>
      </c>
      <c r="AD97" s="353">
        <v>0</v>
      </c>
      <c r="AE97" s="353">
        <v>0</v>
      </c>
      <c r="AF97" s="359">
        <v>0</v>
      </c>
      <c r="AG97" s="357">
        <v>1</v>
      </c>
      <c r="AH97" s="357">
        <v>1</v>
      </c>
      <c r="AI97" s="353">
        <v>0</v>
      </c>
      <c r="AJ97" s="358">
        <v>0</v>
      </c>
      <c r="AK97" s="382">
        <v>0</v>
      </c>
      <c r="AL97" s="357">
        <v>2</v>
      </c>
      <c r="AM97" s="357">
        <v>2</v>
      </c>
      <c r="AN97" s="353">
        <v>0</v>
      </c>
      <c r="AO97" s="353">
        <v>0</v>
      </c>
      <c r="AP97" s="382">
        <v>0</v>
      </c>
      <c r="AQ97" s="357">
        <v>0</v>
      </c>
      <c r="AR97" s="357">
        <v>0</v>
      </c>
      <c r="AS97" s="353">
        <v>0</v>
      </c>
      <c r="AT97" s="358">
        <v>0</v>
      </c>
      <c r="AU97" s="359">
        <v>0</v>
      </c>
      <c r="AV97" s="357">
        <v>1</v>
      </c>
      <c r="AW97" s="357">
        <v>1</v>
      </c>
      <c r="AX97" s="353">
        <v>0</v>
      </c>
      <c r="AY97" s="358">
        <v>0</v>
      </c>
      <c r="AZ97" s="382">
        <v>0</v>
      </c>
      <c r="BA97" s="353">
        <f t="shared" si="15"/>
        <v>45</v>
      </c>
      <c r="BB97" s="354">
        <f t="shared" si="15"/>
        <v>36</v>
      </c>
    </row>
    <row r="98" spans="1:54" ht="16.5" customHeight="1">
      <c r="A98" s="459"/>
      <c r="B98" s="439" t="s">
        <v>10</v>
      </c>
      <c r="C98" s="352">
        <v>43</v>
      </c>
      <c r="D98" s="358">
        <v>47</v>
      </c>
      <c r="E98" s="358">
        <v>39</v>
      </c>
      <c r="F98" s="409">
        <f t="shared" si="13"/>
        <v>0</v>
      </c>
      <c r="G98" s="382">
        <f t="shared" si="14"/>
        <v>-8</v>
      </c>
      <c r="H98" s="357">
        <v>5</v>
      </c>
      <c r="I98" s="358">
        <v>4</v>
      </c>
      <c r="J98" s="354">
        <v>0</v>
      </c>
      <c r="K98" s="354">
        <v>0</v>
      </c>
      <c r="L98" s="382">
        <v>0</v>
      </c>
      <c r="M98" s="357">
        <v>0</v>
      </c>
      <c r="N98" s="358">
        <v>0</v>
      </c>
      <c r="O98" s="354">
        <v>0</v>
      </c>
      <c r="P98" s="354">
        <v>0</v>
      </c>
      <c r="Q98" s="382">
        <v>0</v>
      </c>
      <c r="R98" s="357">
        <v>35</v>
      </c>
      <c r="S98" s="357">
        <v>29</v>
      </c>
      <c r="T98" s="357">
        <v>0</v>
      </c>
      <c r="U98" s="358">
        <v>0</v>
      </c>
      <c r="V98" s="359">
        <v>0</v>
      </c>
      <c r="W98" s="357">
        <v>2</v>
      </c>
      <c r="X98" s="357">
        <v>2</v>
      </c>
      <c r="Y98" s="354">
        <v>0</v>
      </c>
      <c r="Z98" s="354">
        <v>0</v>
      </c>
      <c r="AA98" s="359">
        <v>0</v>
      </c>
      <c r="AB98" s="357">
        <v>0</v>
      </c>
      <c r="AC98" s="357">
        <v>0</v>
      </c>
      <c r="AD98" s="353">
        <v>0</v>
      </c>
      <c r="AE98" s="353">
        <v>0</v>
      </c>
      <c r="AF98" s="359">
        <v>0</v>
      </c>
      <c r="AG98" s="357">
        <v>1</v>
      </c>
      <c r="AH98" s="357">
        <v>1</v>
      </c>
      <c r="AI98" s="353">
        <v>0</v>
      </c>
      <c r="AJ98" s="358">
        <v>0</v>
      </c>
      <c r="AK98" s="382">
        <v>0</v>
      </c>
      <c r="AL98" s="357">
        <v>3</v>
      </c>
      <c r="AM98" s="357">
        <v>2</v>
      </c>
      <c r="AN98" s="353">
        <v>0</v>
      </c>
      <c r="AO98" s="353">
        <v>0</v>
      </c>
      <c r="AP98" s="382">
        <v>0</v>
      </c>
      <c r="AQ98" s="357">
        <v>0</v>
      </c>
      <c r="AR98" s="357">
        <v>0</v>
      </c>
      <c r="AS98" s="353">
        <v>0</v>
      </c>
      <c r="AT98" s="358">
        <v>0</v>
      </c>
      <c r="AU98" s="359">
        <v>0</v>
      </c>
      <c r="AV98" s="357">
        <v>1</v>
      </c>
      <c r="AW98" s="357">
        <v>1</v>
      </c>
      <c r="AX98" s="353">
        <v>0</v>
      </c>
      <c r="AY98" s="358">
        <v>0</v>
      </c>
      <c r="AZ98" s="382">
        <v>0</v>
      </c>
      <c r="BA98" s="353">
        <f t="shared" si="15"/>
        <v>47</v>
      </c>
      <c r="BB98" s="354">
        <f t="shared" si="15"/>
        <v>39</v>
      </c>
    </row>
    <row r="99" spans="1:54" ht="16.5" customHeight="1">
      <c r="A99" s="460"/>
      <c r="B99" s="442" t="s">
        <v>11</v>
      </c>
      <c r="C99" s="352">
        <v>43</v>
      </c>
      <c r="D99" s="358">
        <v>41</v>
      </c>
      <c r="E99" s="358">
        <v>40</v>
      </c>
      <c r="F99" s="409">
        <f t="shared" si="13"/>
        <v>0</v>
      </c>
      <c r="G99" s="382">
        <f t="shared" si="14"/>
        <v>-1</v>
      </c>
      <c r="H99" s="357">
        <v>5</v>
      </c>
      <c r="I99" s="358">
        <v>4</v>
      </c>
      <c r="J99" s="354">
        <v>0</v>
      </c>
      <c r="K99" s="354">
        <v>0</v>
      </c>
      <c r="L99" s="382">
        <v>0</v>
      </c>
      <c r="M99" s="357">
        <v>0</v>
      </c>
      <c r="N99" s="358">
        <v>0</v>
      </c>
      <c r="O99" s="354">
        <v>0</v>
      </c>
      <c r="P99" s="354">
        <v>0</v>
      </c>
      <c r="Q99" s="382">
        <v>0</v>
      </c>
      <c r="R99" s="357">
        <v>35</v>
      </c>
      <c r="S99" s="357">
        <v>30</v>
      </c>
      <c r="T99" s="357">
        <v>0</v>
      </c>
      <c r="U99" s="358">
        <v>0</v>
      </c>
      <c r="V99" s="359">
        <v>0</v>
      </c>
      <c r="W99" s="357">
        <v>2</v>
      </c>
      <c r="X99" s="357">
        <v>2</v>
      </c>
      <c r="Y99" s="354">
        <v>0</v>
      </c>
      <c r="Z99" s="354">
        <v>0</v>
      </c>
      <c r="AA99" s="359">
        <v>0</v>
      </c>
      <c r="AB99" s="357">
        <v>0</v>
      </c>
      <c r="AC99" s="357">
        <v>0</v>
      </c>
      <c r="AD99" s="353">
        <v>0</v>
      </c>
      <c r="AE99" s="353">
        <v>0</v>
      </c>
      <c r="AF99" s="359">
        <v>0</v>
      </c>
      <c r="AG99" s="357">
        <v>1</v>
      </c>
      <c r="AH99" s="357">
        <v>1</v>
      </c>
      <c r="AI99" s="353">
        <v>0</v>
      </c>
      <c r="AJ99" s="358">
        <v>0</v>
      </c>
      <c r="AK99" s="382">
        <v>0</v>
      </c>
      <c r="AL99" s="357">
        <v>3</v>
      </c>
      <c r="AM99" s="357">
        <v>2</v>
      </c>
      <c r="AN99" s="353">
        <v>0</v>
      </c>
      <c r="AO99" s="353">
        <v>0</v>
      </c>
      <c r="AP99" s="382">
        <v>0</v>
      </c>
      <c r="AQ99" s="357">
        <v>0</v>
      </c>
      <c r="AR99" s="357">
        <v>0</v>
      </c>
      <c r="AS99" s="353">
        <v>0</v>
      </c>
      <c r="AT99" s="358">
        <v>0</v>
      </c>
      <c r="AU99" s="359">
        <v>0</v>
      </c>
      <c r="AV99" s="357">
        <v>1</v>
      </c>
      <c r="AW99" s="357">
        <v>1</v>
      </c>
      <c r="AX99" s="353">
        <v>0</v>
      </c>
      <c r="AY99" s="358">
        <v>0</v>
      </c>
      <c r="AZ99" s="382">
        <v>0</v>
      </c>
      <c r="BA99" s="353">
        <f t="shared" si="15"/>
        <v>47</v>
      </c>
      <c r="BB99" s="354">
        <f t="shared" si="15"/>
        <v>40</v>
      </c>
    </row>
    <row r="100" spans="1:54" ht="16.5" customHeight="1">
      <c r="A100" s="459"/>
      <c r="B100" s="439" t="s">
        <v>12</v>
      </c>
      <c r="C100" s="352">
        <v>43</v>
      </c>
      <c r="D100" s="358">
        <v>47</v>
      </c>
      <c r="E100" s="358">
        <v>40</v>
      </c>
      <c r="F100" s="409">
        <f t="shared" si="13"/>
        <v>0</v>
      </c>
      <c r="G100" s="382">
        <f t="shared" si="14"/>
        <v>-7</v>
      </c>
      <c r="H100" s="357">
        <v>5</v>
      </c>
      <c r="I100" s="358">
        <v>4</v>
      </c>
      <c r="J100" s="354">
        <v>0</v>
      </c>
      <c r="K100" s="354">
        <v>0</v>
      </c>
      <c r="L100" s="382">
        <v>0</v>
      </c>
      <c r="M100" s="357">
        <v>0</v>
      </c>
      <c r="N100" s="358">
        <v>0</v>
      </c>
      <c r="O100" s="354">
        <v>0</v>
      </c>
      <c r="P100" s="354">
        <v>0</v>
      </c>
      <c r="Q100" s="382">
        <v>0</v>
      </c>
      <c r="R100" s="357">
        <v>35</v>
      </c>
      <c r="S100" s="357">
        <v>30</v>
      </c>
      <c r="T100" s="357">
        <v>0</v>
      </c>
      <c r="U100" s="358">
        <v>0</v>
      </c>
      <c r="V100" s="359">
        <v>0</v>
      </c>
      <c r="W100" s="357">
        <v>2</v>
      </c>
      <c r="X100" s="357">
        <v>2</v>
      </c>
      <c r="Y100" s="354">
        <v>0</v>
      </c>
      <c r="Z100" s="354">
        <v>0</v>
      </c>
      <c r="AA100" s="359">
        <v>0</v>
      </c>
      <c r="AB100" s="357">
        <v>0</v>
      </c>
      <c r="AC100" s="357">
        <v>0</v>
      </c>
      <c r="AD100" s="353">
        <v>0</v>
      </c>
      <c r="AE100" s="353">
        <v>0</v>
      </c>
      <c r="AF100" s="359">
        <v>0</v>
      </c>
      <c r="AG100" s="357">
        <v>1</v>
      </c>
      <c r="AH100" s="357">
        <v>1</v>
      </c>
      <c r="AI100" s="353">
        <v>0</v>
      </c>
      <c r="AJ100" s="358">
        <v>0</v>
      </c>
      <c r="AK100" s="382">
        <v>0</v>
      </c>
      <c r="AL100" s="357">
        <v>3</v>
      </c>
      <c r="AM100" s="357">
        <v>2</v>
      </c>
      <c r="AN100" s="353">
        <v>0</v>
      </c>
      <c r="AO100" s="353">
        <v>0</v>
      </c>
      <c r="AP100" s="382">
        <v>0</v>
      </c>
      <c r="AQ100" s="357">
        <v>0</v>
      </c>
      <c r="AR100" s="357">
        <v>0</v>
      </c>
      <c r="AS100" s="353">
        <v>0</v>
      </c>
      <c r="AT100" s="358">
        <v>0</v>
      </c>
      <c r="AU100" s="359">
        <v>0</v>
      </c>
      <c r="AV100" s="357">
        <v>1</v>
      </c>
      <c r="AW100" s="357">
        <v>1</v>
      </c>
      <c r="AX100" s="353">
        <v>0</v>
      </c>
      <c r="AY100" s="358">
        <v>0</v>
      </c>
      <c r="AZ100" s="382">
        <v>0</v>
      </c>
      <c r="BA100" s="353">
        <f t="shared" si="15"/>
        <v>47</v>
      </c>
      <c r="BB100" s="354">
        <f t="shared" si="15"/>
        <v>40</v>
      </c>
    </row>
    <row r="101" spans="1:54" ht="16.5" customHeight="1">
      <c r="A101" s="460"/>
      <c r="B101" s="443" t="s">
        <v>13</v>
      </c>
      <c r="C101" s="356">
        <v>43</v>
      </c>
      <c r="D101" s="358">
        <v>47</v>
      </c>
      <c r="E101" s="358">
        <v>40</v>
      </c>
      <c r="F101" s="409">
        <f t="shared" si="13"/>
        <v>0</v>
      </c>
      <c r="G101" s="382">
        <f t="shared" si="14"/>
        <v>-7</v>
      </c>
      <c r="H101" s="357">
        <v>5</v>
      </c>
      <c r="I101" s="358">
        <v>4</v>
      </c>
      <c r="J101" s="358">
        <v>0</v>
      </c>
      <c r="K101" s="358">
        <v>0</v>
      </c>
      <c r="L101" s="382">
        <v>0</v>
      </c>
      <c r="M101" s="357">
        <v>0</v>
      </c>
      <c r="N101" s="358">
        <v>0</v>
      </c>
      <c r="O101" s="358">
        <v>0</v>
      </c>
      <c r="P101" s="358">
        <v>0</v>
      </c>
      <c r="Q101" s="382">
        <v>0</v>
      </c>
      <c r="R101" s="357">
        <v>35</v>
      </c>
      <c r="S101" s="357">
        <v>30</v>
      </c>
      <c r="T101" s="357">
        <v>0</v>
      </c>
      <c r="U101" s="358">
        <v>0</v>
      </c>
      <c r="V101" s="359">
        <v>0</v>
      </c>
      <c r="W101" s="357">
        <v>2</v>
      </c>
      <c r="X101" s="357">
        <v>2</v>
      </c>
      <c r="Y101" s="354">
        <v>0</v>
      </c>
      <c r="Z101" s="354">
        <v>0</v>
      </c>
      <c r="AA101" s="359">
        <v>0</v>
      </c>
      <c r="AB101" s="357">
        <v>0</v>
      </c>
      <c r="AC101" s="357">
        <v>0</v>
      </c>
      <c r="AD101" s="353">
        <v>0</v>
      </c>
      <c r="AE101" s="353">
        <v>0</v>
      </c>
      <c r="AF101" s="359">
        <v>0</v>
      </c>
      <c r="AG101" s="357">
        <v>1</v>
      </c>
      <c r="AH101" s="357">
        <v>1</v>
      </c>
      <c r="AI101" s="353">
        <v>0</v>
      </c>
      <c r="AJ101" s="358">
        <v>0</v>
      </c>
      <c r="AK101" s="382">
        <v>0</v>
      </c>
      <c r="AL101" s="357">
        <v>3</v>
      </c>
      <c r="AM101" s="357">
        <v>2</v>
      </c>
      <c r="AN101" s="353">
        <v>0</v>
      </c>
      <c r="AO101" s="353">
        <v>0</v>
      </c>
      <c r="AP101" s="382">
        <v>0</v>
      </c>
      <c r="AQ101" s="357">
        <v>0</v>
      </c>
      <c r="AR101" s="357">
        <v>0</v>
      </c>
      <c r="AS101" s="353">
        <v>0</v>
      </c>
      <c r="AT101" s="358">
        <v>0</v>
      </c>
      <c r="AU101" s="359">
        <v>0</v>
      </c>
      <c r="AV101" s="357">
        <v>1</v>
      </c>
      <c r="AW101" s="357">
        <v>1</v>
      </c>
      <c r="AX101" s="353">
        <v>0</v>
      </c>
      <c r="AY101" s="358">
        <v>0</v>
      </c>
      <c r="AZ101" s="382">
        <v>0</v>
      </c>
      <c r="BA101" s="353">
        <f t="shared" si="15"/>
        <v>47</v>
      </c>
      <c r="BB101" s="354">
        <f t="shared" si="15"/>
        <v>40</v>
      </c>
    </row>
    <row r="102" spans="1:54" ht="16.5" customHeight="1" thickBot="1">
      <c r="A102" s="463"/>
      <c r="B102" s="445" t="s">
        <v>14</v>
      </c>
      <c r="C102" s="474">
        <v>43</v>
      </c>
      <c r="D102" s="362">
        <v>47</v>
      </c>
      <c r="E102" s="362">
        <v>40</v>
      </c>
      <c r="F102" s="446">
        <f t="shared" si="13"/>
        <v>0</v>
      </c>
      <c r="G102" s="449">
        <f t="shared" si="14"/>
        <v>-7</v>
      </c>
      <c r="H102" s="361">
        <v>5</v>
      </c>
      <c r="I102" s="361">
        <v>4</v>
      </c>
      <c r="J102" s="451">
        <v>0</v>
      </c>
      <c r="K102" s="451">
        <v>0</v>
      </c>
      <c r="L102" s="449">
        <v>0</v>
      </c>
      <c r="M102" s="361">
        <v>0</v>
      </c>
      <c r="N102" s="362">
        <v>0</v>
      </c>
      <c r="O102" s="451">
        <v>0</v>
      </c>
      <c r="P102" s="451">
        <v>0</v>
      </c>
      <c r="Q102" s="449">
        <v>0</v>
      </c>
      <c r="R102" s="361">
        <v>35</v>
      </c>
      <c r="S102" s="361">
        <v>30</v>
      </c>
      <c r="T102" s="362">
        <v>0</v>
      </c>
      <c r="U102" s="362">
        <v>0</v>
      </c>
      <c r="V102" s="449">
        <v>0</v>
      </c>
      <c r="W102" s="361">
        <v>2</v>
      </c>
      <c r="X102" s="361">
        <v>2</v>
      </c>
      <c r="Y102" s="362">
        <v>0</v>
      </c>
      <c r="Z102" s="362">
        <v>0</v>
      </c>
      <c r="AA102" s="363">
        <v>0</v>
      </c>
      <c r="AB102" s="448">
        <v>0</v>
      </c>
      <c r="AC102" s="361">
        <v>0</v>
      </c>
      <c r="AD102" s="361">
        <v>0</v>
      </c>
      <c r="AE102" s="361">
        <v>0</v>
      </c>
      <c r="AF102" s="363">
        <v>0</v>
      </c>
      <c r="AG102" s="361">
        <v>1</v>
      </c>
      <c r="AH102" s="361">
        <v>1</v>
      </c>
      <c r="AI102" s="361">
        <v>0</v>
      </c>
      <c r="AJ102" s="362">
        <v>0</v>
      </c>
      <c r="AK102" s="449">
        <v>0</v>
      </c>
      <c r="AL102" s="361">
        <v>3</v>
      </c>
      <c r="AM102" s="362">
        <v>2</v>
      </c>
      <c r="AN102" s="361">
        <v>0</v>
      </c>
      <c r="AO102" s="361">
        <v>0</v>
      </c>
      <c r="AP102" s="449">
        <v>0</v>
      </c>
      <c r="AQ102" s="361">
        <v>0</v>
      </c>
      <c r="AR102" s="362">
        <v>0</v>
      </c>
      <c r="AS102" s="361">
        <v>0</v>
      </c>
      <c r="AT102" s="362">
        <v>0</v>
      </c>
      <c r="AU102" s="363">
        <v>0</v>
      </c>
      <c r="AV102" s="361">
        <v>1</v>
      </c>
      <c r="AW102" s="362">
        <v>1</v>
      </c>
      <c r="AX102" s="361">
        <v>0</v>
      </c>
      <c r="AY102" s="362">
        <v>0</v>
      </c>
      <c r="AZ102" s="449">
        <v>0</v>
      </c>
      <c r="BA102" s="361">
        <f t="shared" si="15"/>
        <v>47</v>
      </c>
      <c r="BB102" s="362">
        <f t="shared" si="15"/>
        <v>40</v>
      </c>
    </row>
    <row r="103" spans="6:63" s="385" customFormat="1" ht="16.5" customHeight="1">
      <c r="F103" s="386"/>
      <c r="R103" s="387"/>
      <c r="S103" s="387"/>
      <c r="T103" s="387"/>
      <c r="U103" s="387"/>
      <c r="V103" s="387"/>
      <c r="W103" s="880"/>
      <c r="BC103" s="387"/>
      <c r="BD103" s="387"/>
      <c r="BE103" s="387"/>
      <c r="BF103" s="387"/>
      <c r="BG103" s="387"/>
      <c r="BH103" s="387"/>
      <c r="BI103" s="387"/>
      <c r="BJ103" s="387"/>
      <c r="BK103" s="387"/>
    </row>
    <row r="104" spans="6:63" s="385" customFormat="1" ht="16.5" customHeight="1">
      <c r="F104" s="386"/>
      <c r="R104" s="387"/>
      <c r="S104" s="387"/>
      <c r="T104" s="387"/>
      <c r="U104" s="387"/>
      <c r="V104" s="387"/>
      <c r="W104" s="387"/>
      <c r="BC104" s="387"/>
      <c r="BD104" s="387"/>
      <c r="BE104" s="387"/>
      <c r="BF104" s="387"/>
      <c r="BG104" s="387"/>
      <c r="BH104" s="387"/>
      <c r="BI104" s="387"/>
      <c r="BJ104" s="387"/>
      <c r="BK104" s="387"/>
    </row>
    <row r="105" spans="6:63" s="385" customFormat="1" ht="16.5" customHeight="1" thickBot="1">
      <c r="F105" s="386"/>
      <c r="R105" s="387"/>
      <c r="S105" s="387"/>
      <c r="T105" s="387"/>
      <c r="U105" s="387"/>
      <c r="V105" s="387"/>
      <c r="W105" s="389"/>
      <c r="BA105" s="387"/>
      <c r="BB105" s="387"/>
      <c r="BC105" s="387"/>
      <c r="BD105" s="387"/>
      <c r="BE105" s="387"/>
      <c r="BF105" s="387"/>
      <c r="BG105" s="387"/>
      <c r="BH105" s="387"/>
      <c r="BI105" s="387"/>
      <c r="BJ105" s="387"/>
      <c r="BK105" s="387"/>
    </row>
    <row r="106" spans="1:76" s="455" customFormat="1" ht="16.5" customHeight="1" thickBot="1">
      <c r="A106" s="946" t="s">
        <v>27</v>
      </c>
      <c r="B106" s="947"/>
      <c r="C106" s="947"/>
      <c r="D106" s="947"/>
      <c r="E106" s="947"/>
      <c r="F106" s="947"/>
      <c r="G106" s="947"/>
      <c r="H106" s="947"/>
      <c r="I106" s="947"/>
      <c r="J106" s="947"/>
      <c r="K106" s="947"/>
      <c r="L106" s="947"/>
      <c r="M106" s="947"/>
      <c r="N106" s="947"/>
      <c r="O106" s="947"/>
      <c r="P106" s="947"/>
      <c r="Q106" s="947"/>
      <c r="R106" s="947"/>
      <c r="S106" s="947"/>
      <c r="T106" s="947"/>
      <c r="U106" s="947"/>
      <c r="V106" s="948"/>
      <c r="W106" s="928" t="s">
        <v>27</v>
      </c>
      <c r="X106" s="913"/>
      <c r="Y106" s="913"/>
      <c r="Z106" s="913"/>
      <c r="AA106" s="913"/>
      <c r="AB106" s="913"/>
      <c r="AC106" s="913"/>
      <c r="AD106" s="913"/>
      <c r="AE106" s="913"/>
      <c r="AF106" s="913"/>
      <c r="AG106" s="913"/>
      <c r="AH106" s="913"/>
      <c r="AI106" s="913"/>
      <c r="AJ106" s="913"/>
      <c r="AK106" s="913"/>
      <c r="AL106" s="913"/>
      <c r="AM106" s="913"/>
      <c r="AN106" s="913"/>
      <c r="AO106" s="913"/>
      <c r="AP106" s="914"/>
      <c r="AQ106" s="928" t="s">
        <v>27</v>
      </c>
      <c r="AR106" s="923"/>
      <c r="AS106" s="923"/>
      <c r="AT106" s="923"/>
      <c r="AU106" s="923"/>
      <c r="AV106" s="923"/>
      <c r="AW106" s="923"/>
      <c r="AX106" s="923"/>
      <c r="AY106" s="923"/>
      <c r="AZ106" s="923"/>
      <c r="BA106" s="923"/>
      <c r="BB106" s="924"/>
      <c r="BC106" s="387"/>
      <c r="BD106" s="387"/>
      <c r="BE106" s="387"/>
      <c r="BF106" s="387"/>
      <c r="BG106" s="387"/>
      <c r="BH106" s="387"/>
      <c r="BI106" s="387"/>
      <c r="BJ106" s="387"/>
      <c r="BK106" s="387"/>
      <c r="BL106" s="390"/>
      <c r="BM106" s="390"/>
      <c r="BN106" s="390"/>
      <c r="BO106" s="390"/>
      <c r="BP106" s="390"/>
      <c r="BQ106" s="390"/>
      <c r="BR106" s="390"/>
      <c r="BS106" s="390"/>
      <c r="BT106" s="390"/>
      <c r="BU106" s="390"/>
      <c r="BV106" s="390"/>
      <c r="BW106" s="390"/>
      <c r="BX106" s="390"/>
    </row>
    <row r="107" spans="1:76" s="395" customFormat="1" ht="70.5" customHeight="1" thickBot="1">
      <c r="A107" s="992" t="s">
        <v>34</v>
      </c>
      <c r="B107" s="993"/>
      <c r="C107" s="392" t="s">
        <v>171</v>
      </c>
      <c r="D107" s="393" t="s">
        <v>464</v>
      </c>
      <c r="E107" s="393" t="s">
        <v>167</v>
      </c>
      <c r="F107" s="393" t="s">
        <v>162</v>
      </c>
      <c r="G107" s="394" t="s">
        <v>170</v>
      </c>
      <c r="H107" s="989" t="s">
        <v>155</v>
      </c>
      <c r="I107" s="990"/>
      <c r="J107" s="990"/>
      <c r="K107" s="990"/>
      <c r="L107" s="955"/>
      <c r="M107" s="926" t="s">
        <v>104</v>
      </c>
      <c r="N107" s="926"/>
      <c r="O107" s="926"/>
      <c r="P107" s="927"/>
      <c r="Q107" s="927"/>
      <c r="R107" s="996" t="s">
        <v>69</v>
      </c>
      <c r="S107" s="926"/>
      <c r="T107" s="997"/>
      <c r="U107" s="997"/>
      <c r="V107" s="998"/>
      <c r="W107" s="918" t="s">
        <v>36</v>
      </c>
      <c r="X107" s="917"/>
      <c r="Y107" s="990"/>
      <c r="Z107" s="990"/>
      <c r="AA107" s="955"/>
      <c r="AB107" s="989" t="s">
        <v>37</v>
      </c>
      <c r="AC107" s="917"/>
      <c r="AD107" s="990"/>
      <c r="AE107" s="990"/>
      <c r="AF107" s="955"/>
      <c r="AG107" s="943" t="s">
        <v>169</v>
      </c>
      <c r="AH107" s="990"/>
      <c r="AI107" s="990"/>
      <c r="AJ107" s="990"/>
      <c r="AK107" s="990"/>
      <c r="AL107" s="916" t="s">
        <v>38</v>
      </c>
      <c r="AM107" s="943"/>
      <c r="AN107" s="943"/>
      <c r="AO107" s="943"/>
      <c r="AP107" s="925"/>
      <c r="AQ107" s="943" t="s">
        <v>103</v>
      </c>
      <c r="AR107" s="990"/>
      <c r="AS107" s="990"/>
      <c r="AT107" s="990"/>
      <c r="AU107" s="990"/>
      <c r="AV107" s="916" t="s">
        <v>39</v>
      </c>
      <c r="AW107" s="990"/>
      <c r="AX107" s="990"/>
      <c r="AY107" s="990"/>
      <c r="AZ107" s="955"/>
      <c r="BA107" s="917" t="s">
        <v>52</v>
      </c>
      <c r="BB107" s="942"/>
      <c r="BC107" s="387"/>
      <c r="BD107" s="387"/>
      <c r="BE107" s="387"/>
      <c r="BF107" s="387"/>
      <c r="BG107" s="387"/>
      <c r="BH107" s="387"/>
      <c r="BI107" s="387"/>
      <c r="BJ107" s="387"/>
      <c r="BK107" s="387"/>
      <c r="BL107" s="390"/>
      <c r="BM107" s="390"/>
      <c r="BN107" s="390"/>
      <c r="BO107" s="390"/>
      <c r="BP107" s="390"/>
      <c r="BQ107" s="390"/>
      <c r="BR107" s="390"/>
      <c r="BS107" s="390"/>
      <c r="BT107" s="390"/>
      <c r="BU107" s="390"/>
      <c r="BV107" s="390"/>
      <c r="BW107" s="390"/>
      <c r="BX107" s="390"/>
    </row>
    <row r="108" spans="1:64" s="409" customFormat="1" ht="36.75" customHeight="1" thickBot="1">
      <c r="A108" s="987"/>
      <c r="B108" s="988"/>
      <c r="C108" s="396"/>
      <c r="D108" s="397"/>
      <c r="E108" s="397"/>
      <c r="F108" s="398"/>
      <c r="G108" s="399"/>
      <c r="H108" s="400" t="s">
        <v>157</v>
      </c>
      <c r="I108" s="397" t="s">
        <v>168</v>
      </c>
      <c r="J108" s="401" t="s">
        <v>161</v>
      </c>
      <c r="K108" s="401" t="s">
        <v>165</v>
      </c>
      <c r="L108" s="402" t="s">
        <v>166</v>
      </c>
      <c r="M108" s="401" t="s">
        <v>157</v>
      </c>
      <c r="N108" s="397" t="s">
        <v>168</v>
      </c>
      <c r="O108" s="403" t="s">
        <v>160</v>
      </c>
      <c r="P108" s="401" t="s">
        <v>156</v>
      </c>
      <c r="Q108" s="404" t="s">
        <v>154</v>
      </c>
      <c r="R108" s="400" t="s">
        <v>157</v>
      </c>
      <c r="S108" s="397" t="s">
        <v>168</v>
      </c>
      <c r="T108" s="401" t="s">
        <v>160</v>
      </c>
      <c r="U108" s="401" t="s">
        <v>156</v>
      </c>
      <c r="V108" s="405" t="s">
        <v>154</v>
      </c>
      <c r="W108" s="401" t="s">
        <v>157</v>
      </c>
      <c r="X108" s="397" t="s">
        <v>158</v>
      </c>
      <c r="Y108" s="403" t="s">
        <v>160</v>
      </c>
      <c r="Z108" s="401" t="s">
        <v>156</v>
      </c>
      <c r="AA108" s="405" t="s">
        <v>154</v>
      </c>
      <c r="AB108" s="400" t="s">
        <v>157</v>
      </c>
      <c r="AC108" s="397" t="s">
        <v>158</v>
      </c>
      <c r="AD108" s="403" t="s">
        <v>160</v>
      </c>
      <c r="AE108" s="401" t="s">
        <v>156</v>
      </c>
      <c r="AF108" s="405" t="s">
        <v>154</v>
      </c>
      <c r="AG108" s="401" t="s">
        <v>157</v>
      </c>
      <c r="AH108" s="406" t="s">
        <v>158</v>
      </c>
      <c r="AI108" s="403" t="s">
        <v>161</v>
      </c>
      <c r="AJ108" s="401" t="s">
        <v>156</v>
      </c>
      <c r="AK108" s="404" t="s">
        <v>154</v>
      </c>
      <c r="AL108" s="400" t="s">
        <v>157</v>
      </c>
      <c r="AM108" s="397" t="s">
        <v>158</v>
      </c>
      <c r="AN108" s="403" t="s">
        <v>161</v>
      </c>
      <c r="AO108" s="401" t="s">
        <v>156</v>
      </c>
      <c r="AP108" s="405" t="s">
        <v>154</v>
      </c>
      <c r="AQ108" s="401" t="s">
        <v>157</v>
      </c>
      <c r="AR108" s="397" t="s">
        <v>158</v>
      </c>
      <c r="AS108" s="403" t="s">
        <v>161</v>
      </c>
      <c r="AT108" s="401" t="s">
        <v>156</v>
      </c>
      <c r="AU108" s="404" t="s">
        <v>154</v>
      </c>
      <c r="AV108" s="400" t="s">
        <v>157</v>
      </c>
      <c r="AW108" s="397" t="s">
        <v>158</v>
      </c>
      <c r="AX108" s="403" t="s">
        <v>161</v>
      </c>
      <c r="AY108" s="401" t="s">
        <v>156</v>
      </c>
      <c r="AZ108" s="405" t="s">
        <v>154</v>
      </c>
      <c r="BA108" s="401" t="s">
        <v>157</v>
      </c>
      <c r="BB108" s="397" t="s">
        <v>158</v>
      </c>
      <c r="BC108" s="407"/>
      <c r="BD108" s="407"/>
      <c r="BE108" s="407"/>
      <c r="BF108" s="407"/>
      <c r="BG108" s="407"/>
      <c r="BH108" s="407"/>
      <c r="BI108" s="407"/>
      <c r="BJ108" s="407"/>
      <c r="BK108" s="407"/>
      <c r="BL108" s="408"/>
    </row>
    <row r="109" spans="1:64" s="422" customFormat="1" ht="34.5" customHeight="1" thickBot="1">
      <c r="A109" s="951" t="s">
        <v>164</v>
      </c>
      <c r="B109" s="952"/>
      <c r="C109" s="410"/>
      <c r="D109" s="411"/>
      <c r="E109" s="412"/>
      <c r="F109" s="413">
        <f>J109+O109+T109+Y109+AD109+AI109+AN109+AS109+AX109</f>
        <v>1</v>
      </c>
      <c r="G109" s="414"/>
      <c r="H109" s="415"/>
      <c r="I109" s="416"/>
      <c r="J109" s="417"/>
      <c r="K109" s="417"/>
      <c r="L109" s="418"/>
      <c r="M109" s="419"/>
      <c r="N109" s="416"/>
      <c r="O109" s="417"/>
      <c r="P109" s="417"/>
      <c r="Q109" s="420"/>
      <c r="R109" s="415"/>
      <c r="S109" s="416"/>
      <c r="T109" s="417">
        <v>1</v>
      </c>
      <c r="U109" s="417"/>
      <c r="V109" s="418"/>
      <c r="W109" s="419"/>
      <c r="X109" s="416"/>
      <c r="Y109" s="417"/>
      <c r="Z109" s="417"/>
      <c r="AA109" s="418"/>
      <c r="AB109" s="415"/>
      <c r="AC109" s="416"/>
      <c r="AD109" s="417"/>
      <c r="AE109" s="417"/>
      <c r="AF109" s="418"/>
      <c r="AG109" s="419"/>
      <c r="AH109" s="416"/>
      <c r="AI109" s="417"/>
      <c r="AJ109" s="417"/>
      <c r="AK109" s="420"/>
      <c r="AL109" s="415"/>
      <c r="AM109" s="416"/>
      <c r="AN109" s="417"/>
      <c r="AO109" s="417"/>
      <c r="AP109" s="418"/>
      <c r="AQ109" s="419"/>
      <c r="AR109" s="416"/>
      <c r="AS109" s="417"/>
      <c r="AT109" s="417"/>
      <c r="AU109" s="420"/>
      <c r="AV109" s="415"/>
      <c r="AW109" s="416"/>
      <c r="AX109" s="417"/>
      <c r="AY109" s="417"/>
      <c r="AZ109" s="418"/>
      <c r="BA109" s="419"/>
      <c r="BB109" s="416"/>
      <c r="BC109" s="407"/>
      <c r="BD109" s="407"/>
      <c r="BE109" s="407"/>
      <c r="BF109" s="407"/>
      <c r="BG109" s="407"/>
      <c r="BH109" s="407"/>
      <c r="BI109" s="407"/>
      <c r="BJ109" s="407"/>
      <c r="BK109" s="407"/>
      <c r="BL109" s="421"/>
    </row>
    <row r="110" spans="1:63" s="433" customFormat="1" ht="33" customHeight="1" thickBot="1">
      <c r="A110" s="951" t="s">
        <v>163</v>
      </c>
      <c r="B110" s="952"/>
      <c r="C110" s="410"/>
      <c r="D110" s="411"/>
      <c r="E110" s="412"/>
      <c r="F110" s="416">
        <f>F109+F112+F113+F114+F115+F116+F117+F118+F119+F120+F121+F122+F123</f>
        <v>1</v>
      </c>
      <c r="G110" s="414"/>
      <c r="H110" s="415"/>
      <c r="I110" s="423"/>
      <c r="J110" s="424"/>
      <c r="K110" s="424"/>
      <c r="L110" s="418"/>
      <c r="M110" s="419"/>
      <c r="N110" s="416"/>
      <c r="O110" s="417"/>
      <c r="P110" s="424"/>
      <c r="Q110" s="425"/>
      <c r="R110" s="415"/>
      <c r="S110" s="423"/>
      <c r="T110" s="417"/>
      <c r="U110" s="424"/>
      <c r="V110" s="418"/>
      <c r="W110" s="419"/>
      <c r="X110" s="423"/>
      <c r="Y110" s="417"/>
      <c r="Z110" s="424"/>
      <c r="AA110" s="418"/>
      <c r="AB110" s="415"/>
      <c r="AC110" s="423"/>
      <c r="AD110" s="417"/>
      <c r="AE110" s="424"/>
      <c r="AF110" s="418"/>
      <c r="AG110" s="419"/>
      <c r="AH110" s="423"/>
      <c r="AI110" s="417"/>
      <c r="AJ110" s="426"/>
      <c r="AK110" s="427"/>
      <c r="AL110" s="428"/>
      <c r="AM110" s="429"/>
      <c r="AN110" s="430"/>
      <c r="AO110" s="426"/>
      <c r="AP110" s="431"/>
      <c r="AQ110" s="432"/>
      <c r="AR110" s="429"/>
      <c r="AS110" s="430"/>
      <c r="AT110" s="424"/>
      <c r="AU110" s="425"/>
      <c r="AV110" s="415"/>
      <c r="AW110" s="423"/>
      <c r="AX110" s="417"/>
      <c r="AY110" s="424"/>
      <c r="AZ110" s="418"/>
      <c r="BA110" s="419"/>
      <c r="BB110" s="416"/>
      <c r="BC110" s="407"/>
      <c r="BD110" s="407"/>
      <c r="BE110" s="407"/>
      <c r="BF110" s="407"/>
      <c r="BG110" s="407"/>
      <c r="BH110" s="407"/>
      <c r="BI110" s="407"/>
      <c r="BJ110" s="407"/>
      <c r="BK110" s="407"/>
    </row>
    <row r="111" spans="1:63" s="433" customFormat="1" ht="34.5" customHeight="1" thickBot="1">
      <c r="A111" s="959" t="s">
        <v>465</v>
      </c>
      <c r="B111" s="960"/>
      <c r="C111" s="410"/>
      <c r="D111" s="411"/>
      <c r="E111" s="412"/>
      <c r="F111" s="416">
        <f>F109-F110</f>
        <v>0</v>
      </c>
      <c r="G111" s="414"/>
      <c r="H111" s="415"/>
      <c r="I111" s="423"/>
      <c r="J111" s="424"/>
      <c r="K111" s="424"/>
      <c r="L111" s="418"/>
      <c r="M111" s="419"/>
      <c r="N111" s="416"/>
      <c r="O111" s="417"/>
      <c r="P111" s="424"/>
      <c r="Q111" s="425"/>
      <c r="R111" s="415"/>
      <c r="S111" s="423"/>
      <c r="T111" s="417"/>
      <c r="U111" s="424"/>
      <c r="V111" s="418"/>
      <c r="W111" s="419"/>
      <c r="X111" s="423"/>
      <c r="Y111" s="417"/>
      <c r="Z111" s="424"/>
      <c r="AA111" s="418"/>
      <c r="AB111" s="415"/>
      <c r="AC111" s="423"/>
      <c r="AD111" s="417"/>
      <c r="AE111" s="424"/>
      <c r="AF111" s="418"/>
      <c r="AG111" s="419"/>
      <c r="AH111" s="423"/>
      <c r="AI111" s="417"/>
      <c r="AJ111" s="424"/>
      <c r="AK111" s="425"/>
      <c r="AL111" s="415"/>
      <c r="AM111" s="423"/>
      <c r="AN111" s="417"/>
      <c r="AO111" s="424"/>
      <c r="AP111" s="418"/>
      <c r="AQ111" s="419"/>
      <c r="AR111" s="423"/>
      <c r="AS111" s="417"/>
      <c r="AT111" s="417"/>
      <c r="AU111" s="425"/>
      <c r="AV111" s="415"/>
      <c r="AW111" s="423"/>
      <c r="AX111" s="417"/>
      <c r="AY111" s="424"/>
      <c r="AZ111" s="418"/>
      <c r="BA111" s="419"/>
      <c r="BB111" s="416"/>
      <c r="BC111" s="407"/>
      <c r="BD111" s="407"/>
      <c r="BE111" s="407"/>
      <c r="BF111" s="407"/>
      <c r="BG111" s="407"/>
      <c r="BH111" s="407"/>
      <c r="BI111" s="407"/>
      <c r="BJ111" s="407"/>
      <c r="BK111" s="407"/>
    </row>
    <row r="112" spans="1:54" ht="16.5" customHeight="1">
      <c r="A112" s="456"/>
      <c r="B112" s="435" t="s">
        <v>3</v>
      </c>
      <c r="C112" s="352">
        <v>23.8</v>
      </c>
      <c r="D112" s="353">
        <v>33</v>
      </c>
      <c r="E112" s="353">
        <v>31</v>
      </c>
      <c r="F112" s="436">
        <f>J112+O112+T112+Y112+AD112+AI112+AN112+AS112+AX112</f>
        <v>0</v>
      </c>
      <c r="G112" s="381">
        <f>E112-D112</f>
        <v>-2</v>
      </c>
      <c r="H112" s="475">
        <v>4</v>
      </c>
      <c r="I112" s="353">
        <v>4</v>
      </c>
      <c r="J112" s="354">
        <v>0</v>
      </c>
      <c r="K112" s="354">
        <v>0</v>
      </c>
      <c r="L112" s="384">
        <v>0</v>
      </c>
      <c r="M112" s="476">
        <v>1</v>
      </c>
      <c r="N112" s="477">
        <v>1</v>
      </c>
      <c r="O112" s="477">
        <v>0</v>
      </c>
      <c r="P112" s="458">
        <v>0</v>
      </c>
      <c r="Q112" s="384">
        <v>0</v>
      </c>
      <c r="R112" s="353">
        <v>13</v>
      </c>
      <c r="S112" s="478">
        <v>12</v>
      </c>
      <c r="T112" s="353">
        <v>0</v>
      </c>
      <c r="U112" s="354">
        <v>0</v>
      </c>
      <c r="V112" s="384">
        <v>0</v>
      </c>
      <c r="W112" s="353">
        <v>13</v>
      </c>
      <c r="X112" s="353">
        <v>12</v>
      </c>
      <c r="Y112" s="353">
        <v>0</v>
      </c>
      <c r="Z112" s="354">
        <v>0</v>
      </c>
      <c r="AA112" s="384">
        <v>0</v>
      </c>
      <c r="AB112" s="353">
        <v>0</v>
      </c>
      <c r="AC112" s="353">
        <v>0</v>
      </c>
      <c r="AD112" s="353">
        <v>0</v>
      </c>
      <c r="AE112" s="354">
        <v>0</v>
      </c>
      <c r="AF112" s="384">
        <v>0</v>
      </c>
      <c r="AG112" s="353">
        <v>0</v>
      </c>
      <c r="AH112" s="353">
        <v>0</v>
      </c>
      <c r="AI112" s="353">
        <v>0</v>
      </c>
      <c r="AJ112" s="458">
        <v>0</v>
      </c>
      <c r="AK112" s="384">
        <v>0</v>
      </c>
      <c r="AL112" s="353">
        <v>2</v>
      </c>
      <c r="AM112" s="353">
        <v>2</v>
      </c>
      <c r="AN112" s="353">
        <v>0</v>
      </c>
      <c r="AO112" s="354">
        <v>0</v>
      </c>
      <c r="AP112" s="384">
        <v>0</v>
      </c>
      <c r="AQ112" s="353">
        <v>0</v>
      </c>
      <c r="AR112" s="353">
        <v>0</v>
      </c>
      <c r="AS112" s="353">
        <v>0</v>
      </c>
      <c r="AT112" s="354">
        <v>0</v>
      </c>
      <c r="AU112" s="384">
        <v>0</v>
      </c>
      <c r="AV112" s="353">
        <v>0</v>
      </c>
      <c r="AW112" s="353">
        <v>0</v>
      </c>
      <c r="AX112" s="353">
        <v>0</v>
      </c>
      <c r="AY112" s="354">
        <v>0</v>
      </c>
      <c r="AZ112" s="384">
        <v>0</v>
      </c>
      <c r="BA112" s="353">
        <f aca="true" t="shared" si="16" ref="BA112:BB123">H112+M112+R112+W112+AB112+AG112+AL112+AQ112+AV112</f>
        <v>33</v>
      </c>
      <c r="BB112" s="354">
        <f t="shared" si="16"/>
        <v>31</v>
      </c>
    </row>
    <row r="113" spans="1:54" ht="16.5" customHeight="1">
      <c r="A113" s="460"/>
      <c r="B113" s="442" t="s">
        <v>4</v>
      </c>
      <c r="C113" s="356">
        <v>23.8</v>
      </c>
      <c r="D113" s="357">
        <v>34.1</v>
      </c>
      <c r="E113" s="357">
        <v>32.1</v>
      </c>
      <c r="F113" s="408">
        <f aca="true" t="shared" si="17" ref="F113:F123">J113+O113+T113+Y113+AD113+AI113+AN113+AS113+AX113</f>
        <v>0</v>
      </c>
      <c r="G113" s="382">
        <f aca="true" t="shared" si="18" ref="G113:G123">E113-D113</f>
        <v>-2</v>
      </c>
      <c r="H113" s="440">
        <v>4</v>
      </c>
      <c r="I113" s="357">
        <v>4</v>
      </c>
      <c r="J113" s="354">
        <v>0</v>
      </c>
      <c r="K113" s="354">
        <v>0</v>
      </c>
      <c r="L113" s="383">
        <v>0</v>
      </c>
      <c r="M113" s="478">
        <v>1</v>
      </c>
      <c r="N113" s="479">
        <v>1</v>
      </c>
      <c r="O113" s="477">
        <v>0</v>
      </c>
      <c r="P113" s="354">
        <v>0</v>
      </c>
      <c r="Q113" s="383">
        <v>0</v>
      </c>
      <c r="R113" s="357">
        <v>14</v>
      </c>
      <c r="S113" s="357">
        <v>13</v>
      </c>
      <c r="T113" s="353">
        <v>0</v>
      </c>
      <c r="U113" s="354">
        <v>0</v>
      </c>
      <c r="V113" s="383">
        <v>0</v>
      </c>
      <c r="W113" s="353">
        <v>13.1</v>
      </c>
      <c r="X113" s="353">
        <v>12.1</v>
      </c>
      <c r="Y113" s="357">
        <v>0</v>
      </c>
      <c r="Z113" s="357">
        <v>0</v>
      </c>
      <c r="AA113" s="382">
        <v>0</v>
      </c>
      <c r="AB113" s="357">
        <v>0</v>
      </c>
      <c r="AC113" s="357">
        <v>0</v>
      </c>
      <c r="AD113" s="357">
        <v>0</v>
      </c>
      <c r="AE113" s="357">
        <v>0</v>
      </c>
      <c r="AF113" s="382">
        <v>0</v>
      </c>
      <c r="AG113" s="357">
        <v>0</v>
      </c>
      <c r="AH113" s="357">
        <v>0</v>
      </c>
      <c r="AI113" s="353">
        <v>0</v>
      </c>
      <c r="AJ113" s="354">
        <v>0</v>
      </c>
      <c r="AK113" s="383">
        <v>0</v>
      </c>
      <c r="AL113" s="357">
        <v>2</v>
      </c>
      <c r="AM113" s="357">
        <v>2</v>
      </c>
      <c r="AN113" s="357">
        <v>0</v>
      </c>
      <c r="AO113" s="357">
        <v>0</v>
      </c>
      <c r="AP113" s="382">
        <v>0</v>
      </c>
      <c r="AQ113" s="357">
        <v>0</v>
      </c>
      <c r="AR113" s="357">
        <v>0</v>
      </c>
      <c r="AS113" s="357">
        <v>0</v>
      </c>
      <c r="AT113" s="357">
        <v>0</v>
      </c>
      <c r="AU113" s="382">
        <v>0</v>
      </c>
      <c r="AV113" s="357">
        <v>0</v>
      </c>
      <c r="AW113" s="357">
        <v>0</v>
      </c>
      <c r="AX113" s="357">
        <v>0</v>
      </c>
      <c r="AY113" s="357">
        <v>0</v>
      </c>
      <c r="AZ113" s="382">
        <v>0</v>
      </c>
      <c r="BA113" s="353">
        <f t="shared" si="16"/>
        <v>34.1</v>
      </c>
      <c r="BB113" s="354">
        <f t="shared" si="16"/>
        <v>32.1</v>
      </c>
    </row>
    <row r="114" spans="1:54" ht="16.5" customHeight="1">
      <c r="A114" s="456"/>
      <c r="B114" s="435" t="s">
        <v>5</v>
      </c>
      <c r="C114" s="352">
        <v>23.8</v>
      </c>
      <c r="D114" s="353">
        <v>34.1</v>
      </c>
      <c r="E114" s="353">
        <v>32.1</v>
      </c>
      <c r="F114" s="436">
        <f t="shared" si="17"/>
        <v>0</v>
      </c>
      <c r="G114" s="381">
        <f t="shared" si="18"/>
        <v>-2</v>
      </c>
      <c r="H114" s="440">
        <v>4</v>
      </c>
      <c r="I114" s="357">
        <v>4</v>
      </c>
      <c r="J114" s="354">
        <v>0</v>
      </c>
      <c r="K114" s="354">
        <v>0</v>
      </c>
      <c r="L114" s="383">
        <v>0</v>
      </c>
      <c r="M114" s="357">
        <v>1</v>
      </c>
      <c r="N114" s="358">
        <v>1</v>
      </c>
      <c r="O114" s="477">
        <v>0</v>
      </c>
      <c r="P114" s="354">
        <v>0</v>
      </c>
      <c r="Q114" s="383">
        <v>0</v>
      </c>
      <c r="R114" s="357">
        <v>14</v>
      </c>
      <c r="S114" s="357">
        <v>13</v>
      </c>
      <c r="T114" s="353">
        <v>0</v>
      </c>
      <c r="U114" s="354">
        <v>0</v>
      </c>
      <c r="V114" s="382">
        <v>0</v>
      </c>
      <c r="W114" s="353">
        <v>13.1</v>
      </c>
      <c r="X114" s="353">
        <v>12.1</v>
      </c>
      <c r="Y114" s="357">
        <v>0</v>
      </c>
      <c r="Z114" s="357">
        <v>0</v>
      </c>
      <c r="AA114" s="382">
        <v>0</v>
      </c>
      <c r="AB114" s="357">
        <v>0</v>
      </c>
      <c r="AC114" s="357">
        <v>0</v>
      </c>
      <c r="AD114" s="357">
        <v>0</v>
      </c>
      <c r="AE114" s="357">
        <v>0</v>
      </c>
      <c r="AF114" s="382">
        <v>0</v>
      </c>
      <c r="AG114" s="357">
        <v>0</v>
      </c>
      <c r="AH114" s="357">
        <v>0</v>
      </c>
      <c r="AI114" s="353">
        <v>0</v>
      </c>
      <c r="AJ114" s="354">
        <v>0</v>
      </c>
      <c r="AK114" s="383">
        <v>0</v>
      </c>
      <c r="AL114" s="357">
        <v>2</v>
      </c>
      <c r="AM114" s="357">
        <v>2</v>
      </c>
      <c r="AN114" s="357">
        <v>0</v>
      </c>
      <c r="AO114" s="357">
        <v>0</v>
      </c>
      <c r="AP114" s="382">
        <v>0</v>
      </c>
      <c r="AQ114" s="357">
        <v>0</v>
      </c>
      <c r="AR114" s="357">
        <v>0</v>
      </c>
      <c r="AS114" s="357">
        <v>0</v>
      </c>
      <c r="AT114" s="357">
        <v>0</v>
      </c>
      <c r="AU114" s="382">
        <v>0</v>
      </c>
      <c r="AV114" s="357">
        <v>0</v>
      </c>
      <c r="AW114" s="357">
        <v>0</v>
      </c>
      <c r="AX114" s="357">
        <v>0</v>
      </c>
      <c r="AY114" s="357">
        <v>0</v>
      </c>
      <c r="AZ114" s="382">
        <v>0</v>
      </c>
      <c r="BA114" s="353">
        <f t="shared" si="16"/>
        <v>34.1</v>
      </c>
      <c r="BB114" s="354">
        <f t="shared" si="16"/>
        <v>32.1</v>
      </c>
    </row>
    <row r="115" spans="1:54" ht="16.5" customHeight="1">
      <c r="A115" s="459"/>
      <c r="B115" s="439" t="s">
        <v>6</v>
      </c>
      <c r="C115" s="356">
        <v>23.8</v>
      </c>
      <c r="D115" s="353">
        <v>34.1</v>
      </c>
      <c r="E115" s="353">
        <v>32.1</v>
      </c>
      <c r="F115" s="436">
        <f t="shared" si="17"/>
        <v>0</v>
      </c>
      <c r="G115" s="382">
        <f t="shared" si="18"/>
        <v>-2</v>
      </c>
      <c r="H115" s="357">
        <v>4</v>
      </c>
      <c r="I115" s="357">
        <v>4</v>
      </c>
      <c r="J115" s="354">
        <v>0</v>
      </c>
      <c r="K115" s="354">
        <v>0</v>
      </c>
      <c r="L115" s="382">
        <v>0</v>
      </c>
      <c r="M115" s="357">
        <v>1</v>
      </c>
      <c r="N115" s="358">
        <v>1</v>
      </c>
      <c r="O115" s="477">
        <v>0</v>
      </c>
      <c r="P115" s="354">
        <v>0</v>
      </c>
      <c r="Q115" s="382">
        <v>0</v>
      </c>
      <c r="R115" s="357">
        <v>14</v>
      </c>
      <c r="S115" s="357">
        <v>13</v>
      </c>
      <c r="T115" s="353">
        <v>0</v>
      </c>
      <c r="U115" s="354">
        <v>0</v>
      </c>
      <c r="V115" s="382">
        <v>0</v>
      </c>
      <c r="W115" s="353">
        <v>13.1</v>
      </c>
      <c r="X115" s="353">
        <v>12.1</v>
      </c>
      <c r="Y115" s="357">
        <v>0</v>
      </c>
      <c r="Z115" s="357">
        <v>0</v>
      </c>
      <c r="AA115" s="382">
        <v>0</v>
      </c>
      <c r="AB115" s="357">
        <v>0</v>
      </c>
      <c r="AC115" s="357">
        <v>0</v>
      </c>
      <c r="AD115" s="357">
        <v>0</v>
      </c>
      <c r="AE115" s="357">
        <v>0</v>
      </c>
      <c r="AF115" s="382">
        <v>0</v>
      </c>
      <c r="AG115" s="357">
        <v>0</v>
      </c>
      <c r="AH115" s="357">
        <v>0</v>
      </c>
      <c r="AI115" s="353">
        <v>0</v>
      </c>
      <c r="AJ115" s="354">
        <v>0</v>
      </c>
      <c r="AK115" s="383">
        <v>0</v>
      </c>
      <c r="AL115" s="357">
        <v>2</v>
      </c>
      <c r="AM115" s="357">
        <v>2</v>
      </c>
      <c r="AN115" s="357">
        <v>0</v>
      </c>
      <c r="AO115" s="357">
        <v>0</v>
      </c>
      <c r="AP115" s="382">
        <v>0</v>
      </c>
      <c r="AQ115" s="357">
        <v>0</v>
      </c>
      <c r="AR115" s="357">
        <v>0</v>
      </c>
      <c r="AS115" s="357">
        <v>0</v>
      </c>
      <c r="AT115" s="357">
        <v>0</v>
      </c>
      <c r="AU115" s="382">
        <v>0</v>
      </c>
      <c r="AV115" s="357">
        <v>0</v>
      </c>
      <c r="AW115" s="357">
        <v>0</v>
      </c>
      <c r="AX115" s="357">
        <v>0</v>
      </c>
      <c r="AY115" s="357">
        <v>0</v>
      </c>
      <c r="AZ115" s="382">
        <v>0</v>
      </c>
      <c r="BA115" s="353">
        <f t="shared" si="16"/>
        <v>34.1</v>
      </c>
      <c r="BB115" s="354">
        <f t="shared" si="16"/>
        <v>32.1</v>
      </c>
    </row>
    <row r="116" spans="1:54" ht="16.5" customHeight="1">
      <c r="A116" s="460"/>
      <c r="B116" s="442" t="s">
        <v>7</v>
      </c>
      <c r="C116" s="356">
        <v>23.8</v>
      </c>
      <c r="D116" s="353">
        <v>34.1</v>
      </c>
      <c r="E116" s="353">
        <v>31.1</v>
      </c>
      <c r="F116" s="436">
        <f t="shared" si="17"/>
        <v>0</v>
      </c>
      <c r="G116" s="383">
        <f t="shared" si="18"/>
        <v>-3</v>
      </c>
      <c r="H116" s="357">
        <v>4</v>
      </c>
      <c r="I116" s="358">
        <v>4</v>
      </c>
      <c r="J116" s="358">
        <v>0</v>
      </c>
      <c r="K116" s="358">
        <v>0</v>
      </c>
      <c r="L116" s="382">
        <v>0</v>
      </c>
      <c r="M116" s="357">
        <v>1</v>
      </c>
      <c r="N116" s="358">
        <v>1</v>
      </c>
      <c r="O116" s="358">
        <v>0</v>
      </c>
      <c r="P116" s="358">
        <v>0</v>
      </c>
      <c r="Q116" s="382">
        <v>0</v>
      </c>
      <c r="R116" s="357">
        <v>14</v>
      </c>
      <c r="S116" s="357">
        <v>12</v>
      </c>
      <c r="T116" s="353">
        <v>0</v>
      </c>
      <c r="U116" s="354">
        <v>0</v>
      </c>
      <c r="V116" s="382">
        <v>0</v>
      </c>
      <c r="W116" s="357">
        <v>13.1</v>
      </c>
      <c r="X116" s="357">
        <v>12.1</v>
      </c>
      <c r="Y116" s="357">
        <v>0</v>
      </c>
      <c r="Z116" s="357">
        <v>0</v>
      </c>
      <c r="AA116" s="382">
        <v>0</v>
      </c>
      <c r="AB116" s="357">
        <v>0</v>
      </c>
      <c r="AC116" s="357">
        <v>0</v>
      </c>
      <c r="AD116" s="357">
        <v>0</v>
      </c>
      <c r="AE116" s="357">
        <v>0</v>
      </c>
      <c r="AF116" s="382">
        <v>0</v>
      </c>
      <c r="AG116" s="357">
        <v>0</v>
      </c>
      <c r="AH116" s="357">
        <v>0</v>
      </c>
      <c r="AI116" s="353">
        <v>0</v>
      </c>
      <c r="AJ116" s="354">
        <v>0</v>
      </c>
      <c r="AK116" s="383">
        <v>0</v>
      </c>
      <c r="AL116" s="357">
        <v>2</v>
      </c>
      <c r="AM116" s="357">
        <v>2</v>
      </c>
      <c r="AN116" s="357">
        <v>0</v>
      </c>
      <c r="AO116" s="357">
        <v>0</v>
      </c>
      <c r="AP116" s="382">
        <v>0</v>
      </c>
      <c r="AQ116" s="357">
        <v>0</v>
      </c>
      <c r="AR116" s="357">
        <v>0</v>
      </c>
      <c r="AS116" s="357">
        <v>0</v>
      </c>
      <c r="AT116" s="357">
        <v>0</v>
      </c>
      <c r="AU116" s="382">
        <v>0</v>
      </c>
      <c r="AV116" s="357">
        <v>0</v>
      </c>
      <c r="AW116" s="357">
        <v>0</v>
      </c>
      <c r="AX116" s="357">
        <v>0</v>
      </c>
      <c r="AY116" s="357">
        <v>0</v>
      </c>
      <c r="AZ116" s="382">
        <v>0</v>
      </c>
      <c r="BA116" s="353">
        <f t="shared" si="16"/>
        <v>34.1</v>
      </c>
      <c r="BB116" s="354">
        <f t="shared" si="16"/>
        <v>31.1</v>
      </c>
    </row>
    <row r="117" spans="1:54" ht="16.5" customHeight="1">
      <c r="A117" s="459"/>
      <c r="B117" s="439" t="s">
        <v>8</v>
      </c>
      <c r="C117" s="356">
        <v>23.8</v>
      </c>
      <c r="D117" s="353">
        <v>34.1</v>
      </c>
      <c r="E117" s="353">
        <v>32</v>
      </c>
      <c r="F117" s="436">
        <f t="shared" si="17"/>
        <v>0</v>
      </c>
      <c r="G117" s="381">
        <f t="shared" si="18"/>
        <v>-2.1000000000000014</v>
      </c>
      <c r="H117" s="437">
        <v>4</v>
      </c>
      <c r="I117" s="353">
        <v>4</v>
      </c>
      <c r="J117" s="354">
        <v>0</v>
      </c>
      <c r="K117" s="354">
        <v>0</v>
      </c>
      <c r="L117" s="383">
        <v>0</v>
      </c>
      <c r="M117" s="353">
        <v>1</v>
      </c>
      <c r="N117" s="354">
        <v>1</v>
      </c>
      <c r="O117" s="477">
        <v>0</v>
      </c>
      <c r="P117" s="354">
        <v>0</v>
      </c>
      <c r="Q117" s="383">
        <v>0</v>
      </c>
      <c r="R117" s="357">
        <v>14</v>
      </c>
      <c r="S117" s="357">
        <v>12</v>
      </c>
      <c r="T117" s="353">
        <v>0</v>
      </c>
      <c r="U117" s="354">
        <v>0</v>
      </c>
      <c r="V117" s="382">
        <v>0</v>
      </c>
      <c r="W117" s="357">
        <v>13.1</v>
      </c>
      <c r="X117" s="357">
        <v>13.1</v>
      </c>
      <c r="Y117" s="357">
        <v>0</v>
      </c>
      <c r="Z117" s="357">
        <v>0</v>
      </c>
      <c r="AA117" s="382">
        <v>0</v>
      </c>
      <c r="AB117" s="357">
        <v>0</v>
      </c>
      <c r="AC117" s="357">
        <v>0</v>
      </c>
      <c r="AD117" s="357">
        <v>0</v>
      </c>
      <c r="AE117" s="357">
        <v>0</v>
      </c>
      <c r="AF117" s="382">
        <v>0</v>
      </c>
      <c r="AG117" s="357">
        <v>0</v>
      </c>
      <c r="AH117" s="357">
        <v>0</v>
      </c>
      <c r="AI117" s="353">
        <v>0</v>
      </c>
      <c r="AJ117" s="354">
        <v>0</v>
      </c>
      <c r="AK117" s="383">
        <v>0</v>
      </c>
      <c r="AL117" s="357">
        <v>2</v>
      </c>
      <c r="AM117" s="357">
        <v>2</v>
      </c>
      <c r="AN117" s="357">
        <v>0</v>
      </c>
      <c r="AO117" s="357">
        <v>0</v>
      </c>
      <c r="AP117" s="382">
        <v>0</v>
      </c>
      <c r="AQ117" s="357">
        <v>0</v>
      </c>
      <c r="AR117" s="357">
        <v>0</v>
      </c>
      <c r="AS117" s="357">
        <v>0</v>
      </c>
      <c r="AT117" s="357">
        <v>0</v>
      </c>
      <c r="AU117" s="382">
        <v>0</v>
      </c>
      <c r="AV117" s="357">
        <v>0</v>
      </c>
      <c r="AW117" s="357">
        <v>0</v>
      </c>
      <c r="AX117" s="357">
        <v>0</v>
      </c>
      <c r="AY117" s="357">
        <v>0</v>
      </c>
      <c r="AZ117" s="382">
        <v>0</v>
      </c>
      <c r="BA117" s="353">
        <f t="shared" si="16"/>
        <v>34.1</v>
      </c>
      <c r="BB117" s="354">
        <f t="shared" si="16"/>
        <v>32.1</v>
      </c>
    </row>
    <row r="118" spans="1:54" ht="16.5" customHeight="1">
      <c r="A118" s="460"/>
      <c r="B118" s="442" t="s">
        <v>9</v>
      </c>
      <c r="C118" s="356">
        <v>23.8</v>
      </c>
      <c r="D118" s="353">
        <v>35.8</v>
      </c>
      <c r="E118" s="353">
        <v>34.8</v>
      </c>
      <c r="F118" s="436">
        <f t="shared" si="17"/>
        <v>0</v>
      </c>
      <c r="G118" s="381">
        <f t="shared" si="18"/>
        <v>-1</v>
      </c>
      <c r="H118" s="440">
        <v>5</v>
      </c>
      <c r="I118" s="357">
        <v>5</v>
      </c>
      <c r="J118" s="354">
        <v>0</v>
      </c>
      <c r="K118" s="354">
        <v>0</v>
      </c>
      <c r="L118" s="383">
        <v>0</v>
      </c>
      <c r="M118" s="357">
        <v>1</v>
      </c>
      <c r="N118" s="358">
        <v>1</v>
      </c>
      <c r="O118" s="477">
        <v>0</v>
      </c>
      <c r="P118" s="354">
        <v>0</v>
      </c>
      <c r="Q118" s="383">
        <v>0</v>
      </c>
      <c r="R118" s="357">
        <v>14</v>
      </c>
      <c r="S118" s="357">
        <v>13</v>
      </c>
      <c r="T118" s="353">
        <v>0</v>
      </c>
      <c r="U118" s="354">
        <v>0</v>
      </c>
      <c r="V118" s="382">
        <v>0</v>
      </c>
      <c r="W118" s="357">
        <v>13.8</v>
      </c>
      <c r="X118" s="357">
        <v>13.8</v>
      </c>
      <c r="Y118" s="357">
        <v>0</v>
      </c>
      <c r="Z118" s="357">
        <v>0</v>
      </c>
      <c r="AA118" s="382">
        <v>0</v>
      </c>
      <c r="AB118" s="357">
        <v>0</v>
      </c>
      <c r="AC118" s="357">
        <v>0</v>
      </c>
      <c r="AD118" s="357">
        <v>0</v>
      </c>
      <c r="AE118" s="357">
        <v>0</v>
      </c>
      <c r="AF118" s="382">
        <v>0</v>
      </c>
      <c r="AG118" s="357">
        <v>0</v>
      </c>
      <c r="AH118" s="357">
        <v>0</v>
      </c>
      <c r="AI118" s="353">
        <v>0</v>
      </c>
      <c r="AJ118" s="354">
        <v>0</v>
      </c>
      <c r="AK118" s="383">
        <v>0</v>
      </c>
      <c r="AL118" s="357">
        <v>2</v>
      </c>
      <c r="AM118" s="357">
        <v>2</v>
      </c>
      <c r="AN118" s="357">
        <v>0</v>
      </c>
      <c r="AO118" s="357">
        <v>0</v>
      </c>
      <c r="AP118" s="382">
        <v>0</v>
      </c>
      <c r="AQ118" s="357">
        <v>0</v>
      </c>
      <c r="AR118" s="357">
        <v>0</v>
      </c>
      <c r="AS118" s="357">
        <v>0</v>
      </c>
      <c r="AT118" s="357">
        <v>0</v>
      </c>
      <c r="AU118" s="382">
        <v>0</v>
      </c>
      <c r="AV118" s="357">
        <v>0</v>
      </c>
      <c r="AW118" s="357">
        <v>0</v>
      </c>
      <c r="AX118" s="357">
        <v>0</v>
      </c>
      <c r="AY118" s="357">
        <v>0</v>
      </c>
      <c r="AZ118" s="382">
        <v>0</v>
      </c>
      <c r="BA118" s="353">
        <f t="shared" si="16"/>
        <v>35.8</v>
      </c>
      <c r="BB118" s="354">
        <f t="shared" si="16"/>
        <v>34.8</v>
      </c>
    </row>
    <row r="119" spans="1:54" ht="16.5" customHeight="1">
      <c r="A119" s="459"/>
      <c r="B119" s="442" t="s">
        <v>10</v>
      </c>
      <c r="C119" s="356">
        <v>23.8</v>
      </c>
      <c r="D119" s="357">
        <v>35.8</v>
      </c>
      <c r="E119" s="357">
        <v>34.8</v>
      </c>
      <c r="F119" s="408">
        <f>J119+O119+T119+Y119+AD119+AI119+AN119+AS119+AX119</f>
        <v>0</v>
      </c>
      <c r="G119" s="382">
        <f>E119-D119</f>
        <v>-1</v>
      </c>
      <c r="H119" s="440">
        <v>5</v>
      </c>
      <c r="I119" s="357">
        <v>5</v>
      </c>
      <c r="J119" s="354">
        <v>0</v>
      </c>
      <c r="K119" s="354">
        <v>0</v>
      </c>
      <c r="L119" s="383">
        <v>0</v>
      </c>
      <c r="M119" s="357">
        <v>1</v>
      </c>
      <c r="N119" s="358">
        <v>1</v>
      </c>
      <c r="O119" s="477">
        <v>0</v>
      </c>
      <c r="P119" s="354">
        <v>0</v>
      </c>
      <c r="Q119" s="383">
        <v>0</v>
      </c>
      <c r="R119" s="357">
        <v>14</v>
      </c>
      <c r="S119" s="357">
        <v>13</v>
      </c>
      <c r="T119" s="353">
        <v>0</v>
      </c>
      <c r="U119" s="354">
        <v>0</v>
      </c>
      <c r="V119" s="382">
        <v>0</v>
      </c>
      <c r="W119" s="357">
        <v>13.8</v>
      </c>
      <c r="X119" s="357">
        <v>13.8</v>
      </c>
      <c r="Y119" s="357">
        <v>0</v>
      </c>
      <c r="Z119" s="357">
        <v>0</v>
      </c>
      <c r="AA119" s="382">
        <v>0</v>
      </c>
      <c r="AB119" s="357">
        <v>0</v>
      </c>
      <c r="AC119" s="357">
        <v>0</v>
      </c>
      <c r="AD119" s="357">
        <v>0</v>
      </c>
      <c r="AE119" s="357">
        <v>0</v>
      </c>
      <c r="AF119" s="382">
        <v>0</v>
      </c>
      <c r="AG119" s="357">
        <v>0</v>
      </c>
      <c r="AH119" s="357">
        <v>0</v>
      </c>
      <c r="AI119" s="353">
        <v>0</v>
      </c>
      <c r="AJ119" s="354">
        <v>0</v>
      </c>
      <c r="AK119" s="383">
        <v>0</v>
      </c>
      <c r="AL119" s="357">
        <v>2</v>
      </c>
      <c r="AM119" s="357">
        <v>2</v>
      </c>
      <c r="AN119" s="357">
        <v>0</v>
      </c>
      <c r="AO119" s="357">
        <v>0</v>
      </c>
      <c r="AP119" s="382">
        <v>0</v>
      </c>
      <c r="AQ119" s="357">
        <v>0</v>
      </c>
      <c r="AR119" s="357">
        <v>0</v>
      </c>
      <c r="AS119" s="357">
        <v>0</v>
      </c>
      <c r="AT119" s="357">
        <v>0</v>
      </c>
      <c r="AU119" s="382">
        <v>0</v>
      </c>
      <c r="AV119" s="357">
        <v>0</v>
      </c>
      <c r="AW119" s="357">
        <v>0</v>
      </c>
      <c r="AX119" s="357">
        <v>0</v>
      </c>
      <c r="AY119" s="357">
        <v>0</v>
      </c>
      <c r="AZ119" s="382">
        <v>0</v>
      </c>
      <c r="BA119" s="353">
        <f>H119+M119+R119+W119+AB119+AG119+AL119+AQ119+AV119</f>
        <v>35.8</v>
      </c>
      <c r="BB119" s="354">
        <f>I119+N119+S119+X119+AC119+AH119+AM119+AR119+AW119</f>
        <v>34.8</v>
      </c>
    </row>
    <row r="120" spans="1:76" ht="16.5" customHeight="1">
      <c r="A120" s="460"/>
      <c r="B120" s="442" t="s">
        <v>11</v>
      </c>
      <c r="C120" s="356">
        <v>23.8</v>
      </c>
      <c r="D120" s="353">
        <v>33.8</v>
      </c>
      <c r="E120" s="353">
        <v>33</v>
      </c>
      <c r="F120" s="436">
        <f t="shared" si="17"/>
        <v>0</v>
      </c>
      <c r="G120" s="381">
        <f t="shared" si="18"/>
        <v>-0.7999999999999972</v>
      </c>
      <c r="H120" s="440">
        <v>5</v>
      </c>
      <c r="I120" s="357">
        <v>5</v>
      </c>
      <c r="J120" s="354">
        <v>0</v>
      </c>
      <c r="K120" s="354">
        <v>0</v>
      </c>
      <c r="L120" s="383">
        <v>0</v>
      </c>
      <c r="M120" s="357">
        <v>1</v>
      </c>
      <c r="N120" s="358">
        <v>1</v>
      </c>
      <c r="O120" s="477">
        <v>0</v>
      </c>
      <c r="P120" s="354">
        <v>0</v>
      </c>
      <c r="Q120" s="383">
        <v>0</v>
      </c>
      <c r="R120" s="357">
        <v>13</v>
      </c>
      <c r="S120" s="357">
        <v>13</v>
      </c>
      <c r="T120" s="353">
        <v>0</v>
      </c>
      <c r="U120" s="354">
        <v>0</v>
      </c>
      <c r="V120" s="382">
        <v>0</v>
      </c>
      <c r="W120" s="357">
        <v>12.8</v>
      </c>
      <c r="X120" s="357">
        <v>12.8</v>
      </c>
      <c r="Y120" s="357">
        <v>0</v>
      </c>
      <c r="Z120" s="357">
        <v>0</v>
      </c>
      <c r="AA120" s="382">
        <v>0</v>
      </c>
      <c r="AB120" s="357">
        <v>0</v>
      </c>
      <c r="AC120" s="357">
        <v>0</v>
      </c>
      <c r="AD120" s="357">
        <v>0</v>
      </c>
      <c r="AE120" s="357">
        <v>0</v>
      </c>
      <c r="AF120" s="382">
        <v>0</v>
      </c>
      <c r="AG120" s="357">
        <v>0</v>
      </c>
      <c r="AH120" s="357">
        <v>0</v>
      </c>
      <c r="AI120" s="353">
        <v>0</v>
      </c>
      <c r="AJ120" s="354">
        <v>0</v>
      </c>
      <c r="AK120" s="383">
        <v>0</v>
      </c>
      <c r="AL120" s="357">
        <v>2</v>
      </c>
      <c r="AM120" s="357">
        <v>2</v>
      </c>
      <c r="AN120" s="357">
        <v>0</v>
      </c>
      <c r="AO120" s="357">
        <v>0</v>
      </c>
      <c r="AP120" s="382">
        <v>0</v>
      </c>
      <c r="AQ120" s="357">
        <v>0</v>
      </c>
      <c r="AR120" s="357">
        <v>0</v>
      </c>
      <c r="AS120" s="357">
        <v>0</v>
      </c>
      <c r="AT120" s="357">
        <v>0</v>
      </c>
      <c r="AU120" s="382">
        <v>0</v>
      </c>
      <c r="AV120" s="357">
        <v>0</v>
      </c>
      <c r="AW120" s="357">
        <v>0</v>
      </c>
      <c r="AX120" s="357">
        <v>0</v>
      </c>
      <c r="AY120" s="357">
        <v>0</v>
      </c>
      <c r="AZ120" s="382">
        <v>0</v>
      </c>
      <c r="BA120" s="353">
        <f t="shared" si="16"/>
        <v>33.8</v>
      </c>
      <c r="BB120" s="354">
        <f t="shared" si="16"/>
        <v>33.8</v>
      </c>
      <c r="BL120" s="387"/>
      <c r="BM120" s="387"/>
      <c r="BN120" s="387"/>
      <c r="BO120" s="387"/>
      <c r="BP120" s="387"/>
      <c r="BQ120" s="387"/>
      <c r="BR120" s="387"/>
      <c r="BS120" s="387"/>
      <c r="BT120" s="387"/>
      <c r="BU120" s="387"/>
      <c r="BV120" s="387"/>
      <c r="BW120" s="387"/>
      <c r="BX120" s="387"/>
    </row>
    <row r="121" spans="1:76" ht="16.5" customHeight="1">
      <c r="A121" s="459"/>
      <c r="B121" s="439" t="s">
        <v>12</v>
      </c>
      <c r="C121" s="356">
        <v>23.8</v>
      </c>
      <c r="D121" s="353">
        <v>34.8</v>
      </c>
      <c r="E121" s="353">
        <v>33.8</v>
      </c>
      <c r="F121" s="436">
        <f t="shared" si="17"/>
        <v>0</v>
      </c>
      <c r="G121" s="381">
        <f t="shared" si="18"/>
        <v>-1</v>
      </c>
      <c r="H121" s="440">
        <v>5</v>
      </c>
      <c r="I121" s="357">
        <v>5</v>
      </c>
      <c r="J121" s="354">
        <v>0</v>
      </c>
      <c r="K121" s="354">
        <v>0</v>
      </c>
      <c r="L121" s="383">
        <v>0</v>
      </c>
      <c r="M121" s="357">
        <v>1</v>
      </c>
      <c r="N121" s="358">
        <v>1</v>
      </c>
      <c r="O121" s="477">
        <v>0</v>
      </c>
      <c r="P121" s="354">
        <v>0</v>
      </c>
      <c r="Q121" s="383">
        <v>0</v>
      </c>
      <c r="R121" s="357">
        <v>14</v>
      </c>
      <c r="S121" s="357">
        <v>13</v>
      </c>
      <c r="T121" s="357">
        <v>0</v>
      </c>
      <c r="U121" s="358">
        <v>0</v>
      </c>
      <c r="V121" s="382">
        <v>0</v>
      </c>
      <c r="W121" s="357">
        <v>12.8</v>
      </c>
      <c r="X121" s="357">
        <v>12.8</v>
      </c>
      <c r="Y121" s="357">
        <v>0</v>
      </c>
      <c r="Z121" s="357">
        <v>0</v>
      </c>
      <c r="AA121" s="382">
        <v>0</v>
      </c>
      <c r="AB121" s="357">
        <v>0</v>
      </c>
      <c r="AC121" s="357">
        <v>0</v>
      </c>
      <c r="AD121" s="357">
        <v>0</v>
      </c>
      <c r="AE121" s="357">
        <v>0</v>
      </c>
      <c r="AF121" s="382">
        <v>0</v>
      </c>
      <c r="AG121" s="357">
        <v>0</v>
      </c>
      <c r="AH121" s="357">
        <v>0</v>
      </c>
      <c r="AI121" s="353">
        <v>0</v>
      </c>
      <c r="AJ121" s="354">
        <v>0</v>
      </c>
      <c r="AK121" s="383">
        <v>0</v>
      </c>
      <c r="AL121" s="357">
        <v>2</v>
      </c>
      <c r="AM121" s="357">
        <v>2</v>
      </c>
      <c r="AN121" s="357">
        <v>0</v>
      </c>
      <c r="AO121" s="357">
        <v>0</v>
      </c>
      <c r="AP121" s="382">
        <v>0</v>
      </c>
      <c r="AQ121" s="357">
        <v>0</v>
      </c>
      <c r="AR121" s="357">
        <v>0</v>
      </c>
      <c r="AS121" s="357">
        <v>0</v>
      </c>
      <c r="AT121" s="357">
        <v>0</v>
      </c>
      <c r="AU121" s="382">
        <v>0</v>
      </c>
      <c r="AV121" s="357">
        <v>0</v>
      </c>
      <c r="AW121" s="357">
        <v>0</v>
      </c>
      <c r="AX121" s="357">
        <v>0</v>
      </c>
      <c r="AY121" s="357">
        <v>0</v>
      </c>
      <c r="AZ121" s="382">
        <v>0</v>
      </c>
      <c r="BA121" s="353">
        <f t="shared" si="16"/>
        <v>34.8</v>
      </c>
      <c r="BB121" s="354">
        <f t="shared" si="16"/>
        <v>33.8</v>
      </c>
      <c r="BL121" s="387"/>
      <c r="BM121" s="387"/>
      <c r="BN121" s="387"/>
      <c r="BO121" s="387"/>
      <c r="BP121" s="387"/>
      <c r="BQ121" s="387"/>
      <c r="BR121" s="387"/>
      <c r="BS121" s="387"/>
      <c r="BT121" s="387"/>
      <c r="BU121" s="387"/>
      <c r="BV121" s="387"/>
      <c r="BW121" s="387"/>
      <c r="BX121" s="387"/>
    </row>
    <row r="122" spans="1:76" ht="16.5" customHeight="1">
      <c r="A122" s="460"/>
      <c r="B122" s="443" t="s">
        <v>13</v>
      </c>
      <c r="C122" s="356">
        <v>23.8</v>
      </c>
      <c r="D122" s="353">
        <v>34.8</v>
      </c>
      <c r="E122" s="353">
        <v>32.8</v>
      </c>
      <c r="F122" s="436">
        <f t="shared" si="17"/>
        <v>0</v>
      </c>
      <c r="G122" s="381">
        <f t="shared" si="18"/>
        <v>-2</v>
      </c>
      <c r="H122" s="440">
        <v>5</v>
      </c>
      <c r="I122" s="357">
        <v>5</v>
      </c>
      <c r="J122" s="354">
        <v>0</v>
      </c>
      <c r="K122" s="354">
        <v>0</v>
      </c>
      <c r="L122" s="383">
        <v>0</v>
      </c>
      <c r="M122" s="357">
        <v>1</v>
      </c>
      <c r="N122" s="358">
        <v>1</v>
      </c>
      <c r="O122" s="477">
        <v>0</v>
      </c>
      <c r="P122" s="354">
        <v>0</v>
      </c>
      <c r="Q122" s="383">
        <v>0</v>
      </c>
      <c r="R122" s="357">
        <v>14</v>
      </c>
      <c r="S122" s="357">
        <v>13</v>
      </c>
      <c r="T122" s="357">
        <v>0</v>
      </c>
      <c r="U122" s="358">
        <v>0</v>
      </c>
      <c r="V122" s="382">
        <v>0</v>
      </c>
      <c r="W122" s="357">
        <v>12.8</v>
      </c>
      <c r="X122" s="357">
        <v>11.8</v>
      </c>
      <c r="Y122" s="357">
        <v>0</v>
      </c>
      <c r="Z122" s="357">
        <v>0</v>
      </c>
      <c r="AA122" s="382">
        <v>0</v>
      </c>
      <c r="AB122" s="357">
        <v>0</v>
      </c>
      <c r="AC122" s="357">
        <v>0</v>
      </c>
      <c r="AD122" s="357">
        <v>0</v>
      </c>
      <c r="AE122" s="357">
        <v>0</v>
      </c>
      <c r="AF122" s="382">
        <v>0</v>
      </c>
      <c r="AG122" s="357">
        <v>0</v>
      </c>
      <c r="AH122" s="357">
        <v>0</v>
      </c>
      <c r="AI122" s="353">
        <v>0</v>
      </c>
      <c r="AJ122" s="354">
        <v>0</v>
      </c>
      <c r="AK122" s="382">
        <v>0</v>
      </c>
      <c r="AL122" s="357">
        <v>2</v>
      </c>
      <c r="AM122" s="357">
        <v>2</v>
      </c>
      <c r="AN122" s="357">
        <v>0</v>
      </c>
      <c r="AO122" s="357">
        <v>0</v>
      </c>
      <c r="AP122" s="382">
        <v>0</v>
      </c>
      <c r="AQ122" s="357">
        <v>0</v>
      </c>
      <c r="AR122" s="357">
        <v>0</v>
      </c>
      <c r="AS122" s="357">
        <v>0</v>
      </c>
      <c r="AT122" s="357">
        <v>0</v>
      </c>
      <c r="AU122" s="382">
        <v>0</v>
      </c>
      <c r="AV122" s="357">
        <v>0</v>
      </c>
      <c r="AW122" s="357">
        <v>0</v>
      </c>
      <c r="AX122" s="357">
        <v>0</v>
      </c>
      <c r="AY122" s="357">
        <v>0</v>
      </c>
      <c r="AZ122" s="382">
        <v>0</v>
      </c>
      <c r="BA122" s="357">
        <f t="shared" si="16"/>
        <v>34.8</v>
      </c>
      <c r="BB122" s="358">
        <f t="shared" si="16"/>
        <v>32.8</v>
      </c>
      <c r="BL122" s="387"/>
      <c r="BM122" s="387"/>
      <c r="BN122" s="387"/>
      <c r="BO122" s="387"/>
      <c r="BP122" s="387"/>
      <c r="BQ122" s="387"/>
      <c r="BR122" s="387"/>
      <c r="BS122" s="387"/>
      <c r="BT122" s="387"/>
      <c r="BU122" s="387"/>
      <c r="BV122" s="387"/>
      <c r="BW122" s="387"/>
      <c r="BX122" s="387"/>
    </row>
    <row r="123" spans="1:76" ht="16.5" customHeight="1" thickBot="1">
      <c r="A123" s="463"/>
      <c r="B123" s="445" t="s">
        <v>14</v>
      </c>
      <c r="C123" s="360">
        <v>23.8</v>
      </c>
      <c r="D123" s="361">
        <v>34.8</v>
      </c>
      <c r="E123" s="361">
        <v>32.8</v>
      </c>
      <c r="F123" s="464">
        <f t="shared" si="17"/>
        <v>0</v>
      </c>
      <c r="G123" s="449">
        <f t="shared" si="18"/>
        <v>-2</v>
      </c>
      <c r="H123" s="448">
        <v>5</v>
      </c>
      <c r="I123" s="361">
        <v>5</v>
      </c>
      <c r="J123" s="362">
        <v>0</v>
      </c>
      <c r="K123" s="362">
        <v>0</v>
      </c>
      <c r="L123" s="449">
        <v>0</v>
      </c>
      <c r="M123" s="361">
        <v>1</v>
      </c>
      <c r="N123" s="362">
        <v>1</v>
      </c>
      <c r="O123" s="480">
        <v>0</v>
      </c>
      <c r="P123" s="362">
        <v>0</v>
      </c>
      <c r="Q123" s="449">
        <v>0</v>
      </c>
      <c r="R123" s="361">
        <v>14</v>
      </c>
      <c r="S123" s="361">
        <v>13</v>
      </c>
      <c r="T123" s="361">
        <v>0</v>
      </c>
      <c r="U123" s="362">
        <v>0</v>
      </c>
      <c r="V123" s="449">
        <v>0</v>
      </c>
      <c r="W123" s="361">
        <v>12.8</v>
      </c>
      <c r="X123" s="361">
        <v>11.8</v>
      </c>
      <c r="Y123" s="361">
        <v>0</v>
      </c>
      <c r="Z123" s="361">
        <v>0</v>
      </c>
      <c r="AA123" s="449">
        <v>0</v>
      </c>
      <c r="AB123" s="361">
        <v>0</v>
      </c>
      <c r="AC123" s="362">
        <v>0</v>
      </c>
      <c r="AD123" s="361">
        <v>0</v>
      </c>
      <c r="AE123" s="361">
        <v>0</v>
      </c>
      <c r="AF123" s="449">
        <v>0</v>
      </c>
      <c r="AG123" s="361">
        <v>0</v>
      </c>
      <c r="AH123" s="361">
        <v>0</v>
      </c>
      <c r="AI123" s="361">
        <v>0</v>
      </c>
      <c r="AJ123" s="362">
        <v>0</v>
      </c>
      <c r="AK123" s="452">
        <v>0</v>
      </c>
      <c r="AL123" s="361">
        <v>2</v>
      </c>
      <c r="AM123" s="361">
        <v>2</v>
      </c>
      <c r="AN123" s="361">
        <v>0</v>
      </c>
      <c r="AO123" s="361">
        <v>0</v>
      </c>
      <c r="AP123" s="449">
        <v>0</v>
      </c>
      <c r="AQ123" s="361">
        <v>0</v>
      </c>
      <c r="AR123" s="361">
        <v>0</v>
      </c>
      <c r="AS123" s="361">
        <v>0</v>
      </c>
      <c r="AT123" s="361">
        <v>0</v>
      </c>
      <c r="AU123" s="449">
        <v>0</v>
      </c>
      <c r="AV123" s="361">
        <v>0</v>
      </c>
      <c r="AW123" s="361">
        <v>0</v>
      </c>
      <c r="AX123" s="361">
        <v>0</v>
      </c>
      <c r="AY123" s="361">
        <v>0</v>
      </c>
      <c r="AZ123" s="449">
        <v>0</v>
      </c>
      <c r="BA123" s="465">
        <f t="shared" si="16"/>
        <v>34.8</v>
      </c>
      <c r="BB123" s="451">
        <f t="shared" si="16"/>
        <v>32.8</v>
      </c>
      <c r="BL123" s="387"/>
      <c r="BM123" s="387"/>
      <c r="BN123" s="387"/>
      <c r="BO123" s="387"/>
      <c r="BP123" s="387"/>
      <c r="BQ123" s="387"/>
      <c r="BR123" s="387"/>
      <c r="BS123" s="387"/>
      <c r="BT123" s="387"/>
      <c r="BU123" s="387"/>
      <c r="BV123" s="387"/>
      <c r="BW123" s="387"/>
      <c r="BX123" s="387"/>
    </row>
    <row r="124" spans="6:76" s="385" customFormat="1" ht="16.5" customHeight="1">
      <c r="F124" s="386"/>
      <c r="R124" s="387"/>
      <c r="S124" s="387"/>
      <c r="T124" s="387"/>
      <c r="U124" s="387"/>
      <c r="V124" s="387"/>
      <c r="W124" s="880"/>
      <c r="BC124" s="387"/>
      <c r="BD124" s="387"/>
      <c r="BE124" s="387"/>
      <c r="BF124" s="387"/>
      <c r="BG124" s="387"/>
      <c r="BH124" s="387"/>
      <c r="BI124" s="387"/>
      <c r="BJ124" s="387"/>
      <c r="BK124" s="387"/>
      <c r="BL124" s="387"/>
      <c r="BM124" s="387"/>
      <c r="BN124" s="387"/>
      <c r="BO124" s="387"/>
      <c r="BP124" s="387"/>
      <c r="BQ124" s="387"/>
      <c r="BR124" s="387"/>
      <c r="BS124" s="387"/>
      <c r="BT124" s="387"/>
      <c r="BU124" s="387"/>
      <c r="BV124" s="387"/>
      <c r="BW124" s="387"/>
      <c r="BX124" s="387"/>
    </row>
    <row r="125" spans="6:76" s="385" customFormat="1" ht="16.5" customHeight="1">
      <c r="F125" s="386"/>
      <c r="R125" s="387"/>
      <c r="S125" s="387"/>
      <c r="T125" s="387"/>
      <c r="U125" s="387"/>
      <c r="V125" s="387"/>
      <c r="W125" s="387"/>
      <c r="BC125" s="387"/>
      <c r="BD125" s="387"/>
      <c r="BE125" s="387"/>
      <c r="BF125" s="387"/>
      <c r="BG125" s="387"/>
      <c r="BH125" s="387"/>
      <c r="BI125" s="387"/>
      <c r="BJ125" s="387"/>
      <c r="BK125" s="387"/>
      <c r="BL125" s="387"/>
      <c r="BM125" s="387"/>
      <c r="BN125" s="387"/>
      <c r="BO125" s="387"/>
      <c r="BP125" s="387"/>
      <c r="BQ125" s="387"/>
      <c r="BR125" s="387"/>
      <c r="BS125" s="387"/>
      <c r="BT125" s="387"/>
      <c r="BU125" s="387"/>
      <c r="BV125" s="387"/>
      <c r="BW125" s="387"/>
      <c r="BX125" s="387"/>
    </row>
    <row r="126" spans="6:76" s="385" customFormat="1" ht="16.5" customHeight="1" thickBot="1">
      <c r="F126" s="386"/>
      <c r="R126" s="387"/>
      <c r="S126" s="387"/>
      <c r="T126" s="387"/>
      <c r="U126" s="387"/>
      <c r="V126" s="387"/>
      <c r="W126" s="389"/>
      <c r="BC126" s="387"/>
      <c r="BD126" s="387"/>
      <c r="BE126" s="387"/>
      <c r="BF126" s="387"/>
      <c r="BG126" s="387"/>
      <c r="BH126" s="387"/>
      <c r="BI126" s="387"/>
      <c r="BJ126" s="387"/>
      <c r="BK126" s="387"/>
      <c r="BL126" s="387"/>
      <c r="BM126" s="387"/>
      <c r="BN126" s="387"/>
      <c r="BO126" s="387"/>
      <c r="BP126" s="387"/>
      <c r="BQ126" s="387"/>
      <c r="BR126" s="387"/>
      <c r="BS126" s="387"/>
      <c r="BT126" s="387"/>
      <c r="BU126" s="387"/>
      <c r="BV126" s="387"/>
      <c r="BW126" s="387"/>
      <c r="BX126" s="387"/>
    </row>
    <row r="127" spans="1:77" s="455" customFormat="1" ht="16.5" customHeight="1" thickBot="1">
      <c r="A127" s="946" t="s">
        <v>20</v>
      </c>
      <c r="B127" s="947"/>
      <c r="C127" s="947"/>
      <c r="D127" s="947"/>
      <c r="E127" s="947"/>
      <c r="F127" s="947"/>
      <c r="G127" s="947"/>
      <c r="H127" s="947"/>
      <c r="I127" s="947"/>
      <c r="J127" s="947"/>
      <c r="K127" s="947"/>
      <c r="L127" s="947"/>
      <c r="M127" s="947"/>
      <c r="N127" s="947"/>
      <c r="O127" s="947"/>
      <c r="P127" s="947"/>
      <c r="Q127" s="947"/>
      <c r="R127" s="947"/>
      <c r="S127" s="947"/>
      <c r="T127" s="947"/>
      <c r="U127" s="947"/>
      <c r="V127" s="948"/>
      <c r="W127" s="928" t="s">
        <v>20</v>
      </c>
      <c r="X127" s="913"/>
      <c r="Y127" s="913"/>
      <c r="Z127" s="913"/>
      <c r="AA127" s="913"/>
      <c r="AB127" s="913"/>
      <c r="AC127" s="913"/>
      <c r="AD127" s="913"/>
      <c r="AE127" s="913"/>
      <c r="AF127" s="913"/>
      <c r="AG127" s="913"/>
      <c r="AH127" s="913"/>
      <c r="AI127" s="913"/>
      <c r="AJ127" s="913"/>
      <c r="AK127" s="913"/>
      <c r="AL127" s="913"/>
      <c r="AM127" s="913"/>
      <c r="AN127" s="913"/>
      <c r="AO127" s="913"/>
      <c r="AP127" s="914"/>
      <c r="AQ127" s="928" t="s">
        <v>20</v>
      </c>
      <c r="AR127" s="923"/>
      <c r="AS127" s="923"/>
      <c r="AT127" s="923"/>
      <c r="AU127" s="923"/>
      <c r="AV127" s="923"/>
      <c r="AW127" s="923"/>
      <c r="AX127" s="923"/>
      <c r="AY127" s="923"/>
      <c r="AZ127" s="923"/>
      <c r="BA127" s="923"/>
      <c r="BB127" s="924"/>
      <c r="BC127" s="387"/>
      <c r="BD127" s="387"/>
      <c r="BE127" s="387"/>
      <c r="BF127" s="387"/>
      <c r="BG127" s="387"/>
      <c r="BH127" s="387"/>
      <c r="BI127" s="387"/>
      <c r="BJ127" s="387"/>
      <c r="BK127" s="387"/>
      <c r="BL127" s="387"/>
      <c r="BM127" s="387"/>
      <c r="BN127" s="387"/>
      <c r="BO127" s="387"/>
      <c r="BP127" s="387"/>
      <c r="BQ127" s="387"/>
      <c r="BR127" s="387"/>
      <c r="BS127" s="387"/>
      <c r="BT127" s="387"/>
      <c r="BU127" s="387"/>
      <c r="BV127" s="387"/>
      <c r="BW127" s="387"/>
      <c r="BX127" s="387"/>
      <c r="BY127" s="530"/>
    </row>
    <row r="128" spans="1:77" s="395" customFormat="1" ht="70.5" customHeight="1" thickBot="1">
      <c r="A128" s="992" t="s">
        <v>34</v>
      </c>
      <c r="B128" s="993"/>
      <c r="C128" s="392" t="s">
        <v>171</v>
      </c>
      <c r="D128" s="393" t="s">
        <v>464</v>
      </c>
      <c r="E128" s="393" t="s">
        <v>167</v>
      </c>
      <c r="F128" s="393" t="s">
        <v>162</v>
      </c>
      <c r="G128" s="394" t="s">
        <v>170</v>
      </c>
      <c r="H128" s="956" t="s">
        <v>155</v>
      </c>
      <c r="I128" s="957"/>
      <c r="J128" s="957"/>
      <c r="K128" s="957"/>
      <c r="L128" s="958"/>
      <c r="M128" s="926" t="s">
        <v>104</v>
      </c>
      <c r="N128" s="926"/>
      <c r="O128" s="926"/>
      <c r="P128" s="927"/>
      <c r="Q128" s="927"/>
      <c r="R128" s="996" t="s">
        <v>69</v>
      </c>
      <c r="S128" s="926"/>
      <c r="T128" s="997"/>
      <c r="U128" s="997"/>
      <c r="V128" s="998"/>
      <c r="W128" s="918" t="s">
        <v>36</v>
      </c>
      <c r="X128" s="917"/>
      <c r="Y128" s="990"/>
      <c r="Z128" s="990"/>
      <c r="AA128" s="955"/>
      <c r="AB128" s="989" t="s">
        <v>37</v>
      </c>
      <c r="AC128" s="917"/>
      <c r="AD128" s="990"/>
      <c r="AE128" s="990"/>
      <c r="AF128" s="955"/>
      <c r="AG128" s="943" t="s">
        <v>169</v>
      </c>
      <c r="AH128" s="990"/>
      <c r="AI128" s="990"/>
      <c r="AJ128" s="990"/>
      <c r="AK128" s="990"/>
      <c r="AL128" s="916" t="s">
        <v>38</v>
      </c>
      <c r="AM128" s="943"/>
      <c r="AN128" s="943"/>
      <c r="AO128" s="943"/>
      <c r="AP128" s="925"/>
      <c r="AQ128" s="943" t="s">
        <v>103</v>
      </c>
      <c r="AR128" s="990"/>
      <c r="AS128" s="990"/>
      <c r="AT128" s="990"/>
      <c r="AU128" s="990"/>
      <c r="AV128" s="916" t="s">
        <v>39</v>
      </c>
      <c r="AW128" s="990"/>
      <c r="AX128" s="990"/>
      <c r="AY128" s="990"/>
      <c r="AZ128" s="955"/>
      <c r="BA128" s="917" t="s">
        <v>52</v>
      </c>
      <c r="BB128" s="942"/>
      <c r="BC128" s="387"/>
      <c r="BD128" s="387"/>
      <c r="BE128" s="387"/>
      <c r="BF128" s="387"/>
      <c r="BG128" s="387"/>
      <c r="BH128" s="387"/>
      <c r="BI128" s="387"/>
      <c r="BJ128" s="387"/>
      <c r="BK128" s="387"/>
      <c r="BL128" s="387"/>
      <c r="BM128" s="387"/>
      <c r="BN128" s="387"/>
      <c r="BO128" s="387"/>
      <c r="BP128" s="387"/>
      <c r="BQ128" s="387"/>
      <c r="BR128" s="387"/>
      <c r="BS128" s="387"/>
      <c r="BT128" s="387"/>
      <c r="BU128" s="387"/>
      <c r="BV128" s="387"/>
      <c r="BW128" s="387"/>
      <c r="BX128" s="387"/>
      <c r="BY128" s="531"/>
    </row>
    <row r="129" spans="1:77" s="409" customFormat="1" ht="34.5" customHeight="1" thickBot="1">
      <c r="A129" s="987"/>
      <c r="B129" s="988"/>
      <c r="C129" s="396"/>
      <c r="D129" s="397"/>
      <c r="E129" s="397"/>
      <c r="F129" s="398"/>
      <c r="G129" s="399"/>
      <c r="H129" s="400" t="s">
        <v>157</v>
      </c>
      <c r="I129" s="397" t="s">
        <v>168</v>
      </c>
      <c r="J129" s="401" t="s">
        <v>161</v>
      </c>
      <c r="K129" s="401" t="s">
        <v>165</v>
      </c>
      <c r="L129" s="402" t="s">
        <v>166</v>
      </c>
      <c r="M129" s="401" t="s">
        <v>157</v>
      </c>
      <c r="N129" s="397" t="s">
        <v>168</v>
      </c>
      <c r="O129" s="403" t="s">
        <v>160</v>
      </c>
      <c r="P129" s="401" t="s">
        <v>156</v>
      </c>
      <c r="Q129" s="404" t="s">
        <v>154</v>
      </c>
      <c r="R129" s="400" t="s">
        <v>157</v>
      </c>
      <c r="S129" s="397" t="s">
        <v>168</v>
      </c>
      <c r="T129" s="401" t="s">
        <v>160</v>
      </c>
      <c r="U129" s="401" t="s">
        <v>156</v>
      </c>
      <c r="V129" s="405" t="s">
        <v>154</v>
      </c>
      <c r="W129" s="401" t="s">
        <v>157</v>
      </c>
      <c r="X129" s="397" t="s">
        <v>158</v>
      </c>
      <c r="Y129" s="403" t="s">
        <v>160</v>
      </c>
      <c r="Z129" s="401" t="s">
        <v>156</v>
      </c>
      <c r="AA129" s="405" t="s">
        <v>154</v>
      </c>
      <c r="AB129" s="400" t="s">
        <v>157</v>
      </c>
      <c r="AC129" s="397" t="s">
        <v>158</v>
      </c>
      <c r="AD129" s="403" t="s">
        <v>160</v>
      </c>
      <c r="AE129" s="401" t="s">
        <v>156</v>
      </c>
      <c r="AF129" s="405" t="s">
        <v>154</v>
      </c>
      <c r="AG129" s="401" t="s">
        <v>157</v>
      </c>
      <c r="AH129" s="406" t="s">
        <v>158</v>
      </c>
      <c r="AI129" s="403" t="s">
        <v>161</v>
      </c>
      <c r="AJ129" s="401" t="s">
        <v>156</v>
      </c>
      <c r="AK129" s="404" t="s">
        <v>154</v>
      </c>
      <c r="AL129" s="400" t="s">
        <v>157</v>
      </c>
      <c r="AM129" s="397" t="s">
        <v>158</v>
      </c>
      <c r="AN129" s="403" t="s">
        <v>161</v>
      </c>
      <c r="AO129" s="401" t="s">
        <v>156</v>
      </c>
      <c r="AP129" s="405" t="s">
        <v>154</v>
      </c>
      <c r="AQ129" s="401" t="s">
        <v>157</v>
      </c>
      <c r="AR129" s="397" t="s">
        <v>158</v>
      </c>
      <c r="AS129" s="403" t="s">
        <v>161</v>
      </c>
      <c r="AT129" s="401" t="s">
        <v>156</v>
      </c>
      <c r="AU129" s="404" t="s">
        <v>154</v>
      </c>
      <c r="AV129" s="400" t="s">
        <v>157</v>
      </c>
      <c r="AW129" s="397" t="s">
        <v>158</v>
      </c>
      <c r="AX129" s="403" t="s">
        <v>161</v>
      </c>
      <c r="AY129" s="401" t="s">
        <v>156</v>
      </c>
      <c r="AZ129" s="405" t="s">
        <v>154</v>
      </c>
      <c r="BA129" s="401" t="s">
        <v>157</v>
      </c>
      <c r="BB129" s="397" t="s">
        <v>158</v>
      </c>
      <c r="BC129" s="407"/>
      <c r="BD129" s="407"/>
      <c r="BE129" s="407"/>
      <c r="BF129" s="407"/>
      <c r="BG129" s="407"/>
      <c r="BH129" s="407"/>
      <c r="BI129" s="407"/>
      <c r="BJ129" s="407"/>
      <c r="BK129" s="407"/>
      <c r="BL129" s="407"/>
      <c r="BM129" s="407"/>
      <c r="BN129" s="407"/>
      <c r="BO129" s="407"/>
      <c r="BP129" s="407"/>
      <c r="BQ129" s="407"/>
      <c r="BR129" s="407"/>
      <c r="BS129" s="407"/>
      <c r="BT129" s="407"/>
      <c r="BU129" s="407"/>
      <c r="BV129" s="407"/>
      <c r="BW129" s="407"/>
      <c r="BX129" s="407"/>
      <c r="BY129" s="408"/>
    </row>
    <row r="130" spans="1:77" s="422" customFormat="1" ht="34.5" customHeight="1" thickBot="1">
      <c r="A130" s="951" t="s">
        <v>164</v>
      </c>
      <c r="B130" s="952"/>
      <c r="C130" s="410"/>
      <c r="D130" s="411"/>
      <c r="E130" s="412"/>
      <c r="F130" s="413">
        <f>J130+O130+T130+Y130+AD130+AI130+AN130+AS130+AX130</f>
        <v>0</v>
      </c>
      <c r="G130" s="414"/>
      <c r="H130" s="415"/>
      <c r="I130" s="416"/>
      <c r="J130" s="417"/>
      <c r="K130" s="417"/>
      <c r="L130" s="418"/>
      <c r="M130" s="419"/>
      <c r="N130" s="416"/>
      <c r="O130" s="417"/>
      <c r="P130" s="417"/>
      <c r="Q130" s="420"/>
      <c r="R130" s="415"/>
      <c r="S130" s="416"/>
      <c r="T130" s="417"/>
      <c r="U130" s="417"/>
      <c r="V130" s="418"/>
      <c r="W130" s="419"/>
      <c r="X130" s="416"/>
      <c r="Y130" s="417"/>
      <c r="Z130" s="417"/>
      <c r="AA130" s="418"/>
      <c r="AB130" s="415"/>
      <c r="AC130" s="416"/>
      <c r="AD130" s="417"/>
      <c r="AE130" s="417"/>
      <c r="AF130" s="418"/>
      <c r="AG130" s="419"/>
      <c r="AH130" s="416"/>
      <c r="AI130" s="417"/>
      <c r="AJ130" s="417"/>
      <c r="AK130" s="420"/>
      <c r="AL130" s="415"/>
      <c r="AM130" s="416"/>
      <c r="AN130" s="417"/>
      <c r="AO130" s="417"/>
      <c r="AP130" s="418"/>
      <c r="AQ130" s="419"/>
      <c r="AR130" s="416"/>
      <c r="AS130" s="417"/>
      <c r="AT130" s="417"/>
      <c r="AU130" s="420"/>
      <c r="AV130" s="415"/>
      <c r="AW130" s="416"/>
      <c r="AX130" s="417"/>
      <c r="AY130" s="417"/>
      <c r="AZ130" s="418"/>
      <c r="BA130" s="419"/>
      <c r="BB130" s="416"/>
      <c r="BC130" s="407"/>
      <c r="BD130" s="407"/>
      <c r="BE130" s="407"/>
      <c r="BF130" s="407"/>
      <c r="BG130" s="407"/>
      <c r="BH130" s="407"/>
      <c r="BI130" s="407"/>
      <c r="BJ130" s="407"/>
      <c r="BK130" s="407"/>
      <c r="BL130" s="407"/>
      <c r="BM130" s="407"/>
      <c r="BN130" s="407"/>
      <c r="BO130" s="407"/>
      <c r="BP130" s="407"/>
      <c r="BQ130" s="407"/>
      <c r="BR130" s="407"/>
      <c r="BS130" s="407"/>
      <c r="BT130" s="407"/>
      <c r="BU130" s="407"/>
      <c r="BV130" s="407"/>
      <c r="BW130" s="407"/>
      <c r="BX130" s="407"/>
      <c r="BY130" s="421"/>
    </row>
    <row r="131" spans="1:76" s="433" customFormat="1" ht="33" customHeight="1" thickBot="1">
      <c r="A131" s="951" t="s">
        <v>163</v>
      </c>
      <c r="B131" s="952"/>
      <c r="C131" s="410"/>
      <c r="D131" s="411"/>
      <c r="E131" s="412"/>
      <c r="F131" s="416">
        <f>F130+F133+F134+F135+F136+F137+F138+F139+F140+F141+F142+F143+F144</f>
        <v>0</v>
      </c>
      <c r="G131" s="414"/>
      <c r="H131" s="415"/>
      <c r="I131" s="423"/>
      <c r="J131" s="424"/>
      <c r="K131" s="424"/>
      <c r="L131" s="418"/>
      <c r="M131" s="419"/>
      <c r="N131" s="416"/>
      <c r="O131" s="417"/>
      <c r="P131" s="424"/>
      <c r="Q131" s="425"/>
      <c r="R131" s="415"/>
      <c r="S131" s="423"/>
      <c r="T131" s="417"/>
      <c r="U131" s="424"/>
      <c r="V131" s="418"/>
      <c r="W131" s="419"/>
      <c r="X131" s="423"/>
      <c r="Y131" s="417"/>
      <c r="Z131" s="424"/>
      <c r="AA131" s="418"/>
      <c r="AB131" s="415"/>
      <c r="AC131" s="423"/>
      <c r="AD131" s="417"/>
      <c r="AE131" s="424"/>
      <c r="AF131" s="418"/>
      <c r="AG131" s="419"/>
      <c r="AH131" s="423"/>
      <c r="AI131" s="417"/>
      <c r="AJ131" s="426"/>
      <c r="AK131" s="427"/>
      <c r="AL131" s="428"/>
      <c r="AM131" s="429"/>
      <c r="AN131" s="430"/>
      <c r="AO131" s="426"/>
      <c r="AP131" s="431"/>
      <c r="AQ131" s="432"/>
      <c r="AR131" s="429"/>
      <c r="AS131" s="430"/>
      <c r="AT131" s="424"/>
      <c r="AU131" s="425"/>
      <c r="AV131" s="415"/>
      <c r="AW131" s="423"/>
      <c r="AX131" s="417"/>
      <c r="AY131" s="424"/>
      <c r="AZ131" s="418"/>
      <c r="BA131" s="419"/>
      <c r="BB131" s="416"/>
      <c r="BC131" s="407"/>
      <c r="BD131" s="407"/>
      <c r="BE131" s="407"/>
      <c r="BF131" s="407"/>
      <c r="BG131" s="407"/>
      <c r="BH131" s="407"/>
      <c r="BI131" s="407"/>
      <c r="BJ131" s="407"/>
      <c r="BK131" s="407"/>
      <c r="BL131" s="407"/>
      <c r="BM131" s="407"/>
      <c r="BN131" s="407"/>
      <c r="BO131" s="407"/>
      <c r="BP131" s="407"/>
      <c r="BQ131" s="407"/>
      <c r="BR131" s="407"/>
      <c r="BS131" s="407"/>
      <c r="BT131" s="407"/>
      <c r="BU131" s="407"/>
      <c r="BV131" s="407"/>
      <c r="BW131" s="407"/>
      <c r="BX131" s="407"/>
    </row>
    <row r="132" spans="1:63" s="433" customFormat="1" ht="34.5" customHeight="1" thickBot="1">
      <c r="A132" s="959" t="s">
        <v>465</v>
      </c>
      <c r="B132" s="960"/>
      <c r="C132" s="410"/>
      <c r="D132" s="411"/>
      <c r="E132" s="412"/>
      <c r="F132" s="416">
        <f>F130-F131</f>
        <v>0</v>
      </c>
      <c r="G132" s="481"/>
      <c r="H132" s="415"/>
      <c r="I132" s="423"/>
      <c r="J132" s="424"/>
      <c r="K132" s="424"/>
      <c r="L132" s="418"/>
      <c r="M132" s="419"/>
      <c r="N132" s="416"/>
      <c r="O132" s="417"/>
      <c r="P132" s="424"/>
      <c r="Q132" s="425"/>
      <c r="R132" s="415"/>
      <c r="S132" s="423"/>
      <c r="T132" s="417"/>
      <c r="U132" s="424"/>
      <c r="V132" s="418"/>
      <c r="W132" s="419"/>
      <c r="X132" s="423"/>
      <c r="Y132" s="417"/>
      <c r="Z132" s="424"/>
      <c r="AA132" s="418"/>
      <c r="AB132" s="415"/>
      <c r="AC132" s="423"/>
      <c r="AD132" s="417"/>
      <c r="AE132" s="424"/>
      <c r="AF132" s="418"/>
      <c r="AG132" s="419"/>
      <c r="AH132" s="423"/>
      <c r="AI132" s="417"/>
      <c r="AJ132" s="424"/>
      <c r="AK132" s="425"/>
      <c r="AL132" s="415"/>
      <c r="AM132" s="423"/>
      <c r="AN132" s="417"/>
      <c r="AO132" s="424"/>
      <c r="AP132" s="418"/>
      <c r="AQ132" s="419"/>
      <c r="AR132" s="423"/>
      <c r="AS132" s="417"/>
      <c r="AT132" s="417"/>
      <c r="AU132" s="425"/>
      <c r="AV132" s="415"/>
      <c r="AW132" s="423"/>
      <c r="AX132" s="417"/>
      <c r="AY132" s="424"/>
      <c r="AZ132" s="418"/>
      <c r="BA132" s="419"/>
      <c r="BB132" s="416"/>
      <c r="BC132" s="407"/>
      <c r="BD132" s="407"/>
      <c r="BE132" s="407"/>
      <c r="BF132" s="407"/>
      <c r="BG132" s="407"/>
      <c r="BH132" s="407"/>
      <c r="BI132" s="407"/>
      <c r="BJ132" s="407"/>
      <c r="BK132" s="407"/>
    </row>
    <row r="133" spans="1:54" ht="16.5" customHeight="1">
      <c r="A133" s="456"/>
      <c r="B133" s="435" t="s">
        <v>3</v>
      </c>
      <c r="C133" s="352">
        <v>63.5</v>
      </c>
      <c r="D133" s="353">
        <v>59</v>
      </c>
      <c r="E133" s="353">
        <v>56</v>
      </c>
      <c r="F133" s="436">
        <f>J133+O133+T133+Y133+AD133+AI133+AN133+AS133+AX133</f>
        <v>0</v>
      </c>
      <c r="G133" s="381">
        <f>E133-D133</f>
        <v>-3</v>
      </c>
      <c r="H133" s="475">
        <v>6</v>
      </c>
      <c r="I133" s="354">
        <v>5</v>
      </c>
      <c r="J133" s="354">
        <v>0</v>
      </c>
      <c r="K133" s="354">
        <v>0</v>
      </c>
      <c r="L133" s="384">
        <v>0</v>
      </c>
      <c r="M133" s="353">
        <v>4</v>
      </c>
      <c r="N133" s="354">
        <v>4</v>
      </c>
      <c r="O133" s="354">
        <v>0</v>
      </c>
      <c r="P133" s="354">
        <v>0</v>
      </c>
      <c r="Q133" s="384">
        <v>0</v>
      </c>
      <c r="R133" s="353">
        <v>35</v>
      </c>
      <c r="S133" s="354">
        <v>33</v>
      </c>
      <c r="T133" s="354">
        <v>0</v>
      </c>
      <c r="U133" s="354">
        <v>0</v>
      </c>
      <c r="V133" s="383">
        <v>0</v>
      </c>
      <c r="W133" s="353">
        <v>11</v>
      </c>
      <c r="X133" s="354">
        <v>11</v>
      </c>
      <c r="Y133" s="354">
        <v>0</v>
      </c>
      <c r="Z133" s="381">
        <v>0</v>
      </c>
      <c r="AA133" s="471">
        <v>0</v>
      </c>
      <c r="AB133" s="353">
        <v>2</v>
      </c>
      <c r="AC133" s="354">
        <v>2</v>
      </c>
      <c r="AD133" s="354">
        <v>0</v>
      </c>
      <c r="AE133" s="354">
        <v>0</v>
      </c>
      <c r="AF133" s="381">
        <v>0</v>
      </c>
      <c r="AG133" s="475">
        <v>0</v>
      </c>
      <c r="AH133" s="354">
        <v>0</v>
      </c>
      <c r="AI133" s="354">
        <v>0</v>
      </c>
      <c r="AJ133" s="354">
        <v>0</v>
      </c>
      <c r="AK133" s="381">
        <v>0</v>
      </c>
      <c r="AL133" s="475">
        <v>0</v>
      </c>
      <c r="AM133" s="354">
        <v>0</v>
      </c>
      <c r="AN133" s="353">
        <v>0</v>
      </c>
      <c r="AO133" s="353">
        <v>0</v>
      </c>
      <c r="AP133" s="384">
        <v>0</v>
      </c>
      <c r="AQ133" s="353">
        <v>0</v>
      </c>
      <c r="AR133" s="353">
        <v>0</v>
      </c>
      <c r="AS133" s="353">
        <v>0</v>
      </c>
      <c r="AT133" s="353">
        <v>0</v>
      </c>
      <c r="AU133" s="384">
        <v>0</v>
      </c>
      <c r="AV133" s="353">
        <v>1</v>
      </c>
      <c r="AW133" s="353">
        <v>1</v>
      </c>
      <c r="AX133" s="353">
        <v>0</v>
      </c>
      <c r="AY133" s="458">
        <v>0</v>
      </c>
      <c r="AZ133" s="471">
        <v>0</v>
      </c>
      <c r="BA133" s="353">
        <f aca="true" t="shared" si="19" ref="BA133:BB144">H133+M133+R133+W133+AB133+AG133+AL133+AQ133+AV133</f>
        <v>59</v>
      </c>
      <c r="BB133" s="354">
        <f t="shared" si="19"/>
        <v>56</v>
      </c>
    </row>
    <row r="134" spans="1:54" ht="16.5" customHeight="1">
      <c r="A134" s="459"/>
      <c r="B134" s="439" t="s">
        <v>4</v>
      </c>
      <c r="C134" s="356">
        <v>63.5</v>
      </c>
      <c r="D134" s="353">
        <v>59</v>
      </c>
      <c r="E134" s="353">
        <v>56</v>
      </c>
      <c r="F134" s="436">
        <f aca="true" t="shared" si="20" ref="F134:F144">J134+O134+T134+Y134+AD134+AI134+AN134+AS134+AX134</f>
        <v>0</v>
      </c>
      <c r="G134" s="608">
        <f aca="true" t="shared" si="21" ref="G134:G144">E134-D134</f>
        <v>-3</v>
      </c>
      <c r="H134" s="440">
        <v>6</v>
      </c>
      <c r="I134" s="358">
        <v>5</v>
      </c>
      <c r="J134" s="354">
        <v>0</v>
      </c>
      <c r="K134" s="354">
        <v>0</v>
      </c>
      <c r="L134" s="382">
        <v>0</v>
      </c>
      <c r="M134" s="357">
        <v>4</v>
      </c>
      <c r="N134" s="358">
        <v>4</v>
      </c>
      <c r="O134" s="358">
        <v>0</v>
      </c>
      <c r="P134" s="358">
        <v>0</v>
      </c>
      <c r="Q134" s="382">
        <v>0</v>
      </c>
      <c r="R134" s="357">
        <v>35</v>
      </c>
      <c r="S134" s="358">
        <v>33</v>
      </c>
      <c r="T134" s="358">
        <v>0</v>
      </c>
      <c r="U134" s="358">
        <v>0</v>
      </c>
      <c r="V134" s="382">
        <v>0</v>
      </c>
      <c r="W134" s="357">
        <v>11</v>
      </c>
      <c r="X134" s="358">
        <v>11</v>
      </c>
      <c r="Y134" s="358">
        <v>0</v>
      </c>
      <c r="Z134" s="608">
        <v>0</v>
      </c>
      <c r="AA134" s="359">
        <v>0</v>
      </c>
      <c r="AB134" s="357">
        <v>2</v>
      </c>
      <c r="AC134" s="358">
        <v>2</v>
      </c>
      <c r="AD134" s="358">
        <v>0</v>
      </c>
      <c r="AE134" s="358">
        <v>0</v>
      </c>
      <c r="AF134" s="608">
        <v>0</v>
      </c>
      <c r="AG134" s="440">
        <v>0</v>
      </c>
      <c r="AH134" s="358">
        <v>0</v>
      </c>
      <c r="AI134" s="358">
        <v>0</v>
      </c>
      <c r="AJ134" s="358">
        <v>0</v>
      </c>
      <c r="AK134" s="608">
        <v>0</v>
      </c>
      <c r="AL134" s="440">
        <v>0</v>
      </c>
      <c r="AM134" s="358">
        <v>0</v>
      </c>
      <c r="AN134" s="353">
        <v>0</v>
      </c>
      <c r="AO134" s="353">
        <v>0</v>
      </c>
      <c r="AP134" s="383">
        <v>0</v>
      </c>
      <c r="AQ134" s="357">
        <v>0</v>
      </c>
      <c r="AR134" s="353">
        <v>0</v>
      </c>
      <c r="AS134" s="353">
        <v>0</v>
      </c>
      <c r="AT134" s="353">
        <v>0</v>
      </c>
      <c r="AU134" s="383">
        <v>0</v>
      </c>
      <c r="AV134" s="357">
        <v>1</v>
      </c>
      <c r="AW134" s="357">
        <v>1</v>
      </c>
      <c r="AX134" s="353">
        <v>0</v>
      </c>
      <c r="AY134" s="354">
        <v>0</v>
      </c>
      <c r="AZ134" s="355">
        <v>0</v>
      </c>
      <c r="BA134" s="353">
        <f t="shared" si="19"/>
        <v>59</v>
      </c>
      <c r="BB134" s="354">
        <f t="shared" si="19"/>
        <v>56</v>
      </c>
    </row>
    <row r="135" spans="1:54" ht="16.5" customHeight="1">
      <c r="A135" s="460"/>
      <c r="B135" s="442" t="s">
        <v>5</v>
      </c>
      <c r="C135" s="356">
        <v>63.5</v>
      </c>
      <c r="D135" s="353">
        <v>59</v>
      </c>
      <c r="E135" s="353">
        <v>56</v>
      </c>
      <c r="F135" s="436">
        <f t="shared" si="20"/>
        <v>0</v>
      </c>
      <c r="G135" s="608">
        <f t="shared" si="21"/>
        <v>-3</v>
      </c>
      <c r="H135" s="440">
        <v>6</v>
      </c>
      <c r="I135" s="358">
        <v>5</v>
      </c>
      <c r="J135" s="354">
        <v>0</v>
      </c>
      <c r="K135" s="354">
        <v>0</v>
      </c>
      <c r="L135" s="382">
        <v>0</v>
      </c>
      <c r="M135" s="357">
        <v>4</v>
      </c>
      <c r="N135" s="358">
        <v>4</v>
      </c>
      <c r="O135" s="358">
        <v>0</v>
      </c>
      <c r="P135" s="358">
        <v>0</v>
      </c>
      <c r="Q135" s="382">
        <v>0</v>
      </c>
      <c r="R135" s="357">
        <v>35</v>
      </c>
      <c r="S135" s="358">
        <v>33</v>
      </c>
      <c r="T135" s="358">
        <v>0</v>
      </c>
      <c r="U135" s="358">
        <v>0</v>
      </c>
      <c r="V135" s="382">
        <v>0</v>
      </c>
      <c r="W135" s="357">
        <v>11</v>
      </c>
      <c r="X135" s="358">
        <v>11</v>
      </c>
      <c r="Y135" s="358">
        <v>0</v>
      </c>
      <c r="Z135" s="608">
        <v>0</v>
      </c>
      <c r="AA135" s="359">
        <v>0</v>
      </c>
      <c r="AB135" s="357">
        <v>2</v>
      </c>
      <c r="AC135" s="358">
        <v>2</v>
      </c>
      <c r="AD135" s="358">
        <v>0</v>
      </c>
      <c r="AE135" s="358">
        <v>0</v>
      </c>
      <c r="AF135" s="608">
        <v>0</v>
      </c>
      <c r="AG135" s="440">
        <v>0</v>
      </c>
      <c r="AH135" s="358">
        <v>0</v>
      </c>
      <c r="AI135" s="358">
        <v>0</v>
      </c>
      <c r="AJ135" s="358">
        <v>0</v>
      </c>
      <c r="AK135" s="608">
        <v>0</v>
      </c>
      <c r="AL135" s="440">
        <v>0</v>
      </c>
      <c r="AM135" s="358">
        <v>0</v>
      </c>
      <c r="AN135" s="357">
        <v>0</v>
      </c>
      <c r="AO135" s="357">
        <v>0</v>
      </c>
      <c r="AP135" s="382">
        <v>0</v>
      </c>
      <c r="AQ135" s="357">
        <v>0</v>
      </c>
      <c r="AR135" s="357">
        <v>0</v>
      </c>
      <c r="AS135" s="357">
        <v>0</v>
      </c>
      <c r="AT135" s="357">
        <v>0</v>
      </c>
      <c r="AU135" s="382">
        <v>0</v>
      </c>
      <c r="AV135" s="357">
        <v>1</v>
      </c>
      <c r="AW135" s="357">
        <v>1</v>
      </c>
      <c r="AX135" s="357">
        <v>0</v>
      </c>
      <c r="AY135" s="358">
        <v>0</v>
      </c>
      <c r="AZ135" s="359">
        <v>0</v>
      </c>
      <c r="BA135" s="353">
        <f t="shared" si="19"/>
        <v>59</v>
      </c>
      <c r="BB135" s="354">
        <f t="shared" si="19"/>
        <v>56</v>
      </c>
    </row>
    <row r="136" spans="1:54" ht="16.5" customHeight="1">
      <c r="A136" s="459"/>
      <c r="B136" s="439" t="s">
        <v>6</v>
      </c>
      <c r="C136" s="356">
        <v>63.5</v>
      </c>
      <c r="D136" s="353">
        <v>59</v>
      </c>
      <c r="E136" s="353">
        <v>54</v>
      </c>
      <c r="F136" s="436">
        <f t="shared" si="20"/>
        <v>0</v>
      </c>
      <c r="G136" s="608">
        <f t="shared" si="21"/>
        <v>-5</v>
      </c>
      <c r="H136" s="440">
        <v>6</v>
      </c>
      <c r="I136" s="358">
        <v>4</v>
      </c>
      <c r="J136" s="354">
        <v>0</v>
      </c>
      <c r="K136" s="354">
        <v>0</v>
      </c>
      <c r="L136" s="382">
        <v>0</v>
      </c>
      <c r="M136" s="357">
        <v>4</v>
      </c>
      <c r="N136" s="358">
        <v>4</v>
      </c>
      <c r="O136" s="358">
        <v>0</v>
      </c>
      <c r="P136" s="358">
        <v>0</v>
      </c>
      <c r="Q136" s="382">
        <v>0</v>
      </c>
      <c r="R136" s="357">
        <v>35</v>
      </c>
      <c r="S136" s="358">
        <v>32</v>
      </c>
      <c r="T136" s="358">
        <v>0</v>
      </c>
      <c r="U136" s="358">
        <v>0</v>
      </c>
      <c r="V136" s="382">
        <v>0</v>
      </c>
      <c r="W136" s="357">
        <v>11</v>
      </c>
      <c r="X136" s="358">
        <v>11</v>
      </c>
      <c r="Y136" s="358">
        <v>0</v>
      </c>
      <c r="Z136" s="608">
        <v>0</v>
      </c>
      <c r="AA136" s="359">
        <v>0</v>
      </c>
      <c r="AB136" s="357">
        <v>2</v>
      </c>
      <c r="AC136" s="358">
        <v>2</v>
      </c>
      <c r="AD136" s="358">
        <v>0</v>
      </c>
      <c r="AE136" s="358">
        <v>0</v>
      </c>
      <c r="AF136" s="608">
        <v>0</v>
      </c>
      <c r="AG136" s="440">
        <v>0</v>
      </c>
      <c r="AH136" s="358">
        <v>0</v>
      </c>
      <c r="AI136" s="358">
        <v>0</v>
      </c>
      <c r="AJ136" s="358">
        <v>0</v>
      </c>
      <c r="AK136" s="608">
        <v>0</v>
      </c>
      <c r="AL136" s="440">
        <v>0</v>
      </c>
      <c r="AM136" s="358">
        <v>0</v>
      </c>
      <c r="AN136" s="357">
        <v>0</v>
      </c>
      <c r="AO136" s="357">
        <v>0</v>
      </c>
      <c r="AP136" s="382">
        <v>0</v>
      </c>
      <c r="AQ136" s="357">
        <v>0</v>
      </c>
      <c r="AR136" s="357">
        <v>0</v>
      </c>
      <c r="AS136" s="357">
        <v>0</v>
      </c>
      <c r="AT136" s="357">
        <v>0</v>
      </c>
      <c r="AU136" s="382">
        <v>0</v>
      </c>
      <c r="AV136" s="357">
        <v>1</v>
      </c>
      <c r="AW136" s="357">
        <v>1</v>
      </c>
      <c r="AX136" s="357">
        <v>0</v>
      </c>
      <c r="AY136" s="358">
        <v>0</v>
      </c>
      <c r="AZ136" s="359">
        <v>0</v>
      </c>
      <c r="BA136" s="353">
        <f t="shared" si="19"/>
        <v>59</v>
      </c>
      <c r="BB136" s="354">
        <f t="shared" si="19"/>
        <v>54</v>
      </c>
    </row>
    <row r="137" spans="1:54" ht="16.5" customHeight="1">
      <c r="A137" s="460"/>
      <c r="B137" s="442" t="s">
        <v>7</v>
      </c>
      <c r="C137" s="356">
        <v>63.5</v>
      </c>
      <c r="D137" s="353">
        <v>59</v>
      </c>
      <c r="E137" s="353">
        <v>54</v>
      </c>
      <c r="F137" s="436">
        <f t="shared" si="20"/>
        <v>0</v>
      </c>
      <c r="G137" s="608">
        <f t="shared" si="21"/>
        <v>-5</v>
      </c>
      <c r="H137" s="440">
        <v>6</v>
      </c>
      <c r="I137" s="358">
        <v>4</v>
      </c>
      <c r="J137" s="358">
        <v>0</v>
      </c>
      <c r="K137" s="358">
        <v>0</v>
      </c>
      <c r="L137" s="382">
        <v>0</v>
      </c>
      <c r="M137" s="357">
        <v>4</v>
      </c>
      <c r="N137" s="358">
        <v>4</v>
      </c>
      <c r="O137" s="358">
        <v>0</v>
      </c>
      <c r="P137" s="358">
        <v>0</v>
      </c>
      <c r="Q137" s="382">
        <v>0</v>
      </c>
      <c r="R137" s="357">
        <v>35</v>
      </c>
      <c r="S137" s="358">
        <v>32</v>
      </c>
      <c r="T137" s="358">
        <v>0</v>
      </c>
      <c r="U137" s="358">
        <v>0</v>
      </c>
      <c r="V137" s="382">
        <v>0</v>
      </c>
      <c r="W137" s="357">
        <v>11</v>
      </c>
      <c r="X137" s="358">
        <v>11</v>
      </c>
      <c r="Y137" s="358">
        <v>0</v>
      </c>
      <c r="Z137" s="608">
        <v>0</v>
      </c>
      <c r="AA137" s="359">
        <v>0</v>
      </c>
      <c r="AB137" s="357">
        <v>2</v>
      </c>
      <c r="AC137" s="358">
        <v>2</v>
      </c>
      <c r="AD137" s="358">
        <v>0</v>
      </c>
      <c r="AE137" s="358">
        <v>0</v>
      </c>
      <c r="AF137" s="608">
        <v>0</v>
      </c>
      <c r="AG137" s="440">
        <v>0</v>
      </c>
      <c r="AH137" s="358">
        <v>0</v>
      </c>
      <c r="AI137" s="358">
        <v>0</v>
      </c>
      <c r="AJ137" s="358">
        <v>0</v>
      </c>
      <c r="AK137" s="608">
        <v>0</v>
      </c>
      <c r="AL137" s="440">
        <v>0</v>
      </c>
      <c r="AM137" s="358">
        <v>0</v>
      </c>
      <c r="AN137" s="357">
        <v>0</v>
      </c>
      <c r="AO137" s="357">
        <v>0</v>
      </c>
      <c r="AP137" s="382">
        <v>0</v>
      </c>
      <c r="AQ137" s="357">
        <v>0</v>
      </c>
      <c r="AR137" s="357">
        <v>0</v>
      </c>
      <c r="AS137" s="357">
        <v>0</v>
      </c>
      <c r="AT137" s="357">
        <v>0</v>
      </c>
      <c r="AU137" s="382">
        <v>0</v>
      </c>
      <c r="AV137" s="357">
        <v>1</v>
      </c>
      <c r="AW137" s="357">
        <v>1</v>
      </c>
      <c r="AX137" s="357">
        <v>0</v>
      </c>
      <c r="AY137" s="358">
        <v>0</v>
      </c>
      <c r="AZ137" s="359">
        <v>0</v>
      </c>
      <c r="BA137" s="353">
        <f t="shared" si="19"/>
        <v>59</v>
      </c>
      <c r="BB137" s="354">
        <f t="shared" si="19"/>
        <v>54</v>
      </c>
    </row>
    <row r="138" spans="1:54" ht="16.5" customHeight="1">
      <c r="A138" s="459"/>
      <c r="B138" s="439" t="s">
        <v>8</v>
      </c>
      <c r="C138" s="356">
        <v>63.5</v>
      </c>
      <c r="D138" s="353">
        <v>59</v>
      </c>
      <c r="E138" s="353">
        <v>54</v>
      </c>
      <c r="F138" s="436">
        <f t="shared" si="20"/>
        <v>0</v>
      </c>
      <c r="G138" s="608">
        <f t="shared" si="21"/>
        <v>-5</v>
      </c>
      <c r="H138" s="437">
        <v>6</v>
      </c>
      <c r="I138" s="354">
        <v>4</v>
      </c>
      <c r="J138" s="354">
        <v>0</v>
      </c>
      <c r="K138" s="354">
        <v>0</v>
      </c>
      <c r="L138" s="383">
        <v>0</v>
      </c>
      <c r="M138" s="353">
        <v>4</v>
      </c>
      <c r="N138" s="354">
        <v>4</v>
      </c>
      <c r="O138" s="354">
        <v>0</v>
      </c>
      <c r="P138" s="354">
        <v>0</v>
      </c>
      <c r="Q138" s="383">
        <v>0</v>
      </c>
      <c r="R138" s="357">
        <v>35</v>
      </c>
      <c r="S138" s="358">
        <v>32</v>
      </c>
      <c r="T138" s="358">
        <v>0</v>
      </c>
      <c r="U138" s="358">
        <v>0</v>
      </c>
      <c r="V138" s="382">
        <v>0</v>
      </c>
      <c r="W138" s="357">
        <v>11</v>
      </c>
      <c r="X138" s="358">
        <v>11</v>
      </c>
      <c r="Y138" s="358">
        <v>0</v>
      </c>
      <c r="Z138" s="608">
        <v>0</v>
      </c>
      <c r="AA138" s="359">
        <v>0</v>
      </c>
      <c r="AB138" s="357">
        <v>2</v>
      </c>
      <c r="AC138" s="358">
        <v>2</v>
      </c>
      <c r="AD138" s="358">
        <v>0</v>
      </c>
      <c r="AE138" s="358">
        <v>0</v>
      </c>
      <c r="AF138" s="608">
        <v>0</v>
      </c>
      <c r="AG138" s="440">
        <v>0</v>
      </c>
      <c r="AH138" s="358">
        <v>0</v>
      </c>
      <c r="AI138" s="358">
        <v>0</v>
      </c>
      <c r="AJ138" s="358">
        <v>0</v>
      </c>
      <c r="AK138" s="608">
        <v>0</v>
      </c>
      <c r="AL138" s="440">
        <v>0</v>
      </c>
      <c r="AM138" s="358">
        <v>0</v>
      </c>
      <c r="AN138" s="357">
        <v>0</v>
      </c>
      <c r="AO138" s="357">
        <v>0</v>
      </c>
      <c r="AP138" s="382">
        <v>0</v>
      </c>
      <c r="AQ138" s="357">
        <v>0</v>
      </c>
      <c r="AR138" s="357">
        <v>0</v>
      </c>
      <c r="AS138" s="357">
        <v>0</v>
      </c>
      <c r="AT138" s="357">
        <v>0</v>
      </c>
      <c r="AU138" s="382">
        <v>0</v>
      </c>
      <c r="AV138" s="357">
        <v>1</v>
      </c>
      <c r="AW138" s="357">
        <v>1</v>
      </c>
      <c r="AX138" s="357">
        <v>0</v>
      </c>
      <c r="AY138" s="358">
        <v>0</v>
      </c>
      <c r="AZ138" s="359">
        <v>0</v>
      </c>
      <c r="BA138" s="353">
        <f t="shared" si="19"/>
        <v>59</v>
      </c>
      <c r="BB138" s="354">
        <f t="shared" si="19"/>
        <v>54</v>
      </c>
    </row>
    <row r="139" spans="1:54" ht="16.5" customHeight="1">
      <c r="A139" s="460"/>
      <c r="B139" s="442" t="s">
        <v>9</v>
      </c>
      <c r="C139" s="356">
        <v>63.5</v>
      </c>
      <c r="D139" s="353">
        <v>59</v>
      </c>
      <c r="E139" s="353">
        <v>52</v>
      </c>
      <c r="F139" s="436">
        <v>0</v>
      </c>
      <c r="G139" s="608">
        <f t="shared" si="21"/>
        <v>-7</v>
      </c>
      <c r="H139" s="440">
        <v>6</v>
      </c>
      <c r="I139" s="358">
        <v>5</v>
      </c>
      <c r="J139" s="354">
        <v>0</v>
      </c>
      <c r="K139" s="354">
        <v>0</v>
      </c>
      <c r="L139" s="382">
        <v>0</v>
      </c>
      <c r="M139" s="357">
        <v>4</v>
      </c>
      <c r="N139" s="358">
        <v>4</v>
      </c>
      <c r="O139" s="358">
        <v>0</v>
      </c>
      <c r="P139" s="358">
        <v>0</v>
      </c>
      <c r="Q139" s="382">
        <v>0</v>
      </c>
      <c r="R139" s="357">
        <v>35</v>
      </c>
      <c r="S139" s="358">
        <v>31</v>
      </c>
      <c r="T139" s="358">
        <v>0</v>
      </c>
      <c r="U139" s="358">
        <v>0</v>
      </c>
      <c r="V139" s="382">
        <v>0</v>
      </c>
      <c r="W139" s="357">
        <v>11</v>
      </c>
      <c r="X139" s="358">
        <v>9</v>
      </c>
      <c r="Y139" s="358">
        <v>0</v>
      </c>
      <c r="Z139" s="608">
        <v>0</v>
      </c>
      <c r="AA139" s="359">
        <v>0</v>
      </c>
      <c r="AB139" s="357">
        <v>2</v>
      </c>
      <c r="AC139" s="358">
        <v>2</v>
      </c>
      <c r="AD139" s="358">
        <v>0</v>
      </c>
      <c r="AE139" s="358">
        <v>0</v>
      </c>
      <c r="AF139" s="608">
        <v>0</v>
      </c>
      <c r="AG139" s="440">
        <v>0</v>
      </c>
      <c r="AH139" s="358">
        <v>0</v>
      </c>
      <c r="AI139" s="358">
        <v>0</v>
      </c>
      <c r="AJ139" s="358">
        <v>0</v>
      </c>
      <c r="AK139" s="608">
        <v>0</v>
      </c>
      <c r="AL139" s="440">
        <v>0</v>
      </c>
      <c r="AM139" s="358">
        <v>0</v>
      </c>
      <c r="AN139" s="357">
        <v>0</v>
      </c>
      <c r="AO139" s="357">
        <v>0</v>
      </c>
      <c r="AP139" s="382">
        <v>0</v>
      </c>
      <c r="AQ139" s="357">
        <v>0</v>
      </c>
      <c r="AR139" s="357">
        <v>0</v>
      </c>
      <c r="AS139" s="357">
        <v>0</v>
      </c>
      <c r="AT139" s="357">
        <v>0</v>
      </c>
      <c r="AU139" s="382">
        <v>0</v>
      </c>
      <c r="AV139" s="357">
        <v>1</v>
      </c>
      <c r="AW139" s="357">
        <v>1</v>
      </c>
      <c r="AX139" s="357">
        <v>0</v>
      </c>
      <c r="AY139" s="358">
        <v>0</v>
      </c>
      <c r="AZ139" s="359">
        <v>0</v>
      </c>
      <c r="BA139" s="353">
        <f t="shared" si="19"/>
        <v>59</v>
      </c>
      <c r="BB139" s="354">
        <f t="shared" si="19"/>
        <v>52</v>
      </c>
    </row>
    <row r="140" spans="1:54" ht="16.5" customHeight="1">
      <c r="A140" s="459"/>
      <c r="B140" s="439" t="s">
        <v>10</v>
      </c>
      <c r="C140" s="356">
        <v>63.5</v>
      </c>
      <c r="D140" s="353">
        <v>59</v>
      </c>
      <c r="E140" s="353">
        <v>53</v>
      </c>
      <c r="F140" s="436">
        <f t="shared" si="20"/>
        <v>0</v>
      </c>
      <c r="G140" s="608">
        <f t="shared" si="21"/>
        <v>-6</v>
      </c>
      <c r="H140" s="440">
        <v>6</v>
      </c>
      <c r="I140" s="358">
        <v>5</v>
      </c>
      <c r="J140" s="354">
        <v>0</v>
      </c>
      <c r="K140" s="354">
        <v>0</v>
      </c>
      <c r="L140" s="382">
        <v>0</v>
      </c>
      <c r="M140" s="357">
        <v>4</v>
      </c>
      <c r="N140" s="358">
        <v>4</v>
      </c>
      <c r="O140" s="358">
        <v>0</v>
      </c>
      <c r="P140" s="358">
        <v>0</v>
      </c>
      <c r="Q140" s="382">
        <v>0</v>
      </c>
      <c r="R140" s="357">
        <v>35</v>
      </c>
      <c r="S140" s="358">
        <v>32</v>
      </c>
      <c r="T140" s="358">
        <v>0</v>
      </c>
      <c r="U140" s="358">
        <v>0</v>
      </c>
      <c r="V140" s="382">
        <v>0</v>
      </c>
      <c r="W140" s="357">
        <v>11</v>
      </c>
      <c r="X140" s="358">
        <v>9</v>
      </c>
      <c r="Y140" s="358">
        <v>0</v>
      </c>
      <c r="Z140" s="608">
        <v>0</v>
      </c>
      <c r="AA140" s="359">
        <v>0</v>
      </c>
      <c r="AB140" s="357">
        <v>2</v>
      </c>
      <c r="AC140" s="358">
        <v>2</v>
      </c>
      <c r="AD140" s="358">
        <v>0</v>
      </c>
      <c r="AE140" s="358">
        <v>0</v>
      </c>
      <c r="AF140" s="608">
        <v>0</v>
      </c>
      <c r="AG140" s="440">
        <v>0</v>
      </c>
      <c r="AH140" s="358">
        <v>0</v>
      </c>
      <c r="AI140" s="358">
        <v>0</v>
      </c>
      <c r="AJ140" s="358">
        <v>0</v>
      </c>
      <c r="AK140" s="608">
        <v>0</v>
      </c>
      <c r="AL140" s="440">
        <v>0</v>
      </c>
      <c r="AM140" s="358">
        <v>0</v>
      </c>
      <c r="AN140" s="357">
        <v>0</v>
      </c>
      <c r="AO140" s="357">
        <v>0</v>
      </c>
      <c r="AP140" s="382">
        <v>0</v>
      </c>
      <c r="AQ140" s="357">
        <v>0</v>
      </c>
      <c r="AR140" s="357">
        <v>0</v>
      </c>
      <c r="AS140" s="357">
        <v>0</v>
      </c>
      <c r="AT140" s="357">
        <v>0</v>
      </c>
      <c r="AU140" s="382">
        <v>0</v>
      </c>
      <c r="AV140" s="357">
        <v>1</v>
      </c>
      <c r="AW140" s="357">
        <v>1</v>
      </c>
      <c r="AX140" s="357">
        <v>0</v>
      </c>
      <c r="AY140" s="358">
        <v>0</v>
      </c>
      <c r="AZ140" s="359">
        <v>0</v>
      </c>
      <c r="BA140" s="353">
        <f t="shared" si="19"/>
        <v>59</v>
      </c>
      <c r="BB140" s="354">
        <f t="shared" si="19"/>
        <v>53</v>
      </c>
    </row>
    <row r="141" spans="1:54" ht="16.5" customHeight="1">
      <c r="A141" s="460"/>
      <c r="B141" s="442" t="s">
        <v>11</v>
      </c>
      <c r="C141" s="356">
        <v>63.5</v>
      </c>
      <c r="D141" s="353">
        <v>59</v>
      </c>
      <c r="E141" s="353">
        <v>53</v>
      </c>
      <c r="F141" s="436">
        <f t="shared" si="20"/>
        <v>0</v>
      </c>
      <c r="G141" s="608">
        <f t="shared" si="21"/>
        <v>-6</v>
      </c>
      <c r="H141" s="440">
        <v>6</v>
      </c>
      <c r="I141" s="358">
        <v>5</v>
      </c>
      <c r="J141" s="354">
        <v>0</v>
      </c>
      <c r="K141" s="354">
        <v>0</v>
      </c>
      <c r="L141" s="382">
        <v>0</v>
      </c>
      <c r="M141" s="357">
        <v>4</v>
      </c>
      <c r="N141" s="358">
        <v>4</v>
      </c>
      <c r="O141" s="358">
        <v>0</v>
      </c>
      <c r="P141" s="358">
        <v>0</v>
      </c>
      <c r="Q141" s="382">
        <v>0</v>
      </c>
      <c r="R141" s="357">
        <v>35</v>
      </c>
      <c r="S141" s="358">
        <v>32</v>
      </c>
      <c r="T141" s="358">
        <v>0</v>
      </c>
      <c r="U141" s="358">
        <v>0</v>
      </c>
      <c r="V141" s="382">
        <v>0</v>
      </c>
      <c r="W141" s="357">
        <v>11</v>
      </c>
      <c r="X141" s="358">
        <v>9</v>
      </c>
      <c r="Y141" s="358">
        <v>0</v>
      </c>
      <c r="Z141" s="608">
        <v>0</v>
      </c>
      <c r="AA141" s="359">
        <v>0</v>
      </c>
      <c r="AB141" s="357">
        <v>2</v>
      </c>
      <c r="AC141" s="358">
        <v>2</v>
      </c>
      <c r="AD141" s="358">
        <v>0</v>
      </c>
      <c r="AE141" s="358">
        <v>0</v>
      </c>
      <c r="AF141" s="608">
        <v>0</v>
      </c>
      <c r="AG141" s="440">
        <v>0</v>
      </c>
      <c r="AH141" s="358">
        <v>0</v>
      </c>
      <c r="AI141" s="358">
        <v>0</v>
      </c>
      <c r="AJ141" s="358">
        <v>0</v>
      </c>
      <c r="AK141" s="608">
        <v>0</v>
      </c>
      <c r="AL141" s="440">
        <v>0</v>
      </c>
      <c r="AM141" s="358">
        <v>0</v>
      </c>
      <c r="AN141" s="357">
        <v>0</v>
      </c>
      <c r="AO141" s="357">
        <v>0</v>
      </c>
      <c r="AP141" s="382">
        <v>0</v>
      </c>
      <c r="AQ141" s="357">
        <v>0</v>
      </c>
      <c r="AR141" s="357">
        <v>0</v>
      </c>
      <c r="AS141" s="357">
        <v>0</v>
      </c>
      <c r="AT141" s="357">
        <v>0</v>
      </c>
      <c r="AU141" s="382">
        <v>0</v>
      </c>
      <c r="AV141" s="357">
        <v>1</v>
      </c>
      <c r="AW141" s="357">
        <v>1</v>
      </c>
      <c r="AX141" s="357">
        <v>0</v>
      </c>
      <c r="AY141" s="358">
        <v>0</v>
      </c>
      <c r="AZ141" s="359">
        <v>0</v>
      </c>
      <c r="BA141" s="353">
        <f t="shared" si="19"/>
        <v>59</v>
      </c>
      <c r="BB141" s="354">
        <f t="shared" si="19"/>
        <v>53</v>
      </c>
    </row>
    <row r="142" spans="1:54" ht="16.5" customHeight="1">
      <c r="A142" s="459"/>
      <c r="B142" s="439" t="s">
        <v>12</v>
      </c>
      <c r="C142" s="356">
        <v>63.5</v>
      </c>
      <c r="D142" s="353">
        <v>59</v>
      </c>
      <c r="E142" s="353">
        <v>53</v>
      </c>
      <c r="F142" s="436">
        <f t="shared" si="20"/>
        <v>0</v>
      </c>
      <c r="G142" s="608">
        <f t="shared" si="21"/>
        <v>-6</v>
      </c>
      <c r="H142" s="440">
        <v>6</v>
      </c>
      <c r="I142" s="358">
        <v>5</v>
      </c>
      <c r="J142" s="354">
        <v>0</v>
      </c>
      <c r="K142" s="354">
        <v>0</v>
      </c>
      <c r="L142" s="382">
        <v>0</v>
      </c>
      <c r="M142" s="357">
        <v>4</v>
      </c>
      <c r="N142" s="358">
        <v>4</v>
      </c>
      <c r="O142" s="358">
        <v>0</v>
      </c>
      <c r="P142" s="358">
        <v>0</v>
      </c>
      <c r="Q142" s="382">
        <v>0</v>
      </c>
      <c r="R142" s="357">
        <v>35</v>
      </c>
      <c r="S142" s="358">
        <v>32</v>
      </c>
      <c r="T142" s="358">
        <v>0</v>
      </c>
      <c r="U142" s="358">
        <v>0</v>
      </c>
      <c r="V142" s="382">
        <v>0</v>
      </c>
      <c r="W142" s="357">
        <v>11</v>
      </c>
      <c r="X142" s="358">
        <v>9</v>
      </c>
      <c r="Y142" s="358">
        <v>0</v>
      </c>
      <c r="Z142" s="608">
        <v>0</v>
      </c>
      <c r="AA142" s="359">
        <v>0</v>
      </c>
      <c r="AB142" s="357">
        <v>2</v>
      </c>
      <c r="AC142" s="358">
        <v>2</v>
      </c>
      <c r="AD142" s="358">
        <v>0</v>
      </c>
      <c r="AE142" s="358">
        <v>0</v>
      </c>
      <c r="AF142" s="608">
        <v>0</v>
      </c>
      <c r="AG142" s="440">
        <v>0</v>
      </c>
      <c r="AH142" s="358">
        <v>0</v>
      </c>
      <c r="AI142" s="358">
        <v>0</v>
      </c>
      <c r="AJ142" s="358">
        <v>0</v>
      </c>
      <c r="AK142" s="608">
        <v>0</v>
      </c>
      <c r="AL142" s="440">
        <v>0</v>
      </c>
      <c r="AM142" s="358">
        <v>0</v>
      </c>
      <c r="AN142" s="357">
        <v>0</v>
      </c>
      <c r="AO142" s="357">
        <v>0</v>
      </c>
      <c r="AP142" s="382">
        <v>0</v>
      </c>
      <c r="AQ142" s="357">
        <v>0</v>
      </c>
      <c r="AR142" s="357">
        <v>0</v>
      </c>
      <c r="AS142" s="357">
        <v>0</v>
      </c>
      <c r="AT142" s="357">
        <v>0</v>
      </c>
      <c r="AU142" s="382">
        <v>0</v>
      </c>
      <c r="AV142" s="357">
        <v>1</v>
      </c>
      <c r="AW142" s="357">
        <v>1</v>
      </c>
      <c r="AX142" s="357">
        <v>0</v>
      </c>
      <c r="AY142" s="358">
        <v>0</v>
      </c>
      <c r="AZ142" s="359">
        <v>0</v>
      </c>
      <c r="BA142" s="353">
        <f t="shared" si="19"/>
        <v>59</v>
      </c>
      <c r="BB142" s="354">
        <f t="shared" si="19"/>
        <v>53</v>
      </c>
    </row>
    <row r="143" spans="1:54" ht="16.5" customHeight="1">
      <c r="A143" s="460"/>
      <c r="B143" s="443" t="s">
        <v>13</v>
      </c>
      <c r="C143" s="356">
        <v>63.5</v>
      </c>
      <c r="D143" s="353">
        <v>59</v>
      </c>
      <c r="E143" s="353">
        <v>53</v>
      </c>
      <c r="F143" s="436">
        <f t="shared" si="20"/>
        <v>0</v>
      </c>
      <c r="G143" s="608">
        <f t="shared" si="21"/>
        <v>-6</v>
      </c>
      <c r="H143" s="440">
        <v>6</v>
      </c>
      <c r="I143" s="358">
        <v>5</v>
      </c>
      <c r="J143" s="354">
        <v>0</v>
      </c>
      <c r="K143" s="354">
        <v>0</v>
      </c>
      <c r="L143" s="382">
        <v>0</v>
      </c>
      <c r="M143" s="357">
        <v>4</v>
      </c>
      <c r="N143" s="358">
        <v>4</v>
      </c>
      <c r="O143" s="358">
        <v>0</v>
      </c>
      <c r="P143" s="358">
        <v>0</v>
      </c>
      <c r="Q143" s="382">
        <v>0</v>
      </c>
      <c r="R143" s="357">
        <v>35</v>
      </c>
      <c r="S143" s="358">
        <v>32</v>
      </c>
      <c r="T143" s="358">
        <v>0</v>
      </c>
      <c r="U143" s="358">
        <v>0</v>
      </c>
      <c r="V143" s="382">
        <v>0</v>
      </c>
      <c r="W143" s="357">
        <v>11</v>
      </c>
      <c r="X143" s="358">
        <v>9</v>
      </c>
      <c r="Y143" s="358">
        <v>0</v>
      </c>
      <c r="Z143" s="608">
        <v>0</v>
      </c>
      <c r="AA143" s="359">
        <v>0</v>
      </c>
      <c r="AB143" s="357">
        <v>2</v>
      </c>
      <c r="AC143" s="358">
        <v>2</v>
      </c>
      <c r="AD143" s="358">
        <v>0</v>
      </c>
      <c r="AE143" s="358">
        <v>0</v>
      </c>
      <c r="AF143" s="608">
        <v>0</v>
      </c>
      <c r="AG143" s="440">
        <v>0</v>
      </c>
      <c r="AH143" s="358">
        <v>0</v>
      </c>
      <c r="AI143" s="358">
        <v>0</v>
      </c>
      <c r="AJ143" s="358">
        <v>0</v>
      </c>
      <c r="AK143" s="608">
        <v>0</v>
      </c>
      <c r="AL143" s="440">
        <v>0</v>
      </c>
      <c r="AM143" s="358">
        <v>0</v>
      </c>
      <c r="AN143" s="357">
        <v>0</v>
      </c>
      <c r="AO143" s="357">
        <v>0</v>
      </c>
      <c r="AP143" s="382">
        <v>0</v>
      </c>
      <c r="AQ143" s="357">
        <v>0</v>
      </c>
      <c r="AR143" s="357">
        <v>0</v>
      </c>
      <c r="AS143" s="357">
        <v>0</v>
      </c>
      <c r="AT143" s="357">
        <v>0</v>
      </c>
      <c r="AU143" s="382">
        <v>0</v>
      </c>
      <c r="AV143" s="357">
        <v>1</v>
      </c>
      <c r="AW143" s="357">
        <v>1</v>
      </c>
      <c r="AX143" s="357">
        <v>0</v>
      </c>
      <c r="AY143" s="358">
        <v>0</v>
      </c>
      <c r="AZ143" s="359">
        <v>0</v>
      </c>
      <c r="BA143" s="353">
        <f t="shared" si="19"/>
        <v>59</v>
      </c>
      <c r="BB143" s="354">
        <f t="shared" si="19"/>
        <v>53</v>
      </c>
    </row>
    <row r="144" spans="1:54" ht="16.5" customHeight="1" thickBot="1">
      <c r="A144" s="463"/>
      <c r="B144" s="472" t="s">
        <v>14</v>
      </c>
      <c r="C144" s="360">
        <v>63.5</v>
      </c>
      <c r="D144" s="361">
        <v>62</v>
      </c>
      <c r="E144" s="361">
        <v>56</v>
      </c>
      <c r="F144" s="464">
        <f t="shared" si="20"/>
        <v>0</v>
      </c>
      <c r="G144" s="447">
        <f t="shared" si="21"/>
        <v>-6</v>
      </c>
      <c r="H144" s="448">
        <v>5</v>
      </c>
      <c r="I144" s="362">
        <v>5</v>
      </c>
      <c r="J144" s="362">
        <v>0</v>
      </c>
      <c r="K144" s="362">
        <v>0</v>
      </c>
      <c r="L144" s="449">
        <v>0</v>
      </c>
      <c r="M144" s="361">
        <v>4</v>
      </c>
      <c r="N144" s="362">
        <v>4</v>
      </c>
      <c r="O144" s="362">
        <v>0</v>
      </c>
      <c r="P144" s="362">
        <v>0</v>
      </c>
      <c r="Q144" s="449">
        <v>0</v>
      </c>
      <c r="R144" s="361">
        <v>34</v>
      </c>
      <c r="S144" s="362">
        <v>32</v>
      </c>
      <c r="T144" s="362">
        <v>0</v>
      </c>
      <c r="U144" s="362">
        <v>0</v>
      </c>
      <c r="V144" s="449">
        <v>0</v>
      </c>
      <c r="W144" s="361">
        <v>16</v>
      </c>
      <c r="X144" s="362">
        <v>12</v>
      </c>
      <c r="Y144" s="362">
        <v>0</v>
      </c>
      <c r="Z144" s="447">
        <v>0</v>
      </c>
      <c r="AA144" s="363">
        <v>0</v>
      </c>
      <c r="AB144" s="361">
        <v>2</v>
      </c>
      <c r="AC144" s="362">
        <v>2</v>
      </c>
      <c r="AD144" s="362">
        <v>0</v>
      </c>
      <c r="AE144" s="362">
        <v>0</v>
      </c>
      <c r="AF144" s="447">
        <v>0</v>
      </c>
      <c r="AG144" s="448">
        <v>0</v>
      </c>
      <c r="AH144" s="362">
        <v>0</v>
      </c>
      <c r="AI144" s="362">
        <v>0</v>
      </c>
      <c r="AJ144" s="362">
        <v>0</v>
      </c>
      <c r="AK144" s="447">
        <v>0</v>
      </c>
      <c r="AL144" s="448">
        <v>0</v>
      </c>
      <c r="AM144" s="362">
        <v>0</v>
      </c>
      <c r="AN144" s="361">
        <v>0</v>
      </c>
      <c r="AO144" s="361">
        <v>0</v>
      </c>
      <c r="AP144" s="449">
        <v>0</v>
      </c>
      <c r="AQ144" s="361">
        <v>0</v>
      </c>
      <c r="AR144" s="361">
        <v>0</v>
      </c>
      <c r="AS144" s="361">
        <v>0</v>
      </c>
      <c r="AT144" s="361">
        <v>0</v>
      </c>
      <c r="AU144" s="361">
        <v>0</v>
      </c>
      <c r="AV144" s="361">
        <v>1</v>
      </c>
      <c r="AW144" s="361">
        <v>1</v>
      </c>
      <c r="AX144" s="361">
        <v>0</v>
      </c>
      <c r="AY144" s="362">
        <v>0</v>
      </c>
      <c r="AZ144" s="363">
        <v>0</v>
      </c>
      <c r="BA144" s="361">
        <f t="shared" si="19"/>
        <v>62</v>
      </c>
      <c r="BB144" s="362">
        <f t="shared" si="19"/>
        <v>56</v>
      </c>
    </row>
    <row r="145" spans="6:63" s="385" customFormat="1" ht="16.5" customHeight="1">
      <c r="F145" s="386"/>
      <c r="R145" s="387"/>
      <c r="S145" s="387"/>
      <c r="T145" s="387"/>
      <c r="U145" s="387"/>
      <c r="V145" s="387"/>
      <c r="W145" s="880"/>
      <c r="BC145" s="387"/>
      <c r="BD145" s="387"/>
      <c r="BE145" s="387"/>
      <c r="BF145" s="387"/>
      <c r="BG145" s="387"/>
      <c r="BH145" s="387"/>
      <c r="BI145" s="387"/>
      <c r="BJ145" s="387"/>
      <c r="BK145" s="387"/>
    </row>
    <row r="146" spans="6:63" s="385" customFormat="1" ht="16.5" customHeight="1">
      <c r="F146" s="386"/>
      <c r="R146" s="387"/>
      <c r="S146" s="387"/>
      <c r="T146" s="387"/>
      <c r="U146" s="387"/>
      <c r="V146" s="387"/>
      <c r="W146" s="387"/>
      <c r="BC146" s="387"/>
      <c r="BD146" s="387"/>
      <c r="BE146" s="387"/>
      <c r="BF146" s="387"/>
      <c r="BG146" s="387"/>
      <c r="BH146" s="387"/>
      <c r="BI146" s="387"/>
      <c r="BJ146" s="387"/>
      <c r="BK146" s="387"/>
    </row>
    <row r="147" spans="6:63" s="385" customFormat="1" ht="16.5" customHeight="1" thickBot="1">
      <c r="F147" s="386"/>
      <c r="R147" s="387"/>
      <c r="S147" s="387"/>
      <c r="T147" s="387"/>
      <c r="U147" s="387"/>
      <c r="V147" s="387"/>
      <c r="W147" s="389"/>
      <c r="BC147" s="387"/>
      <c r="BD147" s="387"/>
      <c r="BE147" s="387"/>
      <c r="BF147" s="387"/>
      <c r="BG147" s="387"/>
      <c r="BH147" s="387"/>
      <c r="BI147" s="387"/>
      <c r="BJ147" s="387"/>
      <c r="BK147" s="387"/>
    </row>
    <row r="148" spans="1:76" s="455" customFormat="1" ht="16.5" customHeight="1" thickBot="1">
      <c r="A148" s="946" t="s">
        <v>29</v>
      </c>
      <c r="B148" s="947"/>
      <c r="C148" s="947"/>
      <c r="D148" s="947"/>
      <c r="E148" s="947"/>
      <c r="F148" s="947"/>
      <c r="G148" s="947"/>
      <c r="H148" s="947"/>
      <c r="I148" s="947"/>
      <c r="J148" s="947"/>
      <c r="K148" s="947"/>
      <c r="L148" s="947"/>
      <c r="M148" s="947"/>
      <c r="N148" s="947"/>
      <c r="O148" s="947"/>
      <c r="P148" s="947"/>
      <c r="Q148" s="947"/>
      <c r="R148" s="947"/>
      <c r="S148" s="947"/>
      <c r="T148" s="947"/>
      <c r="U148" s="947"/>
      <c r="V148" s="948"/>
      <c r="W148" s="928" t="s">
        <v>29</v>
      </c>
      <c r="X148" s="913"/>
      <c r="Y148" s="913"/>
      <c r="Z148" s="913"/>
      <c r="AA148" s="913"/>
      <c r="AB148" s="913"/>
      <c r="AC148" s="913"/>
      <c r="AD148" s="913"/>
      <c r="AE148" s="913"/>
      <c r="AF148" s="913"/>
      <c r="AG148" s="913"/>
      <c r="AH148" s="913"/>
      <c r="AI148" s="913"/>
      <c r="AJ148" s="913"/>
      <c r="AK148" s="913"/>
      <c r="AL148" s="913"/>
      <c r="AM148" s="913"/>
      <c r="AN148" s="913"/>
      <c r="AO148" s="913"/>
      <c r="AP148" s="914"/>
      <c r="AQ148" s="928" t="s">
        <v>29</v>
      </c>
      <c r="AR148" s="923"/>
      <c r="AS148" s="923"/>
      <c r="AT148" s="923"/>
      <c r="AU148" s="923"/>
      <c r="AV148" s="923"/>
      <c r="AW148" s="923"/>
      <c r="AX148" s="923"/>
      <c r="AY148" s="923"/>
      <c r="AZ148" s="923"/>
      <c r="BA148" s="923"/>
      <c r="BB148" s="924"/>
      <c r="BC148" s="387"/>
      <c r="BD148" s="387"/>
      <c r="BE148" s="387"/>
      <c r="BF148" s="387"/>
      <c r="BG148" s="387"/>
      <c r="BH148" s="387"/>
      <c r="BI148" s="387"/>
      <c r="BJ148" s="387"/>
      <c r="BK148" s="387"/>
      <c r="BL148" s="390"/>
      <c r="BM148" s="390"/>
      <c r="BN148" s="390"/>
      <c r="BO148" s="390"/>
      <c r="BP148" s="390"/>
      <c r="BQ148" s="390"/>
      <c r="BR148" s="390"/>
      <c r="BS148" s="390"/>
      <c r="BT148" s="390"/>
      <c r="BU148" s="390"/>
      <c r="BV148" s="390"/>
      <c r="BW148" s="390"/>
      <c r="BX148" s="390"/>
    </row>
    <row r="149" spans="1:76" s="395" customFormat="1" ht="70.5" customHeight="1" thickBot="1">
      <c r="A149" s="909" t="s">
        <v>34</v>
      </c>
      <c r="B149" s="991"/>
      <c r="C149" s="392" t="s">
        <v>171</v>
      </c>
      <c r="D149" s="393" t="s">
        <v>464</v>
      </c>
      <c r="E149" s="393" t="s">
        <v>167</v>
      </c>
      <c r="F149" s="393" t="s">
        <v>162</v>
      </c>
      <c r="G149" s="394" t="s">
        <v>170</v>
      </c>
      <c r="H149" s="999" t="s">
        <v>155</v>
      </c>
      <c r="I149" s="1000"/>
      <c r="J149" s="1000"/>
      <c r="K149" s="1000"/>
      <c r="L149" s="1001"/>
      <c r="M149" s="926" t="s">
        <v>104</v>
      </c>
      <c r="N149" s="926"/>
      <c r="O149" s="926"/>
      <c r="P149" s="927"/>
      <c r="Q149" s="927"/>
      <c r="R149" s="989" t="s">
        <v>69</v>
      </c>
      <c r="S149" s="917"/>
      <c r="T149" s="990"/>
      <c r="U149" s="990"/>
      <c r="V149" s="955"/>
      <c r="W149" s="917" t="s">
        <v>36</v>
      </c>
      <c r="X149" s="917"/>
      <c r="Y149" s="990"/>
      <c r="Z149" s="990"/>
      <c r="AA149" s="955"/>
      <c r="AB149" s="989" t="s">
        <v>37</v>
      </c>
      <c r="AC149" s="917"/>
      <c r="AD149" s="990"/>
      <c r="AE149" s="990"/>
      <c r="AF149" s="955"/>
      <c r="AG149" s="943" t="s">
        <v>169</v>
      </c>
      <c r="AH149" s="990"/>
      <c r="AI149" s="990"/>
      <c r="AJ149" s="990"/>
      <c r="AK149" s="990"/>
      <c r="AL149" s="916" t="s">
        <v>38</v>
      </c>
      <c r="AM149" s="943"/>
      <c r="AN149" s="943"/>
      <c r="AO149" s="943"/>
      <c r="AP149" s="925"/>
      <c r="AQ149" s="943" t="s">
        <v>103</v>
      </c>
      <c r="AR149" s="990"/>
      <c r="AS149" s="990"/>
      <c r="AT149" s="990"/>
      <c r="AU149" s="990"/>
      <c r="AV149" s="916" t="s">
        <v>39</v>
      </c>
      <c r="AW149" s="990"/>
      <c r="AX149" s="990"/>
      <c r="AY149" s="990"/>
      <c r="AZ149" s="955"/>
      <c r="BA149" s="917" t="s">
        <v>52</v>
      </c>
      <c r="BB149" s="942"/>
      <c r="BC149" s="387"/>
      <c r="BD149" s="387"/>
      <c r="BE149" s="387"/>
      <c r="BF149" s="387"/>
      <c r="BG149" s="387"/>
      <c r="BH149" s="387"/>
      <c r="BI149" s="387"/>
      <c r="BJ149" s="387"/>
      <c r="BK149" s="387"/>
      <c r="BL149" s="390"/>
      <c r="BM149" s="390"/>
      <c r="BN149" s="390"/>
      <c r="BO149" s="390"/>
      <c r="BP149" s="390"/>
      <c r="BQ149" s="390"/>
      <c r="BR149" s="390"/>
      <c r="BS149" s="390"/>
      <c r="BT149" s="390"/>
      <c r="BU149" s="390"/>
      <c r="BV149" s="390"/>
      <c r="BW149" s="390"/>
      <c r="BX149" s="390"/>
    </row>
    <row r="150" spans="1:64" s="409" customFormat="1" ht="35.25" customHeight="1" thickBot="1">
      <c r="A150" s="987"/>
      <c r="B150" s="988"/>
      <c r="C150" s="396"/>
      <c r="D150" s="397"/>
      <c r="E150" s="397"/>
      <c r="F150" s="398"/>
      <c r="G150" s="399"/>
      <c r="H150" s="400" t="s">
        <v>157</v>
      </c>
      <c r="I150" s="397" t="s">
        <v>168</v>
      </c>
      <c r="J150" s="401" t="s">
        <v>161</v>
      </c>
      <c r="K150" s="401" t="s">
        <v>165</v>
      </c>
      <c r="L150" s="402" t="s">
        <v>166</v>
      </c>
      <c r="M150" s="401" t="s">
        <v>157</v>
      </c>
      <c r="N150" s="397" t="s">
        <v>168</v>
      </c>
      <c r="O150" s="403" t="s">
        <v>160</v>
      </c>
      <c r="P150" s="401" t="s">
        <v>156</v>
      </c>
      <c r="Q150" s="404" t="s">
        <v>154</v>
      </c>
      <c r="R150" s="400" t="s">
        <v>157</v>
      </c>
      <c r="S150" s="397" t="s">
        <v>168</v>
      </c>
      <c r="T150" s="401" t="s">
        <v>160</v>
      </c>
      <c r="U150" s="401" t="s">
        <v>156</v>
      </c>
      <c r="V150" s="405" t="s">
        <v>154</v>
      </c>
      <c r="W150" s="401" t="s">
        <v>157</v>
      </c>
      <c r="X150" s="397" t="s">
        <v>158</v>
      </c>
      <c r="Y150" s="403" t="s">
        <v>160</v>
      </c>
      <c r="Z150" s="401" t="s">
        <v>156</v>
      </c>
      <c r="AA150" s="405" t="s">
        <v>154</v>
      </c>
      <c r="AB150" s="400" t="s">
        <v>157</v>
      </c>
      <c r="AC150" s="397" t="s">
        <v>158</v>
      </c>
      <c r="AD150" s="403" t="s">
        <v>160</v>
      </c>
      <c r="AE150" s="401" t="s">
        <v>156</v>
      </c>
      <c r="AF150" s="405" t="s">
        <v>154</v>
      </c>
      <c r="AG150" s="401" t="s">
        <v>157</v>
      </c>
      <c r="AH150" s="406" t="s">
        <v>158</v>
      </c>
      <c r="AI150" s="403" t="s">
        <v>161</v>
      </c>
      <c r="AJ150" s="401" t="s">
        <v>156</v>
      </c>
      <c r="AK150" s="404" t="s">
        <v>154</v>
      </c>
      <c r="AL150" s="400" t="s">
        <v>157</v>
      </c>
      <c r="AM150" s="397" t="s">
        <v>158</v>
      </c>
      <c r="AN150" s="403" t="s">
        <v>161</v>
      </c>
      <c r="AO150" s="401" t="s">
        <v>156</v>
      </c>
      <c r="AP150" s="405" t="s">
        <v>154</v>
      </c>
      <c r="AQ150" s="401" t="s">
        <v>157</v>
      </c>
      <c r="AR150" s="397" t="s">
        <v>158</v>
      </c>
      <c r="AS150" s="403" t="s">
        <v>161</v>
      </c>
      <c r="AT150" s="401" t="s">
        <v>156</v>
      </c>
      <c r="AU150" s="404" t="s">
        <v>154</v>
      </c>
      <c r="AV150" s="400" t="s">
        <v>157</v>
      </c>
      <c r="AW150" s="397" t="s">
        <v>158</v>
      </c>
      <c r="AX150" s="403" t="s">
        <v>161</v>
      </c>
      <c r="AY150" s="401" t="s">
        <v>156</v>
      </c>
      <c r="AZ150" s="405" t="s">
        <v>154</v>
      </c>
      <c r="BA150" s="401" t="s">
        <v>157</v>
      </c>
      <c r="BB150" s="397" t="s">
        <v>158</v>
      </c>
      <c r="BC150" s="407"/>
      <c r="BD150" s="407"/>
      <c r="BE150" s="407"/>
      <c r="BF150" s="407"/>
      <c r="BG150" s="407"/>
      <c r="BH150" s="407"/>
      <c r="BI150" s="407"/>
      <c r="BJ150" s="407"/>
      <c r="BK150" s="407"/>
      <c r="BL150" s="408"/>
    </row>
    <row r="151" spans="1:64" s="422" customFormat="1" ht="34.5" customHeight="1" thickBot="1">
      <c r="A151" s="951" t="s">
        <v>164</v>
      </c>
      <c r="B151" s="952"/>
      <c r="C151" s="410"/>
      <c r="D151" s="411"/>
      <c r="E151" s="412"/>
      <c r="F151" s="413">
        <f>J151+O151+T151+Y151+AD151+AI151+AN151+AS151+AX151</f>
        <v>1</v>
      </c>
      <c r="G151" s="414"/>
      <c r="H151" s="415"/>
      <c r="I151" s="416"/>
      <c r="J151" s="417"/>
      <c r="K151" s="417"/>
      <c r="L151" s="418"/>
      <c r="M151" s="419"/>
      <c r="N151" s="416"/>
      <c r="O151" s="417"/>
      <c r="P151" s="417"/>
      <c r="Q151" s="420"/>
      <c r="R151" s="415"/>
      <c r="S151" s="416"/>
      <c r="T151" s="417">
        <v>1</v>
      </c>
      <c r="U151" s="417"/>
      <c r="V151" s="418"/>
      <c r="W151" s="419"/>
      <c r="X151" s="416"/>
      <c r="Y151" s="417"/>
      <c r="Z151" s="417"/>
      <c r="AA151" s="418"/>
      <c r="AB151" s="415"/>
      <c r="AC151" s="416"/>
      <c r="AD151" s="417"/>
      <c r="AE151" s="417"/>
      <c r="AF151" s="418"/>
      <c r="AG151" s="419"/>
      <c r="AH151" s="416"/>
      <c r="AI151" s="417"/>
      <c r="AJ151" s="417"/>
      <c r="AK151" s="420"/>
      <c r="AL151" s="415"/>
      <c r="AM151" s="416"/>
      <c r="AN151" s="417"/>
      <c r="AO151" s="417"/>
      <c r="AP151" s="418"/>
      <c r="AQ151" s="419"/>
      <c r="AR151" s="416"/>
      <c r="AS151" s="417"/>
      <c r="AT151" s="417"/>
      <c r="AU151" s="420"/>
      <c r="AV151" s="415"/>
      <c r="AW151" s="416"/>
      <c r="AX151" s="417"/>
      <c r="AY151" s="417"/>
      <c r="AZ151" s="418"/>
      <c r="BA151" s="419"/>
      <c r="BB151" s="416"/>
      <c r="BC151" s="407"/>
      <c r="BD151" s="407"/>
      <c r="BE151" s="407"/>
      <c r="BF151" s="407"/>
      <c r="BG151" s="407"/>
      <c r="BH151" s="407"/>
      <c r="BI151" s="407"/>
      <c r="BJ151" s="407"/>
      <c r="BK151" s="407"/>
      <c r="BL151" s="421"/>
    </row>
    <row r="152" spans="1:63" s="433" customFormat="1" ht="33" customHeight="1" thickBot="1">
      <c r="A152" s="951" t="s">
        <v>163</v>
      </c>
      <c r="B152" s="952"/>
      <c r="C152" s="410"/>
      <c r="D152" s="411"/>
      <c r="E152" s="412"/>
      <c r="F152" s="416">
        <f>F151+F154+F155+F156+F157+F158+F159+F160+F161+F162+F163+F164+F165</f>
        <v>1</v>
      </c>
      <c r="G152" s="414"/>
      <c r="H152" s="415"/>
      <c r="I152" s="423"/>
      <c r="J152" s="424"/>
      <c r="K152" s="424"/>
      <c r="L152" s="418"/>
      <c r="M152" s="419"/>
      <c r="N152" s="416"/>
      <c r="O152" s="417"/>
      <c r="P152" s="424"/>
      <c r="Q152" s="425"/>
      <c r="R152" s="415"/>
      <c r="S152" s="423"/>
      <c r="T152" s="417"/>
      <c r="U152" s="424"/>
      <c r="V152" s="418"/>
      <c r="W152" s="419"/>
      <c r="X152" s="423"/>
      <c r="Y152" s="417"/>
      <c r="Z152" s="424"/>
      <c r="AA152" s="418"/>
      <c r="AB152" s="415"/>
      <c r="AC152" s="423"/>
      <c r="AD152" s="417"/>
      <c r="AE152" s="424"/>
      <c r="AF152" s="418"/>
      <c r="AG152" s="419"/>
      <c r="AH152" s="423"/>
      <c r="AI152" s="417"/>
      <c r="AJ152" s="426"/>
      <c r="AK152" s="427"/>
      <c r="AL152" s="428"/>
      <c r="AM152" s="429"/>
      <c r="AN152" s="430"/>
      <c r="AO152" s="426"/>
      <c r="AP152" s="431"/>
      <c r="AQ152" s="432"/>
      <c r="AR152" s="429"/>
      <c r="AS152" s="430"/>
      <c r="AT152" s="424"/>
      <c r="AU152" s="425"/>
      <c r="AV152" s="415"/>
      <c r="AW152" s="423"/>
      <c r="AX152" s="417"/>
      <c r="AY152" s="424"/>
      <c r="AZ152" s="418"/>
      <c r="BA152" s="419"/>
      <c r="BB152" s="416"/>
      <c r="BC152" s="407"/>
      <c r="BD152" s="407"/>
      <c r="BE152" s="407"/>
      <c r="BF152" s="407"/>
      <c r="BG152" s="407"/>
      <c r="BH152" s="407"/>
      <c r="BI152" s="407"/>
      <c r="BJ152" s="407"/>
      <c r="BK152" s="407"/>
    </row>
    <row r="153" spans="1:63" s="433" customFormat="1" ht="34.5" customHeight="1" thickBot="1">
      <c r="A153" s="959" t="s">
        <v>465</v>
      </c>
      <c r="B153" s="960"/>
      <c r="C153" s="410"/>
      <c r="D153" s="535"/>
      <c r="E153" s="536"/>
      <c r="F153" s="537">
        <f>F151-F152</f>
        <v>0</v>
      </c>
      <c r="G153" s="538"/>
      <c r="H153" s="415"/>
      <c r="I153" s="423"/>
      <c r="J153" s="424"/>
      <c r="K153" s="424"/>
      <c r="L153" s="418"/>
      <c r="M153" s="419"/>
      <c r="N153" s="416"/>
      <c r="O153" s="417"/>
      <c r="P153" s="417"/>
      <c r="Q153" s="425"/>
      <c r="R153" s="415"/>
      <c r="S153" s="423"/>
      <c r="T153" s="417"/>
      <c r="U153" s="424"/>
      <c r="V153" s="418"/>
      <c r="W153" s="419"/>
      <c r="X153" s="423"/>
      <c r="Y153" s="417"/>
      <c r="Z153" s="424"/>
      <c r="AA153" s="418"/>
      <c r="AB153" s="415"/>
      <c r="AC153" s="423"/>
      <c r="AD153" s="417"/>
      <c r="AE153" s="424"/>
      <c r="AF153" s="418"/>
      <c r="AG153" s="419"/>
      <c r="AH153" s="423"/>
      <c r="AI153" s="417"/>
      <c r="AJ153" s="424"/>
      <c r="AK153" s="425"/>
      <c r="AL153" s="415"/>
      <c r="AM153" s="423"/>
      <c r="AN153" s="417"/>
      <c r="AO153" s="424"/>
      <c r="AP153" s="418"/>
      <c r="AQ153" s="419"/>
      <c r="AR153" s="423"/>
      <c r="AS153" s="417"/>
      <c r="AT153" s="417"/>
      <c r="AU153" s="425"/>
      <c r="AV153" s="415"/>
      <c r="AW153" s="423"/>
      <c r="AX153" s="417"/>
      <c r="AY153" s="424"/>
      <c r="AZ153" s="418"/>
      <c r="BA153" s="419"/>
      <c r="BB153" s="416"/>
      <c r="BC153" s="407"/>
      <c r="BD153" s="407"/>
      <c r="BE153" s="407"/>
      <c r="BF153" s="407"/>
      <c r="BG153" s="407"/>
      <c r="BH153" s="407"/>
      <c r="BI153" s="407"/>
      <c r="BJ153" s="407"/>
      <c r="BK153" s="407"/>
    </row>
    <row r="154" spans="1:54" ht="16.5" customHeight="1">
      <c r="A154" s="456"/>
      <c r="B154" s="435" t="s">
        <v>3</v>
      </c>
      <c r="C154" s="352">
        <v>16</v>
      </c>
      <c r="D154" s="358">
        <v>17</v>
      </c>
      <c r="E154" s="358">
        <v>16</v>
      </c>
      <c r="F154" s="409">
        <f>J154+O154+T154+Y154+AD154+AI154+AN154+AS154+AX154</f>
        <v>0</v>
      </c>
      <c r="G154" s="382">
        <f>E154-D154</f>
        <v>-1</v>
      </c>
      <c r="H154" s="353">
        <v>2</v>
      </c>
      <c r="I154" s="354">
        <v>2</v>
      </c>
      <c r="J154" s="354">
        <v>0</v>
      </c>
      <c r="K154" s="354">
        <v>0</v>
      </c>
      <c r="L154" s="384">
        <v>0</v>
      </c>
      <c r="M154" s="353">
        <v>1</v>
      </c>
      <c r="N154" s="354">
        <v>1</v>
      </c>
      <c r="O154" s="354">
        <v>0</v>
      </c>
      <c r="P154" s="354">
        <v>0</v>
      </c>
      <c r="Q154" s="471">
        <v>0</v>
      </c>
      <c r="R154" s="353">
        <v>12</v>
      </c>
      <c r="S154" s="353">
        <v>11</v>
      </c>
      <c r="T154" s="353">
        <v>0</v>
      </c>
      <c r="U154" s="353">
        <v>0</v>
      </c>
      <c r="V154" s="355">
        <v>0</v>
      </c>
      <c r="W154" s="353">
        <v>0</v>
      </c>
      <c r="X154" s="353">
        <v>0</v>
      </c>
      <c r="Y154" s="458">
        <v>0</v>
      </c>
      <c r="Z154" s="457">
        <v>0</v>
      </c>
      <c r="AA154" s="471">
        <v>0</v>
      </c>
      <c r="AB154" s="353">
        <v>0</v>
      </c>
      <c r="AC154" s="353">
        <v>0</v>
      </c>
      <c r="AD154" s="353">
        <v>0</v>
      </c>
      <c r="AE154" s="353">
        <v>0</v>
      </c>
      <c r="AF154" s="384">
        <v>0</v>
      </c>
      <c r="AG154" s="353">
        <v>1</v>
      </c>
      <c r="AH154" s="353">
        <v>1</v>
      </c>
      <c r="AI154" s="458">
        <v>0</v>
      </c>
      <c r="AJ154" s="457">
        <v>0</v>
      </c>
      <c r="AK154" s="471">
        <v>0</v>
      </c>
      <c r="AL154" s="353">
        <v>1</v>
      </c>
      <c r="AM154" s="353">
        <v>1</v>
      </c>
      <c r="AN154" s="353">
        <v>0</v>
      </c>
      <c r="AO154" s="353">
        <v>0</v>
      </c>
      <c r="AP154" s="384">
        <v>0</v>
      </c>
      <c r="AQ154" s="353">
        <v>0</v>
      </c>
      <c r="AR154" s="353">
        <v>0</v>
      </c>
      <c r="AS154" s="353">
        <v>0</v>
      </c>
      <c r="AT154" s="353">
        <v>0</v>
      </c>
      <c r="AU154" s="384">
        <v>0</v>
      </c>
      <c r="AV154" s="353">
        <v>0</v>
      </c>
      <c r="AW154" s="353">
        <v>0</v>
      </c>
      <c r="AX154" s="353">
        <v>0</v>
      </c>
      <c r="AY154" s="353">
        <v>0</v>
      </c>
      <c r="AZ154" s="384">
        <v>0</v>
      </c>
      <c r="BA154" s="353">
        <f aca="true" t="shared" si="22" ref="BA154:BB165">H154+M154+R154+W154+AB154+AG154+AL154+AQ154+AV154</f>
        <v>17</v>
      </c>
      <c r="BB154" s="354">
        <f t="shared" si="22"/>
        <v>16</v>
      </c>
    </row>
    <row r="155" spans="1:54" ht="16.5" customHeight="1">
      <c r="A155" s="459"/>
      <c r="B155" s="439" t="s">
        <v>4</v>
      </c>
      <c r="C155" s="356">
        <v>16</v>
      </c>
      <c r="D155" s="358">
        <v>17</v>
      </c>
      <c r="E155" s="358">
        <v>16</v>
      </c>
      <c r="F155" s="409">
        <f>J155+O155+T155+Y155+AD155+AI155+AN155+AS155+AX155</f>
        <v>0</v>
      </c>
      <c r="G155" s="382">
        <f aca="true" t="shared" si="23" ref="G155:G165">E155-D155</f>
        <v>-1</v>
      </c>
      <c r="H155" s="357">
        <v>2</v>
      </c>
      <c r="I155" s="358">
        <v>2</v>
      </c>
      <c r="J155" s="354">
        <v>0</v>
      </c>
      <c r="K155" s="354">
        <v>0</v>
      </c>
      <c r="L155" s="383">
        <v>0</v>
      </c>
      <c r="M155" s="357">
        <v>1</v>
      </c>
      <c r="N155" s="358">
        <v>1</v>
      </c>
      <c r="O155" s="354">
        <v>0</v>
      </c>
      <c r="P155" s="358">
        <v>0</v>
      </c>
      <c r="Q155" s="359">
        <v>0</v>
      </c>
      <c r="R155" s="357">
        <v>12</v>
      </c>
      <c r="S155" s="357">
        <v>11</v>
      </c>
      <c r="T155" s="353">
        <v>0</v>
      </c>
      <c r="U155" s="353">
        <v>0</v>
      </c>
      <c r="V155" s="355">
        <v>0</v>
      </c>
      <c r="W155" s="357">
        <v>0</v>
      </c>
      <c r="X155" s="357">
        <v>0</v>
      </c>
      <c r="Y155" s="354">
        <v>0</v>
      </c>
      <c r="Z155" s="353">
        <v>0</v>
      </c>
      <c r="AA155" s="355">
        <v>0</v>
      </c>
      <c r="AB155" s="357">
        <v>0</v>
      </c>
      <c r="AC155" s="357">
        <v>0</v>
      </c>
      <c r="AD155" s="353">
        <v>0</v>
      </c>
      <c r="AE155" s="353">
        <v>0</v>
      </c>
      <c r="AF155" s="383">
        <v>0</v>
      </c>
      <c r="AG155" s="357">
        <v>1</v>
      </c>
      <c r="AH155" s="357">
        <v>1</v>
      </c>
      <c r="AI155" s="354">
        <v>0</v>
      </c>
      <c r="AJ155" s="353">
        <v>0</v>
      </c>
      <c r="AK155" s="355">
        <v>0</v>
      </c>
      <c r="AL155" s="357">
        <v>1</v>
      </c>
      <c r="AM155" s="357">
        <v>1</v>
      </c>
      <c r="AN155" s="353">
        <v>0</v>
      </c>
      <c r="AO155" s="353">
        <v>0</v>
      </c>
      <c r="AP155" s="383">
        <v>0</v>
      </c>
      <c r="AQ155" s="357">
        <v>0</v>
      </c>
      <c r="AR155" s="357">
        <v>0</v>
      </c>
      <c r="AS155" s="353">
        <v>0</v>
      </c>
      <c r="AT155" s="353">
        <v>0</v>
      </c>
      <c r="AU155" s="383">
        <v>0</v>
      </c>
      <c r="AV155" s="357">
        <v>0</v>
      </c>
      <c r="AW155" s="357">
        <v>0</v>
      </c>
      <c r="AX155" s="353">
        <v>0</v>
      </c>
      <c r="AY155" s="353">
        <v>0</v>
      </c>
      <c r="AZ155" s="383">
        <v>0</v>
      </c>
      <c r="BA155" s="353">
        <f t="shared" si="22"/>
        <v>17</v>
      </c>
      <c r="BB155" s="354">
        <f t="shared" si="22"/>
        <v>16</v>
      </c>
    </row>
    <row r="156" spans="1:54" ht="16.5" customHeight="1">
      <c r="A156" s="460"/>
      <c r="B156" s="442" t="s">
        <v>5</v>
      </c>
      <c r="C156" s="356">
        <v>16</v>
      </c>
      <c r="D156" s="358">
        <v>17</v>
      </c>
      <c r="E156" s="358">
        <v>16</v>
      </c>
      <c r="F156" s="409">
        <f aca="true" t="shared" si="24" ref="F156:F165">J156+O156+T156+Y156+AD156+AI156+AN156+AS156+AX156</f>
        <v>0</v>
      </c>
      <c r="G156" s="382">
        <f t="shared" si="23"/>
        <v>-1</v>
      </c>
      <c r="H156" s="357">
        <v>2</v>
      </c>
      <c r="I156" s="358">
        <v>2</v>
      </c>
      <c r="J156" s="354">
        <v>0</v>
      </c>
      <c r="K156" s="354">
        <v>0</v>
      </c>
      <c r="L156" s="383">
        <v>0</v>
      </c>
      <c r="M156" s="357">
        <v>1</v>
      </c>
      <c r="N156" s="358">
        <v>1</v>
      </c>
      <c r="O156" s="354">
        <v>0</v>
      </c>
      <c r="P156" s="358">
        <v>0</v>
      </c>
      <c r="Q156" s="359">
        <v>0</v>
      </c>
      <c r="R156" s="357">
        <v>12</v>
      </c>
      <c r="S156" s="357">
        <v>11</v>
      </c>
      <c r="T156" s="353">
        <v>0</v>
      </c>
      <c r="U156" s="353">
        <v>0</v>
      </c>
      <c r="V156" s="355">
        <v>0</v>
      </c>
      <c r="W156" s="357">
        <v>0</v>
      </c>
      <c r="X156" s="357">
        <v>0</v>
      </c>
      <c r="Y156" s="354">
        <v>0</v>
      </c>
      <c r="Z156" s="353">
        <v>0</v>
      </c>
      <c r="AA156" s="355">
        <v>0</v>
      </c>
      <c r="AB156" s="357">
        <v>0</v>
      </c>
      <c r="AC156" s="357">
        <v>0</v>
      </c>
      <c r="AD156" s="353">
        <v>0</v>
      </c>
      <c r="AE156" s="353">
        <v>0</v>
      </c>
      <c r="AF156" s="383">
        <v>0</v>
      </c>
      <c r="AG156" s="357">
        <v>1</v>
      </c>
      <c r="AH156" s="357">
        <v>1</v>
      </c>
      <c r="AI156" s="354">
        <v>0</v>
      </c>
      <c r="AJ156" s="353">
        <v>0</v>
      </c>
      <c r="AK156" s="355">
        <v>0</v>
      </c>
      <c r="AL156" s="357">
        <v>1</v>
      </c>
      <c r="AM156" s="357">
        <v>1</v>
      </c>
      <c r="AN156" s="353">
        <v>0</v>
      </c>
      <c r="AO156" s="353">
        <v>0</v>
      </c>
      <c r="AP156" s="383">
        <v>0</v>
      </c>
      <c r="AQ156" s="357">
        <v>0</v>
      </c>
      <c r="AR156" s="357">
        <v>0</v>
      </c>
      <c r="AS156" s="353">
        <v>0</v>
      </c>
      <c r="AT156" s="353">
        <v>0</v>
      </c>
      <c r="AU156" s="383">
        <v>0</v>
      </c>
      <c r="AV156" s="357">
        <v>0</v>
      </c>
      <c r="AW156" s="357">
        <v>0</v>
      </c>
      <c r="AX156" s="353">
        <v>0</v>
      </c>
      <c r="AY156" s="353">
        <v>0</v>
      </c>
      <c r="AZ156" s="383">
        <v>0</v>
      </c>
      <c r="BA156" s="353">
        <f t="shared" si="22"/>
        <v>17</v>
      </c>
      <c r="BB156" s="354">
        <f t="shared" si="22"/>
        <v>16</v>
      </c>
    </row>
    <row r="157" spans="1:54" ht="16.5" customHeight="1">
      <c r="A157" s="459"/>
      <c r="B157" s="439" t="s">
        <v>6</v>
      </c>
      <c r="C157" s="356">
        <v>16</v>
      </c>
      <c r="D157" s="358">
        <v>17</v>
      </c>
      <c r="E157" s="358">
        <v>16</v>
      </c>
      <c r="F157" s="409">
        <v>0</v>
      </c>
      <c r="G157" s="382">
        <f t="shared" si="23"/>
        <v>-1</v>
      </c>
      <c r="H157" s="357">
        <v>2</v>
      </c>
      <c r="I157" s="358">
        <v>2</v>
      </c>
      <c r="J157" s="354">
        <v>0</v>
      </c>
      <c r="K157" s="354">
        <v>0</v>
      </c>
      <c r="L157" s="383">
        <v>0</v>
      </c>
      <c r="M157" s="357">
        <v>1</v>
      </c>
      <c r="N157" s="358">
        <v>1</v>
      </c>
      <c r="O157" s="354">
        <v>0</v>
      </c>
      <c r="P157" s="358">
        <v>0</v>
      </c>
      <c r="Q157" s="359">
        <v>0</v>
      </c>
      <c r="R157" s="357">
        <v>12</v>
      </c>
      <c r="S157" s="357">
        <v>11</v>
      </c>
      <c r="T157" s="353">
        <v>0</v>
      </c>
      <c r="U157" s="353">
        <v>0</v>
      </c>
      <c r="V157" s="355">
        <v>0</v>
      </c>
      <c r="W157" s="357">
        <v>0</v>
      </c>
      <c r="X157" s="357">
        <v>0</v>
      </c>
      <c r="Y157" s="354">
        <v>0</v>
      </c>
      <c r="Z157" s="353">
        <v>0</v>
      </c>
      <c r="AA157" s="355">
        <v>0</v>
      </c>
      <c r="AB157" s="357">
        <v>0</v>
      </c>
      <c r="AC157" s="357">
        <v>0</v>
      </c>
      <c r="AD157" s="353">
        <v>0</v>
      </c>
      <c r="AE157" s="353">
        <v>0</v>
      </c>
      <c r="AF157" s="383">
        <v>0</v>
      </c>
      <c r="AG157" s="357">
        <v>1</v>
      </c>
      <c r="AH157" s="357">
        <v>1</v>
      </c>
      <c r="AI157" s="354">
        <v>0</v>
      </c>
      <c r="AJ157" s="353">
        <v>0</v>
      </c>
      <c r="AK157" s="355">
        <v>0</v>
      </c>
      <c r="AL157" s="357">
        <v>1</v>
      </c>
      <c r="AM157" s="357">
        <v>1</v>
      </c>
      <c r="AN157" s="353">
        <v>0</v>
      </c>
      <c r="AO157" s="353">
        <v>0</v>
      </c>
      <c r="AP157" s="383">
        <v>0</v>
      </c>
      <c r="AQ157" s="357">
        <v>0</v>
      </c>
      <c r="AR157" s="357">
        <v>0</v>
      </c>
      <c r="AS157" s="353">
        <v>0</v>
      </c>
      <c r="AT157" s="353">
        <v>0</v>
      </c>
      <c r="AU157" s="383">
        <v>0</v>
      </c>
      <c r="AV157" s="357">
        <v>0</v>
      </c>
      <c r="AW157" s="357">
        <v>0</v>
      </c>
      <c r="AX157" s="353">
        <v>0</v>
      </c>
      <c r="AY157" s="353">
        <v>0</v>
      </c>
      <c r="AZ157" s="383">
        <v>0</v>
      </c>
      <c r="BA157" s="353">
        <f t="shared" si="22"/>
        <v>17</v>
      </c>
      <c r="BB157" s="354">
        <f t="shared" si="22"/>
        <v>16</v>
      </c>
    </row>
    <row r="158" spans="1:54" ht="16.5" customHeight="1">
      <c r="A158" s="460"/>
      <c r="B158" s="442" t="s">
        <v>7</v>
      </c>
      <c r="C158" s="356">
        <v>16</v>
      </c>
      <c r="D158" s="358">
        <v>17</v>
      </c>
      <c r="E158" s="358">
        <v>17</v>
      </c>
      <c r="F158" s="409">
        <v>0</v>
      </c>
      <c r="G158" s="382">
        <f t="shared" si="23"/>
        <v>0</v>
      </c>
      <c r="H158" s="357">
        <v>2</v>
      </c>
      <c r="I158" s="358">
        <v>2</v>
      </c>
      <c r="J158" s="358">
        <v>0</v>
      </c>
      <c r="K158" s="358">
        <v>0</v>
      </c>
      <c r="L158" s="382">
        <v>0</v>
      </c>
      <c r="M158" s="357">
        <v>1</v>
      </c>
      <c r="N158" s="358">
        <v>1</v>
      </c>
      <c r="O158" s="358">
        <v>0</v>
      </c>
      <c r="P158" s="358">
        <v>0</v>
      </c>
      <c r="Q158" s="382">
        <v>0</v>
      </c>
      <c r="R158" s="357">
        <v>12</v>
      </c>
      <c r="S158" s="357">
        <v>12</v>
      </c>
      <c r="T158" s="353">
        <v>0</v>
      </c>
      <c r="U158" s="353">
        <v>0</v>
      </c>
      <c r="V158" s="355">
        <v>0</v>
      </c>
      <c r="W158" s="357">
        <v>0</v>
      </c>
      <c r="X158" s="357">
        <v>0</v>
      </c>
      <c r="Y158" s="354">
        <v>0</v>
      </c>
      <c r="Z158" s="353">
        <v>0</v>
      </c>
      <c r="AA158" s="355">
        <v>0</v>
      </c>
      <c r="AB158" s="357">
        <v>0</v>
      </c>
      <c r="AC158" s="357">
        <v>0</v>
      </c>
      <c r="AD158" s="353">
        <v>0</v>
      </c>
      <c r="AE158" s="353">
        <v>0</v>
      </c>
      <c r="AF158" s="383">
        <v>0</v>
      </c>
      <c r="AG158" s="357">
        <v>1</v>
      </c>
      <c r="AH158" s="357">
        <v>1</v>
      </c>
      <c r="AI158" s="354">
        <v>0</v>
      </c>
      <c r="AJ158" s="353">
        <v>0</v>
      </c>
      <c r="AK158" s="355">
        <v>0</v>
      </c>
      <c r="AL158" s="357">
        <v>1</v>
      </c>
      <c r="AM158" s="357">
        <v>1</v>
      </c>
      <c r="AN158" s="353">
        <v>0</v>
      </c>
      <c r="AO158" s="353">
        <v>0</v>
      </c>
      <c r="AP158" s="383">
        <v>0</v>
      </c>
      <c r="AQ158" s="357">
        <v>0</v>
      </c>
      <c r="AR158" s="357">
        <v>0</v>
      </c>
      <c r="AS158" s="353">
        <v>0</v>
      </c>
      <c r="AT158" s="353">
        <v>0</v>
      </c>
      <c r="AU158" s="383">
        <v>0</v>
      </c>
      <c r="AV158" s="357">
        <v>0</v>
      </c>
      <c r="AW158" s="357">
        <v>0</v>
      </c>
      <c r="AX158" s="353">
        <v>0</v>
      </c>
      <c r="AY158" s="353">
        <v>0</v>
      </c>
      <c r="AZ158" s="383">
        <v>0</v>
      </c>
      <c r="BA158" s="353">
        <f t="shared" si="22"/>
        <v>17</v>
      </c>
      <c r="BB158" s="354">
        <f t="shared" si="22"/>
        <v>17</v>
      </c>
    </row>
    <row r="159" spans="1:54" ht="16.5" customHeight="1">
      <c r="A159" s="459"/>
      <c r="B159" s="439" t="s">
        <v>8</v>
      </c>
      <c r="C159" s="356">
        <v>16</v>
      </c>
      <c r="D159" s="358">
        <v>17</v>
      </c>
      <c r="E159" s="358">
        <v>17</v>
      </c>
      <c r="F159" s="409">
        <v>0</v>
      </c>
      <c r="G159" s="382">
        <f t="shared" si="23"/>
        <v>0</v>
      </c>
      <c r="H159" s="353">
        <v>2</v>
      </c>
      <c r="I159" s="354">
        <v>2</v>
      </c>
      <c r="J159" s="354">
        <v>0</v>
      </c>
      <c r="K159" s="354">
        <v>0</v>
      </c>
      <c r="L159" s="383">
        <v>0</v>
      </c>
      <c r="M159" s="353">
        <v>1</v>
      </c>
      <c r="N159" s="354">
        <v>1</v>
      </c>
      <c r="O159" s="354">
        <v>0</v>
      </c>
      <c r="P159" s="354">
        <v>0</v>
      </c>
      <c r="Q159" s="355">
        <v>0</v>
      </c>
      <c r="R159" s="357">
        <v>12</v>
      </c>
      <c r="S159" s="357">
        <v>12</v>
      </c>
      <c r="T159" s="353">
        <v>0</v>
      </c>
      <c r="U159" s="353">
        <v>0</v>
      </c>
      <c r="V159" s="355">
        <v>0</v>
      </c>
      <c r="W159" s="357">
        <v>0</v>
      </c>
      <c r="X159" s="357">
        <v>0</v>
      </c>
      <c r="Y159" s="354">
        <v>0</v>
      </c>
      <c r="Z159" s="353">
        <v>0</v>
      </c>
      <c r="AA159" s="355">
        <v>0</v>
      </c>
      <c r="AB159" s="357">
        <v>0</v>
      </c>
      <c r="AC159" s="357">
        <v>0</v>
      </c>
      <c r="AD159" s="353">
        <v>0</v>
      </c>
      <c r="AE159" s="353">
        <v>0</v>
      </c>
      <c r="AF159" s="383">
        <v>0</v>
      </c>
      <c r="AG159" s="357">
        <v>1</v>
      </c>
      <c r="AH159" s="357">
        <v>1</v>
      </c>
      <c r="AI159" s="354">
        <v>0</v>
      </c>
      <c r="AJ159" s="353">
        <v>0</v>
      </c>
      <c r="AK159" s="355">
        <v>0</v>
      </c>
      <c r="AL159" s="357">
        <v>1</v>
      </c>
      <c r="AM159" s="357">
        <v>1</v>
      </c>
      <c r="AN159" s="353">
        <v>0</v>
      </c>
      <c r="AO159" s="353">
        <v>0</v>
      </c>
      <c r="AP159" s="383">
        <v>0</v>
      </c>
      <c r="AQ159" s="357">
        <v>0</v>
      </c>
      <c r="AR159" s="357">
        <v>0</v>
      </c>
      <c r="AS159" s="353">
        <v>0</v>
      </c>
      <c r="AT159" s="353">
        <v>0</v>
      </c>
      <c r="AU159" s="383">
        <v>0</v>
      </c>
      <c r="AV159" s="357">
        <v>0</v>
      </c>
      <c r="AW159" s="357">
        <v>0</v>
      </c>
      <c r="AX159" s="353">
        <v>0</v>
      </c>
      <c r="AY159" s="353">
        <v>0</v>
      </c>
      <c r="AZ159" s="383">
        <v>0</v>
      </c>
      <c r="BA159" s="353">
        <f t="shared" si="22"/>
        <v>17</v>
      </c>
      <c r="BB159" s="354">
        <f t="shared" si="22"/>
        <v>17</v>
      </c>
    </row>
    <row r="160" spans="1:54" ht="16.5" customHeight="1">
      <c r="A160" s="460"/>
      <c r="B160" s="442" t="s">
        <v>9</v>
      </c>
      <c r="C160" s="356">
        <v>16</v>
      </c>
      <c r="D160" s="358">
        <v>17</v>
      </c>
      <c r="E160" s="358">
        <v>17</v>
      </c>
      <c r="F160" s="409">
        <f t="shared" si="24"/>
        <v>0</v>
      </c>
      <c r="G160" s="382">
        <f t="shared" si="23"/>
        <v>0</v>
      </c>
      <c r="H160" s="357">
        <v>2</v>
      </c>
      <c r="I160" s="358">
        <v>2</v>
      </c>
      <c r="J160" s="354">
        <v>0</v>
      </c>
      <c r="K160" s="354">
        <v>0</v>
      </c>
      <c r="L160" s="383">
        <v>0</v>
      </c>
      <c r="M160" s="357">
        <v>1</v>
      </c>
      <c r="N160" s="358">
        <v>1</v>
      </c>
      <c r="O160" s="354">
        <v>0</v>
      </c>
      <c r="P160" s="358">
        <v>0</v>
      </c>
      <c r="Q160" s="359">
        <v>0</v>
      </c>
      <c r="R160" s="357">
        <v>12</v>
      </c>
      <c r="S160" s="357">
        <v>12</v>
      </c>
      <c r="T160" s="353">
        <v>0</v>
      </c>
      <c r="U160" s="353">
        <v>0</v>
      </c>
      <c r="V160" s="355">
        <v>0</v>
      </c>
      <c r="W160" s="357">
        <v>0</v>
      </c>
      <c r="X160" s="357">
        <v>0</v>
      </c>
      <c r="Y160" s="354">
        <v>0</v>
      </c>
      <c r="Z160" s="353">
        <v>0</v>
      </c>
      <c r="AA160" s="355">
        <v>0</v>
      </c>
      <c r="AB160" s="357">
        <v>0</v>
      </c>
      <c r="AC160" s="357">
        <v>0</v>
      </c>
      <c r="AD160" s="353">
        <v>0</v>
      </c>
      <c r="AE160" s="353">
        <v>0</v>
      </c>
      <c r="AF160" s="383">
        <v>0</v>
      </c>
      <c r="AG160" s="357">
        <v>1</v>
      </c>
      <c r="AH160" s="357">
        <v>1</v>
      </c>
      <c r="AI160" s="354">
        <v>0</v>
      </c>
      <c r="AJ160" s="353">
        <v>0</v>
      </c>
      <c r="AK160" s="355">
        <v>0</v>
      </c>
      <c r="AL160" s="357">
        <v>1</v>
      </c>
      <c r="AM160" s="357">
        <v>1</v>
      </c>
      <c r="AN160" s="353">
        <v>0</v>
      </c>
      <c r="AO160" s="353">
        <v>0</v>
      </c>
      <c r="AP160" s="383">
        <v>0</v>
      </c>
      <c r="AQ160" s="357">
        <v>0</v>
      </c>
      <c r="AR160" s="357">
        <v>0</v>
      </c>
      <c r="AS160" s="353">
        <v>0</v>
      </c>
      <c r="AT160" s="353">
        <v>0</v>
      </c>
      <c r="AU160" s="383">
        <v>0</v>
      </c>
      <c r="AV160" s="357">
        <v>0</v>
      </c>
      <c r="AW160" s="357">
        <v>0</v>
      </c>
      <c r="AX160" s="353">
        <v>0</v>
      </c>
      <c r="AY160" s="353">
        <v>0</v>
      </c>
      <c r="AZ160" s="383">
        <v>0</v>
      </c>
      <c r="BA160" s="353">
        <f t="shared" si="22"/>
        <v>17</v>
      </c>
      <c r="BB160" s="354">
        <f t="shared" si="22"/>
        <v>17</v>
      </c>
    </row>
    <row r="161" spans="1:54" ht="16.5" customHeight="1">
      <c r="A161" s="459"/>
      <c r="B161" s="439" t="s">
        <v>10</v>
      </c>
      <c r="C161" s="356">
        <v>16</v>
      </c>
      <c r="D161" s="358">
        <v>17</v>
      </c>
      <c r="E161" s="358">
        <v>16</v>
      </c>
      <c r="F161" s="409">
        <f t="shared" si="24"/>
        <v>0</v>
      </c>
      <c r="G161" s="382">
        <f t="shared" si="23"/>
        <v>-1</v>
      </c>
      <c r="H161" s="357">
        <v>2</v>
      </c>
      <c r="I161" s="358">
        <v>2</v>
      </c>
      <c r="J161" s="354">
        <v>0</v>
      </c>
      <c r="K161" s="354">
        <v>0</v>
      </c>
      <c r="L161" s="383">
        <v>0</v>
      </c>
      <c r="M161" s="357">
        <v>1</v>
      </c>
      <c r="N161" s="358">
        <v>1</v>
      </c>
      <c r="O161" s="354">
        <v>0</v>
      </c>
      <c r="P161" s="358">
        <v>0</v>
      </c>
      <c r="Q161" s="359">
        <v>0</v>
      </c>
      <c r="R161" s="357">
        <v>12</v>
      </c>
      <c r="S161" s="357">
        <v>11</v>
      </c>
      <c r="T161" s="353">
        <v>0</v>
      </c>
      <c r="U161" s="353">
        <v>0</v>
      </c>
      <c r="V161" s="355">
        <v>0</v>
      </c>
      <c r="W161" s="357">
        <v>0</v>
      </c>
      <c r="X161" s="357">
        <v>0</v>
      </c>
      <c r="Y161" s="354">
        <v>0</v>
      </c>
      <c r="Z161" s="353">
        <v>0</v>
      </c>
      <c r="AA161" s="355">
        <v>0</v>
      </c>
      <c r="AB161" s="357">
        <v>0</v>
      </c>
      <c r="AC161" s="357">
        <v>0</v>
      </c>
      <c r="AD161" s="353">
        <v>0</v>
      </c>
      <c r="AE161" s="353">
        <v>0</v>
      </c>
      <c r="AF161" s="383">
        <v>0</v>
      </c>
      <c r="AG161" s="357">
        <v>1</v>
      </c>
      <c r="AH161" s="357">
        <v>1</v>
      </c>
      <c r="AI161" s="354">
        <v>0</v>
      </c>
      <c r="AJ161" s="353">
        <v>0</v>
      </c>
      <c r="AK161" s="355">
        <v>0</v>
      </c>
      <c r="AL161" s="357">
        <v>1</v>
      </c>
      <c r="AM161" s="357">
        <v>1</v>
      </c>
      <c r="AN161" s="353">
        <v>0</v>
      </c>
      <c r="AO161" s="353">
        <v>0</v>
      </c>
      <c r="AP161" s="383">
        <v>0</v>
      </c>
      <c r="AQ161" s="357">
        <v>0</v>
      </c>
      <c r="AR161" s="357">
        <v>0</v>
      </c>
      <c r="AS161" s="353">
        <v>0</v>
      </c>
      <c r="AT161" s="353">
        <v>0</v>
      </c>
      <c r="AU161" s="383">
        <v>0</v>
      </c>
      <c r="AV161" s="357">
        <v>0</v>
      </c>
      <c r="AW161" s="357">
        <v>0</v>
      </c>
      <c r="AX161" s="353">
        <v>0</v>
      </c>
      <c r="AY161" s="353">
        <v>0</v>
      </c>
      <c r="AZ161" s="383">
        <v>0</v>
      </c>
      <c r="BA161" s="353">
        <f t="shared" si="22"/>
        <v>17</v>
      </c>
      <c r="BB161" s="354">
        <f t="shared" si="22"/>
        <v>16</v>
      </c>
    </row>
    <row r="162" spans="1:54" ht="16.5" customHeight="1">
      <c r="A162" s="460"/>
      <c r="B162" s="442" t="s">
        <v>11</v>
      </c>
      <c r="C162" s="356">
        <v>16</v>
      </c>
      <c r="D162" s="358">
        <v>17</v>
      </c>
      <c r="E162" s="358">
        <v>16</v>
      </c>
      <c r="F162" s="409">
        <f t="shared" si="24"/>
        <v>0</v>
      </c>
      <c r="G162" s="382">
        <f t="shared" si="23"/>
        <v>-1</v>
      </c>
      <c r="H162" s="357">
        <v>2</v>
      </c>
      <c r="I162" s="358">
        <v>2</v>
      </c>
      <c r="J162" s="354">
        <v>0</v>
      </c>
      <c r="K162" s="354">
        <v>0</v>
      </c>
      <c r="L162" s="383">
        <v>0</v>
      </c>
      <c r="M162" s="357">
        <v>1</v>
      </c>
      <c r="N162" s="358">
        <v>1</v>
      </c>
      <c r="O162" s="354">
        <v>0</v>
      </c>
      <c r="P162" s="358">
        <v>0</v>
      </c>
      <c r="Q162" s="359">
        <v>0</v>
      </c>
      <c r="R162" s="357">
        <v>12</v>
      </c>
      <c r="S162" s="357">
        <v>11</v>
      </c>
      <c r="T162" s="353">
        <v>0</v>
      </c>
      <c r="U162" s="353">
        <v>0</v>
      </c>
      <c r="V162" s="355">
        <v>0</v>
      </c>
      <c r="W162" s="357">
        <v>0</v>
      </c>
      <c r="X162" s="357">
        <v>0</v>
      </c>
      <c r="Y162" s="354">
        <v>0</v>
      </c>
      <c r="Z162" s="353">
        <v>0</v>
      </c>
      <c r="AA162" s="355">
        <v>0</v>
      </c>
      <c r="AB162" s="357">
        <v>0</v>
      </c>
      <c r="AC162" s="357">
        <v>0</v>
      </c>
      <c r="AD162" s="353">
        <v>0</v>
      </c>
      <c r="AE162" s="353">
        <v>0</v>
      </c>
      <c r="AF162" s="383">
        <v>0</v>
      </c>
      <c r="AG162" s="357">
        <v>1</v>
      </c>
      <c r="AH162" s="357">
        <v>1</v>
      </c>
      <c r="AI162" s="354">
        <v>0</v>
      </c>
      <c r="AJ162" s="353">
        <v>0</v>
      </c>
      <c r="AK162" s="355">
        <v>0</v>
      </c>
      <c r="AL162" s="357">
        <v>1</v>
      </c>
      <c r="AM162" s="357">
        <v>1</v>
      </c>
      <c r="AN162" s="353">
        <v>0</v>
      </c>
      <c r="AO162" s="353">
        <v>0</v>
      </c>
      <c r="AP162" s="383">
        <v>0</v>
      </c>
      <c r="AQ162" s="357">
        <v>0</v>
      </c>
      <c r="AR162" s="357">
        <v>0</v>
      </c>
      <c r="AS162" s="353">
        <v>0</v>
      </c>
      <c r="AT162" s="353">
        <v>0</v>
      </c>
      <c r="AU162" s="383">
        <v>0</v>
      </c>
      <c r="AV162" s="357">
        <v>0</v>
      </c>
      <c r="AW162" s="357">
        <v>0</v>
      </c>
      <c r="AX162" s="353">
        <v>0</v>
      </c>
      <c r="AY162" s="353">
        <v>0</v>
      </c>
      <c r="AZ162" s="383">
        <v>0</v>
      </c>
      <c r="BA162" s="353">
        <f t="shared" si="22"/>
        <v>17</v>
      </c>
      <c r="BB162" s="354">
        <f t="shared" si="22"/>
        <v>16</v>
      </c>
    </row>
    <row r="163" spans="1:54" ht="16.5" customHeight="1">
      <c r="A163" s="459"/>
      <c r="B163" s="439" t="s">
        <v>12</v>
      </c>
      <c r="C163" s="356">
        <v>16</v>
      </c>
      <c r="D163" s="358">
        <v>17</v>
      </c>
      <c r="E163" s="358">
        <v>17</v>
      </c>
      <c r="F163" s="409">
        <v>0</v>
      </c>
      <c r="G163" s="382">
        <f t="shared" si="23"/>
        <v>0</v>
      </c>
      <c r="H163" s="357">
        <v>2</v>
      </c>
      <c r="I163" s="358">
        <v>2</v>
      </c>
      <c r="J163" s="354">
        <v>0</v>
      </c>
      <c r="K163" s="354">
        <v>0</v>
      </c>
      <c r="L163" s="383">
        <v>0</v>
      </c>
      <c r="M163" s="357">
        <v>1</v>
      </c>
      <c r="N163" s="358">
        <v>1</v>
      </c>
      <c r="O163" s="354">
        <v>0</v>
      </c>
      <c r="P163" s="358">
        <v>0</v>
      </c>
      <c r="Q163" s="359">
        <v>0</v>
      </c>
      <c r="R163" s="357">
        <v>12</v>
      </c>
      <c r="S163" s="357">
        <v>12</v>
      </c>
      <c r="T163" s="353">
        <v>0</v>
      </c>
      <c r="U163" s="353">
        <v>0</v>
      </c>
      <c r="V163" s="355">
        <v>0</v>
      </c>
      <c r="W163" s="357">
        <v>0</v>
      </c>
      <c r="X163" s="357">
        <v>0</v>
      </c>
      <c r="Y163" s="354">
        <v>0</v>
      </c>
      <c r="Z163" s="353">
        <v>0</v>
      </c>
      <c r="AA163" s="355">
        <v>0</v>
      </c>
      <c r="AB163" s="357">
        <v>0</v>
      </c>
      <c r="AC163" s="357">
        <v>0</v>
      </c>
      <c r="AD163" s="353">
        <v>0</v>
      </c>
      <c r="AE163" s="353">
        <v>0</v>
      </c>
      <c r="AF163" s="383">
        <v>0</v>
      </c>
      <c r="AG163" s="357">
        <v>1</v>
      </c>
      <c r="AH163" s="357">
        <v>1</v>
      </c>
      <c r="AI163" s="354">
        <v>0</v>
      </c>
      <c r="AJ163" s="353">
        <v>0</v>
      </c>
      <c r="AK163" s="355">
        <v>0</v>
      </c>
      <c r="AL163" s="357">
        <v>1</v>
      </c>
      <c r="AM163" s="357">
        <v>1</v>
      </c>
      <c r="AN163" s="353">
        <v>0</v>
      </c>
      <c r="AO163" s="353">
        <v>0</v>
      </c>
      <c r="AP163" s="383">
        <v>0</v>
      </c>
      <c r="AQ163" s="357">
        <v>0</v>
      </c>
      <c r="AR163" s="357">
        <v>0</v>
      </c>
      <c r="AS163" s="353">
        <v>0</v>
      </c>
      <c r="AT163" s="353">
        <v>0</v>
      </c>
      <c r="AU163" s="383">
        <v>0</v>
      </c>
      <c r="AV163" s="357">
        <v>0</v>
      </c>
      <c r="AW163" s="357">
        <v>0</v>
      </c>
      <c r="AX163" s="353">
        <v>0</v>
      </c>
      <c r="AY163" s="353">
        <v>0</v>
      </c>
      <c r="AZ163" s="383">
        <v>0</v>
      </c>
      <c r="BA163" s="353">
        <f t="shared" si="22"/>
        <v>17</v>
      </c>
      <c r="BB163" s="354">
        <f t="shared" si="22"/>
        <v>17</v>
      </c>
    </row>
    <row r="164" spans="1:54" ht="16.5" customHeight="1">
      <c r="A164" s="460"/>
      <c r="B164" s="443" t="s">
        <v>13</v>
      </c>
      <c r="C164" s="356">
        <v>16</v>
      </c>
      <c r="D164" s="358">
        <v>17</v>
      </c>
      <c r="E164" s="358">
        <v>17</v>
      </c>
      <c r="F164" s="409">
        <f t="shared" si="24"/>
        <v>0</v>
      </c>
      <c r="G164" s="382">
        <f t="shared" si="23"/>
        <v>0</v>
      </c>
      <c r="H164" s="357">
        <v>2</v>
      </c>
      <c r="I164" s="358">
        <v>2</v>
      </c>
      <c r="J164" s="354">
        <v>0</v>
      </c>
      <c r="K164" s="354">
        <v>0</v>
      </c>
      <c r="L164" s="383">
        <v>0</v>
      </c>
      <c r="M164" s="357">
        <v>1</v>
      </c>
      <c r="N164" s="358">
        <v>1</v>
      </c>
      <c r="O164" s="354">
        <v>0</v>
      </c>
      <c r="P164" s="358">
        <v>0</v>
      </c>
      <c r="Q164" s="359">
        <v>0</v>
      </c>
      <c r="R164" s="357">
        <v>12</v>
      </c>
      <c r="S164" s="357">
        <v>12</v>
      </c>
      <c r="T164" s="353">
        <v>0</v>
      </c>
      <c r="U164" s="353">
        <v>0</v>
      </c>
      <c r="V164" s="355">
        <v>0</v>
      </c>
      <c r="W164" s="357">
        <v>0</v>
      </c>
      <c r="X164" s="357">
        <v>0</v>
      </c>
      <c r="Y164" s="354">
        <v>0</v>
      </c>
      <c r="Z164" s="353">
        <v>0</v>
      </c>
      <c r="AA164" s="355">
        <v>0</v>
      </c>
      <c r="AB164" s="357">
        <v>0</v>
      </c>
      <c r="AC164" s="357">
        <v>0</v>
      </c>
      <c r="AD164" s="353">
        <v>0</v>
      </c>
      <c r="AE164" s="353">
        <v>0</v>
      </c>
      <c r="AF164" s="383">
        <v>0</v>
      </c>
      <c r="AG164" s="357">
        <v>1</v>
      </c>
      <c r="AH164" s="357">
        <v>1</v>
      </c>
      <c r="AI164" s="354">
        <v>0</v>
      </c>
      <c r="AJ164" s="353">
        <v>0</v>
      </c>
      <c r="AK164" s="355">
        <v>0</v>
      </c>
      <c r="AL164" s="357">
        <v>1</v>
      </c>
      <c r="AM164" s="357">
        <v>1</v>
      </c>
      <c r="AN164" s="353">
        <v>0</v>
      </c>
      <c r="AO164" s="353">
        <v>0</v>
      </c>
      <c r="AP164" s="383">
        <v>0</v>
      </c>
      <c r="AQ164" s="357">
        <v>0</v>
      </c>
      <c r="AR164" s="357">
        <v>0</v>
      </c>
      <c r="AS164" s="353">
        <v>0</v>
      </c>
      <c r="AT164" s="353">
        <v>0</v>
      </c>
      <c r="AU164" s="383">
        <v>0</v>
      </c>
      <c r="AV164" s="357">
        <v>0</v>
      </c>
      <c r="AW164" s="357">
        <v>0</v>
      </c>
      <c r="AX164" s="353">
        <v>0</v>
      </c>
      <c r="AY164" s="353">
        <v>0</v>
      </c>
      <c r="AZ164" s="383">
        <v>0</v>
      </c>
      <c r="BA164" s="353">
        <f t="shared" si="22"/>
        <v>17</v>
      </c>
      <c r="BB164" s="354">
        <f t="shared" si="22"/>
        <v>17</v>
      </c>
    </row>
    <row r="165" spans="1:54" ht="16.5" customHeight="1" thickBot="1">
      <c r="A165" s="463"/>
      <c r="B165" s="445" t="s">
        <v>14</v>
      </c>
      <c r="C165" s="360">
        <v>16</v>
      </c>
      <c r="D165" s="362">
        <v>17</v>
      </c>
      <c r="E165" s="362">
        <v>16</v>
      </c>
      <c r="F165" s="446">
        <f t="shared" si="24"/>
        <v>0</v>
      </c>
      <c r="G165" s="449">
        <f t="shared" si="23"/>
        <v>-1</v>
      </c>
      <c r="H165" s="361">
        <v>2</v>
      </c>
      <c r="I165" s="362">
        <v>2</v>
      </c>
      <c r="J165" s="362">
        <v>0</v>
      </c>
      <c r="K165" s="362">
        <v>0</v>
      </c>
      <c r="L165" s="449">
        <v>0</v>
      </c>
      <c r="M165" s="361">
        <v>1</v>
      </c>
      <c r="N165" s="362">
        <v>1</v>
      </c>
      <c r="O165" s="362">
        <v>0</v>
      </c>
      <c r="P165" s="362">
        <v>0</v>
      </c>
      <c r="Q165" s="363">
        <v>0</v>
      </c>
      <c r="R165" s="361">
        <v>12</v>
      </c>
      <c r="S165" s="361">
        <v>11</v>
      </c>
      <c r="T165" s="361">
        <v>0</v>
      </c>
      <c r="U165" s="361">
        <v>0</v>
      </c>
      <c r="V165" s="363">
        <v>0</v>
      </c>
      <c r="W165" s="361">
        <v>0</v>
      </c>
      <c r="X165" s="361">
        <v>0</v>
      </c>
      <c r="Y165" s="362">
        <v>0</v>
      </c>
      <c r="Z165" s="361">
        <v>0</v>
      </c>
      <c r="AA165" s="363">
        <v>0</v>
      </c>
      <c r="AB165" s="361">
        <v>0</v>
      </c>
      <c r="AC165" s="361">
        <v>0</v>
      </c>
      <c r="AD165" s="361">
        <v>0</v>
      </c>
      <c r="AE165" s="361">
        <v>0</v>
      </c>
      <c r="AF165" s="449">
        <v>0</v>
      </c>
      <c r="AG165" s="361">
        <v>1</v>
      </c>
      <c r="AH165" s="361">
        <v>1</v>
      </c>
      <c r="AI165" s="362">
        <v>0</v>
      </c>
      <c r="AJ165" s="361">
        <v>0</v>
      </c>
      <c r="AK165" s="363">
        <v>0</v>
      </c>
      <c r="AL165" s="361">
        <v>1</v>
      </c>
      <c r="AM165" s="362">
        <v>1</v>
      </c>
      <c r="AN165" s="361">
        <v>0</v>
      </c>
      <c r="AO165" s="361">
        <v>0</v>
      </c>
      <c r="AP165" s="449">
        <v>0</v>
      </c>
      <c r="AQ165" s="361">
        <v>0</v>
      </c>
      <c r="AR165" s="361">
        <v>0</v>
      </c>
      <c r="AS165" s="361">
        <v>0</v>
      </c>
      <c r="AT165" s="361">
        <v>0</v>
      </c>
      <c r="AU165" s="449">
        <v>0</v>
      </c>
      <c r="AV165" s="361">
        <v>0</v>
      </c>
      <c r="AW165" s="361">
        <v>0</v>
      </c>
      <c r="AX165" s="361">
        <v>0</v>
      </c>
      <c r="AY165" s="361">
        <v>0</v>
      </c>
      <c r="AZ165" s="449">
        <v>0</v>
      </c>
      <c r="BA165" s="361">
        <f t="shared" si="22"/>
        <v>17</v>
      </c>
      <c r="BB165" s="362">
        <f t="shared" si="22"/>
        <v>16</v>
      </c>
    </row>
    <row r="166" spans="1:76" s="385" customFormat="1" ht="16.5" customHeight="1">
      <c r="A166" s="1002"/>
      <c r="B166" s="1003"/>
      <c r="C166" s="1004"/>
      <c r="D166" s="1004"/>
      <c r="E166" s="1004"/>
      <c r="F166" s="1004"/>
      <c r="G166" s="1004"/>
      <c r="H166" s="1004"/>
      <c r="I166" s="1004"/>
      <c r="J166" s="1004"/>
      <c r="K166" s="1004"/>
      <c r="L166" s="1004"/>
      <c r="M166" s="1003"/>
      <c r="N166" s="1003"/>
      <c r="O166" s="1004"/>
      <c r="P166" s="1004"/>
      <c r="Q166" s="1004"/>
      <c r="R166" s="1004"/>
      <c r="S166" s="1004"/>
      <c r="T166" s="1004"/>
      <c r="U166" s="1004"/>
      <c r="V166" s="1004"/>
      <c r="W166" s="1004"/>
      <c r="X166" s="1004"/>
      <c r="Y166" s="387"/>
      <c r="Z166" s="387"/>
      <c r="AA166" s="387"/>
      <c r="AB166" s="387"/>
      <c r="AC166" s="387"/>
      <c r="AD166" s="387"/>
      <c r="AE166" s="387"/>
      <c r="AF166" s="387"/>
      <c r="AG166" s="387"/>
      <c r="AH166" s="387"/>
      <c r="AI166" s="387"/>
      <c r="AJ166" s="387"/>
      <c r="AK166" s="387"/>
      <c r="AL166" s="387"/>
      <c r="AM166" s="387"/>
      <c r="AN166" s="387"/>
      <c r="AO166" s="387"/>
      <c r="AP166" s="387"/>
      <c r="AQ166" s="387"/>
      <c r="AR166" s="387"/>
      <c r="AS166" s="387"/>
      <c r="AT166" s="387"/>
      <c r="AU166" s="387"/>
      <c r="AV166" s="387"/>
      <c r="AW166" s="387"/>
      <c r="AX166" s="387"/>
      <c r="AY166" s="387"/>
      <c r="AZ166" s="387"/>
      <c r="BC166" s="387"/>
      <c r="BD166" s="387"/>
      <c r="BE166" s="387"/>
      <c r="BF166" s="387"/>
      <c r="BG166" s="387"/>
      <c r="BH166" s="387"/>
      <c r="BI166" s="387"/>
      <c r="BJ166" s="387"/>
      <c r="BK166" s="387"/>
      <c r="BL166" s="390"/>
      <c r="BM166" s="390"/>
      <c r="BN166" s="390"/>
      <c r="BO166" s="390"/>
      <c r="BP166" s="390"/>
      <c r="BQ166" s="390"/>
      <c r="BR166" s="390"/>
      <c r="BS166" s="390"/>
      <c r="BT166" s="390"/>
      <c r="BU166" s="390"/>
      <c r="BV166" s="390"/>
      <c r="BW166" s="390"/>
      <c r="BX166" s="390"/>
    </row>
    <row r="167" spans="6:63" s="385" customFormat="1" ht="16.5" customHeight="1">
      <c r="F167" s="386"/>
      <c r="R167" s="387"/>
      <c r="S167" s="387"/>
      <c r="T167" s="387"/>
      <c r="U167" s="387"/>
      <c r="V167" s="387"/>
      <c r="W167" s="387"/>
      <c r="BC167" s="387"/>
      <c r="BD167" s="387"/>
      <c r="BE167" s="387"/>
      <c r="BF167" s="387"/>
      <c r="BG167" s="387"/>
      <c r="BH167" s="387"/>
      <c r="BI167" s="387"/>
      <c r="BJ167" s="387"/>
      <c r="BK167" s="387"/>
    </row>
    <row r="168" spans="6:63" s="385" customFormat="1" ht="16.5" customHeight="1" thickBot="1">
      <c r="F168" s="386"/>
      <c r="R168" s="387"/>
      <c r="S168" s="387"/>
      <c r="T168" s="387"/>
      <c r="U168" s="387"/>
      <c r="V168" s="387"/>
      <c r="W168" s="389"/>
      <c r="BC168" s="387"/>
      <c r="BD168" s="387"/>
      <c r="BE168" s="387"/>
      <c r="BF168" s="387"/>
      <c r="BG168" s="387"/>
      <c r="BH168" s="387"/>
      <c r="BI168" s="387"/>
      <c r="BJ168" s="387"/>
      <c r="BK168" s="387"/>
    </row>
    <row r="169" spans="1:76" s="455" customFormat="1" ht="16.5" customHeight="1" thickBot="1">
      <c r="A169" s="946" t="s">
        <v>18</v>
      </c>
      <c r="B169" s="947"/>
      <c r="C169" s="947"/>
      <c r="D169" s="947"/>
      <c r="E169" s="947"/>
      <c r="F169" s="947"/>
      <c r="G169" s="947"/>
      <c r="H169" s="947"/>
      <c r="I169" s="947"/>
      <c r="J169" s="947"/>
      <c r="K169" s="947"/>
      <c r="L169" s="947"/>
      <c r="M169" s="947"/>
      <c r="N169" s="947"/>
      <c r="O169" s="947"/>
      <c r="P169" s="947"/>
      <c r="Q169" s="947"/>
      <c r="R169" s="947"/>
      <c r="S169" s="947"/>
      <c r="T169" s="947"/>
      <c r="U169" s="947"/>
      <c r="V169" s="948"/>
      <c r="W169" s="928" t="s">
        <v>18</v>
      </c>
      <c r="X169" s="913"/>
      <c r="Y169" s="913"/>
      <c r="Z169" s="913"/>
      <c r="AA169" s="913"/>
      <c r="AB169" s="913"/>
      <c r="AC169" s="913"/>
      <c r="AD169" s="913"/>
      <c r="AE169" s="913"/>
      <c r="AF169" s="913"/>
      <c r="AG169" s="913"/>
      <c r="AH169" s="913"/>
      <c r="AI169" s="913"/>
      <c r="AJ169" s="913"/>
      <c r="AK169" s="913"/>
      <c r="AL169" s="913"/>
      <c r="AM169" s="913"/>
      <c r="AN169" s="913"/>
      <c r="AO169" s="913"/>
      <c r="AP169" s="914"/>
      <c r="AQ169" s="928" t="s">
        <v>18</v>
      </c>
      <c r="AR169" s="923"/>
      <c r="AS169" s="923"/>
      <c r="AT169" s="923"/>
      <c r="AU169" s="923"/>
      <c r="AV169" s="923"/>
      <c r="AW169" s="923"/>
      <c r="AX169" s="923"/>
      <c r="AY169" s="923"/>
      <c r="AZ169" s="923"/>
      <c r="BA169" s="923"/>
      <c r="BB169" s="924"/>
      <c r="BC169" s="387"/>
      <c r="BD169" s="387"/>
      <c r="BE169" s="387"/>
      <c r="BF169" s="387"/>
      <c r="BG169" s="387"/>
      <c r="BH169" s="387"/>
      <c r="BI169" s="387"/>
      <c r="BJ169" s="387"/>
      <c r="BK169" s="387"/>
      <c r="BL169" s="390"/>
      <c r="BM169" s="390"/>
      <c r="BN169" s="390"/>
      <c r="BO169" s="390"/>
      <c r="BP169" s="390"/>
      <c r="BQ169" s="390"/>
      <c r="BR169" s="390"/>
      <c r="BS169" s="390"/>
      <c r="BT169" s="390"/>
      <c r="BU169" s="390"/>
      <c r="BV169" s="390"/>
      <c r="BW169" s="390"/>
      <c r="BX169" s="390"/>
    </row>
    <row r="170" spans="1:76" s="395" customFormat="1" ht="70.5" customHeight="1" thickBot="1">
      <c r="A170" s="992" t="s">
        <v>34</v>
      </c>
      <c r="B170" s="993"/>
      <c r="C170" s="392" t="s">
        <v>171</v>
      </c>
      <c r="D170" s="393" t="s">
        <v>464</v>
      </c>
      <c r="E170" s="393" t="s">
        <v>167</v>
      </c>
      <c r="F170" s="393" t="s">
        <v>162</v>
      </c>
      <c r="G170" s="394" t="s">
        <v>170</v>
      </c>
      <c r="H170" s="956" t="s">
        <v>155</v>
      </c>
      <c r="I170" s="957"/>
      <c r="J170" s="957"/>
      <c r="K170" s="957"/>
      <c r="L170" s="958"/>
      <c r="M170" s="926" t="s">
        <v>104</v>
      </c>
      <c r="N170" s="926"/>
      <c r="O170" s="926"/>
      <c r="P170" s="927"/>
      <c r="Q170" s="927"/>
      <c r="R170" s="989" t="s">
        <v>69</v>
      </c>
      <c r="S170" s="917"/>
      <c r="T170" s="990"/>
      <c r="U170" s="990"/>
      <c r="V170" s="955"/>
      <c r="W170" s="917" t="s">
        <v>36</v>
      </c>
      <c r="X170" s="917"/>
      <c r="Y170" s="990"/>
      <c r="Z170" s="990"/>
      <c r="AA170" s="955"/>
      <c r="AB170" s="989" t="s">
        <v>37</v>
      </c>
      <c r="AC170" s="917"/>
      <c r="AD170" s="990"/>
      <c r="AE170" s="990"/>
      <c r="AF170" s="955"/>
      <c r="AG170" s="943" t="s">
        <v>169</v>
      </c>
      <c r="AH170" s="990"/>
      <c r="AI170" s="990"/>
      <c r="AJ170" s="990"/>
      <c r="AK170" s="990"/>
      <c r="AL170" s="916" t="s">
        <v>38</v>
      </c>
      <c r="AM170" s="943"/>
      <c r="AN170" s="943"/>
      <c r="AO170" s="943"/>
      <c r="AP170" s="925"/>
      <c r="AQ170" s="943" t="s">
        <v>103</v>
      </c>
      <c r="AR170" s="990"/>
      <c r="AS170" s="990"/>
      <c r="AT170" s="990"/>
      <c r="AU170" s="990"/>
      <c r="AV170" s="916" t="s">
        <v>39</v>
      </c>
      <c r="AW170" s="990"/>
      <c r="AX170" s="990"/>
      <c r="AY170" s="990"/>
      <c r="AZ170" s="955"/>
      <c r="BA170" s="917" t="s">
        <v>52</v>
      </c>
      <c r="BB170" s="942"/>
      <c r="BC170" s="387"/>
      <c r="BD170" s="387"/>
      <c r="BE170" s="387"/>
      <c r="BF170" s="387"/>
      <c r="BG170" s="387"/>
      <c r="BH170" s="387"/>
      <c r="BI170" s="387"/>
      <c r="BJ170" s="387"/>
      <c r="BK170" s="387"/>
      <c r="BL170" s="390"/>
      <c r="BM170" s="390"/>
      <c r="BN170" s="390"/>
      <c r="BO170" s="390"/>
      <c r="BP170" s="390"/>
      <c r="BQ170" s="390"/>
      <c r="BR170" s="390"/>
      <c r="BS170" s="390"/>
      <c r="BT170" s="390"/>
      <c r="BU170" s="390"/>
      <c r="BV170" s="390"/>
      <c r="BW170" s="390"/>
      <c r="BX170" s="390"/>
    </row>
    <row r="171" spans="1:64" s="409" customFormat="1" ht="36" customHeight="1" thickBot="1">
      <c r="A171" s="987"/>
      <c r="B171" s="988"/>
      <c r="C171" s="396"/>
      <c r="D171" s="397"/>
      <c r="E171" s="397"/>
      <c r="F171" s="398"/>
      <c r="G171" s="399"/>
      <c r="H171" s="400" t="s">
        <v>157</v>
      </c>
      <c r="I171" s="397" t="s">
        <v>168</v>
      </c>
      <c r="J171" s="401" t="s">
        <v>161</v>
      </c>
      <c r="K171" s="401" t="s">
        <v>165</v>
      </c>
      <c r="L171" s="402" t="s">
        <v>166</v>
      </c>
      <c r="M171" s="401" t="s">
        <v>157</v>
      </c>
      <c r="N171" s="397" t="s">
        <v>168</v>
      </c>
      <c r="O171" s="403" t="s">
        <v>160</v>
      </c>
      <c r="P171" s="401" t="s">
        <v>156</v>
      </c>
      <c r="Q171" s="404" t="s">
        <v>154</v>
      </c>
      <c r="R171" s="400" t="s">
        <v>157</v>
      </c>
      <c r="S171" s="397" t="s">
        <v>168</v>
      </c>
      <c r="T171" s="401" t="s">
        <v>160</v>
      </c>
      <c r="U171" s="401" t="s">
        <v>156</v>
      </c>
      <c r="V171" s="405" t="s">
        <v>154</v>
      </c>
      <c r="W171" s="401" t="s">
        <v>157</v>
      </c>
      <c r="X171" s="397" t="s">
        <v>158</v>
      </c>
      <c r="Y171" s="403" t="s">
        <v>160</v>
      </c>
      <c r="Z171" s="401" t="s">
        <v>156</v>
      </c>
      <c r="AA171" s="405" t="s">
        <v>154</v>
      </c>
      <c r="AB171" s="400" t="s">
        <v>157</v>
      </c>
      <c r="AC171" s="397" t="s">
        <v>158</v>
      </c>
      <c r="AD171" s="403" t="s">
        <v>160</v>
      </c>
      <c r="AE171" s="401" t="s">
        <v>156</v>
      </c>
      <c r="AF171" s="405" t="s">
        <v>154</v>
      </c>
      <c r="AG171" s="401" t="s">
        <v>157</v>
      </c>
      <c r="AH171" s="406" t="s">
        <v>158</v>
      </c>
      <c r="AI171" s="403" t="s">
        <v>161</v>
      </c>
      <c r="AJ171" s="401" t="s">
        <v>156</v>
      </c>
      <c r="AK171" s="404" t="s">
        <v>154</v>
      </c>
      <c r="AL171" s="400" t="s">
        <v>157</v>
      </c>
      <c r="AM171" s="397" t="s">
        <v>158</v>
      </c>
      <c r="AN171" s="403" t="s">
        <v>161</v>
      </c>
      <c r="AO171" s="401" t="s">
        <v>156</v>
      </c>
      <c r="AP171" s="405" t="s">
        <v>154</v>
      </c>
      <c r="AQ171" s="401" t="s">
        <v>157</v>
      </c>
      <c r="AR171" s="397" t="s">
        <v>158</v>
      </c>
      <c r="AS171" s="403" t="s">
        <v>161</v>
      </c>
      <c r="AT171" s="401" t="s">
        <v>156</v>
      </c>
      <c r="AU171" s="404" t="s">
        <v>154</v>
      </c>
      <c r="AV171" s="400" t="s">
        <v>157</v>
      </c>
      <c r="AW171" s="397" t="s">
        <v>158</v>
      </c>
      <c r="AX171" s="403" t="s">
        <v>161</v>
      </c>
      <c r="AY171" s="401" t="s">
        <v>156</v>
      </c>
      <c r="AZ171" s="405" t="s">
        <v>154</v>
      </c>
      <c r="BA171" s="401" t="s">
        <v>157</v>
      </c>
      <c r="BB171" s="397" t="s">
        <v>158</v>
      </c>
      <c r="BC171" s="407"/>
      <c r="BD171" s="407"/>
      <c r="BE171" s="407"/>
      <c r="BF171" s="407"/>
      <c r="BG171" s="407"/>
      <c r="BH171" s="407"/>
      <c r="BI171" s="407"/>
      <c r="BJ171" s="407"/>
      <c r="BK171" s="407"/>
      <c r="BL171" s="408"/>
    </row>
    <row r="172" spans="1:64" s="422" customFormat="1" ht="34.5" customHeight="1" thickBot="1">
      <c r="A172" s="951" t="s">
        <v>164</v>
      </c>
      <c r="B172" s="952"/>
      <c r="C172" s="410"/>
      <c r="D172" s="411"/>
      <c r="E172" s="412"/>
      <c r="F172" s="413">
        <f>J172+O172+T172+Y172+AD172+AI172+AN172+AS172+AX172</f>
        <v>0</v>
      </c>
      <c r="G172" s="414"/>
      <c r="H172" s="415"/>
      <c r="I172" s="416"/>
      <c r="J172" s="417"/>
      <c r="K172" s="417"/>
      <c r="L172" s="418"/>
      <c r="M172" s="419"/>
      <c r="N172" s="416"/>
      <c r="O172" s="417"/>
      <c r="P172" s="417"/>
      <c r="Q172" s="420"/>
      <c r="R172" s="415"/>
      <c r="S172" s="416"/>
      <c r="T172" s="417"/>
      <c r="U172" s="417"/>
      <c r="V172" s="418"/>
      <c r="W172" s="419"/>
      <c r="X172" s="416"/>
      <c r="Y172" s="417"/>
      <c r="Z172" s="417"/>
      <c r="AA172" s="418"/>
      <c r="AB172" s="415"/>
      <c r="AC172" s="416"/>
      <c r="AD172" s="417"/>
      <c r="AE172" s="417"/>
      <c r="AF172" s="418"/>
      <c r="AG172" s="419"/>
      <c r="AH172" s="416"/>
      <c r="AI172" s="417"/>
      <c r="AJ172" s="417"/>
      <c r="AK172" s="420"/>
      <c r="AL172" s="415"/>
      <c r="AM172" s="416"/>
      <c r="AN172" s="417"/>
      <c r="AO172" s="417"/>
      <c r="AP172" s="418"/>
      <c r="AQ172" s="419"/>
      <c r="AR172" s="416"/>
      <c r="AS172" s="417"/>
      <c r="AT172" s="417"/>
      <c r="AU172" s="420"/>
      <c r="AV172" s="415"/>
      <c r="AW172" s="416"/>
      <c r="AX172" s="417"/>
      <c r="AY172" s="417"/>
      <c r="AZ172" s="418"/>
      <c r="BA172" s="419"/>
      <c r="BB172" s="416"/>
      <c r="BC172" s="407"/>
      <c r="BD172" s="407"/>
      <c r="BE172" s="407"/>
      <c r="BF172" s="407"/>
      <c r="BG172" s="407"/>
      <c r="BH172" s="407"/>
      <c r="BI172" s="407"/>
      <c r="BJ172" s="407"/>
      <c r="BK172" s="407"/>
      <c r="BL172" s="421"/>
    </row>
    <row r="173" spans="1:63" s="433" customFormat="1" ht="33" customHeight="1" thickBot="1">
      <c r="A173" s="951" t="s">
        <v>163</v>
      </c>
      <c r="B173" s="952"/>
      <c r="C173" s="410"/>
      <c r="D173" s="411"/>
      <c r="E173" s="412"/>
      <c r="F173" s="416">
        <f>F172+F175+F176+F177+F178+F179+F180+F181+F182+F183+F184+F185+F186</f>
        <v>0</v>
      </c>
      <c r="G173" s="414"/>
      <c r="H173" s="415"/>
      <c r="I173" s="423"/>
      <c r="J173" s="424"/>
      <c r="K173" s="424"/>
      <c r="L173" s="418"/>
      <c r="M173" s="419"/>
      <c r="N173" s="416"/>
      <c r="O173" s="417"/>
      <c r="P173" s="424"/>
      <c r="Q173" s="425"/>
      <c r="R173" s="415"/>
      <c r="S173" s="423"/>
      <c r="T173" s="417"/>
      <c r="U173" s="424"/>
      <c r="V173" s="418"/>
      <c r="W173" s="419"/>
      <c r="X173" s="423"/>
      <c r="Y173" s="417"/>
      <c r="Z173" s="424"/>
      <c r="AA173" s="418"/>
      <c r="AB173" s="415"/>
      <c r="AC173" s="423"/>
      <c r="AD173" s="417"/>
      <c r="AE173" s="424"/>
      <c r="AF173" s="418"/>
      <c r="AG173" s="419"/>
      <c r="AH173" s="423"/>
      <c r="AI173" s="417"/>
      <c r="AJ173" s="426"/>
      <c r="AK173" s="427"/>
      <c r="AL173" s="428"/>
      <c r="AM173" s="429"/>
      <c r="AN173" s="430"/>
      <c r="AO173" s="426"/>
      <c r="AP173" s="431"/>
      <c r="AQ173" s="432"/>
      <c r="AR173" s="429"/>
      <c r="AS173" s="430"/>
      <c r="AT173" s="424"/>
      <c r="AU173" s="425"/>
      <c r="AV173" s="415"/>
      <c r="AW173" s="423"/>
      <c r="AX173" s="417"/>
      <c r="AY173" s="424"/>
      <c r="AZ173" s="418"/>
      <c r="BA173" s="419"/>
      <c r="BB173" s="416"/>
      <c r="BC173" s="407"/>
      <c r="BD173" s="407"/>
      <c r="BE173" s="407"/>
      <c r="BF173" s="407"/>
      <c r="BG173" s="407"/>
      <c r="BH173" s="407"/>
      <c r="BI173" s="407"/>
      <c r="BJ173" s="407"/>
      <c r="BK173" s="407"/>
    </row>
    <row r="174" spans="1:63" s="433" customFormat="1" ht="34.5" customHeight="1" thickBot="1">
      <c r="A174" s="959" t="s">
        <v>465</v>
      </c>
      <c r="B174" s="960"/>
      <c r="C174" s="410"/>
      <c r="D174" s="411"/>
      <c r="E174" s="412"/>
      <c r="F174" s="416">
        <f>F172-F173</f>
        <v>0</v>
      </c>
      <c r="G174" s="414"/>
      <c r="H174" s="415"/>
      <c r="I174" s="423"/>
      <c r="J174" s="424"/>
      <c r="K174" s="417"/>
      <c r="L174" s="418"/>
      <c r="M174" s="419"/>
      <c r="N174" s="416"/>
      <c r="O174" s="417"/>
      <c r="P174" s="424"/>
      <c r="Q174" s="425"/>
      <c r="R174" s="415"/>
      <c r="S174" s="423"/>
      <c r="T174" s="417"/>
      <c r="U174" s="424"/>
      <c r="V174" s="418"/>
      <c r="W174" s="419"/>
      <c r="X174" s="423"/>
      <c r="Y174" s="417"/>
      <c r="Z174" s="424"/>
      <c r="AA174" s="418"/>
      <c r="AB174" s="415"/>
      <c r="AC174" s="423"/>
      <c r="AD174" s="417"/>
      <c r="AE174" s="424"/>
      <c r="AF174" s="418"/>
      <c r="AG174" s="419"/>
      <c r="AH174" s="423"/>
      <c r="AI174" s="417"/>
      <c r="AJ174" s="424"/>
      <c r="AK174" s="425"/>
      <c r="AL174" s="415"/>
      <c r="AM174" s="423"/>
      <c r="AN174" s="417"/>
      <c r="AO174" s="424"/>
      <c r="AP174" s="418"/>
      <c r="AQ174" s="419"/>
      <c r="AR174" s="423"/>
      <c r="AS174" s="417"/>
      <c r="AT174" s="417"/>
      <c r="AU174" s="425"/>
      <c r="AV174" s="415"/>
      <c r="AW174" s="423"/>
      <c r="AX174" s="417"/>
      <c r="AY174" s="424"/>
      <c r="AZ174" s="418"/>
      <c r="BA174" s="419"/>
      <c r="BB174" s="416"/>
      <c r="BC174" s="407"/>
      <c r="BD174" s="407"/>
      <c r="BE174" s="407"/>
      <c r="BF174" s="407"/>
      <c r="BG174" s="407"/>
      <c r="BH174" s="407"/>
      <c r="BI174" s="407"/>
      <c r="BJ174" s="407"/>
      <c r="BK174" s="407"/>
    </row>
    <row r="175" spans="1:54" ht="16.5" customHeight="1">
      <c r="A175" s="456"/>
      <c r="B175" s="435" t="s">
        <v>3</v>
      </c>
      <c r="C175" s="352">
        <v>64.7</v>
      </c>
      <c r="D175" s="458">
        <v>51.5</v>
      </c>
      <c r="E175" s="457">
        <v>46.5</v>
      </c>
      <c r="F175" s="540">
        <f>J175+O175+T175+Y175+AD175+AI175+AN175+AS175+AX175</f>
        <v>0</v>
      </c>
      <c r="G175" s="384">
        <f>E175-D175</f>
        <v>-5</v>
      </c>
      <c r="H175" s="457">
        <v>7</v>
      </c>
      <c r="I175" s="353">
        <v>7</v>
      </c>
      <c r="J175" s="354">
        <v>0</v>
      </c>
      <c r="K175" s="354">
        <v>0</v>
      </c>
      <c r="L175" s="384">
        <v>0</v>
      </c>
      <c r="M175" s="353">
        <v>0</v>
      </c>
      <c r="N175" s="354">
        <v>0</v>
      </c>
      <c r="O175" s="354">
        <v>0</v>
      </c>
      <c r="P175" s="458">
        <v>0</v>
      </c>
      <c r="Q175" s="471">
        <v>0</v>
      </c>
      <c r="R175" s="437">
        <v>28</v>
      </c>
      <c r="S175" s="353">
        <v>25</v>
      </c>
      <c r="T175" s="353">
        <v>0</v>
      </c>
      <c r="U175" s="353">
        <v>0</v>
      </c>
      <c r="V175" s="355">
        <v>0</v>
      </c>
      <c r="W175" s="353">
        <v>13.5</v>
      </c>
      <c r="X175" s="353">
        <v>11.5</v>
      </c>
      <c r="Y175" s="353">
        <v>0</v>
      </c>
      <c r="Z175" s="353">
        <v>0</v>
      </c>
      <c r="AA175" s="384">
        <v>0</v>
      </c>
      <c r="AB175" s="353">
        <v>0</v>
      </c>
      <c r="AC175" s="353">
        <v>0</v>
      </c>
      <c r="AD175" s="353">
        <v>0</v>
      </c>
      <c r="AE175" s="353">
        <v>0</v>
      </c>
      <c r="AF175" s="384">
        <v>0</v>
      </c>
      <c r="AG175" s="353">
        <v>1</v>
      </c>
      <c r="AH175" s="353">
        <v>1</v>
      </c>
      <c r="AI175" s="353">
        <v>0</v>
      </c>
      <c r="AJ175" s="458">
        <v>0</v>
      </c>
      <c r="AK175" s="471">
        <v>0</v>
      </c>
      <c r="AL175" s="353">
        <v>1</v>
      </c>
      <c r="AM175" s="353">
        <v>1</v>
      </c>
      <c r="AN175" s="353">
        <v>0</v>
      </c>
      <c r="AO175" s="353">
        <v>0</v>
      </c>
      <c r="AP175" s="384">
        <v>0</v>
      </c>
      <c r="AQ175" s="353">
        <v>0</v>
      </c>
      <c r="AR175" s="353">
        <v>0</v>
      </c>
      <c r="AS175" s="353">
        <v>0</v>
      </c>
      <c r="AT175" s="353">
        <v>0</v>
      </c>
      <c r="AU175" s="384">
        <v>0</v>
      </c>
      <c r="AV175" s="353">
        <v>1</v>
      </c>
      <c r="AW175" s="353">
        <v>1</v>
      </c>
      <c r="AX175" s="353">
        <v>0</v>
      </c>
      <c r="AY175" s="353">
        <v>0</v>
      </c>
      <c r="AZ175" s="384">
        <v>0</v>
      </c>
      <c r="BA175" s="353">
        <f aca="true" t="shared" si="25" ref="BA175:BB186">H175+M175+R175+W175+AB175+AG175+AL175+AQ175+AV175</f>
        <v>51.5</v>
      </c>
      <c r="BB175" s="354">
        <f t="shared" si="25"/>
        <v>46.5</v>
      </c>
    </row>
    <row r="176" spans="1:54" ht="16.5" customHeight="1">
      <c r="A176" s="459"/>
      <c r="B176" s="439" t="s">
        <v>4</v>
      </c>
      <c r="C176" s="356">
        <v>64.7</v>
      </c>
      <c r="D176" s="354">
        <v>51.5</v>
      </c>
      <c r="E176" s="353">
        <v>46.5</v>
      </c>
      <c r="F176" s="539">
        <f aca="true" t="shared" si="26" ref="F176:F186">J176+O176+T176+Y176+AD176+AI176+AN176+AS176+AX176</f>
        <v>0</v>
      </c>
      <c r="G176" s="383">
        <f aca="true" t="shared" si="27" ref="G176:G186">E176-D176</f>
        <v>-5</v>
      </c>
      <c r="H176" s="357">
        <v>7</v>
      </c>
      <c r="I176" s="357">
        <v>7</v>
      </c>
      <c r="J176" s="358">
        <v>0</v>
      </c>
      <c r="K176" s="358">
        <v>0</v>
      </c>
      <c r="L176" s="383">
        <v>0</v>
      </c>
      <c r="M176" s="357">
        <v>0</v>
      </c>
      <c r="N176" s="358">
        <v>0</v>
      </c>
      <c r="O176" s="358">
        <v>0</v>
      </c>
      <c r="P176" s="354">
        <v>0</v>
      </c>
      <c r="Q176" s="355">
        <v>0</v>
      </c>
      <c r="R176" s="440">
        <v>28</v>
      </c>
      <c r="S176" s="357">
        <v>25</v>
      </c>
      <c r="T176" s="353">
        <v>0</v>
      </c>
      <c r="U176" s="353">
        <v>0</v>
      </c>
      <c r="V176" s="355">
        <v>0</v>
      </c>
      <c r="W176" s="357">
        <v>13.5</v>
      </c>
      <c r="X176" s="357">
        <v>11.5</v>
      </c>
      <c r="Y176" s="353">
        <v>0</v>
      </c>
      <c r="Z176" s="353">
        <v>0</v>
      </c>
      <c r="AA176" s="383">
        <v>0</v>
      </c>
      <c r="AB176" s="357">
        <v>0</v>
      </c>
      <c r="AC176" s="357">
        <v>0</v>
      </c>
      <c r="AD176" s="353">
        <v>0</v>
      </c>
      <c r="AE176" s="353">
        <v>0</v>
      </c>
      <c r="AF176" s="383">
        <v>0</v>
      </c>
      <c r="AG176" s="357">
        <v>1</v>
      </c>
      <c r="AH176" s="357">
        <v>1</v>
      </c>
      <c r="AI176" s="353">
        <v>0</v>
      </c>
      <c r="AJ176" s="354">
        <v>0</v>
      </c>
      <c r="AK176" s="355">
        <v>0</v>
      </c>
      <c r="AL176" s="357">
        <v>1</v>
      </c>
      <c r="AM176" s="357">
        <v>1</v>
      </c>
      <c r="AN176" s="353">
        <v>0</v>
      </c>
      <c r="AO176" s="353">
        <v>0</v>
      </c>
      <c r="AP176" s="383">
        <v>0</v>
      </c>
      <c r="AQ176" s="357">
        <v>0</v>
      </c>
      <c r="AR176" s="357">
        <v>0</v>
      </c>
      <c r="AS176" s="353">
        <v>0</v>
      </c>
      <c r="AT176" s="353">
        <v>0</v>
      </c>
      <c r="AU176" s="383">
        <v>0</v>
      </c>
      <c r="AV176" s="357">
        <v>1</v>
      </c>
      <c r="AW176" s="357">
        <v>1</v>
      </c>
      <c r="AX176" s="353">
        <v>0</v>
      </c>
      <c r="AY176" s="353">
        <v>0</v>
      </c>
      <c r="AZ176" s="383">
        <v>0</v>
      </c>
      <c r="BA176" s="353">
        <f t="shared" si="25"/>
        <v>51.5</v>
      </c>
      <c r="BB176" s="354">
        <f t="shared" si="25"/>
        <v>46.5</v>
      </c>
    </row>
    <row r="177" spans="1:54" ht="16.5" customHeight="1">
      <c r="A177" s="460"/>
      <c r="B177" s="442" t="s">
        <v>5</v>
      </c>
      <c r="C177" s="356">
        <v>64.7</v>
      </c>
      <c r="D177" s="354">
        <v>51.5</v>
      </c>
      <c r="E177" s="353">
        <v>45.5</v>
      </c>
      <c r="F177" s="539">
        <f t="shared" si="26"/>
        <v>0</v>
      </c>
      <c r="G177" s="383">
        <f t="shared" si="27"/>
        <v>-6</v>
      </c>
      <c r="H177" s="357">
        <v>7</v>
      </c>
      <c r="I177" s="357">
        <v>7</v>
      </c>
      <c r="J177" s="358">
        <v>0</v>
      </c>
      <c r="K177" s="358">
        <v>0</v>
      </c>
      <c r="L177" s="383">
        <v>0</v>
      </c>
      <c r="M177" s="357">
        <v>0</v>
      </c>
      <c r="N177" s="358">
        <v>0</v>
      </c>
      <c r="O177" s="358">
        <v>0</v>
      </c>
      <c r="P177" s="354">
        <v>0</v>
      </c>
      <c r="Q177" s="355">
        <v>0</v>
      </c>
      <c r="R177" s="440">
        <v>28</v>
      </c>
      <c r="S177" s="357">
        <v>24</v>
      </c>
      <c r="T177" s="353">
        <v>0</v>
      </c>
      <c r="U177" s="353">
        <v>0</v>
      </c>
      <c r="V177" s="355">
        <v>0</v>
      </c>
      <c r="W177" s="357">
        <v>13.5</v>
      </c>
      <c r="X177" s="357">
        <v>11.5</v>
      </c>
      <c r="Y177" s="353">
        <v>0</v>
      </c>
      <c r="Z177" s="353">
        <v>0</v>
      </c>
      <c r="AA177" s="383">
        <v>0</v>
      </c>
      <c r="AB177" s="357">
        <v>0</v>
      </c>
      <c r="AC177" s="357">
        <v>0</v>
      </c>
      <c r="AD177" s="353">
        <v>0</v>
      </c>
      <c r="AE177" s="353">
        <v>0</v>
      </c>
      <c r="AF177" s="383">
        <v>0</v>
      </c>
      <c r="AG177" s="357">
        <v>1</v>
      </c>
      <c r="AH177" s="357">
        <v>1</v>
      </c>
      <c r="AI177" s="353">
        <v>0</v>
      </c>
      <c r="AJ177" s="354">
        <v>0</v>
      </c>
      <c r="AK177" s="355">
        <v>0</v>
      </c>
      <c r="AL177" s="357">
        <v>1</v>
      </c>
      <c r="AM177" s="357">
        <v>1</v>
      </c>
      <c r="AN177" s="353">
        <v>0</v>
      </c>
      <c r="AO177" s="353">
        <v>0</v>
      </c>
      <c r="AP177" s="383">
        <v>0</v>
      </c>
      <c r="AQ177" s="357">
        <v>0</v>
      </c>
      <c r="AR177" s="357">
        <v>0</v>
      </c>
      <c r="AS177" s="353">
        <v>0</v>
      </c>
      <c r="AT177" s="353">
        <v>0</v>
      </c>
      <c r="AU177" s="383">
        <v>0</v>
      </c>
      <c r="AV177" s="357">
        <v>1</v>
      </c>
      <c r="AW177" s="357">
        <v>1</v>
      </c>
      <c r="AX177" s="353">
        <v>0</v>
      </c>
      <c r="AY177" s="353">
        <v>0</v>
      </c>
      <c r="AZ177" s="383">
        <v>0</v>
      </c>
      <c r="BA177" s="353">
        <f t="shared" si="25"/>
        <v>51.5</v>
      </c>
      <c r="BB177" s="354">
        <f>I177+N177+S177+X177+AC177+AH177+AM177+AR177+AW177</f>
        <v>45.5</v>
      </c>
    </row>
    <row r="178" spans="1:54" ht="16.5" customHeight="1">
      <c r="A178" s="459"/>
      <c r="B178" s="439" t="s">
        <v>6</v>
      </c>
      <c r="C178" s="356">
        <v>64.7</v>
      </c>
      <c r="D178" s="354">
        <v>51.5</v>
      </c>
      <c r="E178" s="353">
        <v>45.5</v>
      </c>
      <c r="F178" s="539">
        <f t="shared" si="26"/>
        <v>0</v>
      </c>
      <c r="G178" s="383">
        <f t="shared" si="27"/>
        <v>-6</v>
      </c>
      <c r="H178" s="357">
        <v>7</v>
      </c>
      <c r="I178" s="357">
        <v>7</v>
      </c>
      <c r="J178" s="358">
        <v>0</v>
      </c>
      <c r="K178" s="358">
        <v>0</v>
      </c>
      <c r="L178" s="383">
        <v>0</v>
      </c>
      <c r="M178" s="357">
        <v>0</v>
      </c>
      <c r="N178" s="358">
        <v>0</v>
      </c>
      <c r="O178" s="358">
        <v>0</v>
      </c>
      <c r="P178" s="354">
        <v>0</v>
      </c>
      <c r="Q178" s="355">
        <v>0</v>
      </c>
      <c r="R178" s="440">
        <v>28</v>
      </c>
      <c r="S178" s="357">
        <v>24</v>
      </c>
      <c r="T178" s="353">
        <v>0</v>
      </c>
      <c r="U178" s="353">
        <v>0</v>
      </c>
      <c r="V178" s="355">
        <v>0</v>
      </c>
      <c r="W178" s="357">
        <v>13.5</v>
      </c>
      <c r="X178" s="357">
        <v>11.5</v>
      </c>
      <c r="Y178" s="353">
        <v>0</v>
      </c>
      <c r="Z178" s="353">
        <v>0</v>
      </c>
      <c r="AA178" s="383">
        <v>0</v>
      </c>
      <c r="AB178" s="357">
        <v>0</v>
      </c>
      <c r="AC178" s="357">
        <v>0</v>
      </c>
      <c r="AD178" s="353">
        <v>0</v>
      </c>
      <c r="AE178" s="353">
        <v>0</v>
      </c>
      <c r="AF178" s="383">
        <v>0</v>
      </c>
      <c r="AG178" s="357">
        <v>1</v>
      </c>
      <c r="AH178" s="357">
        <v>1</v>
      </c>
      <c r="AI178" s="353">
        <v>0</v>
      </c>
      <c r="AJ178" s="354">
        <v>0</v>
      </c>
      <c r="AK178" s="355">
        <v>0</v>
      </c>
      <c r="AL178" s="357">
        <v>1</v>
      </c>
      <c r="AM178" s="357">
        <v>1</v>
      </c>
      <c r="AN178" s="353">
        <v>0</v>
      </c>
      <c r="AO178" s="353">
        <v>0</v>
      </c>
      <c r="AP178" s="383">
        <v>0</v>
      </c>
      <c r="AQ178" s="357">
        <v>0</v>
      </c>
      <c r="AR178" s="357">
        <v>0</v>
      </c>
      <c r="AS178" s="353">
        <v>0</v>
      </c>
      <c r="AT178" s="353">
        <v>0</v>
      </c>
      <c r="AU178" s="383">
        <v>0</v>
      </c>
      <c r="AV178" s="357">
        <v>1</v>
      </c>
      <c r="AW178" s="357">
        <v>1</v>
      </c>
      <c r="AX178" s="353">
        <v>0</v>
      </c>
      <c r="AY178" s="353">
        <v>0</v>
      </c>
      <c r="AZ178" s="383">
        <v>0</v>
      </c>
      <c r="BA178" s="353">
        <f t="shared" si="25"/>
        <v>51.5</v>
      </c>
      <c r="BB178" s="354">
        <f>I178+N178+S178+X178+AC178+AH178+AM178+AR178+AW178</f>
        <v>45.5</v>
      </c>
    </row>
    <row r="179" spans="1:54" ht="16.5" customHeight="1">
      <c r="A179" s="460"/>
      <c r="B179" s="442" t="s">
        <v>7</v>
      </c>
      <c r="C179" s="356">
        <v>64.7</v>
      </c>
      <c r="D179" s="354">
        <v>51.5</v>
      </c>
      <c r="E179" s="353">
        <v>44.5</v>
      </c>
      <c r="F179" s="539">
        <f t="shared" si="26"/>
        <v>0</v>
      </c>
      <c r="G179" s="383">
        <f t="shared" si="27"/>
        <v>-7</v>
      </c>
      <c r="H179" s="357">
        <v>7</v>
      </c>
      <c r="I179" s="358">
        <v>7</v>
      </c>
      <c r="J179" s="358">
        <v>0</v>
      </c>
      <c r="K179" s="358">
        <v>0</v>
      </c>
      <c r="L179" s="382">
        <v>0</v>
      </c>
      <c r="M179" s="357">
        <v>0</v>
      </c>
      <c r="N179" s="358">
        <v>0</v>
      </c>
      <c r="O179" s="358">
        <v>0</v>
      </c>
      <c r="P179" s="358">
        <v>0</v>
      </c>
      <c r="Q179" s="355">
        <v>0</v>
      </c>
      <c r="R179" s="357">
        <v>28</v>
      </c>
      <c r="S179" s="357">
        <v>23</v>
      </c>
      <c r="T179" s="353">
        <v>0</v>
      </c>
      <c r="U179" s="353">
        <v>0</v>
      </c>
      <c r="V179" s="355">
        <v>0</v>
      </c>
      <c r="W179" s="357">
        <v>13.5</v>
      </c>
      <c r="X179" s="357">
        <v>11.5</v>
      </c>
      <c r="Y179" s="353">
        <v>0</v>
      </c>
      <c r="Z179" s="353">
        <v>0</v>
      </c>
      <c r="AA179" s="383">
        <v>0</v>
      </c>
      <c r="AB179" s="357">
        <v>0</v>
      </c>
      <c r="AC179" s="357">
        <v>0</v>
      </c>
      <c r="AD179" s="353">
        <v>0</v>
      </c>
      <c r="AE179" s="353">
        <v>0</v>
      </c>
      <c r="AF179" s="383">
        <v>0</v>
      </c>
      <c r="AG179" s="357">
        <v>1</v>
      </c>
      <c r="AH179" s="357">
        <v>1</v>
      </c>
      <c r="AI179" s="353">
        <v>0</v>
      </c>
      <c r="AJ179" s="354">
        <v>0</v>
      </c>
      <c r="AK179" s="355">
        <v>0</v>
      </c>
      <c r="AL179" s="357">
        <v>1</v>
      </c>
      <c r="AM179" s="357">
        <v>1</v>
      </c>
      <c r="AN179" s="353">
        <v>0</v>
      </c>
      <c r="AO179" s="353">
        <v>0</v>
      </c>
      <c r="AP179" s="383">
        <v>0</v>
      </c>
      <c r="AQ179" s="357">
        <v>0</v>
      </c>
      <c r="AR179" s="357">
        <v>0</v>
      </c>
      <c r="AS179" s="353">
        <v>0</v>
      </c>
      <c r="AT179" s="353">
        <v>0</v>
      </c>
      <c r="AU179" s="383">
        <v>0</v>
      </c>
      <c r="AV179" s="357">
        <v>1</v>
      </c>
      <c r="AW179" s="357">
        <v>1</v>
      </c>
      <c r="AX179" s="353">
        <v>0</v>
      </c>
      <c r="AY179" s="353">
        <v>0</v>
      </c>
      <c r="AZ179" s="383">
        <v>0</v>
      </c>
      <c r="BA179" s="353">
        <f t="shared" si="25"/>
        <v>51.5</v>
      </c>
      <c r="BB179" s="354">
        <f t="shared" si="25"/>
        <v>44.5</v>
      </c>
    </row>
    <row r="180" spans="1:54" ht="16.5" customHeight="1">
      <c r="A180" s="459"/>
      <c r="B180" s="439" t="s">
        <v>8</v>
      </c>
      <c r="C180" s="356">
        <v>64.7</v>
      </c>
      <c r="D180" s="354">
        <v>51.5</v>
      </c>
      <c r="E180" s="353">
        <v>44.5</v>
      </c>
      <c r="F180" s="539">
        <f t="shared" si="26"/>
        <v>0</v>
      </c>
      <c r="G180" s="383">
        <f t="shared" si="27"/>
        <v>-7</v>
      </c>
      <c r="H180" s="353">
        <v>7</v>
      </c>
      <c r="I180" s="353">
        <v>7</v>
      </c>
      <c r="J180" s="354">
        <v>0</v>
      </c>
      <c r="K180" s="354">
        <v>0</v>
      </c>
      <c r="L180" s="383">
        <v>0</v>
      </c>
      <c r="M180" s="353">
        <v>0</v>
      </c>
      <c r="N180" s="354">
        <v>0</v>
      </c>
      <c r="O180" s="354">
        <v>0</v>
      </c>
      <c r="P180" s="354">
        <v>0</v>
      </c>
      <c r="Q180" s="355">
        <v>0</v>
      </c>
      <c r="R180" s="440">
        <v>28</v>
      </c>
      <c r="S180" s="357">
        <v>23</v>
      </c>
      <c r="T180" s="353">
        <v>0</v>
      </c>
      <c r="U180" s="353">
        <v>0</v>
      </c>
      <c r="V180" s="355">
        <v>0</v>
      </c>
      <c r="W180" s="357">
        <v>13.5</v>
      </c>
      <c r="X180" s="357">
        <v>11.5</v>
      </c>
      <c r="Y180" s="353">
        <v>0</v>
      </c>
      <c r="Z180" s="353">
        <v>0</v>
      </c>
      <c r="AA180" s="383">
        <v>0</v>
      </c>
      <c r="AB180" s="357">
        <v>0</v>
      </c>
      <c r="AC180" s="357">
        <v>0</v>
      </c>
      <c r="AD180" s="353">
        <v>0</v>
      </c>
      <c r="AE180" s="353">
        <v>0</v>
      </c>
      <c r="AF180" s="383">
        <v>0</v>
      </c>
      <c r="AG180" s="357">
        <v>1</v>
      </c>
      <c r="AH180" s="357">
        <v>1</v>
      </c>
      <c r="AI180" s="353">
        <v>0</v>
      </c>
      <c r="AJ180" s="354">
        <v>0</v>
      </c>
      <c r="AK180" s="355">
        <v>0</v>
      </c>
      <c r="AL180" s="357">
        <v>1</v>
      </c>
      <c r="AM180" s="357">
        <v>1</v>
      </c>
      <c r="AN180" s="353">
        <v>0</v>
      </c>
      <c r="AO180" s="353">
        <v>0</v>
      </c>
      <c r="AP180" s="383">
        <v>0</v>
      </c>
      <c r="AQ180" s="357">
        <v>0</v>
      </c>
      <c r="AR180" s="357">
        <v>0</v>
      </c>
      <c r="AS180" s="353">
        <v>0</v>
      </c>
      <c r="AT180" s="353">
        <v>0</v>
      </c>
      <c r="AU180" s="383">
        <v>0</v>
      </c>
      <c r="AV180" s="357">
        <v>1</v>
      </c>
      <c r="AW180" s="357">
        <v>1</v>
      </c>
      <c r="AX180" s="353">
        <v>0</v>
      </c>
      <c r="AY180" s="353">
        <v>0</v>
      </c>
      <c r="AZ180" s="383">
        <v>0</v>
      </c>
      <c r="BA180" s="353">
        <f t="shared" si="25"/>
        <v>51.5</v>
      </c>
      <c r="BB180" s="354">
        <f t="shared" si="25"/>
        <v>44.5</v>
      </c>
    </row>
    <row r="181" spans="1:54" ht="16.5" customHeight="1">
      <c r="A181" s="460"/>
      <c r="B181" s="442" t="s">
        <v>9</v>
      </c>
      <c r="C181" s="356">
        <v>64.7</v>
      </c>
      <c r="D181" s="354">
        <v>51.5</v>
      </c>
      <c r="E181" s="353">
        <v>44.5</v>
      </c>
      <c r="F181" s="539">
        <f t="shared" si="26"/>
        <v>0</v>
      </c>
      <c r="G181" s="383">
        <f t="shared" si="27"/>
        <v>-7</v>
      </c>
      <c r="H181" s="357">
        <v>7</v>
      </c>
      <c r="I181" s="357">
        <v>7</v>
      </c>
      <c r="J181" s="358">
        <v>0</v>
      </c>
      <c r="K181" s="358">
        <v>0</v>
      </c>
      <c r="L181" s="383">
        <v>0</v>
      </c>
      <c r="M181" s="357">
        <v>0</v>
      </c>
      <c r="N181" s="358">
        <v>0</v>
      </c>
      <c r="O181" s="358">
        <v>0</v>
      </c>
      <c r="P181" s="354">
        <v>0</v>
      </c>
      <c r="Q181" s="355">
        <v>0</v>
      </c>
      <c r="R181" s="440">
        <v>28</v>
      </c>
      <c r="S181" s="357">
        <v>23</v>
      </c>
      <c r="T181" s="353">
        <v>0</v>
      </c>
      <c r="U181" s="353">
        <v>0</v>
      </c>
      <c r="V181" s="355">
        <v>0</v>
      </c>
      <c r="W181" s="357">
        <v>13.5</v>
      </c>
      <c r="X181" s="357">
        <v>11.5</v>
      </c>
      <c r="Y181" s="353">
        <v>0</v>
      </c>
      <c r="Z181" s="353">
        <v>0</v>
      </c>
      <c r="AA181" s="383">
        <v>0</v>
      </c>
      <c r="AB181" s="357">
        <v>0</v>
      </c>
      <c r="AC181" s="357">
        <v>0</v>
      </c>
      <c r="AD181" s="353">
        <v>0</v>
      </c>
      <c r="AE181" s="353">
        <v>0</v>
      </c>
      <c r="AF181" s="383">
        <v>0</v>
      </c>
      <c r="AG181" s="357">
        <v>1</v>
      </c>
      <c r="AH181" s="357">
        <v>1</v>
      </c>
      <c r="AI181" s="353">
        <v>0</v>
      </c>
      <c r="AJ181" s="354">
        <v>0</v>
      </c>
      <c r="AK181" s="355">
        <v>0</v>
      </c>
      <c r="AL181" s="357">
        <v>1</v>
      </c>
      <c r="AM181" s="357">
        <v>1</v>
      </c>
      <c r="AN181" s="353">
        <v>0</v>
      </c>
      <c r="AO181" s="353">
        <v>0</v>
      </c>
      <c r="AP181" s="383">
        <v>0</v>
      </c>
      <c r="AQ181" s="357">
        <v>0</v>
      </c>
      <c r="AR181" s="357">
        <v>0</v>
      </c>
      <c r="AS181" s="353">
        <v>0</v>
      </c>
      <c r="AT181" s="353">
        <v>0</v>
      </c>
      <c r="AU181" s="383">
        <v>0</v>
      </c>
      <c r="AV181" s="357">
        <v>1</v>
      </c>
      <c r="AW181" s="357">
        <v>1</v>
      </c>
      <c r="AX181" s="353">
        <v>0</v>
      </c>
      <c r="AY181" s="353">
        <v>0</v>
      </c>
      <c r="AZ181" s="383">
        <v>0</v>
      </c>
      <c r="BA181" s="353">
        <f t="shared" si="25"/>
        <v>51.5</v>
      </c>
      <c r="BB181" s="354">
        <f t="shared" si="25"/>
        <v>44.5</v>
      </c>
    </row>
    <row r="182" spans="1:54" ht="16.5" customHeight="1">
      <c r="A182" s="459"/>
      <c r="B182" s="439" t="s">
        <v>10</v>
      </c>
      <c r="C182" s="356">
        <v>64.7</v>
      </c>
      <c r="D182" s="354">
        <v>51.5</v>
      </c>
      <c r="E182" s="353">
        <v>42.5</v>
      </c>
      <c r="F182" s="539">
        <f t="shared" si="26"/>
        <v>0</v>
      </c>
      <c r="G182" s="383">
        <f t="shared" si="27"/>
        <v>-9</v>
      </c>
      <c r="H182" s="357">
        <v>7</v>
      </c>
      <c r="I182" s="357">
        <v>6</v>
      </c>
      <c r="J182" s="358">
        <v>0</v>
      </c>
      <c r="K182" s="358">
        <v>0</v>
      </c>
      <c r="L182" s="383">
        <v>0</v>
      </c>
      <c r="M182" s="357">
        <v>0</v>
      </c>
      <c r="N182" s="358">
        <v>0</v>
      </c>
      <c r="O182" s="358">
        <v>0</v>
      </c>
      <c r="P182" s="354">
        <v>0</v>
      </c>
      <c r="Q182" s="355">
        <v>0</v>
      </c>
      <c r="R182" s="440">
        <v>28</v>
      </c>
      <c r="S182" s="357">
        <v>22</v>
      </c>
      <c r="T182" s="353">
        <v>0</v>
      </c>
      <c r="U182" s="353">
        <v>0</v>
      </c>
      <c r="V182" s="355">
        <v>0</v>
      </c>
      <c r="W182" s="357">
        <v>13.5</v>
      </c>
      <c r="X182" s="357">
        <v>11.5</v>
      </c>
      <c r="Y182" s="353">
        <v>0</v>
      </c>
      <c r="Z182" s="353">
        <v>0</v>
      </c>
      <c r="AA182" s="383">
        <v>0</v>
      </c>
      <c r="AB182" s="357">
        <v>0</v>
      </c>
      <c r="AC182" s="357">
        <v>0</v>
      </c>
      <c r="AD182" s="353">
        <v>0</v>
      </c>
      <c r="AE182" s="353">
        <v>0</v>
      </c>
      <c r="AF182" s="383">
        <v>0</v>
      </c>
      <c r="AG182" s="357">
        <v>1</v>
      </c>
      <c r="AH182" s="357">
        <v>1</v>
      </c>
      <c r="AI182" s="353">
        <v>0</v>
      </c>
      <c r="AJ182" s="354">
        <v>0</v>
      </c>
      <c r="AK182" s="355">
        <v>0</v>
      </c>
      <c r="AL182" s="357">
        <v>1</v>
      </c>
      <c r="AM182" s="357">
        <v>1</v>
      </c>
      <c r="AN182" s="353">
        <v>0</v>
      </c>
      <c r="AO182" s="353">
        <v>0</v>
      </c>
      <c r="AP182" s="383">
        <v>0</v>
      </c>
      <c r="AQ182" s="357">
        <v>0</v>
      </c>
      <c r="AR182" s="357">
        <v>0</v>
      </c>
      <c r="AS182" s="353">
        <v>0</v>
      </c>
      <c r="AT182" s="353">
        <v>0</v>
      </c>
      <c r="AU182" s="383">
        <v>0</v>
      </c>
      <c r="AV182" s="357">
        <v>1</v>
      </c>
      <c r="AW182" s="357">
        <v>1</v>
      </c>
      <c r="AX182" s="353">
        <v>0</v>
      </c>
      <c r="AY182" s="353">
        <v>0</v>
      </c>
      <c r="AZ182" s="383">
        <v>0</v>
      </c>
      <c r="BA182" s="353">
        <f t="shared" si="25"/>
        <v>51.5</v>
      </c>
      <c r="BB182" s="354">
        <f t="shared" si="25"/>
        <v>42.5</v>
      </c>
    </row>
    <row r="183" spans="1:54" ht="16.5" customHeight="1">
      <c r="A183" s="460"/>
      <c r="B183" s="442" t="s">
        <v>11</v>
      </c>
      <c r="C183" s="356">
        <v>64.7</v>
      </c>
      <c r="D183" s="354">
        <v>51.5</v>
      </c>
      <c r="E183" s="353">
        <v>44.5</v>
      </c>
      <c r="F183" s="539">
        <f t="shared" si="26"/>
        <v>0</v>
      </c>
      <c r="G183" s="383">
        <f t="shared" si="27"/>
        <v>-7</v>
      </c>
      <c r="H183" s="357">
        <v>7</v>
      </c>
      <c r="I183" s="357">
        <v>6</v>
      </c>
      <c r="J183" s="358">
        <v>0</v>
      </c>
      <c r="K183" s="358">
        <v>0</v>
      </c>
      <c r="L183" s="383">
        <v>0</v>
      </c>
      <c r="M183" s="357">
        <v>0</v>
      </c>
      <c r="N183" s="358">
        <v>0</v>
      </c>
      <c r="O183" s="358">
        <v>0</v>
      </c>
      <c r="P183" s="354">
        <v>0</v>
      </c>
      <c r="Q183" s="355">
        <v>0</v>
      </c>
      <c r="R183" s="440">
        <v>28</v>
      </c>
      <c r="S183" s="357">
        <v>23</v>
      </c>
      <c r="T183" s="353">
        <v>0</v>
      </c>
      <c r="U183" s="353">
        <v>0</v>
      </c>
      <c r="V183" s="355">
        <v>0</v>
      </c>
      <c r="W183" s="357">
        <v>13.5</v>
      </c>
      <c r="X183" s="357">
        <v>12.5</v>
      </c>
      <c r="Y183" s="353">
        <v>0</v>
      </c>
      <c r="Z183" s="353">
        <v>0</v>
      </c>
      <c r="AA183" s="383">
        <v>0</v>
      </c>
      <c r="AB183" s="357">
        <v>0</v>
      </c>
      <c r="AC183" s="357">
        <v>0</v>
      </c>
      <c r="AD183" s="353">
        <v>0</v>
      </c>
      <c r="AE183" s="353">
        <v>0</v>
      </c>
      <c r="AF183" s="383">
        <v>0</v>
      </c>
      <c r="AG183" s="357">
        <v>1</v>
      </c>
      <c r="AH183" s="357">
        <v>1</v>
      </c>
      <c r="AI183" s="353">
        <v>0</v>
      </c>
      <c r="AJ183" s="354">
        <v>0</v>
      </c>
      <c r="AK183" s="355">
        <v>0</v>
      </c>
      <c r="AL183" s="357">
        <v>1</v>
      </c>
      <c r="AM183" s="357">
        <v>1</v>
      </c>
      <c r="AN183" s="353">
        <v>0</v>
      </c>
      <c r="AO183" s="353">
        <v>0</v>
      </c>
      <c r="AP183" s="383">
        <v>0</v>
      </c>
      <c r="AQ183" s="357">
        <v>0</v>
      </c>
      <c r="AR183" s="357">
        <v>0</v>
      </c>
      <c r="AS183" s="353">
        <v>0</v>
      </c>
      <c r="AT183" s="353">
        <v>0</v>
      </c>
      <c r="AU183" s="383">
        <v>0</v>
      </c>
      <c r="AV183" s="357">
        <v>1</v>
      </c>
      <c r="AW183" s="357">
        <v>1</v>
      </c>
      <c r="AX183" s="353">
        <v>0</v>
      </c>
      <c r="AY183" s="353">
        <v>0</v>
      </c>
      <c r="AZ183" s="383">
        <v>0</v>
      </c>
      <c r="BA183" s="353">
        <f t="shared" si="25"/>
        <v>51.5</v>
      </c>
      <c r="BB183" s="354">
        <f t="shared" si="25"/>
        <v>44.5</v>
      </c>
    </row>
    <row r="184" spans="1:54" ht="16.5" customHeight="1">
      <c r="A184" s="459"/>
      <c r="B184" s="439" t="s">
        <v>12</v>
      </c>
      <c r="C184" s="356">
        <v>64.7</v>
      </c>
      <c r="D184" s="354">
        <v>51.5</v>
      </c>
      <c r="E184" s="353">
        <v>44.5</v>
      </c>
      <c r="F184" s="539">
        <f t="shared" si="26"/>
        <v>0</v>
      </c>
      <c r="G184" s="383">
        <f t="shared" si="27"/>
        <v>-7</v>
      </c>
      <c r="H184" s="357">
        <v>7</v>
      </c>
      <c r="I184" s="357">
        <v>6</v>
      </c>
      <c r="J184" s="358">
        <v>0</v>
      </c>
      <c r="K184" s="358">
        <v>0</v>
      </c>
      <c r="L184" s="383">
        <v>0</v>
      </c>
      <c r="M184" s="357">
        <v>0</v>
      </c>
      <c r="N184" s="358">
        <v>0</v>
      </c>
      <c r="O184" s="358">
        <v>0</v>
      </c>
      <c r="P184" s="354">
        <v>0</v>
      </c>
      <c r="Q184" s="355">
        <v>0</v>
      </c>
      <c r="R184" s="440">
        <v>28</v>
      </c>
      <c r="S184" s="357">
        <v>23</v>
      </c>
      <c r="T184" s="353">
        <v>0</v>
      </c>
      <c r="U184" s="353">
        <v>0</v>
      </c>
      <c r="V184" s="355">
        <v>0</v>
      </c>
      <c r="W184" s="357">
        <v>13.5</v>
      </c>
      <c r="X184" s="357">
        <v>12.5</v>
      </c>
      <c r="Y184" s="353">
        <v>0</v>
      </c>
      <c r="Z184" s="353">
        <v>0</v>
      </c>
      <c r="AA184" s="383">
        <v>0</v>
      </c>
      <c r="AB184" s="357">
        <v>0</v>
      </c>
      <c r="AC184" s="357">
        <v>0</v>
      </c>
      <c r="AD184" s="353">
        <v>0</v>
      </c>
      <c r="AE184" s="353">
        <v>0</v>
      </c>
      <c r="AF184" s="383">
        <v>0</v>
      </c>
      <c r="AG184" s="357">
        <v>1</v>
      </c>
      <c r="AH184" s="357">
        <v>1</v>
      </c>
      <c r="AI184" s="353">
        <v>0</v>
      </c>
      <c r="AJ184" s="354">
        <v>0</v>
      </c>
      <c r="AK184" s="355">
        <v>0</v>
      </c>
      <c r="AL184" s="357">
        <v>1</v>
      </c>
      <c r="AM184" s="357">
        <v>1</v>
      </c>
      <c r="AN184" s="353">
        <v>0</v>
      </c>
      <c r="AO184" s="353">
        <v>0</v>
      </c>
      <c r="AP184" s="383">
        <v>0</v>
      </c>
      <c r="AQ184" s="357">
        <v>0</v>
      </c>
      <c r="AR184" s="357">
        <v>0</v>
      </c>
      <c r="AS184" s="353">
        <v>0</v>
      </c>
      <c r="AT184" s="353">
        <v>0</v>
      </c>
      <c r="AU184" s="383">
        <v>0</v>
      </c>
      <c r="AV184" s="357">
        <v>1</v>
      </c>
      <c r="AW184" s="357">
        <v>1</v>
      </c>
      <c r="AX184" s="353">
        <v>0</v>
      </c>
      <c r="AY184" s="353">
        <v>0</v>
      </c>
      <c r="AZ184" s="383">
        <v>0</v>
      </c>
      <c r="BA184" s="353">
        <f t="shared" si="25"/>
        <v>51.5</v>
      </c>
      <c r="BB184" s="354">
        <f t="shared" si="25"/>
        <v>44.5</v>
      </c>
    </row>
    <row r="185" spans="1:54" ht="16.5" customHeight="1">
      <c r="A185" s="460"/>
      <c r="B185" s="443" t="s">
        <v>13</v>
      </c>
      <c r="C185" s="356">
        <v>64.7</v>
      </c>
      <c r="D185" s="354">
        <v>51.5</v>
      </c>
      <c r="E185" s="353">
        <v>44.5</v>
      </c>
      <c r="F185" s="539">
        <f t="shared" si="26"/>
        <v>0</v>
      </c>
      <c r="G185" s="383">
        <f t="shared" si="27"/>
        <v>-7</v>
      </c>
      <c r="H185" s="357">
        <v>7</v>
      </c>
      <c r="I185" s="357">
        <v>6</v>
      </c>
      <c r="J185" s="358">
        <v>0</v>
      </c>
      <c r="K185" s="358">
        <v>0</v>
      </c>
      <c r="L185" s="383">
        <v>0</v>
      </c>
      <c r="M185" s="357">
        <v>0</v>
      </c>
      <c r="N185" s="358">
        <v>0</v>
      </c>
      <c r="O185" s="358">
        <v>0</v>
      </c>
      <c r="P185" s="354">
        <v>0</v>
      </c>
      <c r="Q185" s="355">
        <v>0</v>
      </c>
      <c r="R185" s="440">
        <v>28</v>
      </c>
      <c r="S185" s="357">
        <v>23</v>
      </c>
      <c r="T185" s="353">
        <v>0</v>
      </c>
      <c r="U185" s="353">
        <v>0</v>
      </c>
      <c r="V185" s="355">
        <v>0</v>
      </c>
      <c r="W185" s="357">
        <v>13.5</v>
      </c>
      <c r="X185" s="357">
        <v>12.5</v>
      </c>
      <c r="Y185" s="353">
        <v>0</v>
      </c>
      <c r="Z185" s="353">
        <v>0</v>
      </c>
      <c r="AA185" s="383">
        <v>0</v>
      </c>
      <c r="AB185" s="357">
        <v>0</v>
      </c>
      <c r="AC185" s="357">
        <v>0</v>
      </c>
      <c r="AD185" s="353">
        <v>0</v>
      </c>
      <c r="AE185" s="353">
        <v>0</v>
      </c>
      <c r="AF185" s="383">
        <v>0</v>
      </c>
      <c r="AG185" s="357">
        <v>1</v>
      </c>
      <c r="AH185" s="357">
        <v>1</v>
      </c>
      <c r="AI185" s="353">
        <v>0</v>
      </c>
      <c r="AJ185" s="354">
        <v>0</v>
      </c>
      <c r="AK185" s="355">
        <v>0</v>
      </c>
      <c r="AL185" s="357">
        <v>1</v>
      </c>
      <c r="AM185" s="357">
        <v>1</v>
      </c>
      <c r="AN185" s="353">
        <v>0</v>
      </c>
      <c r="AO185" s="353">
        <v>0</v>
      </c>
      <c r="AP185" s="383">
        <v>0</v>
      </c>
      <c r="AQ185" s="357">
        <v>0</v>
      </c>
      <c r="AR185" s="357">
        <v>0</v>
      </c>
      <c r="AS185" s="353">
        <v>0</v>
      </c>
      <c r="AT185" s="353">
        <v>0</v>
      </c>
      <c r="AU185" s="383">
        <v>0</v>
      </c>
      <c r="AV185" s="357">
        <v>1</v>
      </c>
      <c r="AW185" s="357">
        <v>1</v>
      </c>
      <c r="AX185" s="353">
        <v>0</v>
      </c>
      <c r="AY185" s="353">
        <v>0</v>
      </c>
      <c r="AZ185" s="383">
        <v>0</v>
      </c>
      <c r="BA185" s="353">
        <f t="shared" si="25"/>
        <v>51.5</v>
      </c>
      <c r="BB185" s="354">
        <f t="shared" si="25"/>
        <v>44.5</v>
      </c>
    </row>
    <row r="186" spans="1:54" ht="16.5" customHeight="1" thickBot="1">
      <c r="A186" s="463"/>
      <c r="B186" s="445" t="s">
        <v>14</v>
      </c>
      <c r="C186" s="360">
        <v>64.7</v>
      </c>
      <c r="D186" s="451">
        <v>51.5</v>
      </c>
      <c r="E186" s="465">
        <v>44.5</v>
      </c>
      <c r="F186" s="541">
        <f t="shared" si="26"/>
        <v>0</v>
      </c>
      <c r="G186" s="452">
        <f t="shared" si="27"/>
        <v>-7</v>
      </c>
      <c r="H186" s="361">
        <v>7</v>
      </c>
      <c r="I186" s="362">
        <v>6</v>
      </c>
      <c r="J186" s="362">
        <v>0</v>
      </c>
      <c r="K186" s="362">
        <v>0</v>
      </c>
      <c r="L186" s="449">
        <v>0</v>
      </c>
      <c r="M186" s="361">
        <v>0</v>
      </c>
      <c r="N186" s="362">
        <v>0</v>
      </c>
      <c r="O186" s="362">
        <v>0</v>
      </c>
      <c r="P186" s="362">
        <v>0</v>
      </c>
      <c r="Q186" s="363">
        <v>0</v>
      </c>
      <c r="R186" s="448">
        <v>28</v>
      </c>
      <c r="S186" s="361">
        <v>23</v>
      </c>
      <c r="T186" s="361">
        <v>0</v>
      </c>
      <c r="U186" s="361">
        <v>0</v>
      </c>
      <c r="V186" s="363">
        <v>0</v>
      </c>
      <c r="W186" s="361">
        <v>13.5</v>
      </c>
      <c r="X186" s="361">
        <v>12.5</v>
      </c>
      <c r="Y186" s="361">
        <v>0</v>
      </c>
      <c r="Z186" s="361">
        <v>0</v>
      </c>
      <c r="AA186" s="449">
        <v>0</v>
      </c>
      <c r="AB186" s="361">
        <v>0</v>
      </c>
      <c r="AC186" s="361">
        <v>0</v>
      </c>
      <c r="AD186" s="361">
        <v>0</v>
      </c>
      <c r="AE186" s="361">
        <v>0</v>
      </c>
      <c r="AF186" s="449">
        <v>0</v>
      </c>
      <c r="AG186" s="361">
        <v>1</v>
      </c>
      <c r="AH186" s="361">
        <v>1</v>
      </c>
      <c r="AI186" s="361">
        <v>0</v>
      </c>
      <c r="AJ186" s="362">
        <v>0</v>
      </c>
      <c r="AK186" s="363">
        <v>0</v>
      </c>
      <c r="AL186" s="361">
        <v>1</v>
      </c>
      <c r="AM186" s="361">
        <v>1</v>
      </c>
      <c r="AN186" s="361">
        <v>0</v>
      </c>
      <c r="AO186" s="361">
        <v>0</v>
      </c>
      <c r="AP186" s="449">
        <v>0</v>
      </c>
      <c r="AQ186" s="448">
        <v>0</v>
      </c>
      <c r="AR186" s="361">
        <v>0</v>
      </c>
      <c r="AS186" s="361">
        <v>0</v>
      </c>
      <c r="AT186" s="361">
        <v>0</v>
      </c>
      <c r="AU186" s="449">
        <v>0</v>
      </c>
      <c r="AV186" s="361">
        <v>1</v>
      </c>
      <c r="AW186" s="361">
        <v>1</v>
      </c>
      <c r="AX186" s="361">
        <v>0</v>
      </c>
      <c r="AY186" s="361">
        <v>0</v>
      </c>
      <c r="AZ186" s="449">
        <v>0</v>
      </c>
      <c r="BA186" s="361">
        <f t="shared" si="25"/>
        <v>51.5</v>
      </c>
      <c r="BB186" s="362">
        <f t="shared" si="25"/>
        <v>44.5</v>
      </c>
    </row>
    <row r="187" spans="6:63" s="385" customFormat="1" ht="16.5" customHeight="1">
      <c r="F187" s="386"/>
      <c r="R187" s="387"/>
      <c r="S187" s="387"/>
      <c r="T187" s="387"/>
      <c r="U187" s="387"/>
      <c r="V187" s="387"/>
      <c r="W187" s="880"/>
      <c r="BC187" s="387"/>
      <c r="BD187" s="387"/>
      <c r="BE187" s="387"/>
      <c r="BF187" s="387"/>
      <c r="BG187" s="387"/>
      <c r="BH187" s="387"/>
      <c r="BI187" s="387"/>
      <c r="BJ187" s="387"/>
      <c r="BK187" s="387"/>
    </row>
    <row r="188" spans="6:63" s="385" customFormat="1" ht="16.5" customHeight="1">
      <c r="F188" s="386"/>
      <c r="R188" s="387"/>
      <c r="S188" s="387"/>
      <c r="T188" s="387"/>
      <c r="U188" s="387"/>
      <c r="V188" s="387"/>
      <c r="W188" s="387"/>
      <c r="BC188" s="387"/>
      <c r="BD188" s="387"/>
      <c r="BE188" s="387"/>
      <c r="BF188" s="387"/>
      <c r="BG188" s="387"/>
      <c r="BH188" s="387"/>
      <c r="BI188" s="387"/>
      <c r="BJ188" s="387"/>
      <c r="BK188" s="387"/>
    </row>
    <row r="189" spans="6:63" s="385" customFormat="1" ht="16.5" customHeight="1" thickBot="1">
      <c r="F189" s="386"/>
      <c r="R189" s="387"/>
      <c r="S189" s="387"/>
      <c r="T189" s="387"/>
      <c r="U189" s="387"/>
      <c r="V189" s="387"/>
      <c r="W189" s="389"/>
      <c r="BC189" s="387"/>
      <c r="BD189" s="387"/>
      <c r="BE189" s="387"/>
      <c r="BF189" s="387"/>
      <c r="BG189" s="387"/>
      <c r="BH189" s="387"/>
      <c r="BI189" s="387"/>
      <c r="BJ189" s="387"/>
      <c r="BK189" s="387"/>
    </row>
    <row r="190" spans="1:76" s="455" customFormat="1" ht="16.5" customHeight="1" thickBot="1">
      <c r="A190" s="946" t="s">
        <v>28</v>
      </c>
      <c r="B190" s="947"/>
      <c r="C190" s="947"/>
      <c r="D190" s="947"/>
      <c r="E190" s="947"/>
      <c r="F190" s="947"/>
      <c r="G190" s="947"/>
      <c r="H190" s="947"/>
      <c r="I190" s="947"/>
      <c r="J190" s="947"/>
      <c r="K190" s="947"/>
      <c r="L190" s="947"/>
      <c r="M190" s="947"/>
      <c r="N190" s="947"/>
      <c r="O190" s="947"/>
      <c r="P190" s="947"/>
      <c r="Q190" s="947"/>
      <c r="R190" s="947"/>
      <c r="S190" s="947"/>
      <c r="T190" s="947"/>
      <c r="U190" s="947"/>
      <c r="V190" s="948"/>
      <c r="W190" s="928" t="s">
        <v>28</v>
      </c>
      <c r="X190" s="913"/>
      <c r="Y190" s="913"/>
      <c r="Z190" s="913"/>
      <c r="AA190" s="913"/>
      <c r="AB190" s="913"/>
      <c r="AC190" s="913"/>
      <c r="AD190" s="913"/>
      <c r="AE190" s="913"/>
      <c r="AF190" s="913"/>
      <c r="AG190" s="913"/>
      <c r="AH190" s="913"/>
      <c r="AI190" s="913"/>
      <c r="AJ190" s="913"/>
      <c r="AK190" s="913"/>
      <c r="AL190" s="913"/>
      <c r="AM190" s="913"/>
      <c r="AN190" s="913"/>
      <c r="AO190" s="913"/>
      <c r="AP190" s="914"/>
      <c r="AQ190" s="928" t="s">
        <v>28</v>
      </c>
      <c r="AR190" s="923"/>
      <c r="AS190" s="923"/>
      <c r="AT190" s="923"/>
      <c r="AU190" s="923"/>
      <c r="AV190" s="923"/>
      <c r="AW190" s="923"/>
      <c r="AX190" s="923"/>
      <c r="AY190" s="923"/>
      <c r="AZ190" s="923"/>
      <c r="BA190" s="923"/>
      <c r="BB190" s="924"/>
      <c r="BC190" s="387"/>
      <c r="BD190" s="387"/>
      <c r="BE190" s="387"/>
      <c r="BF190" s="387"/>
      <c r="BG190" s="387"/>
      <c r="BH190" s="387"/>
      <c r="BI190" s="387"/>
      <c r="BJ190" s="387"/>
      <c r="BK190" s="387"/>
      <c r="BL190" s="390"/>
      <c r="BM190" s="390"/>
      <c r="BN190" s="390"/>
      <c r="BO190" s="390"/>
      <c r="BP190" s="390"/>
      <c r="BQ190" s="390"/>
      <c r="BR190" s="390"/>
      <c r="BS190" s="390"/>
      <c r="BT190" s="390"/>
      <c r="BU190" s="390"/>
      <c r="BV190" s="390"/>
      <c r="BW190" s="390"/>
      <c r="BX190" s="390"/>
    </row>
    <row r="191" spans="1:76" s="395" customFormat="1" ht="70.5" customHeight="1" thickBot="1">
      <c r="A191" s="909" t="s">
        <v>34</v>
      </c>
      <c r="B191" s="991"/>
      <c r="C191" s="392" t="s">
        <v>171</v>
      </c>
      <c r="D191" s="393" t="s">
        <v>464</v>
      </c>
      <c r="E191" s="393" t="s">
        <v>167</v>
      </c>
      <c r="F191" s="393" t="s">
        <v>162</v>
      </c>
      <c r="G191" s="394" t="s">
        <v>170</v>
      </c>
      <c r="H191" s="956" t="s">
        <v>155</v>
      </c>
      <c r="I191" s="957"/>
      <c r="J191" s="957"/>
      <c r="K191" s="957"/>
      <c r="L191" s="958"/>
      <c r="M191" s="926" t="s">
        <v>104</v>
      </c>
      <c r="N191" s="926"/>
      <c r="O191" s="926"/>
      <c r="P191" s="927"/>
      <c r="Q191" s="927"/>
      <c r="R191" s="996" t="s">
        <v>69</v>
      </c>
      <c r="S191" s="926"/>
      <c r="T191" s="997"/>
      <c r="U191" s="997"/>
      <c r="V191" s="998"/>
      <c r="W191" s="918" t="s">
        <v>36</v>
      </c>
      <c r="X191" s="917"/>
      <c r="Y191" s="990"/>
      <c r="Z191" s="990"/>
      <c r="AA191" s="955"/>
      <c r="AB191" s="989" t="s">
        <v>37</v>
      </c>
      <c r="AC191" s="917"/>
      <c r="AD191" s="990"/>
      <c r="AE191" s="990"/>
      <c r="AF191" s="955"/>
      <c r="AG191" s="943" t="s">
        <v>169</v>
      </c>
      <c r="AH191" s="990"/>
      <c r="AI191" s="990"/>
      <c r="AJ191" s="990"/>
      <c r="AK191" s="990"/>
      <c r="AL191" s="916" t="s">
        <v>38</v>
      </c>
      <c r="AM191" s="943"/>
      <c r="AN191" s="943"/>
      <c r="AO191" s="943"/>
      <c r="AP191" s="925"/>
      <c r="AQ191" s="943" t="s">
        <v>103</v>
      </c>
      <c r="AR191" s="990"/>
      <c r="AS191" s="990"/>
      <c r="AT191" s="990"/>
      <c r="AU191" s="990"/>
      <c r="AV191" s="916" t="s">
        <v>39</v>
      </c>
      <c r="AW191" s="990"/>
      <c r="AX191" s="990"/>
      <c r="AY191" s="990"/>
      <c r="AZ191" s="955"/>
      <c r="BA191" s="917" t="s">
        <v>52</v>
      </c>
      <c r="BB191" s="942"/>
      <c r="BC191" s="387"/>
      <c r="BD191" s="387"/>
      <c r="BE191" s="387"/>
      <c r="BF191" s="387"/>
      <c r="BG191" s="387"/>
      <c r="BH191" s="387"/>
      <c r="BI191" s="387"/>
      <c r="BJ191" s="387"/>
      <c r="BK191" s="387"/>
      <c r="BL191" s="390"/>
      <c r="BM191" s="390"/>
      <c r="BN191" s="390"/>
      <c r="BO191" s="390"/>
      <c r="BP191" s="390"/>
      <c r="BQ191" s="390"/>
      <c r="BR191" s="390"/>
      <c r="BS191" s="390"/>
      <c r="BT191" s="390"/>
      <c r="BU191" s="390"/>
      <c r="BV191" s="390"/>
      <c r="BW191" s="390"/>
      <c r="BX191" s="390"/>
    </row>
    <row r="192" spans="1:64" s="409" customFormat="1" ht="36.75" customHeight="1" thickBot="1">
      <c r="A192" s="987"/>
      <c r="B192" s="988"/>
      <c r="C192" s="396"/>
      <c r="D192" s="397"/>
      <c r="E192" s="397"/>
      <c r="F192" s="398"/>
      <c r="G192" s="399"/>
      <c r="H192" s="400" t="s">
        <v>157</v>
      </c>
      <c r="I192" s="397" t="s">
        <v>168</v>
      </c>
      <c r="J192" s="401" t="s">
        <v>161</v>
      </c>
      <c r="K192" s="401" t="s">
        <v>165</v>
      </c>
      <c r="L192" s="402" t="s">
        <v>166</v>
      </c>
      <c r="M192" s="401" t="s">
        <v>157</v>
      </c>
      <c r="N192" s="397" t="s">
        <v>168</v>
      </c>
      <c r="O192" s="403" t="s">
        <v>160</v>
      </c>
      <c r="P192" s="401" t="s">
        <v>156</v>
      </c>
      <c r="Q192" s="404" t="s">
        <v>154</v>
      </c>
      <c r="R192" s="400" t="s">
        <v>157</v>
      </c>
      <c r="S192" s="397" t="s">
        <v>168</v>
      </c>
      <c r="T192" s="401" t="s">
        <v>160</v>
      </c>
      <c r="U192" s="401" t="s">
        <v>156</v>
      </c>
      <c r="V192" s="405" t="s">
        <v>154</v>
      </c>
      <c r="W192" s="401" t="s">
        <v>157</v>
      </c>
      <c r="X192" s="397" t="s">
        <v>158</v>
      </c>
      <c r="Y192" s="403" t="s">
        <v>160</v>
      </c>
      <c r="Z192" s="401" t="s">
        <v>156</v>
      </c>
      <c r="AA192" s="405" t="s">
        <v>154</v>
      </c>
      <c r="AB192" s="400" t="s">
        <v>157</v>
      </c>
      <c r="AC192" s="397" t="s">
        <v>158</v>
      </c>
      <c r="AD192" s="403" t="s">
        <v>160</v>
      </c>
      <c r="AE192" s="401" t="s">
        <v>156</v>
      </c>
      <c r="AF192" s="405" t="s">
        <v>154</v>
      </c>
      <c r="AG192" s="401" t="s">
        <v>157</v>
      </c>
      <c r="AH192" s="406" t="s">
        <v>158</v>
      </c>
      <c r="AI192" s="403" t="s">
        <v>161</v>
      </c>
      <c r="AJ192" s="401" t="s">
        <v>156</v>
      </c>
      <c r="AK192" s="404" t="s">
        <v>154</v>
      </c>
      <c r="AL192" s="400" t="s">
        <v>157</v>
      </c>
      <c r="AM192" s="397" t="s">
        <v>158</v>
      </c>
      <c r="AN192" s="403" t="s">
        <v>161</v>
      </c>
      <c r="AO192" s="401" t="s">
        <v>156</v>
      </c>
      <c r="AP192" s="405" t="s">
        <v>154</v>
      </c>
      <c r="AQ192" s="401" t="s">
        <v>157</v>
      </c>
      <c r="AR192" s="397" t="s">
        <v>158</v>
      </c>
      <c r="AS192" s="403" t="s">
        <v>161</v>
      </c>
      <c r="AT192" s="401" t="s">
        <v>156</v>
      </c>
      <c r="AU192" s="404" t="s">
        <v>154</v>
      </c>
      <c r="AV192" s="400" t="s">
        <v>157</v>
      </c>
      <c r="AW192" s="397" t="s">
        <v>158</v>
      </c>
      <c r="AX192" s="403" t="s">
        <v>161</v>
      </c>
      <c r="AY192" s="401" t="s">
        <v>156</v>
      </c>
      <c r="AZ192" s="405" t="s">
        <v>154</v>
      </c>
      <c r="BA192" s="401" t="s">
        <v>157</v>
      </c>
      <c r="BB192" s="397" t="s">
        <v>158</v>
      </c>
      <c r="BC192" s="407"/>
      <c r="BD192" s="407"/>
      <c r="BE192" s="407"/>
      <c r="BF192" s="407"/>
      <c r="BG192" s="407"/>
      <c r="BH192" s="407"/>
      <c r="BI192" s="407"/>
      <c r="BJ192" s="407"/>
      <c r="BK192" s="407"/>
      <c r="BL192" s="408"/>
    </row>
    <row r="193" spans="1:64" s="422" customFormat="1" ht="34.5" customHeight="1" thickBot="1">
      <c r="A193" s="951" t="s">
        <v>164</v>
      </c>
      <c r="B193" s="952"/>
      <c r="C193" s="410"/>
      <c r="D193" s="411"/>
      <c r="E193" s="412"/>
      <c r="F193" s="413">
        <f>J193+O193+T193+Y193+AD193+AI193+AN193+AS193+AX193</f>
        <v>0</v>
      </c>
      <c r="G193" s="414"/>
      <c r="H193" s="415"/>
      <c r="I193" s="416"/>
      <c r="J193" s="417"/>
      <c r="K193" s="417"/>
      <c r="L193" s="418"/>
      <c r="M193" s="419"/>
      <c r="N193" s="416"/>
      <c r="O193" s="417"/>
      <c r="P193" s="417"/>
      <c r="Q193" s="420"/>
      <c r="R193" s="415"/>
      <c r="S193" s="416"/>
      <c r="T193" s="417"/>
      <c r="U193" s="417"/>
      <c r="V193" s="418"/>
      <c r="W193" s="419"/>
      <c r="X193" s="416"/>
      <c r="Y193" s="417"/>
      <c r="Z193" s="417"/>
      <c r="AA193" s="418"/>
      <c r="AB193" s="415"/>
      <c r="AC193" s="416"/>
      <c r="AD193" s="417"/>
      <c r="AE193" s="417"/>
      <c r="AF193" s="418"/>
      <c r="AG193" s="419"/>
      <c r="AH193" s="416"/>
      <c r="AI193" s="417"/>
      <c r="AJ193" s="417"/>
      <c r="AK193" s="420"/>
      <c r="AL193" s="415"/>
      <c r="AM193" s="416"/>
      <c r="AN193" s="417"/>
      <c r="AO193" s="417"/>
      <c r="AP193" s="418"/>
      <c r="AQ193" s="419"/>
      <c r="AR193" s="416"/>
      <c r="AS193" s="417"/>
      <c r="AT193" s="417"/>
      <c r="AU193" s="420"/>
      <c r="AV193" s="415"/>
      <c r="AW193" s="416"/>
      <c r="AX193" s="417"/>
      <c r="AY193" s="417"/>
      <c r="AZ193" s="418"/>
      <c r="BA193" s="419"/>
      <c r="BB193" s="416"/>
      <c r="BC193" s="407"/>
      <c r="BD193" s="407"/>
      <c r="BE193" s="407"/>
      <c r="BF193" s="407"/>
      <c r="BG193" s="407"/>
      <c r="BH193" s="407"/>
      <c r="BI193" s="407"/>
      <c r="BJ193" s="407"/>
      <c r="BK193" s="407"/>
      <c r="BL193" s="421"/>
    </row>
    <row r="194" spans="1:63" s="433" customFormat="1" ht="33" customHeight="1" thickBot="1">
      <c r="A194" s="951" t="s">
        <v>163</v>
      </c>
      <c r="B194" s="952"/>
      <c r="C194" s="410"/>
      <c r="D194" s="411"/>
      <c r="E194" s="412"/>
      <c r="F194" s="416">
        <f>F193+F196+F197+F198+F199+F200+F201+F202+F203+F204+F205+F206+F207</f>
        <v>0</v>
      </c>
      <c r="G194" s="414"/>
      <c r="H194" s="415"/>
      <c r="I194" s="423"/>
      <c r="J194" s="424"/>
      <c r="K194" s="424"/>
      <c r="L194" s="418"/>
      <c r="M194" s="419"/>
      <c r="N194" s="416"/>
      <c r="O194" s="417"/>
      <c r="P194" s="424"/>
      <c r="Q194" s="425"/>
      <c r="R194" s="415"/>
      <c r="S194" s="423"/>
      <c r="T194" s="417"/>
      <c r="U194" s="424"/>
      <c r="V194" s="418"/>
      <c r="W194" s="419"/>
      <c r="X194" s="423"/>
      <c r="Y194" s="417"/>
      <c r="Z194" s="424"/>
      <c r="AA194" s="418"/>
      <c r="AB194" s="415"/>
      <c r="AC194" s="423"/>
      <c r="AD194" s="417"/>
      <c r="AE194" s="424"/>
      <c r="AF194" s="418"/>
      <c r="AG194" s="419"/>
      <c r="AH194" s="423"/>
      <c r="AI194" s="417"/>
      <c r="AJ194" s="426"/>
      <c r="AK194" s="427"/>
      <c r="AL194" s="428"/>
      <c r="AM194" s="429"/>
      <c r="AN194" s="430"/>
      <c r="AO194" s="426"/>
      <c r="AP194" s="431"/>
      <c r="AQ194" s="432"/>
      <c r="AR194" s="429"/>
      <c r="AS194" s="430"/>
      <c r="AT194" s="424"/>
      <c r="AU194" s="425"/>
      <c r="AV194" s="415"/>
      <c r="AW194" s="423"/>
      <c r="AX194" s="417"/>
      <c r="AY194" s="424"/>
      <c r="AZ194" s="418"/>
      <c r="BA194" s="419"/>
      <c r="BB194" s="416"/>
      <c r="BC194" s="407"/>
      <c r="BD194" s="407"/>
      <c r="BE194" s="407"/>
      <c r="BF194" s="407"/>
      <c r="BG194" s="407"/>
      <c r="BH194" s="407"/>
      <c r="BI194" s="407"/>
      <c r="BJ194" s="407"/>
      <c r="BK194" s="407"/>
    </row>
    <row r="195" spans="1:63" s="433" customFormat="1" ht="34.5" customHeight="1" thickBot="1">
      <c r="A195" s="959" t="s">
        <v>465</v>
      </c>
      <c r="B195" s="960"/>
      <c r="C195" s="410"/>
      <c r="D195" s="411"/>
      <c r="E195" s="412"/>
      <c r="F195" s="416">
        <f>F193-F194</f>
        <v>0</v>
      </c>
      <c r="G195" s="481"/>
      <c r="H195" s="419"/>
      <c r="I195" s="423"/>
      <c r="J195" s="424"/>
      <c r="K195" s="424"/>
      <c r="L195" s="418"/>
      <c r="M195" s="419"/>
      <c r="N195" s="416"/>
      <c r="O195" s="417"/>
      <c r="P195" s="424"/>
      <c r="Q195" s="425"/>
      <c r="R195" s="415"/>
      <c r="S195" s="423"/>
      <c r="T195" s="417"/>
      <c r="U195" s="424"/>
      <c r="V195" s="418"/>
      <c r="W195" s="419"/>
      <c r="X195" s="423"/>
      <c r="Y195" s="417"/>
      <c r="Z195" s="424"/>
      <c r="AA195" s="418"/>
      <c r="AB195" s="415"/>
      <c r="AC195" s="423"/>
      <c r="AD195" s="417"/>
      <c r="AE195" s="424"/>
      <c r="AF195" s="418"/>
      <c r="AG195" s="419"/>
      <c r="AH195" s="423"/>
      <c r="AI195" s="417"/>
      <c r="AJ195" s="424"/>
      <c r="AK195" s="425"/>
      <c r="AL195" s="415"/>
      <c r="AM195" s="423"/>
      <c r="AN195" s="417"/>
      <c r="AO195" s="424"/>
      <c r="AP195" s="482"/>
      <c r="AQ195" s="419"/>
      <c r="AR195" s="423"/>
      <c r="AS195" s="417"/>
      <c r="AT195" s="417"/>
      <c r="AU195" s="425"/>
      <c r="AV195" s="415"/>
      <c r="AW195" s="423"/>
      <c r="AX195" s="417"/>
      <c r="AY195" s="424"/>
      <c r="AZ195" s="418"/>
      <c r="BA195" s="419"/>
      <c r="BB195" s="416"/>
      <c r="BC195" s="407"/>
      <c r="BD195" s="407"/>
      <c r="BE195" s="407"/>
      <c r="BF195" s="407"/>
      <c r="BG195" s="407"/>
      <c r="BH195" s="407"/>
      <c r="BI195" s="407"/>
      <c r="BJ195" s="407"/>
      <c r="BK195" s="407"/>
    </row>
    <row r="196" spans="1:54" ht="16.5" customHeight="1">
      <c r="A196" s="456"/>
      <c r="B196" s="435" t="s">
        <v>3</v>
      </c>
      <c r="C196" s="352">
        <v>0</v>
      </c>
      <c r="D196" s="353">
        <v>34.4</v>
      </c>
      <c r="E196" s="353">
        <v>28.4</v>
      </c>
      <c r="F196" s="436">
        <f>J196+O196+T196+Y196+AD196+AI196+AN196+AS196+AX196</f>
        <v>0</v>
      </c>
      <c r="G196" s="381">
        <f>E196-D196</f>
        <v>-6</v>
      </c>
      <c r="H196" s="475">
        <v>4</v>
      </c>
      <c r="I196" s="353">
        <v>3</v>
      </c>
      <c r="J196" s="354">
        <v>0</v>
      </c>
      <c r="K196" s="354">
        <v>0</v>
      </c>
      <c r="L196" s="383">
        <v>0</v>
      </c>
      <c r="M196" s="353">
        <v>0</v>
      </c>
      <c r="N196" s="354">
        <v>0</v>
      </c>
      <c r="O196" s="354">
        <v>0</v>
      </c>
      <c r="P196" s="354">
        <v>0</v>
      </c>
      <c r="Q196" s="383">
        <v>0</v>
      </c>
      <c r="R196" s="353">
        <v>14</v>
      </c>
      <c r="S196" s="354">
        <v>11</v>
      </c>
      <c r="T196" s="354">
        <v>0</v>
      </c>
      <c r="U196" s="354">
        <v>0</v>
      </c>
      <c r="V196" s="383">
        <v>0</v>
      </c>
      <c r="W196" s="478">
        <v>13.4</v>
      </c>
      <c r="X196" s="478">
        <v>12.4</v>
      </c>
      <c r="Y196" s="478">
        <v>0</v>
      </c>
      <c r="Z196" s="478">
        <v>0</v>
      </c>
      <c r="AA196" s="384">
        <v>0</v>
      </c>
      <c r="AB196" s="353">
        <v>0</v>
      </c>
      <c r="AC196" s="353">
        <v>0</v>
      </c>
      <c r="AD196" s="353">
        <v>0</v>
      </c>
      <c r="AE196" s="458">
        <v>0</v>
      </c>
      <c r="AF196" s="384">
        <v>0</v>
      </c>
      <c r="AG196" s="353">
        <v>1</v>
      </c>
      <c r="AH196" s="353">
        <v>1</v>
      </c>
      <c r="AI196" s="353">
        <v>0</v>
      </c>
      <c r="AJ196" s="458">
        <v>0</v>
      </c>
      <c r="AK196" s="471">
        <v>0</v>
      </c>
      <c r="AL196" s="353">
        <v>2</v>
      </c>
      <c r="AM196" s="353">
        <v>1</v>
      </c>
      <c r="AN196" s="353">
        <v>0</v>
      </c>
      <c r="AO196" s="353">
        <v>0</v>
      </c>
      <c r="AP196" s="382">
        <v>0</v>
      </c>
      <c r="AQ196" s="353">
        <v>0</v>
      </c>
      <c r="AR196" s="353">
        <v>0</v>
      </c>
      <c r="AS196" s="458">
        <v>0</v>
      </c>
      <c r="AT196" s="457">
        <v>0</v>
      </c>
      <c r="AU196" s="471">
        <v>0</v>
      </c>
      <c r="AV196" s="353">
        <v>0</v>
      </c>
      <c r="AW196" s="353">
        <v>0</v>
      </c>
      <c r="AX196" s="353">
        <v>0</v>
      </c>
      <c r="AY196" s="353">
        <v>0</v>
      </c>
      <c r="AZ196" s="384">
        <v>0</v>
      </c>
      <c r="BA196" s="353">
        <f>H196+M196+R196+W196+AB196+AG196+AL196+AQ196+AV196</f>
        <v>34.4</v>
      </c>
      <c r="BB196" s="354">
        <f>I196+N196+S196+X196+AC196+AH196+AM196+AR196+AW196</f>
        <v>28.4</v>
      </c>
    </row>
    <row r="197" spans="1:54" ht="16.5" customHeight="1">
      <c r="A197" s="459"/>
      <c r="B197" s="439" t="s">
        <v>4</v>
      </c>
      <c r="C197" s="356">
        <v>0</v>
      </c>
      <c r="D197" s="353">
        <v>34.4</v>
      </c>
      <c r="E197" s="353">
        <v>28.4</v>
      </c>
      <c r="F197" s="436">
        <f aca="true" t="shared" si="28" ref="F197:F207">J197+O197+T197+Y197+AD197+AI197+AN197+AS197+AX197</f>
        <v>0</v>
      </c>
      <c r="G197" s="382">
        <f aca="true" t="shared" si="29" ref="G197:G207">E197-D197</f>
        <v>-6</v>
      </c>
      <c r="H197" s="357">
        <v>4</v>
      </c>
      <c r="I197" s="357">
        <v>3</v>
      </c>
      <c r="J197" s="354">
        <v>0</v>
      </c>
      <c r="K197" s="354">
        <v>0</v>
      </c>
      <c r="L197" s="382">
        <v>0</v>
      </c>
      <c r="M197" s="357">
        <v>0</v>
      </c>
      <c r="N197" s="358">
        <v>0</v>
      </c>
      <c r="O197" s="358">
        <v>0</v>
      </c>
      <c r="P197" s="354">
        <v>0</v>
      </c>
      <c r="Q197" s="382">
        <v>0</v>
      </c>
      <c r="R197" s="357">
        <v>14</v>
      </c>
      <c r="S197" s="358">
        <v>11</v>
      </c>
      <c r="T197" s="354">
        <v>0</v>
      </c>
      <c r="U197" s="354">
        <v>0</v>
      </c>
      <c r="V197" s="382">
        <v>0</v>
      </c>
      <c r="W197" s="461">
        <v>13.4</v>
      </c>
      <c r="X197" s="461">
        <v>12.4</v>
      </c>
      <c r="Y197" s="478">
        <v>0</v>
      </c>
      <c r="Z197" s="478">
        <v>0</v>
      </c>
      <c r="AA197" s="382">
        <v>0</v>
      </c>
      <c r="AB197" s="357">
        <v>0</v>
      </c>
      <c r="AC197" s="357">
        <v>0</v>
      </c>
      <c r="AD197" s="353">
        <v>0</v>
      </c>
      <c r="AE197" s="354">
        <v>0</v>
      </c>
      <c r="AF197" s="382">
        <v>0</v>
      </c>
      <c r="AG197" s="357">
        <v>1</v>
      </c>
      <c r="AH197" s="357">
        <v>1</v>
      </c>
      <c r="AI197" s="353">
        <v>0</v>
      </c>
      <c r="AJ197" s="354">
        <v>0</v>
      </c>
      <c r="AK197" s="355">
        <v>0</v>
      </c>
      <c r="AL197" s="357">
        <v>2</v>
      </c>
      <c r="AM197" s="357">
        <v>1</v>
      </c>
      <c r="AN197" s="353">
        <v>0</v>
      </c>
      <c r="AO197" s="353">
        <v>0</v>
      </c>
      <c r="AP197" s="382">
        <v>0</v>
      </c>
      <c r="AQ197" s="357">
        <v>0</v>
      </c>
      <c r="AR197" s="357">
        <v>0</v>
      </c>
      <c r="AS197" s="354">
        <v>0</v>
      </c>
      <c r="AT197" s="353">
        <v>0</v>
      </c>
      <c r="AU197" s="355">
        <v>0</v>
      </c>
      <c r="AV197" s="357">
        <v>0</v>
      </c>
      <c r="AW197" s="357">
        <v>0</v>
      </c>
      <c r="AX197" s="353">
        <v>0</v>
      </c>
      <c r="AY197" s="353">
        <v>0</v>
      </c>
      <c r="AZ197" s="383">
        <v>0</v>
      </c>
      <c r="BA197" s="353">
        <f aca="true" t="shared" si="30" ref="BA197:BB207">H197+M197+R197+W197+AB197+AG197+AL197+AQ197+AV197</f>
        <v>34.4</v>
      </c>
      <c r="BB197" s="354">
        <f t="shared" si="30"/>
        <v>28.4</v>
      </c>
    </row>
    <row r="198" spans="1:54" ht="16.5" customHeight="1">
      <c r="A198" s="460"/>
      <c r="B198" s="442" t="s">
        <v>5</v>
      </c>
      <c r="C198" s="356">
        <v>0</v>
      </c>
      <c r="D198" s="353">
        <v>34.4</v>
      </c>
      <c r="E198" s="353">
        <v>28.4</v>
      </c>
      <c r="F198" s="436">
        <f t="shared" si="28"/>
        <v>0</v>
      </c>
      <c r="G198" s="383">
        <f t="shared" si="29"/>
        <v>-6</v>
      </c>
      <c r="H198" s="357">
        <v>4</v>
      </c>
      <c r="I198" s="357">
        <v>3</v>
      </c>
      <c r="J198" s="354">
        <v>0</v>
      </c>
      <c r="K198" s="354">
        <v>0</v>
      </c>
      <c r="L198" s="382">
        <v>0</v>
      </c>
      <c r="M198" s="357">
        <v>0</v>
      </c>
      <c r="N198" s="358">
        <v>0</v>
      </c>
      <c r="O198" s="358">
        <v>0</v>
      </c>
      <c r="P198" s="354">
        <v>0</v>
      </c>
      <c r="Q198" s="382">
        <v>0</v>
      </c>
      <c r="R198" s="357">
        <v>14</v>
      </c>
      <c r="S198" s="358">
        <v>11</v>
      </c>
      <c r="T198" s="354">
        <v>0</v>
      </c>
      <c r="U198" s="354">
        <v>0</v>
      </c>
      <c r="V198" s="382">
        <v>0</v>
      </c>
      <c r="W198" s="461">
        <v>13.4</v>
      </c>
      <c r="X198" s="461">
        <v>12.4</v>
      </c>
      <c r="Y198" s="478">
        <v>0</v>
      </c>
      <c r="Z198" s="478">
        <v>0</v>
      </c>
      <c r="AA198" s="382">
        <v>0</v>
      </c>
      <c r="AB198" s="357">
        <v>0</v>
      </c>
      <c r="AC198" s="357">
        <v>0</v>
      </c>
      <c r="AD198" s="353">
        <v>0</v>
      </c>
      <c r="AE198" s="354">
        <v>0</v>
      </c>
      <c r="AF198" s="382">
        <v>0</v>
      </c>
      <c r="AG198" s="357">
        <v>1</v>
      </c>
      <c r="AH198" s="357">
        <v>1</v>
      </c>
      <c r="AI198" s="353">
        <v>0</v>
      </c>
      <c r="AJ198" s="354">
        <v>0</v>
      </c>
      <c r="AK198" s="355">
        <v>0</v>
      </c>
      <c r="AL198" s="357">
        <v>2</v>
      </c>
      <c r="AM198" s="357">
        <v>1</v>
      </c>
      <c r="AN198" s="353">
        <v>0</v>
      </c>
      <c r="AO198" s="353">
        <v>0</v>
      </c>
      <c r="AP198" s="382">
        <v>0</v>
      </c>
      <c r="AQ198" s="357">
        <v>0</v>
      </c>
      <c r="AR198" s="357">
        <v>0</v>
      </c>
      <c r="AS198" s="354">
        <v>0</v>
      </c>
      <c r="AT198" s="353">
        <v>0</v>
      </c>
      <c r="AU198" s="355">
        <v>0</v>
      </c>
      <c r="AV198" s="357">
        <v>0</v>
      </c>
      <c r="AW198" s="357">
        <v>0</v>
      </c>
      <c r="AX198" s="353">
        <v>0</v>
      </c>
      <c r="AY198" s="353">
        <v>0</v>
      </c>
      <c r="AZ198" s="383">
        <v>0</v>
      </c>
      <c r="BA198" s="353">
        <f t="shared" si="30"/>
        <v>34.4</v>
      </c>
      <c r="BB198" s="354">
        <f t="shared" si="30"/>
        <v>28.4</v>
      </c>
    </row>
    <row r="199" spans="1:54" ht="16.5" customHeight="1">
      <c r="A199" s="459"/>
      <c r="B199" s="439" t="s">
        <v>6</v>
      </c>
      <c r="C199" s="356">
        <v>0</v>
      </c>
      <c r="D199" s="353">
        <v>34.4</v>
      </c>
      <c r="E199" s="353">
        <v>28.4</v>
      </c>
      <c r="F199" s="436">
        <f t="shared" si="28"/>
        <v>0</v>
      </c>
      <c r="G199" s="383">
        <f t="shared" si="29"/>
        <v>-6</v>
      </c>
      <c r="H199" s="357">
        <v>4</v>
      </c>
      <c r="I199" s="358">
        <v>3</v>
      </c>
      <c r="J199" s="358">
        <v>0</v>
      </c>
      <c r="K199" s="358">
        <v>0</v>
      </c>
      <c r="L199" s="382">
        <v>0</v>
      </c>
      <c r="M199" s="357">
        <v>0</v>
      </c>
      <c r="N199" s="358">
        <v>0</v>
      </c>
      <c r="O199" s="358">
        <v>0</v>
      </c>
      <c r="P199" s="358">
        <v>0</v>
      </c>
      <c r="Q199" s="382">
        <v>0</v>
      </c>
      <c r="R199" s="357">
        <v>14</v>
      </c>
      <c r="S199" s="358">
        <v>11</v>
      </c>
      <c r="T199" s="354">
        <v>0</v>
      </c>
      <c r="U199" s="354">
        <v>0</v>
      </c>
      <c r="V199" s="382">
        <v>0</v>
      </c>
      <c r="W199" s="461">
        <v>13.4</v>
      </c>
      <c r="X199" s="461">
        <v>12.4</v>
      </c>
      <c r="Y199" s="478">
        <v>0</v>
      </c>
      <c r="Z199" s="478">
        <v>0</v>
      </c>
      <c r="AA199" s="382">
        <v>0</v>
      </c>
      <c r="AB199" s="357">
        <v>0</v>
      </c>
      <c r="AC199" s="357">
        <v>0</v>
      </c>
      <c r="AD199" s="353">
        <v>0</v>
      </c>
      <c r="AE199" s="354">
        <v>0</v>
      </c>
      <c r="AF199" s="382">
        <v>0</v>
      </c>
      <c r="AG199" s="357">
        <v>1</v>
      </c>
      <c r="AH199" s="357">
        <v>1</v>
      </c>
      <c r="AI199" s="353">
        <v>0</v>
      </c>
      <c r="AJ199" s="354">
        <v>0</v>
      </c>
      <c r="AK199" s="355">
        <v>0</v>
      </c>
      <c r="AL199" s="357">
        <v>2</v>
      </c>
      <c r="AM199" s="357">
        <v>1</v>
      </c>
      <c r="AN199" s="353">
        <v>0</v>
      </c>
      <c r="AO199" s="353">
        <v>0</v>
      </c>
      <c r="AP199" s="382">
        <v>0</v>
      </c>
      <c r="AQ199" s="357">
        <v>0</v>
      </c>
      <c r="AR199" s="357">
        <v>0</v>
      </c>
      <c r="AS199" s="354">
        <v>0</v>
      </c>
      <c r="AT199" s="353">
        <v>0</v>
      </c>
      <c r="AU199" s="355">
        <v>0</v>
      </c>
      <c r="AV199" s="357">
        <v>0</v>
      </c>
      <c r="AW199" s="357">
        <v>0</v>
      </c>
      <c r="AX199" s="353">
        <v>0</v>
      </c>
      <c r="AY199" s="353">
        <v>0</v>
      </c>
      <c r="AZ199" s="383">
        <v>0</v>
      </c>
      <c r="BA199" s="353">
        <f t="shared" si="30"/>
        <v>34.4</v>
      </c>
      <c r="BB199" s="354">
        <f t="shared" si="30"/>
        <v>28.4</v>
      </c>
    </row>
    <row r="200" spans="1:54" ht="16.5" customHeight="1">
      <c r="A200" s="460"/>
      <c r="B200" s="442" t="s">
        <v>7</v>
      </c>
      <c r="C200" s="356">
        <v>0</v>
      </c>
      <c r="D200" s="353">
        <v>33.4</v>
      </c>
      <c r="E200" s="353">
        <v>28.4</v>
      </c>
      <c r="F200" s="436">
        <f t="shared" si="28"/>
        <v>0</v>
      </c>
      <c r="G200" s="383">
        <f t="shared" si="29"/>
        <v>-5</v>
      </c>
      <c r="H200" s="357">
        <v>4</v>
      </c>
      <c r="I200" s="358">
        <v>3</v>
      </c>
      <c r="J200" s="358">
        <v>0</v>
      </c>
      <c r="K200" s="358">
        <v>0</v>
      </c>
      <c r="L200" s="382">
        <v>0</v>
      </c>
      <c r="M200" s="357">
        <v>0</v>
      </c>
      <c r="N200" s="358">
        <v>0</v>
      </c>
      <c r="O200" s="358">
        <v>0</v>
      </c>
      <c r="P200" s="358">
        <v>0</v>
      </c>
      <c r="Q200" s="382">
        <v>0</v>
      </c>
      <c r="R200" s="357">
        <v>13</v>
      </c>
      <c r="S200" s="358">
        <v>11</v>
      </c>
      <c r="T200" s="354">
        <v>0</v>
      </c>
      <c r="U200" s="354">
        <v>0</v>
      </c>
      <c r="V200" s="382">
        <v>0</v>
      </c>
      <c r="W200" s="461">
        <v>13.4</v>
      </c>
      <c r="X200" s="461">
        <v>12.4</v>
      </c>
      <c r="Y200" s="478">
        <v>0</v>
      </c>
      <c r="Z200" s="478">
        <v>0</v>
      </c>
      <c r="AA200" s="382">
        <v>0</v>
      </c>
      <c r="AB200" s="357">
        <v>0</v>
      </c>
      <c r="AC200" s="357">
        <v>0</v>
      </c>
      <c r="AD200" s="353">
        <v>0</v>
      </c>
      <c r="AE200" s="354">
        <v>0</v>
      </c>
      <c r="AF200" s="382">
        <v>0</v>
      </c>
      <c r="AG200" s="357">
        <v>1</v>
      </c>
      <c r="AH200" s="357">
        <v>1</v>
      </c>
      <c r="AI200" s="353">
        <v>0</v>
      </c>
      <c r="AJ200" s="354">
        <v>0</v>
      </c>
      <c r="AK200" s="355">
        <v>0</v>
      </c>
      <c r="AL200" s="357">
        <v>2</v>
      </c>
      <c r="AM200" s="357">
        <v>1</v>
      </c>
      <c r="AN200" s="353">
        <v>0</v>
      </c>
      <c r="AO200" s="353">
        <v>0</v>
      </c>
      <c r="AP200" s="382">
        <v>0</v>
      </c>
      <c r="AQ200" s="357">
        <v>0</v>
      </c>
      <c r="AR200" s="357">
        <v>0</v>
      </c>
      <c r="AS200" s="354">
        <v>0</v>
      </c>
      <c r="AT200" s="353">
        <v>0</v>
      </c>
      <c r="AU200" s="355">
        <v>0</v>
      </c>
      <c r="AV200" s="357">
        <v>0</v>
      </c>
      <c r="AW200" s="357">
        <v>0</v>
      </c>
      <c r="AX200" s="353">
        <v>0</v>
      </c>
      <c r="AY200" s="353">
        <v>0</v>
      </c>
      <c r="AZ200" s="383">
        <v>0</v>
      </c>
      <c r="BA200" s="353">
        <f t="shared" si="30"/>
        <v>33.4</v>
      </c>
      <c r="BB200" s="354">
        <f t="shared" si="30"/>
        <v>28.4</v>
      </c>
    </row>
    <row r="201" spans="1:54" ht="16.5" customHeight="1">
      <c r="A201" s="459"/>
      <c r="B201" s="439" t="s">
        <v>8</v>
      </c>
      <c r="C201" s="356">
        <v>0</v>
      </c>
      <c r="D201" s="353">
        <v>34.4</v>
      </c>
      <c r="E201" s="353">
        <v>26.4</v>
      </c>
      <c r="F201" s="436">
        <f t="shared" si="28"/>
        <v>0</v>
      </c>
      <c r="G201" s="383">
        <f t="shared" si="29"/>
        <v>-8</v>
      </c>
      <c r="H201" s="357">
        <v>4</v>
      </c>
      <c r="I201" s="358">
        <v>3</v>
      </c>
      <c r="J201" s="358">
        <v>0</v>
      </c>
      <c r="K201" s="358">
        <v>0</v>
      </c>
      <c r="L201" s="382">
        <v>0</v>
      </c>
      <c r="M201" s="353">
        <v>0</v>
      </c>
      <c r="N201" s="354">
        <v>0</v>
      </c>
      <c r="O201" s="354">
        <v>0</v>
      </c>
      <c r="P201" s="354">
        <v>0</v>
      </c>
      <c r="Q201" s="383">
        <v>0</v>
      </c>
      <c r="R201" s="357">
        <v>14</v>
      </c>
      <c r="S201" s="358">
        <v>9</v>
      </c>
      <c r="T201" s="354">
        <v>0</v>
      </c>
      <c r="U201" s="354">
        <v>0</v>
      </c>
      <c r="V201" s="382">
        <v>0</v>
      </c>
      <c r="W201" s="461">
        <v>13.4</v>
      </c>
      <c r="X201" s="461">
        <v>12.4</v>
      </c>
      <c r="Y201" s="478">
        <v>0</v>
      </c>
      <c r="Z201" s="478">
        <v>0</v>
      </c>
      <c r="AA201" s="382">
        <v>0</v>
      </c>
      <c r="AB201" s="357">
        <v>0</v>
      </c>
      <c r="AC201" s="357">
        <v>0</v>
      </c>
      <c r="AD201" s="353">
        <v>0</v>
      </c>
      <c r="AE201" s="354">
        <v>0</v>
      </c>
      <c r="AF201" s="382">
        <v>0</v>
      </c>
      <c r="AG201" s="357">
        <v>1</v>
      </c>
      <c r="AH201" s="357">
        <v>1</v>
      </c>
      <c r="AI201" s="353">
        <v>0</v>
      </c>
      <c r="AJ201" s="354">
        <v>0</v>
      </c>
      <c r="AK201" s="355">
        <v>0</v>
      </c>
      <c r="AL201" s="357">
        <v>2</v>
      </c>
      <c r="AM201" s="357">
        <v>1</v>
      </c>
      <c r="AN201" s="353">
        <v>0</v>
      </c>
      <c r="AO201" s="353">
        <v>0</v>
      </c>
      <c r="AP201" s="382">
        <v>0</v>
      </c>
      <c r="AQ201" s="357">
        <v>0</v>
      </c>
      <c r="AR201" s="357">
        <v>0</v>
      </c>
      <c r="AS201" s="354">
        <v>0</v>
      </c>
      <c r="AT201" s="353">
        <v>0</v>
      </c>
      <c r="AU201" s="355">
        <v>0</v>
      </c>
      <c r="AV201" s="357">
        <v>0</v>
      </c>
      <c r="AW201" s="357">
        <v>0</v>
      </c>
      <c r="AX201" s="353">
        <v>0</v>
      </c>
      <c r="AY201" s="353">
        <v>0</v>
      </c>
      <c r="AZ201" s="383">
        <v>0</v>
      </c>
      <c r="BA201" s="353">
        <f t="shared" si="30"/>
        <v>34.4</v>
      </c>
      <c r="BB201" s="354">
        <f t="shared" si="30"/>
        <v>26.4</v>
      </c>
    </row>
    <row r="202" spans="1:54" ht="16.5" customHeight="1">
      <c r="A202" s="460"/>
      <c r="B202" s="442" t="s">
        <v>9</v>
      </c>
      <c r="C202" s="356">
        <v>0</v>
      </c>
      <c r="D202" s="353">
        <v>35.4</v>
      </c>
      <c r="E202" s="353">
        <v>27.4</v>
      </c>
      <c r="F202" s="436">
        <f t="shared" si="28"/>
        <v>0</v>
      </c>
      <c r="G202" s="383">
        <f t="shared" si="29"/>
        <v>-8</v>
      </c>
      <c r="H202" s="353">
        <v>4</v>
      </c>
      <c r="I202" s="353">
        <v>4</v>
      </c>
      <c r="J202" s="354">
        <v>0</v>
      </c>
      <c r="K202" s="354">
        <v>0</v>
      </c>
      <c r="L202" s="383">
        <v>0</v>
      </c>
      <c r="M202" s="357">
        <v>0</v>
      </c>
      <c r="N202" s="358">
        <v>0</v>
      </c>
      <c r="O202" s="358">
        <v>0</v>
      </c>
      <c r="P202" s="354">
        <v>0</v>
      </c>
      <c r="Q202" s="382">
        <v>0</v>
      </c>
      <c r="R202" s="357">
        <v>15</v>
      </c>
      <c r="S202" s="358">
        <v>9</v>
      </c>
      <c r="T202" s="354">
        <v>0</v>
      </c>
      <c r="U202" s="354">
        <v>0</v>
      </c>
      <c r="V202" s="382">
        <v>0</v>
      </c>
      <c r="W202" s="461">
        <v>13.4</v>
      </c>
      <c r="X202" s="461">
        <v>12.4</v>
      </c>
      <c r="Y202" s="478">
        <v>0</v>
      </c>
      <c r="Z202" s="478">
        <v>0</v>
      </c>
      <c r="AA202" s="382">
        <v>0</v>
      </c>
      <c r="AB202" s="357">
        <v>0</v>
      </c>
      <c r="AC202" s="357">
        <v>0</v>
      </c>
      <c r="AD202" s="353">
        <v>0</v>
      </c>
      <c r="AE202" s="354">
        <v>0</v>
      </c>
      <c r="AF202" s="382">
        <v>0</v>
      </c>
      <c r="AG202" s="357">
        <v>1</v>
      </c>
      <c r="AH202" s="357">
        <v>1</v>
      </c>
      <c r="AI202" s="353">
        <v>0</v>
      </c>
      <c r="AJ202" s="354">
        <v>0</v>
      </c>
      <c r="AK202" s="355">
        <v>0</v>
      </c>
      <c r="AL202" s="357">
        <v>2</v>
      </c>
      <c r="AM202" s="357">
        <v>1</v>
      </c>
      <c r="AN202" s="353">
        <v>0</v>
      </c>
      <c r="AO202" s="353">
        <v>0</v>
      </c>
      <c r="AP202" s="382">
        <v>0</v>
      </c>
      <c r="AQ202" s="357">
        <v>0</v>
      </c>
      <c r="AR202" s="357">
        <v>0</v>
      </c>
      <c r="AS202" s="354">
        <v>0</v>
      </c>
      <c r="AT202" s="353">
        <v>0</v>
      </c>
      <c r="AU202" s="355">
        <v>0</v>
      </c>
      <c r="AV202" s="357">
        <v>0</v>
      </c>
      <c r="AW202" s="357">
        <v>0</v>
      </c>
      <c r="AX202" s="353">
        <v>0</v>
      </c>
      <c r="AY202" s="353">
        <v>0</v>
      </c>
      <c r="AZ202" s="383">
        <v>0</v>
      </c>
      <c r="BA202" s="353">
        <f t="shared" si="30"/>
        <v>35.4</v>
      </c>
      <c r="BB202" s="354">
        <f t="shared" si="30"/>
        <v>27.4</v>
      </c>
    </row>
    <row r="203" spans="1:54" ht="16.5" customHeight="1">
      <c r="A203" s="459"/>
      <c r="B203" s="439" t="s">
        <v>10</v>
      </c>
      <c r="C203" s="356">
        <v>0</v>
      </c>
      <c r="D203" s="353">
        <v>35.4</v>
      </c>
      <c r="E203" s="353">
        <v>28.4</v>
      </c>
      <c r="F203" s="436">
        <v>0</v>
      </c>
      <c r="G203" s="383">
        <f t="shared" si="29"/>
        <v>-7</v>
      </c>
      <c r="H203" s="357">
        <v>4</v>
      </c>
      <c r="I203" s="357">
        <v>4</v>
      </c>
      <c r="J203" s="354">
        <v>0</v>
      </c>
      <c r="K203" s="354">
        <v>0</v>
      </c>
      <c r="L203" s="382">
        <v>0</v>
      </c>
      <c r="M203" s="357">
        <v>0</v>
      </c>
      <c r="N203" s="358">
        <v>0</v>
      </c>
      <c r="O203" s="358">
        <v>0</v>
      </c>
      <c r="P203" s="354">
        <v>0</v>
      </c>
      <c r="Q203" s="382">
        <v>0</v>
      </c>
      <c r="R203" s="357">
        <v>15</v>
      </c>
      <c r="S203" s="358">
        <v>10</v>
      </c>
      <c r="T203" s="354">
        <v>0</v>
      </c>
      <c r="U203" s="354">
        <v>0</v>
      </c>
      <c r="V203" s="382">
        <v>0</v>
      </c>
      <c r="W203" s="357">
        <v>13.4</v>
      </c>
      <c r="X203" s="357">
        <v>12.4</v>
      </c>
      <c r="Y203" s="478">
        <v>0</v>
      </c>
      <c r="Z203" s="478">
        <v>0</v>
      </c>
      <c r="AA203" s="382">
        <v>0</v>
      </c>
      <c r="AB203" s="357">
        <v>0</v>
      </c>
      <c r="AC203" s="357">
        <v>0</v>
      </c>
      <c r="AD203" s="353">
        <v>0</v>
      </c>
      <c r="AE203" s="354">
        <v>0</v>
      </c>
      <c r="AF203" s="382">
        <v>0</v>
      </c>
      <c r="AG203" s="357">
        <v>1</v>
      </c>
      <c r="AH203" s="357">
        <v>1</v>
      </c>
      <c r="AI203" s="353">
        <v>0</v>
      </c>
      <c r="AJ203" s="354">
        <v>0</v>
      </c>
      <c r="AK203" s="355">
        <v>0</v>
      </c>
      <c r="AL203" s="357">
        <v>2</v>
      </c>
      <c r="AM203" s="357">
        <v>1</v>
      </c>
      <c r="AN203" s="353">
        <v>0</v>
      </c>
      <c r="AO203" s="353">
        <v>0</v>
      </c>
      <c r="AP203" s="382">
        <v>0</v>
      </c>
      <c r="AQ203" s="357">
        <v>0</v>
      </c>
      <c r="AR203" s="357">
        <v>0</v>
      </c>
      <c r="AS203" s="354">
        <v>0</v>
      </c>
      <c r="AT203" s="353">
        <v>0</v>
      </c>
      <c r="AU203" s="355">
        <v>0</v>
      </c>
      <c r="AV203" s="357">
        <v>0</v>
      </c>
      <c r="AW203" s="357">
        <v>0</v>
      </c>
      <c r="AX203" s="353">
        <v>0</v>
      </c>
      <c r="AY203" s="353">
        <v>0</v>
      </c>
      <c r="AZ203" s="383">
        <v>0</v>
      </c>
      <c r="BA203" s="353">
        <f t="shared" si="30"/>
        <v>35.4</v>
      </c>
      <c r="BB203" s="354">
        <f t="shared" si="30"/>
        <v>28.4</v>
      </c>
    </row>
    <row r="204" spans="1:54" ht="16.5" customHeight="1">
      <c r="A204" s="460"/>
      <c r="B204" s="442" t="s">
        <v>11</v>
      </c>
      <c r="C204" s="356">
        <v>0</v>
      </c>
      <c r="D204" s="353">
        <v>35.4</v>
      </c>
      <c r="E204" s="353">
        <v>29.4</v>
      </c>
      <c r="F204" s="436">
        <f t="shared" si="28"/>
        <v>0</v>
      </c>
      <c r="G204" s="383">
        <f t="shared" si="29"/>
        <v>-6</v>
      </c>
      <c r="H204" s="357">
        <v>4</v>
      </c>
      <c r="I204" s="357">
        <v>4</v>
      </c>
      <c r="J204" s="354">
        <v>0</v>
      </c>
      <c r="K204" s="354">
        <v>0</v>
      </c>
      <c r="L204" s="382">
        <v>0</v>
      </c>
      <c r="M204" s="357">
        <v>0</v>
      </c>
      <c r="N204" s="358">
        <v>0</v>
      </c>
      <c r="O204" s="358">
        <v>0</v>
      </c>
      <c r="P204" s="354">
        <v>0</v>
      </c>
      <c r="Q204" s="382">
        <v>0</v>
      </c>
      <c r="R204" s="357">
        <v>15</v>
      </c>
      <c r="S204" s="358">
        <v>11</v>
      </c>
      <c r="T204" s="354">
        <v>0</v>
      </c>
      <c r="U204" s="354">
        <v>0</v>
      </c>
      <c r="V204" s="382">
        <v>0</v>
      </c>
      <c r="W204" s="357">
        <v>13.4</v>
      </c>
      <c r="X204" s="357">
        <v>12.4</v>
      </c>
      <c r="Y204" s="478">
        <v>0</v>
      </c>
      <c r="Z204" s="478">
        <v>0</v>
      </c>
      <c r="AA204" s="382">
        <v>0</v>
      </c>
      <c r="AB204" s="357">
        <v>0</v>
      </c>
      <c r="AC204" s="357">
        <v>0</v>
      </c>
      <c r="AD204" s="353">
        <v>0</v>
      </c>
      <c r="AE204" s="354">
        <v>0</v>
      </c>
      <c r="AF204" s="382">
        <v>0</v>
      </c>
      <c r="AG204" s="357">
        <v>1</v>
      </c>
      <c r="AH204" s="357">
        <v>1</v>
      </c>
      <c r="AI204" s="353">
        <v>0</v>
      </c>
      <c r="AJ204" s="354">
        <v>0</v>
      </c>
      <c r="AK204" s="355">
        <v>0</v>
      </c>
      <c r="AL204" s="357">
        <v>2</v>
      </c>
      <c r="AM204" s="357">
        <v>1</v>
      </c>
      <c r="AN204" s="353">
        <v>0</v>
      </c>
      <c r="AO204" s="353">
        <v>0</v>
      </c>
      <c r="AP204" s="382">
        <v>0</v>
      </c>
      <c r="AQ204" s="357">
        <v>0</v>
      </c>
      <c r="AR204" s="357">
        <v>0</v>
      </c>
      <c r="AS204" s="354">
        <v>0</v>
      </c>
      <c r="AT204" s="353">
        <v>0</v>
      </c>
      <c r="AU204" s="355">
        <v>0</v>
      </c>
      <c r="AV204" s="357">
        <v>0</v>
      </c>
      <c r="AW204" s="357">
        <v>0</v>
      </c>
      <c r="AX204" s="353">
        <v>0</v>
      </c>
      <c r="AY204" s="353">
        <v>0</v>
      </c>
      <c r="AZ204" s="383">
        <v>0</v>
      </c>
      <c r="BA204" s="353">
        <f t="shared" si="30"/>
        <v>35.4</v>
      </c>
      <c r="BB204" s="354">
        <f t="shared" si="30"/>
        <v>29.4</v>
      </c>
    </row>
    <row r="205" spans="1:54" ht="16.5" customHeight="1">
      <c r="A205" s="459"/>
      <c r="B205" s="439" t="s">
        <v>12</v>
      </c>
      <c r="C205" s="356">
        <v>0</v>
      </c>
      <c r="D205" s="353">
        <v>35.4</v>
      </c>
      <c r="E205" s="353">
        <v>31.4</v>
      </c>
      <c r="F205" s="436">
        <f t="shared" si="28"/>
        <v>0</v>
      </c>
      <c r="G205" s="383">
        <f t="shared" si="29"/>
        <v>-4</v>
      </c>
      <c r="H205" s="357">
        <v>4</v>
      </c>
      <c r="I205" s="357">
        <v>4</v>
      </c>
      <c r="J205" s="354">
        <v>0</v>
      </c>
      <c r="K205" s="354">
        <v>0</v>
      </c>
      <c r="L205" s="382">
        <v>0</v>
      </c>
      <c r="M205" s="357">
        <v>0</v>
      </c>
      <c r="N205" s="358">
        <v>0</v>
      </c>
      <c r="O205" s="358">
        <v>0</v>
      </c>
      <c r="P205" s="354">
        <v>0</v>
      </c>
      <c r="Q205" s="382">
        <v>0</v>
      </c>
      <c r="R205" s="357">
        <v>15</v>
      </c>
      <c r="S205" s="358">
        <v>13</v>
      </c>
      <c r="T205" s="354">
        <v>0</v>
      </c>
      <c r="U205" s="354">
        <v>0</v>
      </c>
      <c r="V205" s="382">
        <v>0</v>
      </c>
      <c r="W205" s="357">
        <v>13.4</v>
      </c>
      <c r="X205" s="357">
        <v>12.4</v>
      </c>
      <c r="Y205" s="478">
        <v>0</v>
      </c>
      <c r="Z205" s="478">
        <v>0</v>
      </c>
      <c r="AA205" s="382">
        <v>0</v>
      </c>
      <c r="AB205" s="357">
        <v>0</v>
      </c>
      <c r="AC205" s="357">
        <v>0</v>
      </c>
      <c r="AD205" s="353">
        <v>0</v>
      </c>
      <c r="AE205" s="354">
        <v>0</v>
      </c>
      <c r="AF205" s="382">
        <v>0</v>
      </c>
      <c r="AG205" s="357">
        <v>1</v>
      </c>
      <c r="AH205" s="357">
        <v>1</v>
      </c>
      <c r="AI205" s="353">
        <v>0</v>
      </c>
      <c r="AJ205" s="354">
        <v>0</v>
      </c>
      <c r="AK205" s="355">
        <v>0</v>
      </c>
      <c r="AL205" s="357">
        <v>2</v>
      </c>
      <c r="AM205" s="357">
        <v>1</v>
      </c>
      <c r="AN205" s="353">
        <v>0</v>
      </c>
      <c r="AO205" s="353">
        <v>0</v>
      </c>
      <c r="AP205" s="382">
        <v>0</v>
      </c>
      <c r="AQ205" s="357">
        <v>0</v>
      </c>
      <c r="AR205" s="357">
        <v>0</v>
      </c>
      <c r="AS205" s="354">
        <v>0</v>
      </c>
      <c r="AT205" s="353">
        <v>0</v>
      </c>
      <c r="AU205" s="355">
        <v>0</v>
      </c>
      <c r="AV205" s="357">
        <v>0</v>
      </c>
      <c r="AW205" s="357">
        <v>0</v>
      </c>
      <c r="AX205" s="353">
        <v>0</v>
      </c>
      <c r="AY205" s="353">
        <v>0</v>
      </c>
      <c r="AZ205" s="383">
        <v>0</v>
      </c>
      <c r="BA205" s="353">
        <f t="shared" si="30"/>
        <v>35.4</v>
      </c>
      <c r="BB205" s="354">
        <f t="shared" si="30"/>
        <v>31.4</v>
      </c>
    </row>
    <row r="206" spans="1:54" ht="16.5" customHeight="1">
      <c r="A206" s="460"/>
      <c r="B206" s="443" t="s">
        <v>13</v>
      </c>
      <c r="C206" s="356">
        <v>0</v>
      </c>
      <c r="D206" s="353">
        <v>35.4</v>
      </c>
      <c r="E206" s="353">
        <v>31.4</v>
      </c>
      <c r="F206" s="436">
        <f t="shared" si="28"/>
        <v>0</v>
      </c>
      <c r="G206" s="383">
        <f t="shared" si="29"/>
        <v>-4</v>
      </c>
      <c r="H206" s="357">
        <v>4</v>
      </c>
      <c r="I206" s="357">
        <v>4</v>
      </c>
      <c r="J206" s="354">
        <v>0</v>
      </c>
      <c r="K206" s="354">
        <v>0</v>
      </c>
      <c r="L206" s="382">
        <v>0</v>
      </c>
      <c r="M206" s="357">
        <v>0</v>
      </c>
      <c r="N206" s="358">
        <v>0</v>
      </c>
      <c r="O206" s="358">
        <v>0</v>
      </c>
      <c r="P206" s="354">
        <v>0</v>
      </c>
      <c r="Q206" s="382">
        <v>0</v>
      </c>
      <c r="R206" s="357">
        <v>15</v>
      </c>
      <c r="S206" s="358">
        <v>13</v>
      </c>
      <c r="T206" s="354">
        <v>0</v>
      </c>
      <c r="U206" s="354">
        <v>0</v>
      </c>
      <c r="V206" s="382">
        <v>0</v>
      </c>
      <c r="W206" s="357">
        <v>13.4</v>
      </c>
      <c r="X206" s="357">
        <v>12.4</v>
      </c>
      <c r="Y206" s="478">
        <v>0</v>
      </c>
      <c r="Z206" s="478">
        <v>0</v>
      </c>
      <c r="AA206" s="382">
        <v>0</v>
      </c>
      <c r="AB206" s="357">
        <v>0</v>
      </c>
      <c r="AC206" s="357">
        <v>0</v>
      </c>
      <c r="AD206" s="353">
        <v>0</v>
      </c>
      <c r="AE206" s="354">
        <v>0</v>
      </c>
      <c r="AF206" s="382">
        <v>0</v>
      </c>
      <c r="AG206" s="357">
        <v>1</v>
      </c>
      <c r="AH206" s="357">
        <v>1</v>
      </c>
      <c r="AI206" s="353">
        <v>0</v>
      </c>
      <c r="AJ206" s="354">
        <v>0</v>
      </c>
      <c r="AK206" s="355">
        <v>0</v>
      </c>
      <c r="AL206" s="357">
        <v>2</v>
      </c>
      <c r="AM206" s="357">
        <v>1</v>
      </c>
      <c r="AN206" s="353">
        <v>0</v>
      </c>
      <c r="AO206" s="353">
        <v>0</v>
      </c>
      <c r="AP206" s="382">
        <v>0</v>
      </c>
      <c r="AQ206" s="357">
        <v>0</v>
      </c>
      <c r="AR206" s="357">
        <v>0</v>
      </c>
      <c r="AS206" s="354">
        <v>0</v>
      </c>
      <c r="AT206" s="353">
        <v>0</v>
      </c>
      <c r="AU206" s="355">
        <v>0</v>
      </c>
      <c r="AV206" s="357">
        <v>0</v>
      </c>
      <c r="AW206" s="357">
        <v>0</v>
      </c>
      <c r="AX206" s="353">
        <v>0</v>
      </c>
      <c r="AY206" s="353">
        <v>0</v>
      </c>
      <c r="AZ206" s="383">
        <v>0</v>
      </c>
      <c r="BA206" s="353">
        <f t="shared" si="30"/>
        <v>35.4</v>
      </c>
      <c r="BB206" s="354">
        <f t="shared" si="30"/>
        <v>31.4</v>
      </c>
    </row>
    <row r="207" spans="1:54" ht="16.5" customHeight="1" thickBot="1">
      <c r="A207" s="463"/>
      <c r="B207" s="472" t="s">
        <v>14</v>
      </c>
      <c r="C207" s="360">
        <v>0</v>
      </c>
      <c r="D207" s="361">
        <v>35.4</v>
      </c>
      <c r="E207" s="361">
        <v>31.4</v>
      </c>
      <c r="F207" s="464">
        <f t="shared" si="28"/>
        <v>0</v>
      </c>
      <c r="G207" s="449">
        <f t="shared" si="29"/>
        <v>-4</v>
      </c>
      <c r="H207" s="483">
        <v>4</v>
      </c>
      <c r="I207" s="362">
        <v>4</v>
      </c>
      <c r="J207" s="362">
        <v>0</v>
      </c>
      <c r="K207" s="362">
        <v>0</v>
      </c>
      <c r="L207" s="449">
        <v>0</v>
      </c>
      <c r="M207" s="448">
        <v>0</v>
      </c>
      <c r="N207" s="362">
        <v>0</v>
      </c>
      <c r="O207" s="362">
        <v>0</v>
      </c>
      <c r="P207" s="361">
        <v>0</v>
      </c>
      <c r="Q207" s="449">
        <v>0</v>
      </c>
      <c r="R207" s="361">
        <v>15</v>
      </c>
      <c r="S207" s="362">
        <v>13</v>
      </c>
      <c r="T207" s="362">
        <v>0</v>
      </c>
      <c r="U207" s="362">
        <v>0</v>
      </c>
      <c r="V207" s="449">
        <v>0</v>
      </c>
      <c r="W207" s="361">
        <v>13.4</v>
      </c>
      <c r="X207" s="362">
        <v>12.4</v>
      </c>
      <c r="Y207" s="484">
        <v>0</v>
      </c>
      <c r="Z207" s="484">
        <v>0</v>
      </c>
      <c r="AA207" s="449">
        <v>0</v>
      </c>
      <c r="AB207" s="361">
        <v>0</v>
      </c>
      <c r="AC207" s="361">
        <v>0</v>
      </c>
      <c r="AD207" s="361">
        <v>0</v>
      </c>
      <c r="AE207" s="362">
        <v>0</v>
      </c>
      <c r="AF207" s="449">
        <v>0</v>
      </c>
      <c r="AG207" s="361">
        <v>1</v>
      </c>
      <c r="AH207" s="362">
        <v>1</v>
      </c>
      <c r="AI207" s="361">
        <v>0</v>
      </c>
      <c r="AJ207" s="362">
        <v>0</v>
      </c>
      <c r="AK207" s="363">
        <v>0</v>
      </c>
      <c r="AL207" s="361">
        <v>2</v>
      </c>
      <c r="AM207" s="361">
        <v>1</v>
      </c>
      <c r="AN207" s="361">
        <v>0</v>
      </c>
      <c r="AO207" s="361">
        <v>0</v>
      </c>
      <c r="AP207" s="449">
        <v>0</v>
      </c>
      <c r="AQ207" s="361">
        <v>0</v>
      </c>
      <c r="AR207" s="361">
        <v>0</v>
      </c>
      <c r="AS207" s="362">
        <v>0</v>
      </c>
      <c r="AT207" s="361">
        <v>0</v>
      </c>
      <c r="AU207" s="363">
        <v>0</v>
      </c>
      <c r="AV207" s="361">
        <v>0</v>
      </c>
      <c r="AW207" s="362">
        <v>0</v>
      </c>
      <c r="AX207" s="361">
        <v>0</v>
      </c>
      <c r="AY207" s="361">
        <v>0</v>
      </c>
      <c r="AZ207" s="449">
        <v>0</v>
      </c>
      <c r="BA207" s="361">
        <f t="shared" si="30"/>
        <v>35.4</v>
      </c>
      <c r="BB207" s="362">
        <f t="shared" si="30"/>
        <v>31.4</v>
      </c>
    </row>
    <row r="208" spans="1:63" s="385" customFormat="1" ht="16.5" customHeight="1">
      <c r="A208" s="387"/>
      <c r="B208" s="453"/>
      <c r="C208" s="407"/>
      <c r="D208" s="387"/>
      <c r="E208" s="387"/>
      <c r="F208" s="407"/>
      <c r="G208" s="387"/>
      <c r="H208" s="387"/>
      <c r="I208" s="387"/>
      <c r="J208" s="387"/>
      <c r="K208" s="387"/>
      <c r="L208" s="387"/>
      <c r="M208" s="387"/>
      <c r="N208" s="387"/>
      <c r="O208" s="387"/>
      <c r="P208" s="387"/>
      <c r="Q208" s="387"/>
      <c r="R208" s="387"/>
      <c r="S208" s="387"/>
      <c r="T208" s="387"/>
      <c r="U208" s="387"/>
      <c r="V208" s="880"/>
      <c r="W208" s="387"/>
      <c r="X208" s="387"/>
      <c r="Y208" s="485"/>
      <c r="Z208" s="485"/>
      <c r="AA208" s="387"/>
      <c r="AB208" s="387"/>
      <c r="AC208" s="387"/>
      <c r="AD208" s="387"/>
      <c r="AE208" s="387"/>
      <c r="AF208" s="387"/>
      <c r="AG208" s="387"/>
      <c r="AH208" s="387"/>
      <c r="AI208" s="387"/>
      <c r="AJ208" s="387"/>
      <c r="AK208" s="387"/>
      <c r="AL208" s="387"/>
      <c r="AM208" s="387"/>
      <c r="AN208" s="387"/>
      <c r="AO208" s="387"/>
      <c r="AP208" s="387"/>
      <c r="AQ208" s="387"/>
      <c r="AR208" s="387"/>
      <c r="AS208" s="387"/>
      <c r="AT208" s="387"/>
      <c r="AU208" s="387"/>
      <c r="AV208" s="387"/>
      <c r="AW208" s="387"/>
      <c r="AX208" s="387"/>
      <c r="AY208" s="387"/>
      <c r="AZ208" s="387"/>
      <c r="BA208" s="387"/>
      <c r="BB208" s="387"/>
      <c r="BC208" s="387"/>
      <c r="BD208" s="387"/>
      <c r="BE208" s="387"/>
      <c r="BF208" s="387"/>
      <c r="BG208" s="387"/>
      <c r="BH208" s="387"/>
      <c r="BI208" s="387"/>
      <c r="BJ208" s="387"/>
      <c r="BK208" s="387"/>
    </row>
    <row r="209" spans="1:63" s="385" customFormat="1" ht="16.5" customHeight="1">
      <c r="A209" s="387"/>
      <c r="B209" s="453"/>
      <c r="C209" s="407"/>
      <c r="D209" s="387"/>
      <c r="E209" s="387"/>
      <c r="F209" s="407"/>
      <c r="G209" s="387"/>
      <c r="H209" s="387"/>
      <c r="I209" s="387"/>
      <c r="J209" s="387"/>
      <c r="K209" s="387"/>
      <c r="L209" s="387"/>
      <c r="M209" s="387"/>
      <c r="N209" s="387"/>
      <c r="O209" s="387"/>
      <c r="P209" s="387"/>
      <c r="Q209" s="387"/>
      <c r="R209" s="387"/>
      <c r="S209" s="387"/>
      <c r="T209" s="387"/>
      <c r="U209" s="387"/>
      <c r="V209" s="387"/>
      <c r="W209" s="387"/>
      <c r="X209" s="387"/>
      <c r="Y209" s="485"/>
      <c r="Z209" s="485"/>
      <c r="AA209" s="387"/>
      <c r="AB209" s="387"/>
      <c r="AC209" s="387"/>
      <c r="AD209" s="387"/>
      <c r="AE209" s="387"/>
      <c r="AF209" s="387"/>
      <c r="AG209" s="387"/>
      <c r="AH209" s="387"/>
      <c r="AI209" s="387"/>
      <c r="AJ209" s="387"/>
      <c r="AK209" s="387"/>
      <c r="AL209" s="387"/>
      <c r="AM209" s="387"/>
      <c r="AN209" s="387"/>
      <c r="AO209" s="387"/>
      <c r="AP209" s="387"/>
      <c r="AQ209" s="387"/>
      <c r="AR209" s="387"/>
      <c r="AS209" s="387"/>
      <c r="AT209" s="387"/>
      <c r="AU209" s="387"/>
      <c r="AV209" s="387"/>
      <c r="AW209" s="387"/>
      <c r="AX209" s="387"/>
      <c r="AY209" s="387"/>
      <c r="AZ209" s="387"/>
      <c r="BA209" s="387"/>
      <c r="BB209" s="387"/>
      <c r="BC209" s="387"/>
      <c r="BD209" s="387"/>
      <c r="BE209" s="387"/>
      <c r="BF209" s="387"/>
      <c r="BG209" s="387"/>
      <c r="BH209" s="387"/>
      <c r="BI209" s="387"/>
      <c r="BJ209" s="387"/>
      <c r="BK209" s="387"/>
    </row>
    <row r="210" spans="6:63" s="385" customFormat="1" ht="16.5" customHeight="1">
      <c r="F210" s="386"/>
      <c r="R210" s="387"/>
      <c r="S210" s="387"/>
      <c r="T210" s="387"/>
      <c r="U210" s="387"/>
      <c r="V210" s="387"/>
      <c r="BC210" s="387"/>
      <c r="BD210" s="387"/>
      <c r="BE210" s="387"/>
      <c r="BF210" s="387"/>
      <c r="BG210" s="387"/>
      <c r="BH210" s="387"/>
      <c r="BI210" s="387"/>
      <c r="BJ210" s="387"/>
      <c r="BK210" s="387"/>
    </row>
    <row r="211" spans="1:63" s="385" customFormat="1" ht="16.5" customHeight="1">
      <c r="A211" s="929" t="s">
        <v>466</v>
      </c>
      <c r="B211" s="930"/>
      <c r="C211" s="930"/>
      <c r="D211" s="930"/>
      <c r="E211" s="930"/>
      <c r="F211" s="930"/>
      <c r="R211" s="387"/>
      <c r="S211" s="387"/>
      <c r="T211" s="387"/>
      <c r="U211" s="387"/>
      <c r="V211" s="387"/>
      <c r="BC211" s="387"/>
      <c r="BD211" s="387"/>
      <c r="BE211" s="387"/>
      <c r="BF211" s="387"/>
      <c r="BG211" s="387"/>
      <c r="BH211" s="387"/>
      <c r="BI211" s="387"/>
      <c r="BJ211" s="387"/>
      <c r="BK211" s="387"/>
    </row>
    <row r="212" spans="6:63" s="385" customFormat="1" ht="16.5" customHeight="1">
      <c r="F212" s="386"/>
      <c r="R212" s="387"/>
      <c r="S212" s="387"/>
      <c r="T212" s="387"/>
      <c r="U212" s="387"/>
      <c r="V212" s="387"/>
      <c r="BC212" s="387"/>
      <c r="BD212" s="387"/>
      <c r="BE212" s="387"/>
      <c r="BF212" s="387"/>
      <c r="BG212" s="387"/>
      <c r="BH212" s="387"/>
      <c r="BI212" s="387"/>
      <c r="BJ212" s="387"/>
      <c r="BK212" s="387"/>
    </row>
    <row r="213" spans="6:63" s="385" customFormat="1" ht="16.5" customHeight="1">
      <c r="F213" s="386"/>
      <c r="R213" s="387"/>
      <c r="S213" s="387"/>
      <c r="T213" s="387"/>
      <c r="U213" s="387"/>
      <c r="V213" s="387"/>
      <c r="BC213" s="387"/>
      <c r="BD213" s="387"/>
      <c r="BE213" s="387"/>
      <c r="BF213" s="387"/>
      <c r="BG213" s="387"/>
      <c r="BH213" s="387"/>
      <c r="BI213" s="387"/>
      <c r="BJ213" s="387"/>
      <c r="BK213" s="387"/>
    </row>
    <row r="214" spans="6:63" s="385" customFormat="1" ht="16.5" customHeight="1" thickBot="1">
      <c r="F214" s="386"/>
      <c r="R214" s="387"/>
      <c r="S214" s="387"/>
      <c r="T214" s="387"/>
      <c r="U214" s="387"/>
      <c r="V214" s="389"/>
      <c r="BC214" s="387"/>
      <c r="BD214" s="387"/>
      <c r="BE214" s="387"/>
      <c r="BF214" s="387"/>
      <c r="BG214" s="387"/>
      <c r="BH214" s="387"/>
      <c r="BI214" s="387"/>
      <c r="BJ214" s="387"/>
      <c r="BK214" s="387"/>
    </row>
    <row r="215" spans="4:63" s="385" customFormat="1" ht="19.5" customHeight="1" thickBot="1">
      <c r="D215" s="931" t="s">
        <v>155</v>
      </c>
      <c r="E215" s="932"/>
      <c r="F215" s="931" t="s">
        <v>174</v>
      </c>
      <c r="G215" s="932"/>
      <c r="H215" s="931" t="s">
        <v>172</v>
      </c>
      <c r="I215" s="932"/>
      <c r="J215" s="931" t="s">
        <v>183</v>
      </c>
      <c r="K215" s="932"/>
      <c r="L215" s="931" t="s">
        <v>37</v>
      </c>
      <c r="M215" s="932"/>
      <c r="N215" s="931" t="s">
        <v>175</v>
      </c>
      <c r="O215" s="932"/>
      <c r="P215" s="931" t="s">
        <v>38</v>
      </c>
      <c r="Q215" s="932"/>
      <c r="R215" s="931" t="s">
        <v>176</v>
      </c>
      <c r="S215" s="932"/>
      <c r="T215" s="931" t="s">
        <v>39</v>
      </c>
      <c r="U215" s="932"/>
      <c r="V215" s="931" t="s">
        <v>177</v>
      </c>
      <c r="W215" s="932"/>
      <c r="BC215" s="387"/>
      <c r="BD215" s="387"/>
      <c r="BE215" s="387"/>
      <c r="BF215" s="387"/>
      <c r="BG215" s="387"/>
      <c r="BH215" s="387"/>
      <c r="BI215" s="387"/>
      <c r="BJ215" s="387"/>
      <c r="BK215" s="387"/>
    </row>
    <row r="216" spans="4:63" s="385" customFormat="1" ht="25.5" customHeight="1" thickBot="1">
      <c r="D216" s="486" t="s">
        <v>157</v>
      </c>
      <c r="E216" s="487" t="s">
        <v>178</v>
      </c>
      <c r="F216" s="486" t="s">
        <v>157</v>
      </c>
      <c r="G216" s="487" t="s">
        <v>178</v>
      </c>
      <c r="H216" s="486" t="s">
        <v>157</v>
      </c>
      <c r="I216" s="487" t="s">
        <v>178</v>
      </c>
      <c r="J216" s="486" t="s">
        <v>157</v>
      </c>
      <c r="K216" s="487" t="s">
        <v>178</v>
      </c>
      <c r="L216" s="486" t="s">
        <v>157</v>
      </c>
      <c r="M216" s="487" t="s">
        <v>178</v>
      </c>
      <c r="N216" s="486" t="s">
        <v>157</v>
      </c>
      <c r="O216" s="487" t="s">
        <v>178</v>
      </c>
      <c r="P216" s="486" t="s">
        <v>157</v>
      </c>
      <c r="Q216" s="487" t="s">
        <v>178</v>
      </c>
      <c r="R216" s="486" t="s">
        <v>157</v>
      </c>
      <c r="S216" s="487" t="s">
        <v>178</v>
      </c>
      <c r="T216" s="486" t="s">
        <v>157</v>
      </c>
      <c r="U216" s="487" t="s">
        <v>178</v>
      </c>
      <c r="V216" s="865" t="s">
        <v>157</v>
      </c>
      <c r="W216" s="859" t="s">
        <v>178</v>
      </c>
      <c r="BC216" s="387"/>
      <c r="BD216" s="387"/>
      <c r="BE216" s="387"/>
      <c r="BF216" s="387"/>
      <c r="BG216" s="387"/>
      <c r="BH216" s="387"/>
      <c r="BI216" s="387"/>
      <c r="BJ216" s="387"/>
      <c r="BK216" s="387"/>
    </row>
    <row r="217" spans="1:79" s="385" customFormat="1" ht="16.5" customHeight="1">
      <c r="A217" s="984" t="s">
        <v>15</v>
      </c>
      <c r="B217" s="985"/>
      <c r="C217" s="986"/>
      <c r="D217" s="488">
        <f>H20</f>
        <v>2.5</v>
      </c>
      <c r="E217" s="489">
        <f>I20</f>
        <v>2.5</v>
      </c>
      <c r="F217" s="490">
        <f>M20</f>
        <v>0</v>
      </c>
      <c r="G217" s="489">
        <f>N20</f>
        <v>0</v>
      </c>
      <c r="H217" s="490">
        <f>R20</f>
        <v>9.5</v>
      </c>
      <c r="I217" s="489">
        <f>S20</f>
        <v>8.5</v>
      </c>
      <c r="J217" s="490">
        <f>W20</f>
        <v>9</v>
      </c>
      <c r="K217" s="489">
        <f>X20</f>
        <v>9</v>
      </c>
      <c r="L217" s="490">
        <f>AB20</f>
        <v>0</v>
      </c>
      <c r="M217" s="489">
        <f>AC20</f>
        <v>0</v>
      </c>
      <c r="N217" s="490">
        <f>AG20</f>
        <v>2</v>
      </c>
      <c r="O217" s="489">
        <f>AH20</f>
        <v>2</v>
      </c>
      <c r="P217" s="490">
        <f>AL20</f>
        <v>2</v>
      </c>
      <c r="Q217" s="489">
        <f>AM20</f>
        <v>2</v>
      </c>
      <c r="R217" s="490">
        <f>AQ20</f>
        <v>0</v>
      </c>
      <c r="S217" s="489">
        <f>AR20</f>
        <v>0</v>
      </c>
      <c r="T217" s="490">
        <f>AV20</f>
        <v>0</v>
      </c>
      <c r="U217" s="489">
        <f>AW20</f>
        <v>0</v>
      </c>
      <c r="V217" s="866">
        <f>D217+F217+H217+J217+L217+N217+P217+R217+T217</f>
        <v>25</v>
      </c>
      <c r="W217" s="860">
        <f>E217+G217+I217+K217+M217+O217+Q217+S217+U217</f>
        <v>24</v>
      </c>
      <c r="BC217" s="387"/>
      <c r="BD217" s="387"/>
      <c r="BE217" s="387"/>
      <c r="BF217" s="387"/>
      <c r="BG217" s="387"/>
      <c r="BH217" s="387"/>
      <c r="BI217" s="387"/>
      <c r="BJ217" s="387"/>
      <c r="BK217" s="387"/>
      <c r="BL217" s="390"/>
      <c r="BM217" s="390"/>
      <c r="BN217" s="390"/>
      <c r="BO217" s="390"/>
      <c r="BP217" s="390"/>
      <c r="BQ217" s="390"/>
      <c r="BR217" s="390"/>
      <c r="BS217" s="390"/>
      <c r="BT217" s="390"/>
      <c r="BU217" s="390"/>
      <c r="BV217" s="390"/>
      <c r="BW217" s="390"/>
      <c r="BX217" s="390"/>
      <c r="BY217" s="390"/>
      <c r="BZ217" s="390"/>
      <c r="CA217" s="390"/>
    </row>
    <row r="218" spans="1:79" s="385" customFormat="1" ht="16.5" customHeight="1">
      <c r="A218" s="984" t="s">
        <v>16</v>
      </c>
      <c r="B218" s="953"/>
      <c r="C218" s="954"/>
      <c r="D218" s="488">
        <f>H40</f>
        <v>4</v>
      </c>
      <c r="E218" s="489">
        <f>I40</f>
        <v>4</v>
      </c>
      <c r="F218" s="490">
        <f>M40</f>
        <v>0</v>
      </c>
      <c r="G218" s="489">
        <f>N40</f>
        <v>0</v>
      </c>
      <c r="H218" s="491">
        <f>R40</f>
        <v>14</v>
      </c>
      <c r="I218" s="492">
        <f>S40</f>
        <v>9</v>
      </c>
      <c r="J218" s="491">
        <f>W40</f>
        <v>15</v>
      </c>
      <c r="K218" s="492">
        <f>X40</f>
        <v>15</v>
      </c>
      <c r="L218" s="491">
        <f>AB40</f>
        <v>0</v>
      </c>
      <c r="M218" s="492">
        <f>AC40</f>
        <v>0</v>
      </c>
      <c r="N218" s="491">
        <f>AG40</f>
        <v>1</v>
      </c>
      <c r="O218" s="492">
        <f>AH40</f>
        <v>1</v>
      </c>
      <c r="P218" s="491">
        <f>AL40</f>
        <v>2</v>
      </c>
      <c r="Q218" s="492">
        <f>AM40</f>
        <v>2</v>
      </c>
      <c r="R218" s="491">
        <f>AQ40</f>
        <v>0</v>
      </c>
      <c r="S218" s="492">
        <f>AR40</f>
        <v>0</v>
      </c>
      <c r="T218" s="491">
        <f>AV40</f>
        <v>0</v>
      </c>
      <c r="U218" s="492">
        <f>AW40</f>
        <v>0</v>
      </c>
      <c r="V218" s="867">
        <f aca="true" t="shared" si="31" ref="V218:V226">D218+F218+H218+J218+L218+N218+P218+R218+T218</f>
        <v>36</v>
      </c>
      <c r="W218" s="861">
        <f aca="true" t="shared" si="32" ref="W218:W226">E218+G218+I218+K218+M218+O218+Q218+S218+U218</f>
        <v>31</v>
      </c>
      <c r="BC218" s="387"/>
      <c r="BD218" s="387"/>
      <c r="BE218" s="387"/>
      <c r="BF218" s="387"/>
      <c r="BG218" s="387"/>
      <c r="BH218" s="387"/>
      <c r="BI218" s="387"/>
      <c r="BJ218" s="387"/>
      <c r="BK218" s="387"/>
      <c r="BL218" s="390"/>
      <c r="BM218" s="390"/>
      <c r="BN218" s="390"/>
      <c r="BO218" s="390"/>
      <c r="BP218" s="390"/>
      <c r="BQ218" s="390"/>
      <c r="BR218" s="390"/>
      <c r="BS218" s="390"/>
      <c r="BT218" s="390"/>
      <c r="BU218" s="390"/>
      <c r="BV218" s="390"/>
      <c r="BW218" s="390"/>
      <c r="BX218" s="390"/>
      <c r="BY218" s="390"/>
      <c r="BZ218" s="390"/>
      <c r="CA218" s="390"/>
    </row>
    <row r="219" spans="1:79" s="385" customFormat="1" ht="16.5" customHeight="1">
      <c r="A219" s="984" t="s">
        <v>19</v>
      </c>
      <c r="B219" s="985"/>
      <c r="C219" s="986"/>
      <c r="D219" s="493">
        <f>H61</f>
        <v>4</v>
      </c>
      <c r="E219" s="492">
        <f>I61</f>
        <v>4</v>
      </c>
      <c r="F219" s="491">
        <f>M61</f>
        <v>3</v>
      </c>
      <c r="G219" s="492">
        <f>N61</f>
        <v>3</v>
      </c>
      <c r="H219" s="491">
        <f>R61</f>
        <v>29</v>
      </c>
      <c r="I219" s="492">
        <f>S61</f>
        <v>27</v>
      </c>
      <c r="J219" s="491">
        <f>W61</f>
        <v>10.5</v>
      </c>
      <c r="K219" s="492">
        <f>X61</f>
        <v>10.5</v>
      </c>
      <c r="L219" s="491">
        <f>AB61</f>
        <v>0</v>
      </c>
      <c r="M219" s="492">
        <f>AC61</f>
        <v>0</v>
      </c>
      <c r="N219" s="491">
        <f>AG61</f>
        <v>1</v>
      </c>
      <c r="O219" s="492">
        <f>AH61</f>
        <v>1</v>
      </c>
      <c r="P219" s="491">
        <f>AL61</f>
        <v>1</v>
      </c>
      <c r="Q219" s="492">
        <f>AM61</f>
        <v>1</v>
      </c>
      <c r="R219" s="491">
        <f>AQ61</f>
        <v>0</v>
      </c>
      <c r="S219" s="492">
        <f>AR61</f>
        <v>0</v>
      </c>
      <c r="T219" s="491">
        <f>AV61</f>
        <v>1</v>
      </c>
      <c r="U219" s="492">
        <f>AW61</f>
        <v>1</v>
      </c>
      <c r="V219" s="867">
        <f t="shared" si="31"/>
        <v>49.5</v>
      </c>
      <c r="W219" s="861">
        <f t="shared" si="32"/>
        <v>47.5</v>
      </c>
      <c r="BC219" s="387"/>
      <c r="BD219" s="387"/>
      <c r="BE219" s="387"/>
      <c r="BF219" s="387"/>
      <c r="BG219" s="387"/>
      <c r="BH219" s="387"/>
      <c r="BI219" s="387"/>
      <c r="BJ219" s="387"/>
      <c r="BK219" s="387"/>
      <c r="BL219" s="390"/>
      <c r="BM219" s="390"/>
      <c r="BN219" s="390"/>
      <c r="BO219" s="390"/>
      <c r="BP219" s="390"/>
      <c r="BQ219" s="390"/>
      <c r="BR219" s="390"/>
      <c r="BS219" s="390"/>
      <c r="BT219" s="390"/>
      <c r="BU219" s="390"/>
      <c r="BV219" s="390"/>
      <c r="BW219" s="390"/>
      <c r="BX219" s="390"/>
      <c r="BY219" s="390"/>
      <c r="BZ219" s="390"/>
      <c r="CA219" s="390"/>
    </row>
    <row r="220" spans="1:63" s="385" customFormat="1" ht="16.5" customHeight="1">
      <c r="A220" s="984" t="s">
        <v>17</v>
      </c>
      <c r="B220" s="985"/>
      <c r="C220" s="986"/>
      <c r="D220" s="493">
        <f>H82</f>
        <v>6</v>
      </c>
      <c r="E220" s="492">
        <f>I82</f>
        <v>5</v>
      </c>
      <c r="F220" s="491">
        <f>M82</f>
        <v>4.5</v>
      </c>
      <c r="G220" s="492">
        <f>N82</f>
        <v>4</v>
      </c>
      <c r="H220" s="491">
        <f>R82</f>
        <v>33.5</v>
      </c>
      <c r="I220" s="492">
        <f>S82</f>
        <v>29.5</v>
      </c>
      <c r="J220" s="491">
        <f>W82</f>
        <v>12.2</v>
      </c>
      <c r="K220" s="492">
        <f>X82</f>
        <v>12.2</v>
      </c>
      <c r="L220" s="491">
        <f>AB82</f>
        <v>0</v>
      </c>
      <c r="M220" s="492">
        <f>AC82</f>
        <v>0</v>
      </c>
      <c r="N220" s="491">
        <f>AG82</f>
        <v>0</v>
      </c>
      <c r="O220" s="492">
        <f>AH82</f>
        <v>0</v>
      </c>
      <c r="P220" s="491">
        <f>AL82</f>
        <v>1</v>
      </c>
      <c r="Q220" s="492">
        <f>AM82</f>
        <v>1</v>
      </c>
      <c r="R220" s="491">
        <f>AQ82</f>
        <v>0</v>
      </c>
      <c r="S220" s="492">
        <f>AR82</f>
        <v>0</v>
      </c>
      <c r="T220" s="491">
        <f>AV82</f>
        <v>1</v>
      </c>
      <c r="U220" s="492">
        <f>AW82</f>
        <v>1</v>
      </c>
      <c r="V220" s="867">
        <f t="shared" si="31"/>
        <v>58.2</v>
      </c>
      <c r="W220" s="861">
        <f t="shared" si="32"/>
        <v>52.7</v>
      </c>
      <c r="BC220" s="387"/>
      <c r="BD220" s="387"/>
      <c r="BE220" s="387"/>
      <c r="BF220" s="387"/>
      <c r="BG220" s="387"/>
      <c r="BH220" s="387"/>
      <c r="BI220" s="387"/>
      <c r="BJ220" s="387"/>
      <c r="BK220" s="387"/>
    </row>
    <row r="221" spans="1:63" s="385" customFormat="1" ht="16.5" customHeight="1">
      <c r="A221" s="984" t="s">
        <v>181</v>
      </c>
      <c r="B221" s="985"/>
      <c r="C221" s="986"/>
      <c r="D221" s="493">
        <f>H102</f>
        <v>5</v>
      </c>
      <c r="E221" s="492">
        <f>I102</f>
        <v>4</v>
      </c>
      <c r="F221" s="491">
        <f>M102</f>
        <v>0</v>
      </c>
      <c r="G221" s="492">
        <f>N102</f>
        <v>0</v>
      </c>
      <c r="H221" s="491">
        <f>R102</f>
        <v>35</v>
      </c>
      <c r="I221" s="492">
        <f>S102</f>
        <v>30</v>
      </c>
      <c r="J221" s="491">
        <f>W102</f>
        <v>2</v>
      </c>
      <c r="K221" s="492">
        <f>X102</f>
        <v>2</v>
      </c>
      <c r="L221" s="491">
        <f>AB102</f>
        <v>0</v>
      </c>
      <c r="M221" s="492">
        <f>AC102</f>
        <v>0</v>
      </c>
      <c r="N221" s="491">
        <f>AG102</f>
        <v>1</v>
      </c>
      <c r="O221" s="492">
        <f>AH102</f>
        <v>1</v>
      </c>
      <c r="P221" s="491">
        <f>AL102</f>
        <v>3</v>
      </c>
      <c r="Q221" s="492">
        <f>AM102</f>
        <v>2</v>
      </c>
      <c r="R221" s="491">
        <f>AQ102</f>
        <v>0</v>
      </c>
      <c r="S221" s="492">
        <f>AR102</f>
        <v>0</v>
      </c>
      <c r="T221" s="491">
        <f>AV102</f>
        <v>1</v>
      </c>
      <c r="U221" s="492">
        <f>AW102</f>
        <v>1</v>
      </c>
      <c r="V221" s="867">
        <f t="shared" si="31"/>
        <v>47</v>
      </c>
      <c r="W221" s="861">
        <f t="shared" si="32"/>
        <v>40</v>
      </c>
      <c r="BC221" s="387"/>
      <c r="BD221" s="387"/>
      <c r="BE221" s="387"/>
      <c r="BF221" s="387"/>
      <c r="BG221" s="387"/>
      <c r="BH221" s="387"/>
      <c r="BI221" s="387"/>
      <c r="BJ221" s="387"/>
      <c r="BK221" s="387"/>
    </row>
    <row r="222" spans="1:63" s="385" customFormat="1" ht="16.5" customHeight="1">
      <c r="A222" s="984" t="s">
        <v>27</v>
      </c>
      <c r="B222" s="985"/>
      <c r="C222" s="986"/>
      <c r="D222" s="493">
        <f>H123</f>
        <v>5</v>
      </c>
      <c r="E222" s="492">
        <f>I123</f>
        <v>5</v>
      </c>
      <c r="F222" s="491">
        <f>M123</f>
        <v>1</v>
      </c>
      <c r="G222" s="492">
        <f>N123</f>
        <v>1</v>
      </c>
      <c r="H222" s="491">
        <f>R123</f>
        <v>14</v>
      </c>
      <c r="I222" s="492">
        <f>S123</f>
        <v>13</v>
      </c>
      <c r="J222" s="491">
        <f>W123</f>
        <v>12.8</v>
      </c>
      <c r="K222" s="492">
        <f>X123</f>
        <v>11.8</v>
      </c>
      <c r="L222" s="491">
        <f>AB123</f>
        <v>0</v>
      </c>
      <c r="M222" s="492">
        <f>AC123</f>
        <v>0</v>
      </c>
      <c r="N222" s="491">
        <f>AG123</f>
        <v>0</v>
      </c>
      <c r="O222" s="492">
        <f>AH123</f>
        <v>0</v>
      </c>
      <c r="P222" s="491">
        <f>AL123</f>
        <v>2</v>
      </c>
      <c r="Q222" s="492">
        <f>AM123</f>
        <v>2</v>
      </c>
      <c r="R222" s="491">
        <f>AQ123</f>
        <v>0</v>
      </c>
      <c r="S222" s="492">
        <f>AR123</f>
        <v>0</v>
      </c>
      <c r="T222" s="491">
        <f>AV123</f>
        <v>0</v>
      </c>
      <c r="U222" s="492">
        <f>AW123</f>
        <v>0</v>
      </c>
      <c r="V222" s="867">
        <f t="shared" si="31"/>
        <v>34.8</v>
      </c>
      <c r="W222" s="861">
        <f t="shared" si="32"/>
        <v>32.8</v>
      </c>
      <c r="BC222" s="387"/>
      <c r="BD222" s="387"/>
      <c r="BE222" s="387"/>
      <c r="BF222" s="387"/>
      <c r="BG222" s="387"/>
      <c r="BH222" s="387"/>
      <c r="BI222" s="387"/>
      <c r="BJ222" s="387"/>
      <c r="BK222" s="387"/>
    </row>
    <row r="223" spans="1:63" s="385" customFormat="1" ht="16.5" customHeight="1">
      <c r="A223" s="984" t="s">
        <v>20</v>
      </c>
      <c r="B223" s="985"/>
      <c r="C223" s="986"/>
      <c r="D223" s="493">
        <f>H144</f>
        <v>5</v>
      </c>
      <c r="E223" s="492">
        <f>I144</f>
        <v>5</v>
      </c>
      <c r="F223" s="491">
        <f>M144</f>
        <v>4</v>
      </c>
      <c r="G223" s="492">
        <f>N144</f>
        <v>4</v>
      </c>
      <c r="H223" s="491">
        <f>R144</f>
        <v>34</v>
      </c>
      <c r="I223" s="492">
        <f>S144</f>
        <v>32</v>
      </c>
      <c r="J223" s="491">
        <f>W140</f>
        <v>11</v>
      </c>
      <c r="K223" s="492">
        <f>X140</f>
        <v>9</v>
      </c>
      <c r="L223" s="491">
        <f>AB140</f>
        <v>2</v>
      </c>
      <c r="M223" s="492">
        <f>AC140</f>
        <v>2</v>
      </c>
      <c r="N223" s="491">
        <f>AG140</f>
        <v>0</v>
      </c>
      <c r="O223" s="492">
        <f>AH140</f>
        <v>0</v>
      </c>
      <c r="P223" s="491">
        <f>AL140</f>
        <v>0</v>
      </c>
      <c r="Q223" s="492">
        <f>AM140</f>
        <v>0</v>
      </c>
      <c r="R223" s="491">
        <f>AQ140</f>
        <v>0</v>
      </c>
      <c r="S223" s="492">
        <f>AR140</f>
        <v>0</v>
      </c>
      <c r="T223" s="491">
        <f>AV140</f>
        <v>1</v>
      </c>
      <c r="U223" s="492">
        <f>AW140</f>
        <v>1</v>
      </c>
      <c r="V223" s="867">
        <f t="shared" si="31"/>
        <v>57</v>
      </c>
      <c r="W223" s="861">
        <f t="shared" si="32"/>
        <v>53</v>
      </c>
      <c r="BC223" s="387"/>
      <c r="BD223" s="387"/>
      <c r="BE223" s="387"/>
      <c r="BF223" s="387"/>
      <c r="BG223" s="387"/>
      <c r="BH223" s="387"/>
      <c r="BI223" s="387"/>
      <c r="BJ223" s="387"/>
      <c r="BK223" s="387"/>
    </row>
    <row r="224" spans="1:63" s="385" customFormat="1" ht="16.5" customHeight="1">
      <c r="A224" s="984" t="s">
        <v>29</v>
      </c>
      <c r="B224" s="985"/>
      <c r="C224" s="986"/>
      <c r="D224" s="493">
        <f>H165</f>
        <v>2</v>
      </c>
      <c r="E224" s="492">
        <f>I165</f>
        <v>2</v>
      </c>
      <c r="F224" s="491">
        <f>M165</f>
        <v>1</v>
      </c>
      <c r="G224" s="492">
        <f>N165</f>
        <v>1</v>
      </c>
      <c r="H224" s="491">
        <f>R165</f>
        <v>12</v>
      </c>
      <c r="I224" s="492">
        <f>S165</f>
        <v>11</v>
      </c>
      <c r="J224" s="491">
        <f>W165</f>
        <v>0</v>
      </c>
      <c r="K224" s="492">
        <f>X165</f>
        <v>0</v>
      </c>
      <c r="L224" s="491">
        <f>AB165</f>
        <v>0</v>
      </c>
      <c r="M224" s="492">
        <f>AC165</f>
        <v>0</v>
      </c>
      <c r="N224" s="491">
        <f>AG165</f>
        <v>1</v>
      </c>
      <c r="O224" s="492">
        <f>AH165</f>
        <v>1</v>
      </c>
      <c r="P224" s="491">
        <f>AL165</f>
        <v>1</v>
      </c>
      <c r="Q224" s="492">
        <f>AM165</f>
        <v>1</v>
      </c>
      <c r="R224" s="491">
        <f>AQ165</f>
        <v>0</v>
      </c>
      <c r="S224" s="492">
        <f>AR165</f>
        <v>0</v>
      </c>
      <c r="T224" s="491">
        <f>AV165</f>
        <v>0</v>
      </c>
      <c r="U224" s="492">
        <f>AW165</f>
        <v>0</v>
      </c>
      <c r="V224" s="867">
        <f t="shared" si="31"/>
        <v>17</v>
      </c>
      <c r="W224" s="861">
        <f t="shared" si="32"/>
        <v>16</v>
      </c>
      <c r="BC224" s="387"/>
      <c r="BD224" s="387"/>
      <c r="BE224" s="387"/>
      <c r="BF224" s="387"/>
      <c r="BG224" s="387"/>
      <c r="BH224" s="387"/>
      <c r="BI224" s="387"/>
      <c r="BJ224" s="387"/>
      <c r="BK224" s="387"/>
    </row>
    <row r="225" spans="1:63" s="385" customFormat="1" ht="16.5" customHeight="1">
      <c r="A225" s="984" t="s">
        <v>18</v>
      </c>
      <c r="B225" s="985"/>
      <c r="C225" s="986"/>
      <c r="D225" s="493">
        <f>H186</f>
        <v>7</v>
      </c>
      <c r="E225" s="492">
        <f>I186</f>
        <v>6</v>
      </c>
      <c r="F225" s="491">
        <f>M186</f>
        <v>0</v>
      </c>
      <c r="G225" s="492">
        <f>N186</f>
        <v>0</v>
      </c>
      <c r="H225" s="491">
        <f>R186</f>
        <v>28</v>
      </c>
      <c r="I225" s="492">
        <f>S186</f>
        <v>23</v>
      </c>
      <c r="J225" s="491">
        <f>W186</f>
        <v>13.5</v>
      </c>
      <c r="K225" s="492">
        <f>X186</f>
        <v>12.5</v>
      </c>
      <c r="L225" s="491">
        <f>AB186</f>
        <v>0</v>
      </c>
      <c r="M225" s="492">
        <f>AC186</f>
        <v>0</v>
      </c>
      <c r="N225" s="491">
        <f>AG186</f>
        <v>1</v>
      </c>
      <c r="O225" s="492">
        <f>AH186</f>
        <v>1</v>
      </c>
      <c r="P225" s="491">
        <f>AL186</f>
        <v>1</v>
      </c>
      <c r="Q225" s="492">
        <f>AM186</f>
        <v>1</v>
      </c>
      <c r="R225" s="491">
        <f>AQ186</f>
        <v>0</v>
      </c>
      <c r="S225" s="492">
        <f>AR186</f>
        <v>0</v>
      </c>
      <c r="T225" s="491">
        <f>AV186</f>
        <v>1</v>
      </c>
      <c r="U225" s="492">
        <f>AW186</f>
        <v>1</v>
      </c>
      <c r="V225" s="867">
        <f t="shared" si="31"/>
        <v>51.5</v>
      </c>
      <c r="W225" s="861">
        <f t="shared" si="32"/>
        <v>44.5</v>
      </c>
      <c r="BC225" s="387"/>
      <c r="BD225" s="387"/>
      <c r="BE225" s="387"/>
      <c r="BF225" s="387"/>
      <c r="BG225" s="387"/>
      <c r="BH225" s="387"/>
      <c r="BI225" s="387"/>
      <c r="BJ225" s="387"/>
      <c r="BK225" s="387"/>
    </row>
    <row r="226" spans="1:63" s="385" customFormat="1" ht="16.5" customHeight="1" thickBot="1">
      <c r="A226" s="936" t="s">
        <v>173</v>
      </c>
      <c r="B226" s="937"/>
      <c r="C226" s="938"/>
      <c r="D226" s="494">
        <f>H207</f>
        <v>4</v>
      </c>
      <c r="E226" s="495">
        <f>I207</f>
        <v>4</v>
      </c>
      <c r="F226" s="496">
        <f>M207</f>
        <v>0</v>
      </c>
      <c r="G226" s="495">
        <f>N207</f>
        <v>0</v>
      </c>
      <c r="H226" s="496">
        <f>R207</f>
        <v>15</v>
      </c>
      <c r="I226" s="495">
        <f>S207</f>
        <v>13</v>
      </c>
      <c r="J226" s="496">
        <f>W207</f>
        <v>13.4</v>
      </c>
      <c r="K226" s="495">
        <f>X207</f>
        <v>12.4</v>
      </c>
      <c r="L226" s="496">
        <f>AB207</f>
        <v>0</v>
      </c>
      <c r="M226" s="495">
        <f>AC207</f>
        <v>0</v>
      </c>
      <c r="N226" s="496">
        <f>AG207</f>
        <v>1</v>
      </c>
      <c r="O226" s="495">
        <f>AH207</f>
        <v>1</v>
      </c>
      <c r="P226" s="496">
        <f>AL207</f>
        <v>2</v>
      </c>
      <c r="Q226" s="495">
        <f>AM207</f>
        <v>1</v>
      </c>
      <c r="R226" s="496">
        <f>AQ207</f>
        <v>0</v>
      </c>
      <c r="S226" s="495">
        <f>AR207</f>
        <v>0</v>
      </c>
      <c r="T226" s="496">
        <f>AV207</f>
        <v>0</v>
      </c>
      <c r="U226" s="495">
        <f>AW207</f>
        <v>0</v>
      </c>
      <c r="V226" s="868">
        <f t="shared" si="31"/>
        <v>35.4</v>
      </c>
      <c r="W226" s="862">
        <f t="shared" si="32"/>
        <v>31.4</v>
      </c>
      <c r="BC226" s="387"/>
      <c r="BD226" s="387"/>
      <c r="BE226" s="387"/>
      <c r="BF226" s="387"/>
      <c r="BG226" s="387"/>
      <c r="BH226" s="387"/>
      <c r="BI226" s="387"/>
      <c r="BJ226" s="387"/>
      <c r="BK226" s="387"/>
    </row>
    <row r="227" spans="1:63" s="500" customFormat="1" ht="16.5" customHeight="1" thickBot="1">
      <c r="A227" s="933" t="s">
        <v>179</v>
      </c>
      <c r="B227" s="934"/>
      <c r="C227" s="935"/>
      <c r="D227" s="497">
        <f>SUM(D217:D226)</f>
        <v>44.5</v>
      </c>
      <c r="E227" s="498">
        <f aca="true" t="shared" si="33" ref="E227:R227">SUM(E217:E226)</f>
        <v>41.5</v>
      </c>
      <c r="F227" s="499">
        <f t="shared" si="33"/>
        <v>13.5</v>
      </c>
      <c r="G227" s="498">
        <f t="shared" si="33"/>
        <v>13</v>
      </c>
      <c r="H227" s="499">
        <f t="shared" si="33"/>
        <v>224</v>
      </c>
      <c r="I227" s="498">
        <f t="shared" si="33"/>
        <v>196</v>
      </c>
      <c r="J227" s="499">
        <f t="shared" si="33"/>
        <v>99.4</v>
      </c>
      <c r="K227" s="498">
        <f t="shared" si="33"/>
        <v>94.4</v>
      </c>
      <c r="L227" s="499">
        <f t="shared" si="33"/>
        <v>2</v>
      </c>
      <c r="M227" s="498">
        <f t="shared" si="33"/>
        <v>2</v>
      </c>
      <c r="N227" s="499">
        <f t="shared" si="33"/>
        <v>8</v>
      </c>
      <c r="O227" s="498">
        <f t="shared" si="33"/>
        <v>8</v>
      </c>
      <c r="P227" s="499">
        <f t="shared" si="33"/>
        <v>15</v>
      </c>
      <c r="Q227" s="498">
        <f t="shared" si="33"/>
        <v>13</v>
      </c>
      <c r="R227" s="499">
        <f t="shared" si="33"/>
        <v>0</v>
      </c>
      <c r="S227" s="498">
        <f>SUM(S217:S226)</f>
        <v>0</v>
      </c>
      <c r="T227" s="499">
        <f>SUM(T217:T226)</f>
        <v>5</v>
      </c>
      <c r="U227" s="498">
        <f>SUM(U217:U226)</f>
        <v>5</v>
      </c>
      <c r="V227" s="869">
        <f>SUM(V217:V226)</f>
        <v>411.4</v>
      </c>
      <c r="W227" s="863">
        <f>SUM(W217:W226)</f>
        <v>372.9</v>
      </c>
      <c r="X227" s="385"/>
      <c r="Y227" s="385"/>
      <c r="Z227" s="385"/>
      <c r="AA227" s="385"/>
      <c r="AB227" s="385"/>
      <c r="AC227" s="385"/>
      <c r="AD227" s="385"/>
      <c r="AE227" s="385"/>
      <c r="AF227" s="385"/>
      <c r="AG227" s="385"/>
      <c r="AH227" s="385"/>
      <c r="AI227" s="385"/>
      <c r="AJ227" s="385"/>
      <c r="AK227" s="385"/>
      <c r="AL227" s="385"/>
      <c r="AM227" s="385"/>
      <c r="AN227" s="385"/>
      <c r="AO227" s="385"/>
      <c r="AP227" s="385"/>
      <c r="AQ227" s="385"/>
      <c r="AR227" s="385"/>
      <c r="AS227" s="385"/>
      <c r="AT227" s="385"/>
      <c r="AU227" s="385"/>
      <c r="AV227" s="385"/>
      <c r="AW227" s="385"/>
      <c r="AX227" s="385"/>
      <c r="AY227" s="385"/>
      <c r="AZ227" s="385"/>
      <c r="BA227" s="385"/>
      <c r="BB227" s="385"/>
      <c r="BC227" s="387"/>
      <c r="BD227" s="387"/>
      <c r="BE227" s="387"/>
      <c r="BF227" s="387"/>
      <c r="BG227" s="387"/>
      <c r="BH227" s="501"/>
      <c r="BI227" s="501"/>
      <c r="BJ227" s="501"/>
      <c r="BK227" s="501"/>
    </row>
    <row r="228" spans="1:63" s="500" customFormat="1" ht="16.5" customHeight="1" thickBot="1">
      <c r="A228" s="933" t="s">
        <v>180</v>
      </c>
      <c r="B228" s="934"/>
      <c r="C228" s="935"/>
      <c r="D228" s="939">
        <f>D227-E227</f>
        <v>3</v>
      </c>
      <c r="E228" s="940"/>
      <c r="F228" s="941">
        <f>F227-G227</f>
        <v>0.5</v>
      </c>
      <c r="G228" s="940"/>
      <c r="H228" s="941">
        <f>H227-I227</f>
        <v>28</v>
      </c>
      <c r="I228" s="940"/>
      <c r="J228" s="941">
        <f>J227-K227</f>
        <v>5</v>
      </c>
      <c r="K228" s="940"/>
      <c r="L228" s="941">
        <f>L227-M227</f>
        <v>0</v>
      </c>
      <c r="M228" s="940"/>
      <c r="N228" s="941">
        <f>N227-O227</f>
        <v>0</v>
      </c>
      <c r="O228" s="940"/>
      <c r="P228" s="941">
        <f>P227-Q227</f>
        <v>2</v>
      </c>
      <c r="Q228" s="940"/>
      <c r="R228" s="941">
        <f>R227-S227</f>
        <v>0</v>
      </c>
      <c r="S228" s="940"/>
      <c r="T228" s="941">
        <f>T227-U227</f>
        <v>0</v>
      </c>
      <c r="U228" s="940"/>
      <c r="V228" s="941">
        <f>V227-W227</f>
        <v>38.5</v>
      </c>
      <c r="W228" s="940"/>
      <c r="X228" s="385"/>
      <c r="Y228" s="385"/>
      <c r="Z228" s="385"/>
      <c r="AA228" s="385"/>
      <c r="AB228" s="385"/>
      <c r="AC228" s="385"/>
      <c r="AD228" s="385"/>
      <c r="AE228" s="385"/>
      <c r="AF228" s="385"/>
      <c r="AG228" s="385"/>
      <c r="AH228" s="385"/>
      <c r="AI228" s="385"/>
      <c r="AJ228" s="385"/>
      <c r="AK228" s="385"/>
      <c r="AL228" s="385"/>
      <c r="AM228" s="385"/>
      <c r="AN228" s="385"/>
      <c r="AO228" s="385"/>
      <c r="AP228" s="385"/>
      <c r="AQ228" s="385"/>
      <c r="AR228" s="385"/>
      <c r="AS228" s="385"/>
      <c r="AT228" s="385"/>
      <c r="AU228" s="385"/>
      <c r="AV228" s="385"/>
      <c r="AW228" s="385"/>
      <c r="AX228" s="385"/>
      <c r="AY228" s="385"/>
      <c r="AZ228" s="385"/>
      <c r="BA228" s="385"/>
      <c r="BB228" s="385"/>
      <c r="BC228" s="387"/>
      <c r="BD228" s="387"/>
      <c r="BE228" s="387"/>
      <c r="BF228" s="387"/>
      <c r="BG228" s="387"/>
      <c r="BH228" s="501"/>
      <c r="BI228" s="501"/>
      <c r="BJ228" s="501"/>
      <c r="BK228" s="501"/>
    </row>
    <row r="229" spans="6:63" s="385" customFormat="1" ht="16.5" customHeight="1">
      <c r="F229" s="386"/>
      <c r="R229" s="387"/>
      <c r="S229" s="387"/>
      <c r="T229" s="387"/>
      <c r="U229" s="387"/>
      <c r="V229" s="880"/>
      <c r="W229" s="880"/>
      <c r="BC229" s="387"/>
      <c r="BD229" s="387"/>
      <c r="BE229" s="387"/>
      <c r="BF229" s="387"/>
      <c r="BG229" s="387"/>
      <c r="BH229" s="387"/>
      <c r="BI229" s="387"/>
      <c r="BJ229" s="387"/>
      <c r="BK229" s="387"/>
    </row>
    <row r="230" spans="1:63" s="385" customFormat="1" ht="16.5" customHeight="1">
      <c r="A230" s="385" t="s">
        <v>182</v>
      </c>
      <c r="B230" s="385" t="s">
        <v>253</v>
      </c>
      <c r="F230" s="386"/>
      <c r="R230" s="387"/>
      <c r="S230" s="387"/>
      <c r="T230" s="387"/>
      <c r="U230" s="387"/>
      <c r="V230" s="387"/>
      <c r="W230" s="387"/>
      <c r="BC230" s="387"/>
      <c r="BD230" s="387"/>
      <c r="BE230" s="387"/>
      <c r="BF230" s="387"/>
      <c r="BG230" s="387"/>
      <c r="BH230" s="387"/>
      <c r="BI230" s="387"/>
      <c r="BJ230" s="387"/>
      <c r="BK230" s="387"/>
    </row>
    <row r="231" spans="6:63" s="385" customFormat="1" ht="16.5" customHeight="1">
      <c r="F231" s="386"/>
      <c r="R231" s="387"/>
      <c r="S231" s="387"/>
      <c r="T231" s="387"/>
      <c r="U231" s="387"/>
      <c r="V231" s="387"/>
      <c r="W231" s="387"/>
      <c r="BC231" s="387"/>
      <c r="BD231" s="387"/>
      <c r="BE231" s="387"/>
      <c r="BF231" s="387"/>
      <c r="BG231" s="387"/>
      <c r="BH231" s="387"/>
      <c r="BI231" s="387"/>
      <c r="BJ231" s="387"/>
      <c r="BK231" s="387"/>
    </row>
    <row r="232" spans="6:63" s="385" customFormat="1" ht="16.5" customHeight="1">
      <c r="F232" s="386"/>
      <c r="R232" s="387"/>
      <c r="S232" s="387"/>
      <c r="T232" s="387"/>
      <c r="U232" s="387"/>
      <c r="V232" s="387"/>
      <c r="W232" s="387"/>
      <c r="BC232" s="387"/>
      <c r="BD232" s="387"/>
      <c r="BE232" s="387"/>
      <c r="BF232" s="387"/>
      <c r="BG232" s="387"/>
      <c r="BH232" s="387"/>
      <c r="BI232" s="387"/>
      <c r="BJ232" s="387"/>
      <c r="BK232" s="387"/>
    </row>
    <row r="233" spans="6:63" s="385" customFormat="1" ht="16.5" customHeight="1">
      <c r="F233" s="386"/>
      <c r="R233" s="387"/>
      <c r="S233" s="387"/>
      <c r="T233" s="387"/>
      <c r="U233" s="387"/>
      <c r="V233" s="387"/>
      <c r="W233" s="387"/>
      <c r="BC233" s="387"/>
      <c r="BD233" s="387"/>
      <c r="BE233" s="387"/>
      <c r="BF233" s="387"/>
      <c r="BG233" s="387"/>
      <c r="BH233" s="387"/>
      <c r="BI233" s="387"/>
      <c r="BJ233" s="387"/>
      <c r="BK233" s="387"/>
    </row>
    <row r="234" spans="6:63" s="385" customFormat="1" ht="16.5" customHeight="1">
      <c r="F234" s="386"/>
      <c r="R234" s="387"/>
      <c r="S234" s="387"/>
      <c r="T234" s="387"/>
      <c r="U234" s="387"/>
      <c r="V234" s="387"/>
      <c r="W234" s="387"/>
      <c r="BC234" s="387"/>
      <c r="BD234" s="387"/>
      <c r="BE234" s="387"/>
      <c r="BF234" s="387"/>
      <c r="BG234" s="387"/>
      <c r="BH234" s="387"/>
      <c r="BI234" s="387"/>
      <c r="BJ234" s="387"/>
      <c r="BK234" s="387"/>
    </row>
    <row r="235" spans="6:63" s="385" customFormat="1" ht="16.5" customHeight="1">
      <c r="F235" s="386"/>
      <c r="R235" s="387"/>
      <c r="S235" s="387"/>
      <c r="T235" s="387"/>
      <c r="U235" s="387"/>
      <c r="V235" s="387"/>
      <c r="W235" s="387"/>
      <c r="BC235" s="387"/>
      <c r="BD235" s="387"/>
      <c r="BE235" s="387"/>
      <c r="BF235" s="387"/>
      <c r="BG235" s="387"/>
      <c r="BH235" s="387"/>
      <c r="BI235" s="387"/>
      <c r="BJ235" s="387"/>
      <c r="BK235" s="387"/>
    </row>
    <row r="236" spans="6:63" s="385" customFormat="1" ht="16.5" customHeight="1">
      <c r="F236" s="386"/>
      <c r="R236" s="387"/>
      <c r="S236" s="387"/>
      <c r="T236" s="387"/>
      <c r="U236" s="387"/>
      <c r="V236" s="387"/>
      <c r="W236" s="387"/>
      <c r="BC236" s="387"/>
      <c r="BD236" s="387"/>
      <c r="BE236" s="387"/>
      <c r="BF236" s="387"/>
      <c r="BG236" s="387"/>
      <c r="BH236" s="387"/>
      <c r="BI236" s="387"/>
      <c r="BJ236" s="387"/>
      <c r="BK236" s="387"/>
    </row>
    <row r="237" spans="6:63" s="385" customFormat="1" ht="16.5" customHeight="1">
      <c r="F237" s="386"/>
      <c r="R237" s="387"/>
      <c r="S237" s="387"/>
      <c r="T237" s="387"/>
      <c r="U237" s="387"/>
      <c r="V237" s="387"/>
      <c r="W237" s="387"/>
      <c r="BC237" s="387"/>
      <c r="BD237" s="387"/>
      <c r="BE237" s="387"/>
      <c r="BF237" s="387"/>
      <c r="BG237" s="387"/>
      <c r="BH237" s="387"/>
      <c r="BI237" s="387"/>
      <c r="BJ237" s="387"/>
      <c r="BK237" s="387"/>
    </row>
    <row r="238" spans="6:63" s="385" customFormat="1" ht="16.5" customHeight="1">
      <c r="F238" s="386"/>
      <c r="R238" s="387"/>
      <c r="S238" s="387"/>
      <c r="T238" s="387"/>
      <c r="U238" s="387"/>
      <c r="V238" s="387"/>
      <c r="W238" s="387"/>
      <c r="BC238" s="387"/>
      <c r="BD238" s="387"/>
      <c r="BE238" s="387"/>
      <c r="BF238" s="387"/>
      <c r="BG238" s="387"/>
      <c r="BH238" s="387"/>
      <c r="BI238" s="387"/>
      <c r="BJ238" s="387"/>
      <c r="BK238" s="387"/>
    </row>
    <row r="239" spans="6:63" s="385" customFormat="1" ht="16.5" customHeight="1">
      <c r="F239" s="386"/>
      <c r="R239" s="387"/>
      <c r="S239" s="387"/>
      <c r="T239" s="387"/>
      <c r="U239" s="387"/>
      <c r="V239" s="387"/>
      <c r="W239" s="387"/>
      <c r="BC239" s="387"/>
      <c r="BD239" s="387"/>
      <c r="BE239" s="387"/>
      <c r="BF239" s="387"/>
      <c r="BG239" s="387"/>
      <c r="BH239" s="387"/>
      <c r="BI239" s="387"/>
      <c r="BJ239" s="387"/>
      <c r="BK239" s="387"/>
    </row>
    <row r="240" spans="6:63" s="385" customFormat="1" ht="16.5" customHeight="1">
      <c r="F240" s="386"/>
      <c r="R240" s="387"/>
      <c r="S240" s="387"/>
      <c r="T240" s="387"/>
      <c r="U240" s="387"/>
      <c r="V240" s="387"/>
      <c r="W240" s="387"/>
      <c r="BC240" s="387"/>
      <c r="BD240" s="387"/>
      <c r="BE240" s="387"/>
      <c r="BF240" s="387"/>
      <c r="BG240" s="387"/>
      <c r="BH240" s="387"/>
      <c r="BI240" s="387"/>
      <c r="BJ240" s="387"/>
      <c r="BK240" s="387"/>
    </row>
    <row r="241" spans="6:63" s="385" customFormat="1" ht="16.5" customHeight="1">
      <c r="F241" s="386"/>
      <c r="R241" s="387"/>
      <c r="S241" s="387"/>
      <c r="T241" s="387"/>
      <c r="U241" s="387"/>
      <c r="V241" s="387"/>
      <c r="W241" s="387"/>
      <c r="BC241" s="387"/>
      <c r="BD241" s="387"/>
      <c r="BE241" s="387"/>
      <c r="BF241" s="387"/>
      <c r="BG241" s="387"/>
      <c r="BH241" s="387"/>
      <c r="BI241" s="387"/>
      <c r="BJ241" s="387"/>
      <c r="BK241" s="387"/>
    </row>
    <row r="242" spans="6:63" s="385" customFormat="1" ht="16.5" customHeight="1">
      <c r="F242" s="386"/>
      <c r="R242" s="387"/>
      <c r="S242" s="387"/>
      <c r="T242" s="387"/>
      <c r="U242" s="387"/>
      <c r="V242" s="387"/>
      <c r="W242" s="387"/>
      <c r="BC242" s="387"/>
      <c r="BD242" s="387"/>
      <c r="BE242" s="387"/>
      <c r="BF242" s="387"/>
      <c r="BG242" s="387"/>
      <c r="BH242" s="387"/>
      <c r="BI242" s="387"/>
      <c r="BJ242" s="387"/>
      <c r="BK242" s="387"/>
    </row>
    <row r="243" spans="6:63" s="385" customFormat="1" ht="16.5" customHeight="1">
      <c r="F243" s="386"/>
      <c r="R243" s="387"/>
      <c r="S243" s="387"/>
      <c r="T243" s="387"/>
      <c r="U243" s="387"/>
      <c r="V243" s="387"/>
      <c r="W243" s="387"/>
      <c r="BC243" s="387"/>
      <c r="BD243" s="387"/>
      <c r="BE243" s="387"/>
      <c r="BF243" s="387"/>
      <c r="BG243" s="387"/>
      <c r="BH243" s="387"/>
      <c r="BI243" s="387"/>
      <c r="BJ243" s="387"/>
      <c r="BK243" s="387"/>
    </row>
    <row r="244" spans="6:63" s="385" customFormat="1" ht="16.5" customHeight="1">
      <c r="F244" s="386"/>
      <c r="R244" s="387"/>
      <c r="S244" s="387"/>
      <c r="T244" s="387"/>
      <c r="U244" s="387"/>
      <c r="V244" s="387"/>
      <c r="W244" s="387"/>
      <c r="BC244" s="387"/>
      <c r="BD244" s="387"/>
      <c r="BE244" s="387"/>
      <c r="BF244" s="387"/>
      <c r="BG244" s="387"/>
      <c r="BH244" s="387"/>
      <c r="BI244" s="387"/>
      <c r="BJ244" s="387"/>
      <c r="BK244" s="387"/>
    </row>
    <row r="245" spans="6:63" s="385" customFormat="1" ht="16.5" customHeight="1">
      <c r="F245" s="386"/>
      <c r="R245" s="387"/>
      <c r="S245" s="387"/>
      <c r="T245" s="387"/>
      <c r="U245" s="387"/>
      <c r="V245" s="387"/>
      <c r="W245" s="387"/>
      <c r="BC245" s="387"/>
      <c r="BD245" s="387"/>
      <c r="BE245" s="387"/>
      <c r="BF245" s="387"/>
      <c r="BG245" s="387"/>
      <c r="BH245" s="387"/>
      <c r="BI245" s="387"/>
      <c r="BJ245" s="387"/>
      <c r="BK245" s="387"/>
    </row>
    <row r="246" spans="6:63" s="385" customFormat="1" ht="16.5" customHeight="1">
      <c r="F246" s="386"/>
      <c r="R246" s="387"/>
      <c r="S246" s="387"/>
      <c r="T246" s="387"/>
      <c r="U246" s="387"/>
      <c r="V246" s="387"/>
      <c r="W246" s="387"/>
      <c r="BC246" s="387"/>
      <c r="BD246" s="387"/>
      <c r="BE246" s="387"/>
      <c r="BF246" s="387"/>
      <c r="BG246" s="387"/>
      <c r="BH246" s="387"/>
      <c r="BI246" s="387"/>
      <c r="BJ246" s="387"/>
      <c r="BK246" s="387"/>
    </row>
    <row r="247" spans="6:63" s="385" customFormat="1" ht="16.5" customHeight="1">
      <c r="F247" s="386"/>
      <c r="R247" s="387"/>
      <c r="S247" s="387"/>
      <c r="T247" s="387"/>
      <c r="U247" s="387"/>
      <c r="V247" s="387"/>
      <c r="W247" s="387"/>
      <c r="BC247" s="387"/>
      <c r="BD247" s="387"/>
      <c r="BE247" s="387"/>
      <c r="BF247" s="387"/>
      <c r="BG247" s="387"/>
      <c r="BH247" s="387"/>
      <c r="BI247" s="387"/>
      <c r="BJ247" s="387"/>
      <c r="BK247" s="387"/>
    </row>
    <row r="248" spans="6:63" s="385" customFormat="1" ht="16.5" customHeight="1">
      <c r="F248" s="386"/>
      <c r="R248" s="387"/>
      <c r="S248" s="387"/>
      <c r="T248" s="387"/>
      <c r="U248" s="387"/>
      <c r="V248" s="387"/>
      <c r="W248" s="387"/>
      <c r="BC248" s="387"/>
      <c r="BD248" s="387"/>
      <c r="BE248" s="387"/>
      <c r="BF248" s="387"/>
      <c r="BG248" s="387"/>
      <c r="BH248" s="387"/>
      <c r="BI248" s="387"/>
      <c r="BJ248" s="387"/>
      <c r="BK248" s="387"/>
    </row>
    <row r="249" spans="6:63" s="385" customFormat="1" ht="16.5" customHeight="1">
      <c r="F249" s="386"/>
      <c r="R249" s="387"/>
      <c r="S249" s="387"/>
      <c r="T249" s="387"/>
      <c r="U249" s="387"/>
      <c r="V249" s="387"/>
      <c r="W249" s="387"/>
      <c r="BC249" s="387"/>
      <c r="BD249" s="387"/>
      <c r="BE249" s="387"/>
      <c r="BF249" s="387"/>
      <c r="BG249" s="387"/>
      <c r="BH249" s="387"/>
      <c r="BI249" s="387"/>
      <c r="BJ249" s="387"/>
      <c r="BK249" s="387"/>
    </row>
    <row r="250" spans="6:63" s="385" customFormat="1" ht="16.5" customHeight="1">
      <c r="F250" s="386"/>
      <c r="R250" s="387"/>
      <c r="S250" s="387"/>
      <c r="T250" s="387"/>
      <c r="U250" s="387"/>
      <c r="V250" s="387"/>
      <c r="W250" s="387"/>
      <c r="BC250" s="387"/>
      <c r="BD250" s="387"/>
      <c r="BE250" s="387"/>
      <c r="BF250" s="387"/>
      <c r="BG250" s="387"/>
      <c r="BH250" s="387"/>
      <c r="BI250" s="387"/>
      <c r="BJ250" s="387"/>
      <c r="BK250" s="387"/>
    </row>
    <row r="251" spans="6:63" s="385" customFormat="1" ht="16.5" customHeight="1">
      <c r="F251" s="386"/>
      <c r="R251" s="387"/>
      <c r="S251" s="387"/>
      <c r="T251" s="387"/>
      <c r="U251" s="387"/>
      <c r="V251" s="387"/>
      <c r="W251" s="387"/>
      <c r="BC251" s="387"/>
      <c r="BD251" s="387"/>
      <c r="BE251" s="387"/>
      <c r="BF251" s="387"/>
      <c r="BG251" s="387"/>
      <c r="BH251" s="387"/>
      <c r="BI251" s="387"/>
      <c r="BJ251" s="387"/>
      <c r="BK251" s="387"/>
    </row>
    <row r="252" spans="6:63" s="385" customFormat="1" ht="16.5" customHeight="1">
      <c r="F252" s="386"/>
      <c r="R252" s="387"/>
      <c r="S252" s="387"/>
      <c r="T252" s="387"/>
      <c r="U252" s="387"/>
      <c r="V252" s="387"/>
      <c r="W252" s="387"/>
      <c r="BC252" s="387"/>
      <c r="BD252" s="387"/>
      <c r="BE252" s="387"/>
      <c r="BF252" s="387"/>
      <c r="BG252" s="387"/>
      <c r="BH252" s="387"/>
      <c r="BI252" s="387"/>
      <c r="BJ252" s="387"/>
      <c r="BK252" s="387"/>
    </row>
    <row r="253" spans="6:63" s="385" customFormat="1" ht="16.5" customHeight="1">
      <c r="F253" s="386"/>
      <c r="R253" s="387"/>
      <c r="S253" s="387"/>
      <c r="T253" s="387"/>
      <c r="U253" s="387"/>
      <c r="V253" s="387"/>
      <c r="W253" s="387"/>
      <c r="BC253" s="387"/>
      <c r="BD253" s="387"/>
      <c r="BE253" s="387"/>
      <c r="BF253" s="387"/>
      <c r="BG253" s="387"/>
      <c r="BH253" s="387"/>
      <c r="BI253" s="387"/>
      <c r="BJ253" s="387"/>
      <c r="BK253" s="387"/>
    </row>
    <row r="254" spans="6:63" s="385" customFormat="1" ht="16.5" customHeight="1">
      <c r="F254" s="386"/>
      <c r="R254" s="387"/>
      <c r="S254" s="387"/>
      <c r="T254" s="387"/>
      <c r="U254" s="387"/>
      <c r="V254" s="387"/>
      <c r="W254" s="387"/>
      <c r="BC254" s="387"/>
      <c r="BD254" s="387"/>
      <c r="BE254" s="387"/>
      <c r="BF254" s="387"/>
      <c r="BG254" s="387"/>
      <c r="BH254" s="387"/>
      <c r="BI254" s="387"/>
      <c r="BJ254" s="387"/>
      <c r="BK254" s="387"/>
    </row>
    <row r="255" spans="6:63" s="385" customFormat="1" ht="16.5" customHeight="1">
      <c r="F255" s="386"/>
      <c r="R255" s="387"/>
      <c r="S255" s="387"/>
      <c r="T255" s="387"/>
      <c r="U255" s="387"/>
      <c r="V255" s="387"/>
      <c r="W255" s="387"/>
      <c r="BC255" s="387"/>
      <c r="BD255" s="387"/>
      <c r="BE255" s="387"/>
      <c r="BF255" s="387"/>
      <c r="BG255" s="387"/>
      <c r="BH255" s="387"/>
      <c r="BI255" s="387"/>
      <c r="BJ255" s="387"/>
      <c r="BK255" s="387"/>
    </row>
    <row r="256" spans="6:63" s="385" customFormat="1" ht="16.5" customHeight="1">
      <c r="F256" s="386"/>
      <c r="R256" s="387"/>
      <c r="S256" s="387"/>
      <c r="T256" s="387"/>
      <c r="U256" s="387"/>
      <c r="V256" s="387"/>
      <c r="W256" s="387"/>
      <c r="BC256" s="387"/>
      <c r="BD256" s="387"/>
      <c r="BE256" s="387"/>
      <c r="BF256" s="387"/>
      <c r="BG256" s="387"/>
      <c r="BH256" s="387"/>
      <c r="BI256" s="387"/>
      <c r="BJ256" s="387"/>
      <c r="BK256" s="387"/>
    </row>
    <row r="257" spans="6:63" s="385" customFormat="1" ht="16.5" customHeight="1">
      <c r="F257" s="386"/>
      <c r="R257" s="387"/>
      <c r="S257" s="387"/>
      <c r="T257" s="387"/>
      <c r="U257" s="387"/>
      <c r="V257" s="387"/>
      <c r="W257" s="387"/>
      <c r="BC257" s="387"/>
      <c r="BD257" s="387"/>
      <c r="BE257" s="387"/>
      <c r="BF257" s="387"/>
      <c r="BG257" s="387"/>
      <c r="BH257" s="387"/>
      <c r="BI257" s="387"/>
      <c r="BJ257" s="387"/>
      <c r="BK257" s="387"/>
    </row>
    <row r="258" spans="6:63" s="385" customFormat="1" ht="16.5" customHeight="1">
      <c r="F258" s="386"/>
      <c r="R258" s="387"/>
      <c r="S258" s="387"/>
      <c r="T258" s="387"/>
      <c r="U258" s="387"/>
      <c r="V258" s="387"/>
      <c r="W258" s="387"/>
      <c r="BC258" s="387"/>
      <c r="BD258" s="387"/>
      <c r="BE258" s="387"/>
      <c r="BF258" s="387"/>
      <c r="BG258" s="387"/>
      <c r="BH258" s="387"/>
      <c r="BI258" s="387"/>
      <c r="BJ258" s="387"/>
      <c r="BK258" s="387"/>
    </row>
    <row r="259" spans="6:63" s="385" customFormat="1" ht="16.5" customHeight="1">
      <c r="F259" s="386"/>
      <c r="R259" s="387"/>
      <c r="S259" s="387"/>
      <c r="T259" s="387"/>
      <c r="U259" s="387"/>
      <c r="V259" s="387"/>
      <c r="W259" s="387"/>
      <c r="BC259" s="387"/>
      <c r="BD259" s="387"/>
      <c r="BE259" s="387"/>
      <c r="BF259" s="387"/>
      <c r="BG259" s="387"/>
      <c r="BH259" s="387"/>
      <c r="BI259" s="387"/>
      <c r="BJ259" s="387"/>
      <c r="BK259" s="387"/>
    </row>
    <row r="260" spans="6:63" s="385" customFormat="1" ht="16.5" customHeight="1">
      <c r="F260" s="386"/>
      <c r="R260" s="387"/>
      <c r="S260" s="387"/>
      <c r="T260" s="387"/>
      <c r="U260" s="387"/>
      <c r="V260" s="387"/>
      <c r="W260" s="387"/>
      <c r="BC260" s="387"/>
      <c r="BD260" s="387"/>
      <c r="BE260" s="387"/>
      <c r="BF260" s="387"/>
      <c r="BG260" s="387"/>
      <c r="BH260" s="387"/>
      <c r="BI260" s="387"/>
      <c r="BJ260" s="387"/>
      <c r="BK260" s="387"/>
    </row>
    <row r="261" spans="6:63" s="385" customFormat="1" ht="16.5" customHeight="1">
      <c r="F261" s="386"/>
      <c r="R261" s="387"/>
      <c r="S261" s="387"/>
      <c r="T261" s="387"/>
      <c r="U261" s="387"/>
      <c r="V261" s="387"/>
      <c r="W261" s="387"/>
      <c r="BC261" s="387"/>
      <c r="BD261" s="387"/>
      <c r="BE261" s="387"/>
      <c r="BF261" s="387"/>
      <c r="BG261" s="387"/>
      <c r="BH261" s="387"/>
      <c r="BI261" s="387"/>
      <c r="BJ261" s="387"/>
      <c r="BK261" s="387"/>
    </row>
    <row r="262" spans="6:63" s="385" customFormat="1" ht="16.5" customHeight="1">
      <c r="F262" s="386"/>
      <c r="R262" s="387"/>
      <c r="S262" s="387"/>
      <c r="T262" s="387"/>
      <c r="U262" s="387"/>
      <c r="V262" s="387"/>
      <c r="W262" s="387"/>
      <c r="BC262" s="387"/>
      <c r="BD262" s="387"/>
      <c r="BE262" s="387"/>
      <c r="BF262" s="387"/>
      <c r="BG262" s="387"/>
      <c r="BH262" s="387"/>
      <c r="BI262" s="387"/>
      <c r="BJ262" s="387"/>
      <c r="BK262" s="387"/>
    </row>
    <row r="263" spans="6:63" s="385" customFormat="1" ht="16.5" customHeight="1">
      <c r="F263" s="386"/>
      <c r="R263" s="387"/>
      <c r="S263" s="387"/>
      <c r="T263" s="387"/>
      <c r="U263" s="387"/>
      <c r="V263" s="387"/>
      <c r="W263" s="387"/>
      <c r="BC263" s="387"/>
      <c r="BD263" s="387"/>
      <c r="BE263" s="387"/>
      <c r="BF263" s="387"/>
      <c r="BG263" s="387"/>
      <c r="BH263" s="387"/>
      <c r="BI263" s="387"/>
      <c r="BJ263" s="387"/>
      <c r="BK263" s="387"/>
    </row>
    <row r="264" spans="6:63" s="385" customFormat="1" ht="16.5" customHeight="1">
      <c r="F264" s="386"/>
      <c r="R264" s="387"/>
      <c r="S264" s="387"/>
      <c r="T264" s="387"/>
      <c r="U264" s="387"/>
      <c r="V264" s="387"/>
      <c r="W264" s="387"/>
      <c r="BC264" s="387"/>
      <c r="BD264" s="387"/>
      <c r="BE264" s="387"/>
      <c r="BF264" s="387"/>
      <c r="BG264" s="387"/>
      <c r="BH264" s="387"/>
      <c r="BI264" s="387"/>
      <c r="BJ264" s="387"/>
      <c r="BK264" s="387"/>
    </row>
    <row r="265" spans="6:63" s="385" customFormat="1" ht="16.5" customHeight="1">
      <c r="F265" s="386"/>
      <c r="R265" s="387"/>
      <c r="S265" s="387"/>
      <c r="T265" s="387"/>
      <c r="U265" s="387"/>
      <c r="V265" s="387"/>
      <c r="W265" s="387"/>
      <c r="BC265" s="387"/>
      <c r="BD265" s="387"/>
      <c r="BE265" s="387"/>
      <c r="BF265" s="387"/>
      <c r="BG265" s="387"/>
      <c r="BH265" s="387"/>
      <c r="BI265" s="387"/>
      <c r="BJ265" s="387"/>
      <c r="BK265" s="387"/>
    </row>
    <row r="266" spans="6:63" s="385" customFormat="1" ht="16.5" customHeight="1">
      <c r="F266" s="386"/>
      <c r="R266" s="387"/>
      <c r="S266" s="387"/>
      <c r="T266" s="387"/>
      <c r="U266" s="387"/>
      <c r="V266" s="387"/>
      <c r="W266" s="387"/>
      <c r="BC266" s="387"/>
      <c r="BD266" s="387"/>
      <c r="BE266" s="387"/>
      <c r="BF266" s="387"/>
      <c r="BG266" s="387"/>
      <c r="BH266" s="387"/>
      <c r="BI266" s="387"/>
      <c r="BJ266" s="387"/>
      <c r="BK266" s="387"/>
    </row>
    <row r="267" spans="6:63" s="385" customFormat="1" ht="16.5" customHeight="1">
      <c r="F267" s="386"/>
      <c r="R267" s="387"/>
      <c r="S267" s="387"/>
      <c r="T267" s="387"/>
      <c r="U267" s="387"/>
      <c r="V267" s="387"/>
      <c r="W267" s="387"/>
      <c r="BC267" s="387"/>
      <c r="BD267" s="387"/>
      <c r="BE267" s="387"/>
      <c r="BF267" s="387"/>
      <c r="BG267" s="387"/>
      <c r="BH267" s="387"/>
      <c r="BI267" s="387"/>
      <c r="BJ267" s="387"/>
      <c r="BK267" s="387"/>
    </row>
    <row r="268" spans="6:63" s="385" customFormat="1" ht="16.5" customHeight="1">
      <c r="F268" s="386"/>
      <c r="R268" s="387"/>
      <c r="S268" s="387"/>
      <c r="T268" s="387"/>
      <c r="U268" s="387"/>
      <c r="V268" s="387"/>
      <c r="W268" s="387"/>
      <c r="BC268" s="387"/>
      <c r="BD268" s="387"/>
      <c r="BE268" s="387"/>
      <c r="BF268" s="387"/>
      <c r="BG268" s="387"/>
      <c r="BH268" s="387"/>
      <c r="BI268" s="387"/>
      <c r="BJ268" s="387"/>
      <c r="BK268" s="387"/>
    </row>
    <row r="269" spans="6:63" s="385" customFormat="1" ht="16.5" customHeight="1">
      <c r="F269" s="386"/>
      <c r="R269" s="387"/>
      <c r="S269" s="387"/>
      <c r="T269" s="387"/>
      <c r="U269" s="387"/>
      <c r="V269" s="387"/>
      <c r="W269" s="387"/>
      <c r="BC269" s="387"/>
      <c r="BD269" s="387"/>
      <c r="BE269" s="387"/>
      <c r="BF269" s="387"/>
      <c r="BG269" s="387"/>
      <c r="BH269" s="387"/>
      <c r="BI269" s="387"/>
      <c r="BJ269" s="387"/>
      <c r="BK269" s="387"/>
    </row>
    <row r="270" spans="6:63" s="385" customFormat="1" ht="16.5" customHeight="1">
      <c r="F270" s="386"/>
      <c r="R270" s="387"/>
      <c r="S270" s="387"/>
      <c r="T270" s="387"/>
      <c r="U270" s="387"/>
      <c r="V270" s="387"/>
      <c r="W270" s="387"/>
      <c r="BC270" s="387"/>
      <c r="BD270" s="387"/>
      <c r="BE270" s="387"/>
      <c r="BF270" s="387"/>
      <c r="BG270" s="387"/>
      <c r="BH270" s="387"/>
      <c r="BI270" s="387"/>
      <c r="BJ270" s="387"/>
      <c r="BK270" s="387"/>
    </row>
    <row r="271" spans="6:63" s="385" customFormat="1" ht="16.5" customHeight="1">
      <c r="F271" s="386"/>
      <c r="R271" s="387"/>
      <c r="S271" s="387"/>
      <c r="T271" s="387"/>
      <c r="U271" s="387"/>
      <c r="V271" s="387"/>
      <c r="W271" s="387"/>
      <c r="BC271" s="387"/>
      <c r="BD271" s="387"/>
      <c r="BE271" s="387"/>
      <c r="BF271" s="387"/>
      <c r="BG271" s="387"/>
      <c r="BH271" s="387"/>
      <c r="BI271" s="387"/>
      <c r="BJ271" s="387"/>
      <c r="BK271" s="387"/>
    </row>
    <row r="272" spans="6:63" s="385" customFormat="1" ht="16.5" customHeight="1">
      <c r="F272" s="386"/>
      <c r="R272" s="387"/>
      <c r="S272" s="387"/>
      <c r="T272" s="387"/>
      <c r="U272" s="387"/>
      <c r="V272" s="387"/>
      <c r="W272" s="387"/>
      <c r="BC272" s="387"/>
      <c r="BD272" s="387"/>
      <c r="BE272" s="387"/>
      <c r="BF272" s="387"/>
      <c r="BG272" s="387"/>
      <c r="BH272" s="387"/>
      <c r="BI272" s="387"/>
      <c r="BJ272" s="387"/>
      <c r="BK272" s="387"/>
    </row>
    <row r="273" spans="6:63" s="385" customFormat="1" ht="16.5" customHeight="1">
      <c r="F273" s="386"/>
      <c r="R273" s="387"/>
      <c r="S273" s="387"/>
      <c r="T273" s="387"/>
      <c r="U273" s="387"/>
      <c r="V273" s="387"/>
      <c r="W273" s="387"/>
      <c r="BC273" s="387"/>
      <c r="BD273" s="387"/>
      <c r="BE273" s="387"/>
      <c r="BF273" s="387"/>
      <c r="BG273" s="387"/>
      <c r="BH273" s="387"/>
      <c r="BI273" s="387"/>
      <c r="BJ273" s="387"/>
      <c r="BK273" s="387"/>
    </row>
    <row r="274" spans="6:63" s="385" customFormat="1" ht="16.5" customHeight="1">
      <c r="F274" s="386"/>
      <c r="R274" s="387"/>
      <c r="S274" s="387"/>
      <c r="T274" s="387"/>
      <c r="U274" s="387"/>
      <c r="V274" s="387"/>
      <c r="W274" s="387"/>
      <c r="BC274" s="387"/>
      <c r="BD274" s="387"/>
      <c r="BE274" s="387"/>
      <c r="BF274" s="387"/>
      <c r="BG274" s="387"/>
      <c r="BH274" s="387"/>
      <c r="BI274" s="387"/>
      <c r="BJ274" s="387"/>
      <c r="BK274" s="387"/>
    </row>
    <row r="275" spans="6:63" s="385" customFormat="1" ht="16.5" customHeight="1">
      <c r="F275" s="386"/>
      <c r="R275" s="387"/>
      <c r="S275" s="387"/>
      <c r="T275" s="387"/>
      <c r="U275" s="387"/>
      <c r="V275" s="387"/>
      <c r="W275" s="387"/>
      <c r="BC275" s="387"/>
      <c r="BD275" s="387"/>
      <c r="BE275" s="387"/>
      <c r="BF275" s="387"/>
      <c r="BG275" s="387"/>
      <c r="BH275" s="387"/>
      <c r="BI275" s="387"/>
      <c r="BJ275" s="387"/>
      <c r="BK275" s="387"/>
    </row>
    <row r="276" spans="6:63" s="385" customFormat="1" ht="16.5" customHeight="1">
      <c r="F276" s="386"/>
      <c r="R276" s="387"/>
      <c r="S276" s="387"/>
      <c r="T276" s="387"/>
      <c r="U276" s="387"/>
      <c r="V276" s="387"/>
      <c r="W276" s="387"/>
      <c r="BC276" s="387"/>
      <c r="BD276" s="387"/>
      <c r="BE276" s="387"/>
      <c r="BF276" s="387"/>
      <c r="BG276" s="387"/>
      <c r="BH276" s="387"/>
      <c r="BI276" s="387"/>
      <c r="BJ276" s="387"/>
      <c r="BK276" s="387"/>
    </row>
    <row r="277" spans="6:63" s="385" customFormat="1" ht="16.5" customHeight="1">
      <c r="F277" s="386"/>
      <c r="R277" s="387"/>
      <c r="S277" s="387"/>
      <c r="T277" s="387"/>
      <c r="U277" s="387"/>
      <c r="V277" s="387"/>
      <c r="W277" s="387"/>
      <c r="BC277" s="387"/>
      <c r="BD277" s="387"/>
      <c r="BE277" s="387"/>
      <c r="BF277" s="387"/>
      <c r="BG277" s="387"/>
      <c r="BH277" s="387"/>
      <c r="BI277" s="387"/>
      <c r="BJ277" s="387"/>
      <c r="BK277" s="387"/>
    </row>
    <row r="278" spans="6:63" s="385" customFormat="1" ht="16.5" customHeight="1">
      <c r="F278" s="386"/>
      <c r="R278" s="387"/>
      <c r="S278" s="387"/>
      <c r="T278" s="387"/>
      <c r="U278" s="387"/>
      <c r="V278" s="387"/>
      <c r="W278" s="387"/>
      <c r="BC278" s="387"/>
      <c r="BD278" s="387"/>
      <c r="BE278" s="387"/>
      <c r="BF278" s="387"/>
      <c r="BG278" s="387"/>
      <c r="BH278" s="387"/>
      <c r="BI278" s="387"/>
      <c r="BJ278" s="387"/>
      <c r="BK278" s="387"/>
    </row>
    <row r="279" spans="6:63" s="385" customFormat="1" ht="16.5" customHeight="1">
      <c r="F279" s="386"/>
      <c r="R279" s="387"/>
      <c r="S279" s="387"/>
      <c r="T279" s="387"/>
      <c r="U279" s="387"/>
      <c r="V279" s="387"/>
      <c r="W279" s="387"/>
      <c r="BC279" s="387"/>
      <c r="BD279" s="387"/>
      <c r="BE279" s="387"/>
      <c r="BF279" s="387"/>
      <c r="BG279" s="387"/>
      <c r="BH279" s="387"/>
      <c r="BI279" s="387"/>
      <c r="BJ279" s="387"/>
      <c r="BK279" s="387"/>
    </row>
    <row r="280" spans="6:63" s="385" customFormat="1" ht="16.5" customHeight="1">
      <c r="F280" s="386"/>
      <c r="R280" s="387"/>
      <c r="S280" s="387"/>
      <c r="T280" s="387"/>
      <c r="U280" s="387"/>
      <c r="V280" s="387"/>
      <c r="W280" s="387"/>
      <c r="BC280" s="387"/>
      <c r="BD280" s="387"/>
      <c r="BE280" s="387"/>
      <c r="BF280" s="387"/>
      <c r="BG280" s="387"/>
      <c r="BH280" s="387"/>
      <c r="BI280" s="387"/>
      <c r="BJ280" s="387"/>
      <c r="BK280" s="387"/>
    </row>
    <row r="281" spans="6:63" s="385" customFormat="1" ht="16.5" customHeight="1">
      <c r="F281" s="386"/>
      <c r="R281" s="387"/>
      <c r="S281" s="387"/>
      <c r="T281" s="387"/>
      <c r="U281" s="387"/>
      <c r="V281" s="387"/>
      <c r="W281" s="387"/>
      <c r="BC281" s="387"/>
      <c r="BD281" s="387"/>
      <c r="BE281" s="387"/>
      <c r="BF281" s="387"/>
      <c r="BG281" s="387"/>
      <c r="BH281" s="387"/>
      <c r="BI281" s="387"/>
      <c r="BJ281" s="387"/>
      <c r="BK281" s="387"/>
    </row>
    <row r="282" spans="6:63" s="385" customFormat="1" ht="16.5" customHeight="1">
      <c r="F282" s="386"/>
      <c r="R282" s="387"/>
      <c r="S282" s="387"/>
      <c r="T282" s="387"/>
      <c r="U282" s="387"/>
      <c r="V282" s="387"/>
      <c r="W282" s="387"/>
      <c r="BC282" s="387"/>
      <c r="BD282" s="387"/>
      <c r="BE282" s="387"/>
      <c r="BF282" s="387"/>
      <c r="BG282" s="387"/>
      <c r="BH282" s="387"/>
      <c r="BI282" s="387"/>
      <c r="BJ282" s="387"/>
      <c r="BK282" s="387"/>
    </row>
    <row r="283" spans="6:63" s="385" customFormat="1" ht="16.5" customHeight="1">
      <c r="F283" s="386"/>
      <c r="R283" s="387"/>
      <c r="S283" s="387"/>
      <c r="T283" s="387"/>
      <c r="U283" s="387"/>
      <c r="V283" s="387"/>
      <c r="W283" s="387"/>
      <c r="BC283" s="387"/>
      <c r="BD283" s="387"/>
      <c r="BE283" s="387"/>
      <c r="BF283" s="387"/>
      <c r="BG283" s="387"/>
      <c r="BH283" s="387"/>
      <c r="BI283" s="387"/>
      <c r="BJ283" s="387"/>
      <c r="BK283" s="387"/>
    </row>
    <row r="284" spans="6:63" s="385" customFormat="1" ht="16.5" customHeight="1">
      <c r="F284" s="386"/>
      <c r="R284" s="387"/>
      <c r="S284" s="387"/>
      <c r="T284" s="387"/>
      <c r="U284" s="387"/>
      <c r="V284" s="387"/>
      <c r="W284" s="387"/>
      <c r="BC284" s="387"/>
      <c r="BD284" s="387"/>
      <c r="BE284" s="387"/>
      <c r="BF284" s="387"/>
      <c r="BG284" s="387"/>
      <c r="BH284" s="387"/>
      <c r="BI284" s="387"/>
      <c r="BJ284" s="387"/>
      <c r="BK284" s="387"/>
    </row>
    <row r="285" spans="6:63" s="385" customFormat="1" ht="16.5" customHeight="1">
      <c r="F285" s="386"/>
      <c r="R285" s="387"/>
      <c r="S285" s="387"/>
      <c r="T285" s="387"/>
      <c r="U285" s="387"/>
      <c r="V285" s="387"/>
      <c r="W285" s="387"/>
      <c r="BC285" s="387"/>
      <c r="BD285" s="387"/>
      <c r="BE285" s="387"/>
      <c r="BF285" s="387"/>
      <c r="BG285" s="387"/>
      <c r="BH285" s="387"/>
      <c r="BI285" s="387"/>
      <c r="BJ285" s="387"/>
      <c r="BK285" s="387"/>
    </row>
    <row r="286" spans="6:63" s="385" customFormat="1" ht="16.5" customHeight="1">
      <c r="F286" s="386"/>
      <c r="R286" s="387"/>
      <c r="S286" s="387"/>
      <c r="T286" s="387"/>
      <c r="U286" s="387"/>
      <c r="V286" s="387"/>
      <c r="W286" s="387"/>
      <c r="BC286" s="387"/>
      <c r="BD286" s="387"/>
      <c r="BE286" s="387"/>
      <c r="BF286" s="387"/>
      <c r="BG286" s="387"/>
      <c r="BH286" s="387"/>
      <c r="BI286" s="387"/>
      <c r="BJ286" s="387"/>
      <c r="BK286" s="387"/>
    </row>
    <row r="287" spans="6:63" s="385" customFormat="1" ht="16.5" customHeight="1">
      <c r="F287" s="386"/>
      <c r="R287" s="387"/>
      <c r="S287" s="387"/>
      <c r="T287" s="387"/>
      <c r="U287" s="387"/>
      <c r="V287" s="387"/>
      <c r="W287" s="387"/>
      <c r="BC287" s="387"/>
      <c r="BD287" s="387"/>
      <c r="BE287" s="387"/>
      <c r="BF287" s="387"/>
      <c r="BG287" s="387"/>
      <c r="BH287" s="387"/>
      <c r="BI287" s="387"/>
      <c r="BJ287" s="387"/>
      <c r="BK287" s="387"/>
    </row>
    <row r="288" spans="6:63" s="385" customFormat="1" ht="16.5" customHeight="1">
      <c r="F288" s="386"/>
      <c r="R288" s="387"/>
      <c r="S288" s="387"/>
      <c r="T288" s="387"/>
      <c r="U288" s="387"/>
      <c r="V288" s="387"/>
      <c r="W288" s="387"/>
      <c r="BC288" s="387"/>
      <c r="BD288" s="387"/>
      <c r="BE288" s="387"/>
      <c r="BF288" s="387"/>
      <c r="BG288" s="387"/>
      <c r="BH288" s="387"/>
      <c r="BI288" s="387"/>
      <c r="BJ288" s="387"/>
      <c r="BK288" s="387"/>
    </row>
    <row r="289" spans="6:63" s="385" customFormat="1" ht="16.5" customHeight="1">
      <c r="F289" s="386"/>
      <c r="R289" s="387"/>
      <c r="S289" s="387"/>
      <c r="T289" s="387"/>
      <c r="U289" s="387"/>
      <c r="V289" s="387"/>
      <c r="W289" s="387"/>
      <c r="BC289" s="387"/>
      <c r="BD289" s="387"/>
      <c r="BE289" s="387"/>
      <c r="BF289" s="387"/>
      <c r="BG289" s="387"/>
      <c r="BH289" s="387"/>
      <c r="BI289" s="387"/>
      <c r="BJ289" s="387"/>
      <c r="BK289" s="387"/>
    </row>
    <row r="290" spans="6:63" s="385" customFormat="1" ht="16.5" customHeight="1">
      <c r="F290" s="386"/>
      <c r="R290" s="387"/>
      <c r="S290" s="387"/>
      <c r="T290" s="387"/>
      <c r="U290" s="387"/>
      <c r="V290" s="387"/>
      <c r="W290" s="387"/>
      <c r="BC290" s="387"/>
      <c r="BD290" s="387"/>
      <c r="BE290" s="387"/>
      <c r="BF290" s="387"/>
      <c r="BG290" s="387"/>
      <c r="BH290" s="387"/>
      <c r="BI290" s="387"/>
      <c r="BJ290" s="387"/>
      <c r="BK290" s="387"/>
    </row>
    <row r="291" spans="6:63" s="385" customFormat="1" ht="16.5" customHeight="1">
      <c r="F291" s="386"/>
      <c r="R291" s="387"/>
      <c r="S291" s="387"/>
      <c r="T291" s="387"/>
      <c r="U291" s="387"/>
      <c r="V291" s="387"/>
      <c r="W291" s="387"/>
      <c r="BC291" s="387"/>
      <c r="BD291" s="387"/>
      <c r="BE291" s="387"/>
      <c r="BF291" s="387"/>
      <c r="BG291" s="387"/>
      <c r="BH291" s="387"/>
      <c r="BI291" s="387"/>
      <c r="BJ291" s="387"/>
      <c r="BK291" s="387"/>
    </row>
    <row r="292" spans="6:63" s="385" customFormat="1" ht="16.5" customHeight="1">
      <c r="F292" s="386"/>
      <c r="R292" s="387"/>
      <c r="S292" s="387"/>
      <c r="T292" s="387"/>
      <c r="U292" s="387"/>
      <c r="V292" s="387"/>
      <c r="W292" s="387"/>
      <c r="BC292" s="387"/>
      <c r="BD292" s="387"/>
      <c r="BE292" s="387"/>
      <c r="BF292" s="387"/>
      <c r="BG292" s="387"/>
      <c r="BH292" s="387"/>
      <c r="BI292" s="387"/>
      <c r="BJ292" s="387"/>
      <c r="BK292" s="387"/>
    </row>
    <row r="293" spans="6:63" s="385" customFormat="1" ht="16.5" customHeight="1">
      <c r="F293" s="386"/>
      <c r="R293" s="387"/>
      <c r="S293" s="387"/>
      <c r="T293" s="387"/>
      <c r="U293" s="387"/>
      <c r="V293" s="387"/>
      <c r="W293" s="387"/>
      <c r="BC293" s="387"/>
      <c r="BD293" s="387"/>
      <c r="BE293" s="387"/>
      <c r="BF293" s="387"/>
      <c r="BG293" s="387"/>
      <c r="BH293" s="387"/>
      <c r="BI293" s="387"/>
      <c r="BJ293" s="387"/>
      <c r="BK293" s="387"/>
    </row>
    <row r="294" spans="6:63" s="385" customFormat="1" ht="16.5" customHeight="1">
      <c r="F294" s="386"/>
      <c r="R294" s="387"/>
      <c r="S294" s="387"/>
      <c r="T294" s="387"/>
      <c r="U294" s="387"/>
      <c r="V294" s="387"/>
      <c r="W294" s="387"/>
      <c r="BC294" s="387"/>
      <c r="BD294" s="387"/>
      <c r="BE294" s="387"/>
      <c r="BF294" s="387"/>
      <c r="BG294" s="387"/>
      <c r="BH294" s="387"/>
      <c r="BI294" s="387"/>
      <c r="BJ294" s="387"/>
      <c r="BK294" s="387"/>
    </row>
    <row r="295" spans="6:63" s="385" customFormat="1" ht="16.5" customHeight="1">
      <c r="F295" s="386"/>
      <c r="R295" s="387"/>
      <c r="S295" s="387"/>
      <c r="T295" s="387"/>
      <c r="U295" s="387"/>
      <c r="V295" s="387"/>
      <c r="W295" s="387"/>
      <c r="BC295" s="387"/>
      <c r="BD295" s="387"/>
      <c r="BE295" s="387"/>
      <c r="BF295" s="387"/>
      <c r="BG295" s="387"/>
      <c r="BH295" s="387"/>
      <c r="BI295" s="387"/>
      <c r="BJ295" s="387"/>
      <c r="BK295" s="387"/>
    </row>
    <row r="296" spans="6:63" s="385" customFormat="1" ht="16.5" customHeight="1">
      <c r="F296" s="386"/>
      <c r="R296" s="387"/>
      <c r="S296" s="387"/>
      <c r="T296" s="387"/>
      <c r="U296" s="387"/>
      <c r="V296" s="387"/>
      <c r="W296" s="387"/>
      <c r="BC296" s="387"/>
      <c r="BD296" s="387"/>
      <c r="BE296" s="387"/>
      <c r="BF296" s="387"/>
      <c r="BG296" s="387"/>
      <c r="BH296" s="387"/>
      <c r="BI296" s="387"/>
      <c r="BJ296" s="387"/>
      <c r="BK296" s="387"/>
    </row>
    <row r="297" spans="6:63" s="385" customFormat="1" ht="16.5" customHeight="1">
      <c r="F297" s="386"/>
      <c r="R297" s="387"/>
      <c r="S297" s="387"/>
      <c r="T297" s="387"/>
      <c r="U297" s="387"/>
      <c r="V297" s="387"/>
      <c r="W297" s="387"/>
      <c r="BC297" s="387"/>
      <c r="BD297" s="387"/>
      <c r="BE297" s="387"/>
      <c r="BF297" s="387"/>
      <c r="BG297" s="387"/>
      <c r="BH297" s="387"/>
      <c r="BI297" s="387"/>
      <c r="BJ297" s="387"/>
      <c r="BK297" s="387"/>
    </row>
    <row r="298" spans="6:63" s="385" customFormat="1" ht="16.5" customHeight="1">
      <c r="F298" s="386"/>
      <c r="R298" s="387"/>
      <c r="S298" s="387"/>
      <c r="T298" s="387"/>
      <c r="U298" s="387"/>
      <c r="V298" s="387"/>
      <c r="W298" s="387"/>
      <c r="BC298" s="387"/>
      <c r="BD298" s="387"/>
      <c r="BE298" s="387"/>
      <c r="BF298" s="387"/>
      <c r="BG298" s="387"/>
      <c r="BH298" s="387"/>
      <c r="BI298" s="387"/>
      <c r="BJ298" s="387"/>
      <c r="BK298" s="387"/>
    </row>
    <row r="299" spans="6:63" s="385" customFormat="1" ht="16.5" customHeight="1">
      <c r="F299" s="386"/>
      <c r="R299" s="387"/>
      <c r="S299" s="387"/>
      <c r="T299" s="387"/>
      <c r="U299" s="387"/>
      <c r="V299" s="387"/>
      <c r="W299" s="387"/>
      <c r="BC299" s="387"/>
      <c r="BD299" s="387"/>
      <c r="BE299" s="387"/>
      <c r="BF299" s="387"/>
      <c r="BG299" s="387"/>
      <c r="BH299" s="387"/>
      <c r="BI299" s="387"/>
      <c r="BJ299" s="387"/>
      <c r="BK299" s="387"/>
    </row>
    <row r="300" spans="6:63" s="385" customFormat="1" ht="16.5" customHeight="1">
      <c r="F300" s="386"/>
      <c r="R300" s="387"/>
      <c r="S300" s="387"/>
      <c r="T300" s="387"/>
      <c r="U300" s="387"/>
      <c r="V300" s="387"/>
      <c r="W300" s="387"/>
      <c r="BC300" s="387"/>
      <c r="BD300" s="387"/>
      <c r="BE300" s="387"/>
      <c r="BF300" s="387"/>
      <c r="BG300" s="387"/>
      <c r="BH300" s="387"/>
      <c r="BI300" s="387"/>
      <c r="BJ300" s="387"/>
      <c r="BK300" s="387"/>
    </row>
    <row r="301" spans="6:63" s="385" customFormat="1" ht="16.5" customHeight="1">
      <c r="F301" s="386"/>
      <c r="R301" s="387"/>
      <c r="S301" s="387"/>
      <c r="T301" s="387"/>
      <c r="U301" s="387"/>
      <c r="V301" s="387"/>
      <c r="W301" s="387"/>
      <c r="BC301" s="387"/>
      <c r="BD301" s="387"/>
      <c r="BE301" s="387"/>
      <c r="BF301" s="387"/>
      <c r="BG301" s="387"/>
      <c r="BH301" s="387"/>
      <c r="BI301" s="387"/>
      <c r="BJ301" s="387"/>
      <c r="BK301" s="387"/>
    </row>
    <row r="302" spans="6:63" s="385" customFormat="1" ht="16.5" customHeight="1">
      <c r="F302" s="386"/>
      <c r="R302" s="387"/>
      <c r="S302" s="387"/>
      <c r="T302" s="387"/>
      <c r="U302" s="387"/>
      <c r="V302" s="387"/>
      <c r="W302" s="387"/>
      <c r="BC302" s="387"/>
      <c r="BD302" s="387"/>
      <c r="BE302" s="387"/>
      <c r="BF302" s="387"/>
      <c r="BG302" s="387"/>
      <c r="BH302" s="387"/>
      <c r="BI302" s="387"/>
      <c r="BJ302" s="387"/>
      <c r="BK302" s="387"/>
    </row>
    <row r="303" spans="6:63" s="385" customFormat="1" ht="16.5" customHeight="1">
      <c r="F303" s="386"/>
      <c r="R303" s="387"/>
      <c r="S303" s="387"/>
      <c r="T303" s="387"/>
      <c r="U303" s="387"/>
      <c r="V303" s="387"/>
      <c r="W303" s="387"/>
      <c r="BC303" s="387"/>
      <c r="BD303" s="387"/>
      <c r="BE303" s="387"/>
      <c r="BF303" s="387"/>
      <c r="BG303" s="387"/>
      <c r="BH303" s="387"/>
      <c r="BI303" s="387"/>
      <c r="BJ303" s="387"/>
      <c r="BK303" s="387"/>
    </row>
    <row r="304" spans="6:63" s="385" customFormat="1" ht="16.5" customHeight="1">
      <c r="F304" s="386"/>
      <c r="R304" s="387"/>
      <c r="S304" s="387"/>
      <c r="T304" s="387"/>
      <c r="U304" s="387"/>
      <c r="V304" s="387"/>
      <c r="W304" s="387"/>
      <c r="BC304" s="387"/>
      <c r="BD304" s="387"/>
      <c r="BE304" s="387"/>
      <c r="BF304" s="387"/>
      <c r="BG304" s="387"/>
      <c r="BH304" s="387"/>
      <c r="BI304" s="387"/>
      <c r="BJ304" s="387"/>
      <c r="BK304" s="387"/>
    </row>
    <row r="305" spans="6:63" s="385" customFormat="1" ht="16.5" customHeight="1">
      <c r="F305" s="386"/>
      <c r="R305" s="387"/>
      <c r="S305" s="387"/>
      <c r="T305" s="387"/>
      <c r="U305" s="387"/>
      <c r="V305" s="864"/>
      <c r="BC305" s="387"/>
      <c r="BD305" s="387"/>
      <c r="BE305" s="387"/>
      <c r="BF305" s="387"/>
      <c r="BG305" s="387"/>
      <c r="BH305" s="387"/>
      <c r="BI305" s="387"/>
      <c r="BJ305" s="387"/>
      <c r="BK305" s="387"/>
    </row>
    <row r="306" spans="6:63" s="385" customFormat="1" ht="16.5" customHeight="1">
      <c r="F306" s="386"/>
      <c r="R306" s="387"/>
      <c r="S306" s="387"/>
      <c r="T306" s="387"/>
      <c r="U306" s="387"/>
      <c r="V306" s="864"/>
      <c r="BC306" s="387"/>
      <c r="BD306" s="387"/>
      <c r="BE306" s="387"/>
      <c r="BF306" s="387"/>
      <c r="BG306" s="387"/>
      <c r="BH306" s="387"/>
      <c r="BI306" s="387"/>
      <c r="BJ306" s="387"/>
      <c r="BK306" s="387"/>
    </row>
    <row r="307" spans="6:63" s="385" customFormat="1" ht="16.5" customHeight="1">
      <c r="F307" s="386"/>
      <c r="R307" s="387"/>
      <c r="S307" s="387"/>
      <c r="T307" s="387"/>
      <c r="U307" s="387"/>
      <c r="V307" s="864"/>
      <c r="BC307" s="387"/>
      <c r="BD307" s="387"/>
      <c r="BE307" s="387"/>
      <c r="BF307" s="387"/>
      <c r="BG307" s="387"/>
      <c r="BH307" s="387"/>
      <c r="BI307" s="387"/>
      <c r="BJ307" s="387"/>
      <c r="BK307" s="387"/>
    </row>
    <row r="308" spans="6:63" s="385" customFormat="1" ht="16.5" customHeight="1">
      <c r="F308" s="386"/>
      <c r="R308" s="387"/>
      <c r="S308" s="387"/>
      <c r="T308" s="387"/>
      <c r="U308" s="387"/>
      <c r="V308" s="864"/>
      <c r="BC308" s="387"/>
      <c r="BD308" s="387"/>
      <c r="BE308" s="387"/>
      <c r="BF308" s="387"/>
      <c r="BG308" s="387"/>
      <c r="BH308" s="387"/>
      <c r="BI308" s="387"/>
      <c r="BJ308" s="387"/>
      <c r="BK308" s="387"/>
    </row>
    <row r="309" spans="6:63" s="385" customFormat="1" ht="16.5" customHeight="1">
      <c r="F309" s="386"/>
      <c r="R309" s="387"/>
      <c r="S309" s="387"/>
      <c r="T309" s="387"/>
      <c r="U309" s="387"/>
      <c r="V309" s="864"/>
      <c r="BC309" s="387"/>
      <c r="BD309" s="387"/>
      <c r="BE309" s="387"/>
      <c r="BF309" s="387"/>
      <c r="BG309" s="387"/>
      <c r="BH309" s="387"/>
      <c r="BI309" s="387"/>
      <c r="BJ309" s="387"/>
      <c r="BK309" s="387"/>
    </row>
    <row r="310" spans="6:63" s="385" customFormat="1" ht="16.5" customHeight="1">
      <c r="F310" s="386"/>
      <c r="R310" s="387"/>
      <c r="S310" s="387"/>
      <c r="T310" s="387"/>
      <c r="U310" s="387"/>
      <c r="V310" s="864"/>
      <c r="BC310" s="387"/>
      <c r="BD310" s="387"/>
      <c r="BE310" s="387"/>
      <c r="BF310" s="387"/>
      <c r="BG310" s="387"/>
      <c r="BH310" s="387"/>
      <c r="BI310" s="387"/>
      <c r="BJ310" s="387"/>
      <c r="BK310" s="387"/>
    </row>
    <row r="311" spans="6:63" s="385" customFormat="1" ht="16.5" customHeight="1">
      <c r="F311" s="386"/>
      <c r="R311" s="387"/>
      <c r="S311" s="387"/>
      <c r="T311" s="387"/>
      <c r="U311" s="387"/>
      <c r="V311" s="864"/>
      <c r="BC311" s="387"/>
      <c r="BD311" s="387"/>
      <c r="BE311" s="387"/>
      <c r="BF311" s="387"/>
      <c r="BG311" s="387"/>
      <c r="BH311" s="387"/>
      <c r="BI311" s="387"/>
      <c r="BJ311" s="387"/>
      <c r="BK311" s="387"/>
    </row>
    <row r="312" spans="6:63" s="385" customFormat="1" ht="16.5" customHeight="1">
      <c r="F312" s="386"/>
      <c r="R312" s="387"/>
      <c r="S312" s="387"/>
      <c r="T312" s="387"/>
      <c r="U312" s="387"/>
      <c r="V312" s="864"/>
      <c r="BC312" s="387"/>
      <c r="BD312" s="387"/>
      <c r="BE312" s="387"/>
      <c r="BF312" s="387"/>
      <c r="BG312" s="387"/>
      <c r="BH312" s="387"/>
      <c r="BI312" s="387"/>
      <c r="BJ312" s="387"/>
      <c r="BK312" s="387"/>
    </row>
    <row r="313" spans="6:63" s="385" customFormat="1" ht="16.5" customHeight="1">
      <c r="F313" s="386"/>
      <c r="R313" s="387"/>
      <c r="S313" s="387"/>
      <c r="T313" s="387"/>
      <c r="U313" s="387"/>
      <c r="V313" s="864"/>
      <c r="BC313" s="387"/>
      <c r="BD313" s="387"/>
      <c r="BE313" s="387"/>
      <c r="BF313" s="387"/>
      <c r="BG313" s="387"/>
      <c r="BH313" s="387"/>
      <c r="BI313" s="387"/>
      <c r="BJ313" s="387"/>
      <c r="BK313" s="387"/>
    </row>
    <row r="314" spans="6:63" s="385" customFormat="1" ht="16.5" customHeight="1">
      <c r="F314" s="386"/>
      <c r="R314" s="387"/>
      <c r="S314" s="387"/>
      <c r="T314" s="387"/>
      <c r="U314" s="387"/>
      <c r="V314" s="864"/>
      <c r="BC314" s="387"/>
      <c r="BD314" s="387"/>
      <c r="BE314" s="387"/>
      <c r="BF314" s="387"/>
      <c r="BG314" s="387"/>
      <c r="BH314" s="387"/>
      <c r="BI314" s="387"/>
      <c r="BJ314" s="387"/>
      <c r="BK314" s="387"/>
    </row>
    <row r="315" spans="6:63" s="385" customFormat="1" ht="16.5" customHeight="1">
      <c r="F315" s="386"/>
      <c r="R315" s="387"/>
      <c r="S315" s="387"/>
      <c r="T315" s="387"/>
      <c r="U315" s="387"/>
      <c r="V315" s="864"/>
      <c r="BC315" s="387"/>
      <c r="BD315" s="387"/>
      <c r="BE315" s="387"/>
      <c r="BF315" s="387"/>
      <c r="BG315" s="387"/>
      <c r="BH315" s="387"/>
      <c r="BI315" s="387"/>
      <c r="BJ315" s="387"/>
      <c r="BK315" s="387"/>
    </row>
    <row r="316" spans="6:63" s="385" customFormat="1" ht="16.5" customHeight="1">
      <c r="F316" s="386"/>
      <c r="R316" s="387"/>
      <c r="S316" s="387"/>
      <c r="T316" s="387"/>
      <c r="U316" s="387"/>
      <c r="V316" s="864"/>
      <c r="BC316" s="387"/>
      <c r="BD316" s="387"/>
      <c r="BE316" s="387"/>
      <c r="BF316" s="387"/>
      <c r="BG316" s="387"/>
      <c r="BH316" s="387"/>
      <c r="BI316" s="387"/>
      <c r="BJ316" s="387"/>
      <c r="BK316" s="387"/>
    </row>
    <row r="317" spans="6:63" s="385" customFormat="1" ht="16.5" customHeight="1">
      <c r="F317" s="386"/>
      <c r="R317" s="387"/>
      <c r="S317" s="387"/>
      <c r="T317" s="387"/>
      <c r="U317" s="387"/>
      <c r="V317" s="864"/>
      <c r="BC317" s="387"/>
      <c r="BD317" s="387"/>
      <c r="BE317" s="387"/>
      <c r="BF317" s="387"/>
      <c r="BG317" s="387"/>
      <c r="BH317" s="387"/>
      <c r="BI317" s="387"/>
      <c r="BJ317" s="387"/>
      <c r="BK317" s="387"/>
    </row>
    <row r="318" spans="6:63" s="385" customFormat="1" ht="16.5" customHeight="1">
      <c r="F318" s="386"/>
      <c r="R318" s="387"/>
      <c r="S318" s="387"/>
      <c r="T318" s="387"/>
      <c r="U318" s="387"/>
      <c r="V318" s="864"/>
      <c r="BC318" s="387"/>
      <c r="BD318" s="387"/>
      <c r="BE318" s="387"/>
      <c r="BF318" s="387"/>
      <c r="BG318" s="387"/>
      <c r="BH318" s="387"/>
      <c r="BI318" s="387"/>
      <c r="BJ318" s="387"/>
      <c r="BK318" s="387"/>
    </row>
    <row r="319" spans="6:63" s="385" customFormat="1" ht="16.5" customHeight="1">
      <c r="F319" s="386"/>
      <c r="R319" s="387"/>
      <c r="S319" s="387"/>
      <c r="T319" s="387"/>
      <c r="U319" s="387"/>
      <c r="V319" s="864"/>
      <c r="BC319" s="387"/>
      <c r="BD319" s="387"/>
      <c r="BE319" s="387"/>
      <c r="BF319" s="387"/>
      <c r="BG319" s="387"/>
      <c r="BH319" s="387"/>
      <c r="BI319" s="387"/>
      <c r="BJ319" s="387"/>
      <c r="BK319" s="387"/>
    </row>
    <row r="320" spans="6:63" s="385" customFormat="1" ht="16.5" customHeight="1">
      <c r="F320" s="386"/>
      <c r="R320" s="387"/>
      <c r="S320" s="387"/>
      <c r="T320" s="387"/>
      <c r="U320" s="387"/>
      <c r="V320" s="864"/>
      <c r="BC320" s="387"/>
      <c r="BD320" s="387"/>
      <c r="BE320" s="387"/>
      <c r="BF320" s="387"/>
      <c r="BG320" s="387"/>
      <c r="BH320" s="387"/>
      <c r="BI320" s="387"/>
      <c r="BJ320" s="387"/>
      <c r="BK320" s="387"/>
    </row>
    <row r="321" spans="6:63" s="385" customFormat="1" ht="16.5" customHeight="1">
      <c r="F321" s="386"/>
      <c r="R321" s="387"/>
      <c r="S321" s="387"/>
      <c r="T321" s="387"/>
      <c r="U321" s="387"/>
      <c r="V321" s="864"/>
      <c r="BC321" s="387"/>
      <c r="BD321" s="387"/>
      <c r="BE321" s="387"/>
      <c r="BF321" s="387"/>
      <c r="BG321" s="387"/>
      <c r="BH321" s="387"/>
      <c r="BI321" s="387"/>
      <c r="BJ321" s="387"/>
      <c r="BK321" s="387"/>
    </row>
    <row r="322" spans="6:63" s="385" customFormat="1" ht="16.5" customHeight="1">
      <c r="F322" s="386"/>
      <c r="R322" s="387"/>
      <c r="S322" s="387"/>
      <c r="T322" s="387"/>
      <c r="U322" s="387"/>
      <c r="V322" s="864"/>
      <c r="BC322" s="387"/>
      <c r="BD322" s="387"/>
      <c r="BE322" s="387"/>
      <c r="BF322" s="387"/>
      <c r="BG322" s="387"/>
      <c r="BH322" s="387"/>
      <c r="BI322" s="387"/>
      <c r="BJ322" s="387"/>
      <c r="BK322" s="387"/>
    </row>
    <row r="323" spans="6:63" s="385" customFormat="1" ht="16.5" customHeight="1">
      <c r="F323" s="386"/>
      <c r="R323" s="387"/>
      <c r="S323" s="387"/>
      <c r="T323" s="387"/>
      <c r="U323" s="387"/>
      <c r="V323" s="864"/>
      <c r="BC323" s="387"/>
      <c r="BD323" s="387"/>
      <c r="BE323" s="387"/>
      <c r="BF323" s="387"/>
      <c r="BG323" s="387"/>
      <c r="BH323" s="387"/>
      <c r="BI323" s="387"/>
      <c r="BJ323" s="387"/>
      <c r="BK323" s="387"/>
    </row>
    <row r="324" spans="6:63" s="385" customFormat="1" ht="16.5" customHeight="1">
      <c r="F324" s="386"/>
      <c r="R324" s="387"/>
      <c r="S324" s="387"/>
      <c r="T324" s="387"/>
      <c r="U324" s="387"/>
      <c r="V324" s="864"/>
      <c r="BC324" s="387"/>
      <c r="BD324" s="387"/>
      <c r="BE324" s="387"/>
      <c r="BF324" s="387"/>
      <c r="BG324" s="387"/>
      <c r="BH324" s="387"/>
      <c r="BI324" s="387"/>
      <c r="BJ324" s="387"/>
      <c r="BK324" s="387"/>
    </row>
    <row r="325" spans="6:63" s="385" customFormat="1" ht="16.5" customHeight="1">
      <c r="F325" s="386"/>
      <c r="R325" s="387"/>
      <c r="S325" s="387"/>
      <c r="T325" s="387"/>
      <c r="U325" s="387"/>
      <c r="V325" s="864"/>
      <c r="BC325" s="387"/>
      <c r="BD325" s="387"/>
      <c r="BE325" s="387"/>
      <c r="BF325" s="387"/>
      <c r="BG325" s="387"/>
      <c r="BH325" s="387"/>
      <c r="BI325" s="387"/>
      <c r="BJ325" s="387"/>
      <c r="BK325" s="387"/>
    </row>
    <row r="326" spans="6:63" s="385" customFormat="1" ht="16.5" customHeight="1">
      <c r="F326" s="386"/>
      <c r="R326" s="387"/>
      <c r="S326" s="387"/>
      <c r="T326" s="387"/>
      <c r="U326" s="387"/>
      <c r="V326" s="864"/>
      <c r="BC326" s="387"/>
      <c r="BD326" s="387"/>
      <c r="BE326" s="387"/>
      <c r="BF326" s="387"/>
      <c r="BG326" s="387"/>
      <c r="BH326" s="387"/>
      <c r="BI326" s="387"/>
      <c r="BJ326" s="387"/>
      <c r="BK326" s="387"/>
    </row>
    <row r="327" spans="6:63" s="385" customFormat="1" ht="16.5" customHeight="1">
      <c r="F327" s="386"/>
      <c r="R327" s="387"/>
      <c r="S327" s="387"/>
      <c r="T327" s="387"/>
      <c r="U327" s="387"/>
      <c r="V327" s="864"/>
      <c r="BC327" s="387"/>
      <c r="BD327" s="387"/>
      <c r="BE327" s="387"/>
      <c r="BF327" s="387"/>
      <c r="BG327" s="387"/>
      <c r="BH327" s="387"/>
      <c r="BI327" s="387"/>
      <c r="BJ327" s="387"/>
      <c r="BK327" s="387"/>
    </row>
    <row r="328" spans="6:63" s="385" customFormat="1" ht="16.5" customHeight="1">
      <c r="F328" s="386"/>
      <c r="R328" s="387"/>
      <c r="S328" s="387"/>
      <c r="T328" s="387"/>
      <c r="U328" s="387"/>
      <c r="V328" s="864"/>
      <c r="BC328" s="387"/>
      <c r="BD328" s="387"/>
      <c r="BE328" s="387"/>
      <c r="BF328" s="387"/>
      <c r="BG328" s="387"/>
      <c r="BH328" s="387"/>
      <c r="BI328" s="387"/>
      <c r="BJ328" s="387"/>
      <c r="BK328" s="387"/>
    </row>
    <row r="329" spans="6:63" s="385" customFormat="1" ht="16.5" customHeight="1">
      <c r="F329" s="386"/>
      <c r="R329" s="387"/>
      <c r="S329" s="387"/>
      <c r="T329" s="387"/>
      <c r="U329" s="387"/>
      <c r="V329" s="864"/>
      <c r="BC329" s="387"/>
      <c r="BD329" s="387"/>
      <c r="BE329" s="387"/>
      <c r="BF329" s="387"/>
      <c r="BG329" s="387"/>
      <c r="BH329" s="387"/>
      <c r="BI329" s="387"/>
      <c r="BJ329" s="387"/>
      <c r="BK329" s="387"/>
    </row>
    <row r="330" spans="6:63" s="385" customFormat="1" ht="16.5" customHeight="1">
      <c r="F330" s="386"/>
      <c r="R330" s="387"/>
      <c r="S330" s="387"/>
      <c r="T330" s="387"/>
      <c r="U330" s="387"/>
      <c r="V330" s="864"/>
      <c r="BC330" s="387"/>
      <c r="BD330" s="387"/>
      <c r="BE330" s="387"/>
      <c r="BF330" s="387"/>
      <c r="BG330" s="387"/>
      <c r="BH330" s="387"/>
      <c r="BI330" s="387"/>
      <c r="BJ330" s="387"/>
      <c r="BK330" s="387"/>
    </row>
    <row r="331" spans="6:63" s="385" customFormat="1" ht="16.5" customHeight="1">
      <c r="F331" s="386"/>
      <c r="R331" s="387"/>
      <c r="S331" s="387"/>
      <c r="T331" s="387"/>
      <c r="U331" s="387"/>
      <c r="V331" s="864"/>
      <c r="BC331" s="387"/>
      <c r="BD331" s="387"/>
      <c r="BE331" s="387"/>
      <c r="BF331" s="387"/>
      <c r="BG331" s="387"/>
      <c r="BH331" s="387"/>
      <c r="BI331" s="387"/>
      <c r="BJ331" s="387"/>
      <c r="BK331" s="387"/>
    </row>
    <row r="332" spans="6:63" s="385" customFormat="1" ht="16.5" customHeight="1">
      <c r="F332" s="386"/>
      <c r="R332" s="387"/>
      <c r="S332" s="387"/>
      <c r="T332" s="387"/>
      <c r="U332" s="387"/>
      <c r="V332" s="864"/>
      <c r="BC332" s="387"/>
      <c r="BD332" s="387"/>
      <c r="BE332" s="387"/>
      <c r="BF332" s="387"/>
      <c r="BG332" s="387"/>
      <c r="BH332" s="387"/>
      <c r="BI332" s="387"/>
      <c r="BJ332" s="387"/>
      <c r="BK332" s="387"/>
    </row>
    <row r="333" spans="6:63" s="385" customFormat="1" ht="16.5" customHeight="1">
      <c r="F333" s="386"/>
      <c r="R333" s="387"/>
      <c r="S333" s="387"/>
      <c r="T333" s="387"/>
      <c r="U333" s="387"/>
      <c r="V333" s="864"/>
      <c r="BC333" s="387"/>
      <c r="BD333" s="387"/>
      <c r="BE333" s="387"/>
      <c r="BF333" s="387"/>
      <c r="BG333" s="387"/>
      <c r="BH333" s="387"/>
      <c r="BI333" s="387"/>
      <c r="BJ333" s="387"/>
      <c r="BK333" s="387"/>
    </row>
    <row r="334" spans="6:63" s="385" customFormat="1" ht="16.5" customHeight="1">
      <c r="F334" s="386"/>
      <c r="R334" s="387"/>
      <c r="S334" s="387"/>
      <c r="T334" s="387"/>
      <c r="U334" s="387"/>
      <c r="V334" s="864"/>
      <c r="BC334" s="387"/>
      <c r="BD334" s="387"/>
      <c r="BE334" s="387"/>
      <c r="BF334" s="387"/>
      <c r="BG334" s="387"/>
      <c r="BH334" s="387"/>
      <c r="BI334" s="387"/>
      <c r="BJ334" s="387"/>
      <c r="BK334" s="387"/>
    </row>
    <row r="335" spans="6:63" s="385" customFormat="1" ht="16.5" customHeight="1">
      <c r="F335" s="386"/>
      <c r="R335" s="387"/>
      <c r="S335" s="387"/>
      <c r="T335" s="387"/>
      <c r="U335" s="387"/>
      <c r="V335" s="864"/>
      <c r="BC335" s="387"/>
      <c r="BD335" s="387"/>
      <c r="BE335" s="387"/>
      <c r="BF335" s="387"/>
      <c r="BG335" s="387"/>
      <c r="BH335" s="387"/>
      <c r="BI335" s="387"/>
      <c r="BJ335" s="387"/>
      <c r="BK335" s="387"/>
    </row>
    <row r="336" spans="6:63" s="385" customFormat="1" ht="16.5" customHeight="1">
      <c r="F336" s="386"/>
      <c r="R336" s="387"/>
      <c r="S336" s="387"/>
      <c r="T336" s="387"/>
      <c r="U336" s="387"/>
      <c r="V336" s="864"/>
      <c r="BC336" s="387"/>
      <c r="BD336" s="387"/>
      <c r="BE336" s="387"/>
      <c r="BF336" s="387"/>
      <c r="BG336" s="387"/>
      <c r="BH336" s="387"/>
      <c r="BI336" s="387"/>
      <c r="BJ336" s="387"/>
      <c r="BK336" s="387"/>
    </row>
    <row r="337" spans="6:63" s="385" customFormat="1" ht="16.5" customHeight="1">
      <c r="F337" s="386"/>
      <c r="R337" s="387"/>
      <c r="S337" s="387"/>
      <c r="T337" s="387"/>
      <c r="U337" s="387"/>
      <c r="V337" s="864"/>
      <c r="BC337" s="387"/>
      <c r="BD337" s="387"/>
      <c r="BE337" s="387"/>
      <c r="BF337" s="387"/>
      <c r="BG337" s="387"/>
      <c r="BH337" s="387"/>
      <c r="BI337" s="387"/>
      <c r="BJ337" s="387"/>
      <c r="BK337" s="387"/>
    </row>
    <row r="338" spans="6:63" s="385" customFormat="1" ht="16.5" customHeight="1">
      <c r="F338" s="386"/>
      <c r="R338" s="387"/>
      <c r="S338" s="387"/>
      <c r="T338" s="387"/>
      <c r="U338" s="387"/>
      <c r="V338" s="864"/>
      <c r="BC338" s="387"/>
      <c r="BD338" s="387"/>
      <c r="BE338" s="387"/>
      <c r="BF338" s="387"/>
      <c r="BG338" s="387"/>
      <c r="BH338" s="387"/>
      <c r="BI338" s="387"/>
      <c r="BJ338" s="387"/>
      <c r="BK338" s="387"/>
    </row>
    <row r="339" spans="6:63" s="385" customFormat="1" ht="16.5" customHeight="1">
      <c r="F339" s="386"/>
      <c r="R339" s="387"/>
      <c r="S339" s="387"/>
      <c r="T339" s="387"/>
      <c r="U339" s="387"/>
      <c r="V339" s="864"/>
      <c r="BC339" s="387"/>
      <c r="BD339" s="387"/>
      <c r="BE339" s="387"/>
      <c r="BF339" s="387"/>
      <c r="BG339" s="387"/>
      <c r="BH339" s="387"/>
      <c r="BI339" s="387"/>
      <c r="BJ339" s="387"/>
      <c r="BK339" s="387"/>
    </row>
    <row r="340" spans="6:63" s="385" customFormat="1" ht="16.5" customHeight="1">
      <c r="F340" s="386"/>
      <c r="R340" s="387"/>
      <c r="S340" s="387"/>
      <c r="T340" s="387"/>
      <c r="U340" s="387"/>
      <c r="V340" s="864"/>
      <c r="BC340" s="387"/>
      <c r="BD340" s="387"/>
      <c r="BE340" s="387"/>
      <c r="BF340" s="387"/>
      <c r="BG340" s="387"/>
      <c r="BH340" s="387"/>
      <c r="BI340" s="387"/>
      <c r="BJ340" s="387"/>
      <c r="BK340" s="387"/>
    </row>
    <row r="341" spans="6:63" s="385" customFormat="1" ht="16.5" customHeight="1">
      <c r="F341" s="386"/>
      <c r="R341" s="387"/>
      <c r="S341" s="387"/>
      <c r="T341" s="387"/>
      <c r="U341" s="387"/>
      <c r="V341" s="864"/>
      <c r="BC341" s="387"/>
      <c r="BD341" s="387"/>
      <c r="BE341" s="387"/>
      <c r="BF341" s="387"/>
      <c r="BG341" s="387"/>
      <c r="BH341" s="387"/>
      <c r="BI341" s="387"/>
      <c r="BJ341" s="387"/>
      <c r="BK341" s="387"/>
    </row>
    <row r="342" spans="6:63" s="385" customFormat="1" ht="16.5" customHeight="1">
      <c r="F342" s="386"/>
      <c r="R342" s="387"/>
      <c r="S342" s="387"/>
      <c r="T342" s="387"/>
      <c r="U342" s="387"/>
      <c r="V342" s="864"/>
      <c r="BC342" s="387"/>
      <c r="BD342" s="387"/>
      <c r="BE342" s="387"/>
      <c r="BF342" s="387"/>
      <c r="BG342" s="387"/>
      <c r="BH342" s="387"/>
      <c r="BI342" s="387"/>
      <c r="BJ342" s="387"/>
      <c r="BK342" s="387"/>
    </row>
    <row r="343" spans="6:63" s="385" customFormat="1" ht="16.5" customHeight="1">
      <c r="F343" s="386"/>
      <c r="R343" s="387"/>
      <c r="S343" s="387"/>
      <c r="T343" s="387"/>
      <c r="U343" s="387"/>
      <c r="V343" s="864"/>
      <c r="BC343" s="387"/>
      <c r="BD343" s="387"/>
      <c r="BE343" s="387"/>
      <c r="BF343" s="387"/>
      <c r="BG343" s="387"/>
      <c r="BH343" s="387"/>
      <c r="BI343" s="387"/>
      <c r="BJ343" s="387"/>
      <c r="BK343" s="387"/>
    </row>
    <row r="344" spans="6:63" s="385" customFormat="1" ht="16.5" customHeight="1">
      <c r="F344" s="386"/>
      <c r="R344" s="387"/>
      <c r="S344" s="387"/>
      <c r="T344" s="387"/>
      <c r="U344" s="387"/>
      <c r="V344" s="864"/>
      <c r="BC344" s="387"/>
      <c r="BD344" s="387"/>
      <c r="BE344" s="387"/>
      <c r="BF344" s="387"/>
      <c r="BG344" s="387"/>
      <c r="BH344" s="387"/>
      <c r="BI344" s="387"/>
      <c r="BJ344" s="387"/>
      <c r="BK344" s="387"/>
    </row>
    <row r="345" spans="6:63" s="385" customFormat="1" ht="16.5" customHeight="1">
      <c r="F345" s="386"/>
      <c r="R345" s="387"/>
      <c r="S345" s="387"/>
      <c r="T345" s="387"/>
      <c r="U345" s="387"/>
      <c r="V345" s="864"/>
      <c r="BC345" s="387"/>
      <c r="BD345" s="387"/>
      <c r="BE345" s="387"/>
      <c r="BF345" s="387"/>
      <c r="BG345" s="387"/>
      <c r="BH345" s="387"/>
      <c r="BI345" s="387"/>
      <c r="BJ345" s="387"/>
      <c r="BK345" s="387"/>
    </row>
    <row r="346" spans="6:63" s="385" customFormat="1" ht="16.5" customHeight="1">
      <c r="F346" s="386"/>
      <c r="R346" s="387"/>
      <c r="S346" s="387"/>
      <c r="T346" s="387"/>
      <c r="U346" s="387"/>
      <c r="V346" s="864"/>
      <c r="BC346" s="387"/>
      <c r="BD346" s="387"/>
      <c r="BE346" s="387"/>
      <c r="BF346" s="387"/>
      <c r="BG346" s="387"/>
      <c r="BH346" s="387"/>
      <c r="BI346" s="387"/>
      <c r="BJ346" s="387"/>
      <c r="BK346" s="387"/>
    </row>
    <row r="347" spans="6:63" s="385" customFormat="1" ht="16.5" customHeight="1">
      <c r="F347" s="386"/>
      <c r="R347" s="387"/>
      <c r="S347" s="387"/>
      <c r="T347" s="387"/>
      <c r="U347" s="387"/>
      <c r="V347" s="864"/>
      <c r="BC347" s="387"/>
      <c r="BD347" s="387"/>
      <c r="BE347" s="387"/>
      <c r="BF347" s="387"/>
      <c r="BG347" s="387"/>
      <c r="BH347" s="387"/>
      <c r="BI347" s="387"/>
      <c r="BJ347" s="387"/>
      <c r="BK347" s="387"/>
    </row>
    <row r="348" spans="6:63" s="385" customFormat="1" ht="16.5" customHeight="1">
      <c r="F348" s="386"/>
      <c r="R348" s="387"/>
      <c r="S348" s="387"/>
      <c r="T348" s="387"/>
      <c r="U348" s="387"/>
      <c r="V348" s="864"/>
      <c r="BC348" s="387"/>
      <c r="BD348" s="387"/>
      <c r="BE348" s="387"/>
      <c r="BF348" s="387"/>
      <c r="BG348" s="387"/>
      <c r="BH348" s="387"/>
      <c r="BI348" s="387"/>
      <c r="BJ348" s="387"/>
      <c r="BK348" s="387"/>
    </row>
    <row r="349" spans="6:63" s="385" customFormat="1" ht="16.5" customHeight="1">
      <c r="F349" s="386"/>
      <c r="R349" s="387"/>
      <c r="S349" s="387"/>
      <c r="T349" s="387"/>
      <c r="U349" s="387"/>
      <c r="V349" s="864"/>
      <c r="BC349" s="387"/>
      <c r="BD349" s="387"/>
      <c r="BE349" s="387"/>
      <c r="BF349" s="387"/>
      <c r="BG349" s="387"/>
      <c r="BH349" s="387"/>
      <c r="BI349" s="387"/>
      <c r="BJ349" s="387"/>
      <c r="BK349" s="387"/>
    </row>
    <row r="350" spans="6:63" s="385" customFormat="1" ht="16.5" customHeight="1">
      <c r="F350" s="386"/>
      <c r="R350" s="387"/>
      <c r="S350" s="387"/>
      <c r="T350" s="387"/>
      <c r="U350" s="387"/>
      <c r="V350" s="864"/>
      <c r="BC350" s="387"/>
      <c r="BD350" s="387"/>
      <c r="BE350" s="387"/>
      <c r="BF350" s="387"/>
      <c r="BG350" s="387"/>
      <c r="BH350" s="387"/>
      <c r="BI350" s="387"/>
      <c r="BJ350" s="387"/>
      <c r="BK350" s="387"/>
    </row>
    <row r="351" spans="6:63" s="385" customFormat="1" ht="16.5" customHeight="1">
      <c r="F351" s="386"/>
      <c r="R351" s="387"/>
      <c r="S351" s="387"/>
      <c r="T351" s="387"/>
      <c r="U351" s="387"/>
      <c r="V351" s="864"/>
      <c r="BC351" s="387"/>
      <c r="BD351" s="387"/>
      <c r="BE351" s="387"/>
      <c r="BF351" s="387"/>
      <c r="BG351" s="387"/>
      <c r="BH351" s="387"/>
      <c r="BI351" s="387"/>
      <c r="BJ351" s="387"/>
      <c r="BK351" s="387"/>
    </row>
    <row r="352" spans="6:63" s="385" customFormat="1" ht="16.5" customHeight="1">
      <c r="F352" s="386"/>
      <c r="R352" s="387"/>
      <c r="S352" s="387"/>
      <c r="T352" s="387"/>
      <c r="U352" s="387"/>
      <c r="V352" s="864"/>
      <c r="BC352" s="387"/>
      <c r="BD352" s="387"/>
      <c r="BE352" s="387"/>
      <c r="BF352" s="387"/>
      <c r="BG352" s="387"/>
      <c r="BH352" s="387"/>
      <c r="BI352" s="387"/>
      <c r="BJ352" s="387"/>
      <c r="BK352" s="387"/>
    </row>
    <row r="353" spans="6:63" s="385" customFormat="1" ht="16.5" customHeight="1">
      <c r="F353" s="386"/>
      <c r="R353" s="387"/>
      <c r="S353" s="387"/>
      <c r="T353" s="387"/>
      <c r="U353" s="387"/>
      <c r="V353" s="864"/>
      <c r="BC353" s="387"/>
      <c r="BD353" s="387"/>
      <c r="BE353" s="387"/>
      <c r="BF353" s="387"/>
      <c r="BG353" s="387"/>
      <c r="BH353" s="387"/>
      <c r="BI353" s="387"/>
      <c r="BJ353" s="387"/>
      <c r="BK353" s="387"/>
    </row>
    <row r="354" spans="6:63" s="385" customFormat="1" ht="16.5" customHeight="1">
      <c r="F354" s="386"/>
      <c r="R354" s="387"/>
      <c r="S354" s="387"/>
      <c r="T354" s="387"/>
      <c r="U354" s="387"/>
      <c r="V354" s="864"/>
      <c r="BC354" s="387"/>
      <c r="BD354" s="387"/>
      <c r="BE354" s="387"/>
      <c r="BF354" s="387"/>
      <c r="BG354" s="387"/>
      <c r="BH354" s="387"/>
      <c r="BI354" s="387"/>
      <c r="BJ354" s="387"/>
      <c r="BK354" s="387"/>
    </row>
    <row r="355" spans="6:63" s="385" customFormat="1" ht="16.5" customHeight="1">
      <c r="F355" s="386"/>
      <c r="R355" s="387"/>
      <c r="S355" s="387"/>
      <c r="T355" s="387"/>
      <c r="U355" s="387"/>
      <c r="V355" s="864"/>
      <c r="BC355" s="387"/>
      <c r="BD355" s="387"/>
      <c r="BE355" s="387"/>
      <c r="BF355" s="387"/>
      <c r="BG355" s="387"/>
      <c r="BH355" s="387"/>
      <c r="BI355" s="387"/>
      <c r="BJ355" s="387"/>
      <c r="BK355" s="387"/>
    </row>
    <row r="356" spans="6:63" s="385" customFormat="1" ht="16.5" customHeight="1">
      <c r="F356" s="386"/>
      <c r="R356" s="387"/>
      <c r="S356" s="387"/>
      <c r="T356" s="387"/>
      <c r="U356" s="387"/>
      <c r="V356" s="864"/>
      <c r="BC356" s="387"/>
      <c r="BD356" s="387"/>
      <c r="BE356" s="387"/>
      <c r="BF356" s="387"/>
      <c r="BG356" s="387"/>
      <c r="BH356" s="387"/>
      <c r="BI356" s="387"/>
      <c r="BJ356" s="387"/>
      <c r="BK356" s="387"/>
    </row>
    <row r="357" spans="6:63" s="385" customFormat="1" ht="16.5" customHeight="1">
      <c r="F357" s="386"/>
      <c r="R357" s="387"/>
      <c r="S357" s="387"/>
      <c r="T357" s="387"/>
      <c r="U357" s="387"/>
      <c r="V357" s="864"/>
      <c r="BC357" s="387"/>
      <c r="BD357" s="387"/>
      <c r="BE357" s="387"/>
      <c r="BF357" s="387"/>
      <c r="BG357" s="387"/>
      <c r="BH357" s="387"/>
      <c r="BI357" s="387"/>
      <c r="BJ357" s="387"/>
      <c r="BK357" s="387"/>
    </row>
    <row r="358" spans="6:63" s="385" customFormat="1" ht="16.5" customHeight="1">
      <c r="F358" s="386"/>
      <c r="R358" s="387"/>
      <c r="S358" s="387"/>
      <c r="T358" s="387"/>
      <c r="U358" s="387"/>
      <c r="V358" s="864"/>
      <c r="BC358" s="387"/>
      <c r="BD358" s="387"/>
      <c r="BE358" s="387"/>
      <c r="BF358" s="387"/>
      <c r="BG358" s="387"/>
      <c r="BH358" s="387"/>
      <c r="BI358" s="387"/>
      <c r="BJ358" s="387"/>
      <c r="BK358" s="387"/>
    </row>
    <row r="359" spans="6:63" s="385" customFormat="1" ht="16.5" customHeight="1">
      <c r="F359" s="386"/>
      <c r="R359" s="387"/>
      <c r="S359" s="387"/>
      <c r="T359" s="387"/>
      <c r="U359" s="387"/>
      <c r="V359" s="864"/>
      <c r="BC359" s="387"/>
      <c r="BD359" s="387"/>
      <c r="BE359" s="387"/>
      <c r="BF359" s="387"/>
      <c r="BG359" s="387"/>
      <c r="BH359" s="387"/>
      <c r="BI359" s="387"/>
      <c r="BJ359" s="387"/>
      <c r="BK359" s="387"/>
    </row>
    <row r="360" spans="6:63" s="385" customFormat="1" ht="16.5" customHeight="1">
      <c r="F360" s="386"/>
      <c r="R360" s="387"/>
      <c r="S360" s="387"/>
      <c r="T360" s="387"/>
      <c r="U360" s="387"/>
      <c r="V360" s="864"/>
      <c r="BC360" s="387"/>
      <c r="BD360" s="387"/>
      <c r="BE360" s="387"/>
      <c r="BF360" s="387"/>
      <c r="BG360" s="387"/>
      <c r="BH360" s="387"/>
      <c r="BI360" s="387"/>
      <c r="BJ360" s="387"/>
      <c r="BK360" s="387"/>
    </row>
    <row r="361" spans="6:63" s="385" customFormat="1" ht="16.5" customHeight="1">
      <c r="F361" s="386"/>
      <c r="R361" s="387"/>
      <c r="S361" s="387"/>
      <c r="T361" s="387"/>
      <c r="U361" s="387"/>
      <c r="V361" s="864"/>
      <c r="BC361" s="387"/>
      <c r="BD361" s="387"/>
      <c r="BE361" s="387"/>
      <c r="BF361" s="387"/>
      <c r="BG361" s="387"/>
      <c r="BH361" s="387"/>
      <c r="BI361" s="387"/>
      <c r="BJ361" s="387"/>
      <c r="BK361" s="387"/>
    </row>
    <row r="362" spans="6:63" s="385" customFormat="1" ht="16.5" customHeight="1">
      <c r="F362" s="386"/>
      <c r="R362" s="387"/>
      <c r="S362" s="387"/>
      <c r="T362" s="387"/>
      <c r="U362" s="387"/>
      <c r="V362" s="864"/>
      <c r="BC362" s="387"/>
      <c r="BD362" s="387"/>
      <c r="BE362" s="387"/>
      <c r="BF362" s="387"/>
      <c r="BG362" s="387"/>
      <c r="BH362" s="387"/>
      <c r="BI362" s="387"/>
      <c r="BJ362" s="387"/>
      <c r="BK362" s="387"/>
    </row>
    <row r="363" spans="6:63" s="385" customFormat="1" ht="16.5" customHeight="1">
      <c r="F363" s="386"/>
      <c r="R363" s="387"/>
      <c r="S363" s="387"/>
      <c r="T363" s="387"/>
      <c r="U363" s="387"/>
      <c r="V363" s="864"/>
      <c r="BC363" s="387"/>
      <c r="BD363" s="387"/>
      <c r="BE363" s="387"/>
      <c r="BF363" s="387"/>
      <c r="BG363" s="387"/>
      <c r="BH363" s="387"/>
      <c r="BI363" s="387"/>
      <c r="BJ363" s="387"/>
      <c r="BK363" s="387"/>
    </row>
    <row r="364" spans="6:63" s="385" customFormat="1" ht="16.5" customHeight="1">
      <c r="F364" s="386"/>
      <c r="R364" s="387"/>
      <c r="S364" s="387"/>
      <c r="T364" s="387"/>
      <c r="U364" s="387"/>
      <c r="V364" s="864"/>
      <c r="BC364" s="387"/>
      <c r="BD364" s="387"/>
      <c r="BE364" s="387"/>
      <c r="BF364" s="387"/>
      <c r="BG364" s="387"/>
      <c r="BH364" s="387"/>
      <c r="BI364" s="387"/>
      <c r="BJ364" s="387"/>
      <c r="BK364" s="387"/>
    </row>
    <row r="365" spans="6:63" s="385" customFormat="1" ht="16.5" customHeight="1">
      <c r="F365" s="386"/>
      <c r="R365" s="387"/>
      <c r="S365" s="387"/>
      <c r="T365" s="387"/>
      <c r="U365" s="387"/>
      <c r="V365" s="864"/>
      <c r="BC365" s="387"/>
      <c r="BD365" s="387"/>
      <c r="BE365" s="387"/>
      <c r="BF365" s="387"/>
      <c r="BG365" s="387"/>
      <c r="BH365" s="387"/>
      <c r="BI365" s="387"/>
      <c r="BJ365" s="387"/>
      <c r="BK365" s="387"/>
    </row>
    <row r="366" spans="6:63" s="385" customFormat="1" ht="16.5" customHeight="1">
      <c r="F366" s="386"/>
      <c r="R366" s="387"/>
      <c r="S366" s="387"/>
      <c r="T366" s="387"/>
      <c r="U366" s="387"/>
      <c r="V366" s="864"/>
      <c r="BC366" s="387"/>
      <c r="BD366" s="387"/>
      <c r="BE366" s="387"/>
      <c r="BF366" s="387"/>
      <c r="BG366" s="387"/>
      <c r="BH366" s="387"/>
      <c r="BI366" s="387"/>
      <c r="BJ366" s="387"/>
      <c r="BK366" s="387"/>
    </row>
    <row r="367" spans="6:63" s="385" customFormat="1" ht="16.5" customHeight="1">
      <c r="F367" s="386"/>
      <c r="R367" s="387"/>
      <c r="S367" s="387"/>
      <c r="T367" s="387"/>
      <c r="U367" s="387"/>
      <c r="V367" s="864"/>
      <c r="BC367" s="387"/>
      <c r="BD367" s="387"/>
      <c r="BE367" s="387"/>
      <c r="BF367" s="387"/>
      <c r="BG367" s="387"/>
      <c r="BH367" s="387"/>
      <c r="BI367" s="387"/>
      <c r="BJ367" s="387"/>
      <c r="BK367" s="387"/>
    </row>
    <row r="368" spans="6:63" s="385" customFormat="1" ht="16.5" customHeight="1">
      <c r="F368" s="386"/>
      <c r="R368" s="387"/>
      <c r="S368" s="387"/>
      <c r="T368" s="387"/>
      <c r="U368" s="387"/>
      <c r="V368" s="864"/>
      <c r="BC368" s="387"/>
      <c r="BD368" s="387"/>
      <c r="BE368" s="387"/>
      <c r="BF368" s="387"/>
      <c r="BG368" s="387"/>
      <c r="BH368" s="387"/>
      <c r="BI368" s="387"/>
      <c r="BJ368" s="387"/>
      <c r="BK368" s="387"/>
    </row>
    <row r="369" spans="6:63" s="385" customFormat="1" ht="16.5" customHeight="1">
      <c r="F369" s="386"/>
      <c r="R369" s="387"/>
      <c r="S369" s="387"/>
      <c r="T369" s="387"/>
      <c r="U369" s="387"/>
      <c r="V369" s="864"/>
      <c r="BC369" s="387"/>
      <c r="BD369" s="387"/>
      <c r="BE369" s="387"/>
      <c r="BF369" s="387"/>
      <c r="BG369" s="387"/>
      <c r="BH369" s="387"/>
      <c r="BI369" s="387"/>
      <c r="BJ369" s="387"/>
      <c r="BK369" s="387"/>
    </row>
    <row r="370" spans="6:63" s="385" customFormat="1" ht="16.5" customHeight="1">
      <c r="F370" s="386"/>
      <c r="R370" s="387"/>
      <c r="S370" s="387"/>
      <c r="T370" s="387"/>
      <c r="U370" s="387"/>
      <c r="V370" s="864"/>
      <c r="BC370" s="387"/>
      <c r="BD370" s="387"/>
      <c r="BE370" s="387"/>
      <c r="BF370" s="387"/>
      <c r="BG370" s="387"/>
      <c r="BH370" s="387"/>
      <c r="BI370" s="387"/>
      <c r="BJ370" s="387"/>
      <c r="BK370" s="387"/>
    </row>
    <row r="371" spans="6:63" s="385" customFormat="1" ht="16.5" customHeight="1">
      <c r="F371" s="386"/>
      <c r="R371" s="387"/>
      <c r="S371" s="387"/>
      <c r="T371" s="387"/>
      <c r="U371" s="387"/>
      <c r="V371" s="864"/>
      <c r="BC371" s="387"/>
      <c r="BD371" s="387"/>
      <c r="BE371" s="387"/>
      <c r="BF371" s="387"/>
      <c r="BG371" s="387"/>
      <c r="BH371" s="387"/>
      <c r="BI371" s="387"/>
      <c r="BJ371" s="387"/>
      <c r="BK371" s="387"/>
    </row>
    <row r="372" spans="6:63" s="385" customFormat="1" ht="16.5" customHeight="1">
      <c r="F372" s="386"/>
      <c r="R372" s="387"/>
      <c r="S372" s="387"/>
      <c r="T372" s="387"/>
      <c r="U372" s="387"/>
      <c r="V372" s="864"/>
      <c r="BC372" s="387"/>
      <c r="BD372" s="387"/>
      <c r="BE372" s="387"/>
      <c r="BF372" s="387"/>
      <c r="BG372" s="387"/>
      <c r="BH372" s="387"/>
      <c r="BI372" s="387"/>
      <c r="BJ372" s="387"/>
      <c r="BK372" s="387"/>
    </row>
    <row r="373" spans="6:63" s="385" customFormat="1" ht="16.5" customHeight="1">
      <c r="F373" s="386"/>
      <c r="R373" s="387"/>
      <c r="S373" s="387"/>
      <c r="T373" s="387"/>
      <c r="U373" s="387"/>
      <c r="V373" s="864"/>
      <c r="BC373" s="387"/>
      <c r="BD373" s="387"/>
      <c r="BE373" s="387"/>
      <c r="BF373" s="387"/>
      <c r="BG373" s="387"/>
      <c r="BH373" s="387"/>
      <c r="BI373" s="387"/>
      <c r="BJ373" s="387"/>
      <c r="BK373" s="387"/>
    </row>
    <row r="374" spans="6:63" s="385" customFormat="1" ht="16.5" customHeight="1">
      <c r="F374" s="386"/>
      <c r="R374" s="387"/>
      <c r="S374" s="387"/>
      <c r="T374" s="387"/>
      <c r="U374" s="387"/>
      <c r="V374" s="864"/>
      <c r="BC374" s="387"/>
      <c r="BD374" s="387"/>
      <c r="BE374" s="387"/>
      <c r="BF374" s="387"/>
      <c r="BG374" s="387"/>
      <c r="BH374" s="387"/>
      <c r="BI374" s="387"/>
      <c r="BJ374" s="387"/>
      <c r="BK374" s="387"/>
    </row>
    <row r="375" spans="6:63" s="385" customFormat="1" ht="16.5" customHeight="1">
      <c r="F375" s="386"/>
      <c r="R375" s="387"/>
      <c r="S375" s="387"/>
      <c r="T375" s="387"/>
      <c r="U375" s="387"/>
      <c r="V375" s="864"/>
      <c r="BC375" s="387"/>
      <c r="BD375" s="387"/>
      <c r="BE375" s="387"/>
      <c r="BF375" s="387"/>
      <c r="BG375" s="387"/>
      <c r="BH375" s="387"/>
      <c r="BI375" s="387"/>
      <c r="BJ375" s="387"/>
      <c r="BK375" s="387"/>
    </row>
    <row r="376" spans="6:63" s="385" customFormat="1" ht="16.5" customHeight="1">
      <c r="F376" s="386"/>
      <c r="R376" s="387"/>
      <c r="S376" s="387"/>
      <c r="T376" s="387"/>
      <c r="U376" s="387"/>
      <c r="V376" s="864"/>
      <c r="BC376" s="387"/>
      <c r="BD376" s="387"/>
      <c r="BE376" s="387"/>
      <c r="BF376" s="387"/>
      <c r="BG376" s="387"/>
      <c r="BH376" s="387"/>
      <c r="BI376" s="387"/>
      <c r="BJ376" s="387"/>
      <c r="BK376" s="387"/>
    </row>
    <row r="377" spans="6:63" s="385" customFormat="1" ht="16.5" customHeight="1">
      <c r="F377" s="386"/>
      <c r="R377" s="387"/>
      <c r="S377" s="387"/>
      <c r="T377" s="387"/>
      <c r="U377" s="387"/>
      <c r="V377" s="864"/>
      <c r="BC377" s="387"/>
      <c r="BD377" s="387"/>
      <c r="BE377" s="387"/>
      <c r="BF377" s="387"/>
      <c r="BG377" s="387"/>
      <c r="BH377" s="387"/>
      <c r="BI377" s="387"/>
      <c r="BJ377" s="387"/>
      <c r="BK377" s="387"/>
    </row>
    <row r="378" spans="6:63" s="385" customFormat="1" ht="16.5" customHeight="1">
      <c r="F378" s="386"/>
      <c r="R378" s="387"/>
      <c r="S378" s="387"/>
      <c r="T378" s="387"/>
      <c r="U378" s="387"/>
      <c r="V378" s="864"/>
      <c r="BC378" s="387"/>
      <c r="BD378" s="387"/>
      <c r="BE378" s="387"/>
      <c r="BF378" s="387"/>
      <c r="BG378" s="387"/>
      <c r="BH378" s="387"/>
      <c r="BI378" s="387"/>
      <c r="BJ378" s="387"/>
      <c r="BK378" s="387"/>
    </row>
    <row r="379" spans="6:63" s="385" customFormat="1" ht="16.5" customHeight="1">
      <c r="F379" s="386"/>
      <c r="R379" s="387"/>
      <c r="S379" s="387"/>
      <c r="T379" s="387"/>
      <c r="U379" s="387"/>
      <c r="V379" s="864"/>
      <c r="BC379" s="387"/>
      <c r="BD379" s="387"/>
      <c r="BE379" s="387"/>
      <c r="BF379" s="387"/>
      <c r="BG379" s="387"/>
      <c r="BH379" s="387"/>
      <c r="BI379" s="387"/>
      <c r="BJ379" s="387"/>
      <c r="BK379" s="387"/>
    </row>
    <row r="380" spans="6:63" s="385" customFormat="1" ht="16.5" customHeight="1">
      <c r="F380" s="386"/>
      <c r="R380" s="387"/>
      <c r="S380" s="387"/>
      <c r="T380" s="387"/>
      <c r="U380" s="387"/>
      <c r="V380" s="864"/>
      <c r="BC380" s="387"/>
      <c r="BD380" s="387"/>
      <c r="BE380" s="387"/>
      <c r="BF380" s="387"/>
      <c r="BG380" s="387"/>
      <c r="BH380" s="387"/>
      <c r="BI380" s="387"/>
      <c r="BJ380" s="387"/>
      <c r="BK380" s="387"/>
    </row>
    <row r="381" spans="6:63" s="385" customFormat="1" ht="16.5" customHeight="1">
      <c r="F381" s="386"/>
      <c r="R381" s="387"/>
      <c r="S381" s="387"/>
      <c r="T381" s="387"/>
      <c r="U381" s="387"/>
      <c r="V381" s="864"/>
      <c r="BC381" s="387"/>
      <c r="BD381" s="387"/>
      <c r="BE381" s="387"/>
      <c r="BF381" s="387"/>
      <c r="BG381" s="387"/>
      <c r="BH381" s="387"/>
      <c r="BI381" s="387"/>
      <c r="BJ381" s="387"/>
      <c r="BK381" s="387"/>
    </row>
    <row r="382" spans="6:63" s="385" customFormat="1" ht="16.5" customHeight="1">
      <c r="F382" s="386"/>
      <c r="R382" s="387"/>
      <c r="S382" s="387"/>
      <c r="T382" s="387"/>
      <c r="U382" s="387"/>
      <c r="V382" s="864"/>
      <c r="BC382" s="387"/>
      <c r="BD382" s="387"/>
      <c r="BE382" s="387"/>
      <c r="BF382" s="387"/>
      <c r="BG382" s="387"/>
      <c r="BH382" s="387"/>
      <c r="BI382" s="387"/>
      <c r="BJ382" s="387"/>
      <c r="BK382" s="387"/>
    </row>
    <row r="383" spans="6:63" s="385" customFormat="1" ht="16.5" customHeight="1">
      <c r="F383" s="386"/>
      <c r="R383" s="387"/>
      <c r="S383" s="387"/>
      <c r="T383" s="387"/>
      <c r="U383" s="387"/>
      <c r="V383" s="864"/>
      <c r="BC383" s="387"/>
      <c r="BD383" s="387"/>
      <c r="BE383" s="387"/>
      <c r="BF383" s="387"/>
      <c r="BG383" s="387"/>
      <c r="BH383" s="387"/>
      <c r="BI383" s="387"/>
      <c r="BJ383" s="387"/>
      <c r="BK383" s="387"/>
    </row>
    <row r="384" spans="6:63" s="385" customFormat="1" ht="16.5" customHeight="1">
      <c r="F384" s="386"/>
      <c r="R384" s="387"/>
      <c r="S384" s="387"/>
      <c r="T384" s="387"/>
      <c r="U384" s="387"/>
      <c r="V384" s="864"/>
      <c r="BC384" s="387"/>
      <c r="BD384" s="387"/>
      <c r="BE384" s="387"/>
      <c r="BF384" s="387"/>
      <c r="BG384" s="387"/>
      <c r="BH384" s="387"/>
      <c r="BI384" s="387"/>
      <c r="BJ384" s="387"/>
      <c r="BK384" s="387"/>
    </row>
    <row r="385" spans="6:63" s="385" customFormat="1" ht="16.5" customHeight="1">
      <c r="F385" s="386"/>
      <c r="R385" s="387"/>
      <c r="S385" s="387"/>
      <c r="T385" s="387"/>
      <c r="U385" s="387"/>
      <c r="V385" s="864"/>
      <c r="BC385" s="387"/>
      <c r="BD385" s="387"/>
      <c r="BE385" s="387"/>
      <c r="BF385" s="387"/>
      <c r="BG385" s="387"/>
      <c r="BH385" s="387"/>
      <c r="BI385" s="387"/>
      <c r="BJ385" s="387"/>
      <c r="BK385" s="387"/>
    </row>
    <row r="386" spans="6:63" s="385" customFormat="1" ht="16.5" customHeight="1">
      <c r="F386" s="386"/>
      <c r="R386" s="387"/>
      <c r="S386" s="387"/>
      <c r="T386" s="387"/>
      <c r="U386" s="387"/>
      <c r="V386" s="864"/>
      <c r="BC386" s="387"/>
      <c r="BD386" s="387"/>
      <c r="BE386" s="387"/>
      <c r="BF386" s="387"/>
      <c r="BG386" s="387"/>
      <c r="BH386" s="387"/>
      <c r="BI386" s="387"/>
      <c r="BJ386" s="387"/>
      <c r="BK386" s="387"/>
    </row>
    <row r="387" spans="6:63" s="385" customFormat="1" ht="16.5" customHeight="1">
      <c r="F387" s="386"/>
      <c r="R387" s="387"/>
      <c r="S387" s="387"/>
      <c r="T387" s="387"/>
      <c r="U387" s="387"/>
      <c r="V387" s="864"/>
      <c r="BC387" s="387"/>
      <c r="BD387" s="387"/>
      <c r="BE387" s="387"/>
      <c r="BF387" s="387"/>
      <c r="BG387" s="387"/>
      <c r="BH387" s="387"/>
      <c r="BI387" s="387"/>
      <c r="BJ387" s="387"/>
      <c r="BK387" s="387"/>
    </row>
    <row r="388" spans="6:63" s="385" customFormat="1" ht="16.5" customHeight="1">
      <c r="F388" s="386"/>
      <c r="R388" s="387"/>
      <c r="S388" s="387"/>
      <c r="T388" s="387"/>
      <c r="U388" s="387"/>
      <c r="V388" s="864"/>
      <c r="BC388" s="387"/>
      <c r="BD388" s="387"/>
      <c r="BE388" s="387"/>
      <c r="BF388" s="387"/>
      <c r="BG388" s="387"/>
      <c r="BH388" s="387"/>
      <c r="BI388" s="387"/>
      <c r="BJ388" s="387"/>
      <c r="BK388" s="387"/>
    </row>
    <row r="389" spans="6:63" s="385" customFormat="1" ht="16.5" customHeight="1">
      <c r="F389" s="386"/>
      <c r="R389" s="387"/>
      <c r="S389" s="387"/>
      <c r="T389" s="387"/>
      <c r="U389" s="387"/>
      <c r="V389" s="864"/>
      <c r="BC389" s="387"/>
      <c r="BD389" s="387"/>
      <c r="BE389" s="387"/>
      <c r="BF389" s="387"/>
      <c r="BG389" s="387"/>
      <c r="BH389" s="387"/>
      <c r="BI389" s="387"/>
      <c r="BJ389" s="387"/>
      <c r="BK389" s="387"/>
    </row>
    <row r="390" spans="6:63" s="385" customFormat="1" ht="16.5" customHeight="1">
      <c r="F390" s="386"/>
      <c r="R390" s="387"/>
      <c r="S390" s="387"/>
      <c r="T390" s="387"/>
      <c r="U390" s="387"/>
      <c r="V390" s="864"/>
      <c r="BC390" s="387"/>
      <c r="BD390" s="387"/>
      <c r="BE390" s="387"/>
      <c r="BF390" s="387"/>
      <c r="BG390" s="387"/>
      <c r="BH390" s="387"/>
      <c r="BI390" s="387"/>
      <c r="BJ390" s="387"/>
      <c r="BK390" s="387"/>
    </row>
    <row r="391" spans="6:63" s="385" customFormat="1" ht="16.5" customHeight="1">
      <c r="F391" s="386"/>
      <c r="R391" s="387"/>
      <c r="S391" s="387"/>
      <c r="T391" s="387"/>
      <c r="U391" s="387"/>
      <c r="V391" s="864"/>
      <c r="BC391" s="387"/>
      <c r="BD391" s="387"/>
      <c r="BE391" s="387"/>
      <c r="BF391" s="387"/>
      <c r="BG391" s="387"/>
      <c r="BH391" s="387"/>
      <c r="BI391" s="387"/>
      <c r="BJ391" s="387"/>
      <c r="BK391" s="387"/>
    </row>
    <row r="392" spans="6:63" s="385" customFormat="1" ht="16.5" customHeight="1">
      <c r="F392" s="386"/>
      <c r="R392" s="387"/>
      <c r="S392" s="387"/>
      <c r="T392" s="387"/>
      <c r="U392" s="387"/>
      <c r="V392" s="864"/>
      <c r="BC392" s="387"/>
      <c r="BD392" s="387"/>
      <c r="BE392" s="387"/>
      <c r="BF392" s="387"/>
      <c r="BG392" s="387"/>
      <c r="BH392" s="387"/>
      <c r="BI392" s="387"/>
      <c r="BJ392" s="387"/>
      <c r="BK392" s="387"/>
    </row>
    <row r="393" spans="6:63" s="385" customFormat="1" ht="16.5" customHeight="1">
      <c r="F393" s="386"/>
      <c r="R393" s="387"/>
      <c r="S393" s="387"/>
      <c r="T393" s="387"/>
      <c r="U393" s="387"/>
      <c r="V393" s="864"/>
      <c r="BC393" s="387"/>
      <c r="BD393" s="387"/>
      <c r="BE393" s="387"/>
      <c r="BF393" s="387"/>
      <c r="BG393" s="387"/>
      <c r="BH393" s="387"/>
      <c r="BI393" s="387"/>
      <c r="BJ393" s="387"/>
      <c r="BK393" s="387"/>
    </row>
    <row r="394" spans="6:63" s="385" customFormat="1" ht="16.5" customHeight="1">
      <c r="F394" s="386"/>
      <c r="R394" s="387"/>
      <c r="S394" s="387"/>
      <c r="T394" s="387"/>
      <c r="U394" s="387"/>
      <c r="V394" s="864"/>
      <c r="BC394" s="387"/>
      <c r="BD394" s="387"/>
      <c r="BE394" s="387"/>
      <c r="BF394" s="387"/>
      <c r="BG394" s="387"/>
      <c r="BH394" s="387"/>
      <c r="BI394" s="387"/>
      <c r="BJ394" s="387"/>
      <c r="BK394" s="387"/>
    </row>
    <row r="395" spans="6:63" s="385" customFormat="1" ht="16.5" customHeight="1">
      <c r="F395" s="386"/>
      <c r="R395" s="387"/>
      <c r="S395" s="387"/>
      <c r="T395" s="387"/>
      <c r="U395" s="387"/>
      <c r="V395" s="864"/>
      <c r="BC395" s="387"/>
      <c r="BD395" s="387"/>
      <c r="BE395" s="387"/>
      <c r="BF395" s="387"/>
      <c r="BG395" s="387"/>
      <c r="BH395" s="387"/>
      <c r="BI395" s="387"/>
      <c r="BJ395" s="387"/>
      <c r="BK395" s="387"/>
    </row>
    <row r="396" spans="6:63" s="385" customFormat="1" ht="16.5" customHeight="1">
      <c r="F396" s="386"/>
      <c r="R396" s="387"/>
      <c r="S396" s="387"/>
      <c r="T396" s="387"/>
      <c r="U396" s="387"/>
      <c r="V396" s="864"/>
      <c r="BC396" s="387"/>
      <c r="BD396" s="387"/>
      <c r="BE396" s="387"/>
      <c r="BF396" s="387"/>
      <c r="BG396" s="387"/>
      <c r="BH396" s="387"/>
      <c r="BI396" s="387"/>
      <c r="BJ396" s="387"/>
      <c r="BK396" s="387"/>
    </row>
    <row r="397" spans="6:63" s="385" customFormat="1" ht="16.5" customHeight="1">
      <c r="F397" s="386"/>
      <c r="R397" s="387"/>
      <c r="S397" s="387"/>
      <c r="T397" s="387"/>
      <c r="U397" s="387"/>
      <c r="V397" s="864"/>
      <c r="BC397" s="387"/>
      <c r="BD397" s="387"/>
      <c r="BE397" s="387"/>
      <c r="BF397" s="387"/>
      <c r="BG397" s="387"/>
      <c r="BH397" s="387"/>
      <c r="BI397" s="387"/>
      <c r="BJ397" s="387"/>
      <c r="BK397" s="387"/>
    </row>
    <row r="398" spans="6:63" s="385" customFormat="1" ht="16.5" customHeight="1">
      <c r="F398" s="386"/>
      <c r="R398" s="387"/>
      <c r="S398" s="387"/>
      <c r="T398" s="387"/>
      <c r="U398" s="387"/>
      <c r="V398" s="864"/>
      <c r="BC398" s="387"/>
      <c r="BD398" s="387"/>
      <c r="BE398" s="387"/>
      <c r="BF398" s="387"/>
      <c r="BG398" s="387"/>
      <c r="BH398" s="387"/>
      <c r="BI398" s="387"/>
      <c r="BJ398" s="387"/>
      <c r="BK398" s="387"/>
    </row>
    <row r="399" spans="6:63" s="385" customFormat="1" ht="16.5" customHeight="1">
      <c r="F399" s="386"/>
      <c r="R399" s="387"/>
      <c r="S399" s="387"/>
      <c r="T399" s="387"/>
      <c r="U399" s="387"/>
      <c r="V399" s="864"/>
      <c r="BC399" s="387"/>
      <c r="BD399" s="387"/>
      <c r="BE399" s="387"/>
      <c r="BF399" s="387"/>
      <c r="BG399" s="387"/>
      <c r="BH399" s="387"/>
      <c r="BI399" s="387"/>
      <c r="BJ399" s="387"/>
      <c r="BK399" s="387"/>
    </row>
    <row r="400" spans="6:63" s="385" customFormat="1" ht="16.5" customHeight="1">
      <c r="F400" s="386"/>
      <c r="R400" s="387"/>
      <c r="S400" s="387"/>
      <c r="T400" s="387"/>
      <c r="U400" s="387"/>
      <c r="V400" s="864"/>
      <c r="BC400" s="387"/>
      <c r="BD400" s="387"/>
      <c r="BE400" s="387"/>
      <c r="BF400" s="387"/>
      <c r="BG400" s="387"/>
      <c r="BH400" s="387"/>
      <c r="BI400" s="387"/>
      <c r="BJ400" s="387"/>
      <c r="BK400" s="387"/>
    </row>
    <row r="401" spans="6:63" s="385" customFormat="1" ht="16.5" customHeight="1">
      <c r="F401" s="386"/>
      <c r="R401" s="387"/>
      <c r="S401" s="387"/>
      <c r="T401" s="387"/>
      <c r="U401" s="387"/>
      <c r="V401" s="864"/>
      <c r="BC401" s="387"/>
      <c r="BD401" s="387"/>
      <c r="BE401" s="387"/>
      <c r="BF401" s="387"/>
      <c r="BG401" s="387"/>
      <c r="BH401" s="387"/>
      <c r="BI401" s="387"/>
      <c r="BJ401" s="387"/>
      <c r="BK401" s="387"/>
    </row>
    <row r="402" spans="6:63" s="385" customFormat="1" ht="16.5" customHeight="1">
      <c r="F402" s="386"/>
      <c r="R402" s="387"/>
      <c r="S402" s="387"/>
      <c r="T402" s="387"/>
      <c r="U402" s="387"/>
      <c r="V402" s="864"/>
      <c r="BC402" s="387"/>
      <c r="BD402" s="387"/>
      <c r="BE402" s="387"/>
      <c r="BF402" s="387"/>
      <c r="BG402" s="387"/>
      <c r="BH402" s="387"/>
      <c r="BI402" s="387"/>
      <c r="BJ402" s="387"/>
      <c r="BK402" s="387"/>
    </row>
    <row r="403" spans="6:63" s="385" customFormat="1" ht="16.5" customHeight="1">
      <c r="F403" s="386"/>
      <c r="R403" s="387"/>
      <c r="S403" s="387"/>
      <c r="T403" s="387"/>
      <c r="U403" s="387"/>
      <c r="V403" s="864"/>
      <c r="BC403" s="387"/>
      <c r="BD403" s="387"/>
      <c r="BE403" s="387"/>
      <c r="BF403" s="387"/>
      <c r="BG403" s="387"/>
      <c r="BH403" s="387"/>
      <c r="BI403" s="387"/>
      <c r="BJ403" s="387"/>
      <c r="BK403" s="387"/>
    </row>
    <row r="404" spans="6:63" s="385" customFormat="1" ht="16.5" customHeight="1">
      <c r="F404" s="386"/>
      <c r="R404" s="387"/>
      <c r="S404" s="387"/>
      <c r="T404" s="387"/>
      <c r="U404" s="387"/>
      <c r="V404" s="864"/>
      <c r="BC404" s="387"/>
      <c r="BD404" s="387"/>
      <c r="BE404" s="387"/>
      <c r="BF404" s="387"/>
      <c r="BG404" s="387"/>
      <c r="BH404" s="387"/>
      <c r="BI404" s="387"/>
      <c r="BJ404" s="387"/>
      <c r="BK404" s="387"/>
    </row>
    <row r="405" spans="6:63" s="385" customFormat="1" ht="16.5" customHeight="1">
      <c r="F405" s="386"/>
      <c r="R405" s="387"/>
      <c r="S405" s="387"/>
      <c r="T405" s="387"/>
      <c r="U405" s="387"/>
      <c r="V405" s="864"/>
      <c r="BC405" s="387"/>
      <c r="BD405" s="387"/>
      <c r="BE405" s="387"/>
      <c r="BF405" s="387"/>
      <c r="BG405" s="387"/>
      <c r="BH405" s="387"/>
      <c r="BI405" s="387"/>
      <c r="BJ405" s="387"/>
      <c r="BK405" s="387"/>
    </row>
    <row r="406" spans="6:63" s="385" customFormat="1" ht="16.5" customHeight="1">
      <c r="F406" s="386"/>
      <c r="R406" s="387"/>
      <c r="S406" s="387"/>
      <c r="T406" s="387"/>
      <c r="U406" s="387"/>
      <c r="V406" s="864"/>
      <c r="BC406" s="387"/>
      <c r="BD406" s="387"/>
      <c r="BE406" s="387"/>
      <c r="BF406" s="387"/>
      <c r="BG406" s="387"/>
      <c r="BH406" s="387"/>
      <c r="BI406" s="387"/>
      <c r="BJ406" s="387"/>
      <c r="BK406" s="387"/>
    </row>
    <row r="407" spans="6:63" s="385" customFormat="1" ht="16.5" customHeight="1">
      <c r="F407" s="386"/>
      <c r="R407" s="387"/>
      <c r="S407" s="387"/>
      <c r="T407" s="387"/>
      <c r="U407" s="387"/>
      <c r="V407" s="864"/>
      <c r="BC407" s="387"/>
      <c r="BD407" s="387"/>
      <c r="BE407" s="387"/>
      <c r="BF407" s="387"/>
      <c r="BG407" s="387"/>
      <c r="BH407" s="387"/>
      <c r="BI407" s="387"/>
      <c r="BJ407" s="387"/>
      <c r="BK407" s="387"/>
    </row>
    <row r="408" spans="6:63" s="385" customFormat="1" ht="16.5" customHeight="1">
      <c r="F408" s="386"/>
      <c r="R408" s="387"/>
      <c r="S408" s="387"/>
      <c r="T408" s="387"/>
      <c r="U408" s="387"/>
      <c r="V408" s="864"/>
      <c r="BC408" s="387"/>
      <c r="BD408" s="387"/>
      <c r="BE408" s="387"/>
      <c r="BF408" s="387"/>
      <c r="BG408" s="387"/>
      <c r="BH408" s="387"/>
      <c r="BI408" s="387"/>
      <c r="BJ408" s="387"/>
      <c r="BK408" s="387"/>
    </row>
    <row r="409" spans="6:63" s="385" customFormat="1" ht="16.5" customHeight="1">
      <c r="F409" s="386"/>
      <c r="R409" s="387"/>
      <c r="S409" s="387"/>
      <c r="T409" s="387"/>
      <c r="U409" s="387"/>
      <c r="V409" s="864"/>
      <c r="BC409" s="387"/>
      <c r="BD409" s="387"/>
      <c r="BE409" s="387"/>
      <c r="BF409" s="387"/>
      <c r="BG409" s="387"/>
      <c r="BH409" s="387"/>
      <c r="BI409" s="387"/>
      <c r="BJ409" s="387"/>
      <c r="BK409" s="387"/>
    </row>
    <row r="410" spans="6:63" s="385" customFormat="1" ht="16.5" customHeight="1">
      <c r="F410" s="386"/>
      <c r="R410" s="387"/>
      <c r="S410" s="387"/>
      <c r="T410" s="387"/>
      <c r="U410" s="387"/>
      <c r="V410" s="864"/>
      <c r="BC410" s="387"/>
      <c r="BD410" s="387"/>
      <c r="BE410" s="387"/>
      <c r="BF410" s="387"/>
      <c r="BG410" s="387"/>
      <c r="BH410" s="387"/>
      <c r="BI410" s="387"/>
      <c r="BJ410" s="387"/>
      <c r="BK410" s="387"/>
    </row>
    <row r="411" spans="6:63" s="385" customFormat="1" ht="16.5" customHeight="1">
      <c r="F411" s="386"/>
      <c r="R411" s="387"/>
      <c r="S411" s="387"/>
      <c r="T411" s="387"/>
      <c r="U411" s="387"/>
      <c r="V411" s="864"/>
      <c r="BC411" s="387"/>
      <c r="BD411" s="387"/>
      <c r="BE411" s="387"/>
      <c r="BF411" s="387"/>
      <c r="BG411" s="387"/>
      <c r="BH411" s="387"/>
      <c r="BI411" s="387"/>
      <c r="BJ411" s="387"/>
      <c r="BK411" s="387"/>
    </row>
    <row r="412" spans="6:63" s="385" customFormat="1" ht="16.5" customHeight="1">
      <c r="F412" s="386"/>
      <c r="R412" s="387"/>
      <c r="S412" s="387"/>
      <c r="T412" s="387"/>
      <c r="U412" s="387"/>
      <c r="V412" s="864"/>
      <c r="BC412" s="387"/>
      <c r="BD412" s="387"/>
      <c r="BE412" s="387"/>
      <c r="BF412" s="387"/>
      <c r="BG412" s="387"/>
      <c r="BH412" s="387"/>
      <c r="BI412" s="387"/>
      <c r="BJ412" s="387"/>
      <c r="BK412" s="387"/>
    </row>
    <row r="413" spans="6:63" s="385" customFormat="1" ht="16.5" customHeight="1">
      <c r="F413" s="386"/>
      <c r="R413" s="387"/>
      <c r="S413" s="387"/>
      <c r="T413" s="387"/>
      <c r="U413" s="387"/>
      <c r="V413" s="864"/>
      <c r="BC413" s="387"/>
      <c r="BD413" s="387"/>
      <c r="BE413" s="387"/>
      <c r="BF413" s="387"/>
      <c r="BG413" s="387"/>
      <c r="BH413" s="387"/>
      <c r="BI413" s="387"/>
      <c r="BJ413" s="387"/>
      <c r="BK413" s="387"/>
    </row>
    <row r="414" spans="6:63" s="385" customFormat="1" ht="16.5" customHeight="1">
      <c r="F414" s="386"/>
      <c r="R414" s="387"/>
      <c r="S414" s="387"/>
      <c r="T414" s="387"/>
      <c r="U414" s="387"/>
      <c r="V414" s="864"/>
      <c r="BC414" s="387"/>
      <c r="BD414" s="387"/>
      <c r="BE414" s="387"/>
      <c r="BF414" s="387"/>
      <c r="BG414" s="387"/>
      <c r="BH414" s="387"/>
      <c r="BI414" s="387"/>
      <c r="BJ414" s="387"/>
      <c r="BK414" s="387"/>
    </row>
    <row r="415" spans="6:63" s="385" customFormat="1" ht="16.5" customHeight="1">
      <c r="F415" s="386"/>
      <c r="R415" s="387"/>
      <c r="S415" s="387"/>
      <c r="T415" s="387"/>
      <c r="U415" s="387"/>
      <c r="V415" s="864"/>
      <c r="BC415" s="387"/>
      <c r="BD415" s="387"/>
      <c r="BE415" s="387"/>
      <c r="BF415" s="387"/>
      <c r="BG415" s="387"/>
      <c r="BH415" s="387"/>
      <c r="BI415" s="387"/>
      <c r="BJ415" s="387"/>
      <c r="BK415" s="387"/>
    </row>
    <row r="416" spans="6:63" s="385" customFormat="1" ht="16.5" customHeight="1">
      <c r="F416" s="386"/>
      <c r="R416" s="387"/>
      <c r="S416" s="387"/>
      <c r="T416" s="387"/>
      <c r="U416" s="387"/>
      <c r="V416" s="864"/>
      <c r="BC416" s="387"/>
      <c r="BD416" s="387"/>
      <c r="BE416" s="387"/>
      <c r="BF416" s="387"/>
      <c r="BG416" s="387"/>
      <c r="BH416" s="387"/>
      <c r="BI416" s="387"/>
      <c r="BJ416" s="387"/>
      <c r="BK416" s="387"/>
    </row>
    <row r="417" spans="6:63" s="385" customFormat="1" ht="16.5" customHeight="1">
      <c r="F417" s="386"/>
      <c r="R417" s="387"/>
      <c r="S417" s="387"/>
      <c r="T417" s="387"/>
      <c r="U417" s="387"/>
      <c r="V417" s="864"/>
      <c r="BC417" s="387"/>
      <c r="BD417" s="387"/>
      <c r="BE417" s="387"/>
      <c r="BF417" s="387"/>
      <c r="BG417" s="387"/>
      <c r="BH417" s="387"/>
      <c r="BI417" s="387"/>
      <c r="BJ417" s="387"/>
      <c r="BK417" s="387"/>
    </row>
    <row r="418" spans="6:63" s="385" customFormat="1" ht="16.5" customHeight="1">
      <c r="F418" s="386"/>
      <c r="R418" s="387"/>
      <c r="S418" s="387"/>
      <c r="T418" s="387"/>
      <c r="U418" s="387"/>
      <c r="V418" s="864"/>
      <c r="BC418" s="387"/>
      <c r="BD418" s="387"/>
      <c r="BE418" s="387"/>
      <c r="BF418" s="387"/>
      <c r="BG418" s="387"/>
      <c r="BH418" s="387"/>
      <c r="BI418" s="387"/>
      <c r="BJ418" s="387"/>
      <c r="BK418" s="387"/>
    </row>
    <row r="419" spans="6:63" s="385" customFormat="1" ht="16.5" customHeight="1">
      <c r="F419" s="386"/>
      <c r="R419" s="387"/>
      <c r="S419" s="387"/>
      <c r="T419" s="387"/>
      <c r="U419" s="387"/>
      <c r="V419" s="864"/>
      <c r="BC419" s="387"/>
      <c r="BD419" s="387"/>
      <c r="BE419" s="387"/>
      <c r="BF419" s="387"/>
      <c r="BG419" s="387"/>
      <c r="BH419" s="387"/>
      <c r="BI419" s="387"/>
      <c r="BJ419" s="387"/>
      <c r="BK419" s="387"/>
    </row>
    <row r="420" spans="6:63" s="385" customFormat="1" ht="16.5" customHeight="1">
      <c r="F420" s="386"/>
      <c r="R420" s="387"/>
      <c r="S420" s="387"/>
      <c r="T420" s="387"/>
      <c r="U420" s="387"/>
      <c r="V420" s="864"/>
      <c r="BC420" s="387"/>
      <c r="BD420" s="387"/>
      <c r="BE420" s="387"/>
      <c r="BF420" s="387"/>
      <c r="BG420" s="387"/>
      <c r="BH420" s="387"/>
      <c r="BI420" s="387"/>
      <c r="BJ420" s="387"/>
      <c r="BK420" s="387"/>
    </row>
    <row r="421" spans="6:63" s="385" customFormat="1" ht="16.5" customHeight="1">
      <c r="F421" s="386"/>
      <c r="R421" s="387"/>
      <c r="S421" s="387"/>
      <c r="T421" s="387"/>
      <c r="U421" s="387"/>
      <c r="V421" s="864"/>
      <c r="BC421" s="387"/>
      <c r="BD421" s="387"/>
      <c r="BE421" s="387"/>
      <c r="BF421" s="387"/>
      <c r="BG421" s="387"/>
      <c r="BH421" s="387"/>
      <c r="BI421" s="387"/>
      <c r="BJ421" s="387"/>
      <c r="BK421" s="387"/>
    </row>
    <row r="422" spans="6:63" s="385" customFormat="1" ht="16.5" customHeight="1">
      <c r="F422" s="386"/>
      <c r="R422" s="387"/>
      <c r="S422" s="387"/>
      <c r="T422" s="387"/>
      <c r="U422" s="387"/>
      <c r="V422" s="864"/>
      <c r="BC422" s="387"/>
      <c r="BD422" s="387"/>
      <c r="BE422" s="387"/>
      <c r="BF422" s="387"/>
      <c r="BG422" s="387"/>
      <c r="BH422" s="387"/>
      <c r="BI422" s="387"/>
      <c r="BJ422" s="387"/>
      <c r="BK422" s="387"/>
    </row>
    <row r="423" spans="6:63" s="385" customFormat="1" ht="16.5" customHeight="1">
      <c r="F423" s="386"/>
      <c r="R423" s="387"/>
      <c r="S423" s="387"/>
      <c r="T423" s="387"/>
      <c r="U423" s="387"/>
      <c r="V423" s="864"/>
      <c r="BC423" s="387"/>
      <c r="BD423" s="387"/>
      <c r="BE423" s="387"/>
      <c r="BF423" s="387"/>
      <c r="BG423" s="387"/>
      <c r="BH423" s="387"/>
      <c r="BI423" s="387"/>
      <c r="BJ423" s="387"/>
      <c r="BK423" s="387"/>
    </row>
    <row r="424" spans="6:63" s="385" customFormat="1" ht="16.5" customHeight="1">
      <c r="F424" s="386"/>
      <c r="R424" s="387"/>
      <c r="S424" s="387"/>
      <c r="T424" s="387"/>
      <c r="U424" s="387"/>
      <c r="V424" s="864"/>
      <c r="BC424" s="387"/>
      <c r="BD424" s="387"/>
      <c r="BE424" s="387"/>
      <c r="BF424" s="387"/>
      <c r="BG424" s="387"/>
      <c r="BH424" s="387"/>
      <c r="BI424" s="387"/>
      <c r="BJ424" s="387"/>
      <c r="BK424" s="387"/>
    </row>
    <row r="425" spans="6:63" s="385" customFormat="1" ht="16.5" customHeight="1">
      <c r="F425" s="386"/>
      <c r="R425" s="387"/>
      <c r="S425" s="387"/>
      <c r="T425" s="387"/>
      <c r="U425" s="387"/>
      <c r="V425" s="864"/>
      <c r="BC425" s="387"/>
      <c r="BD425" s="387"/>
      <c r="BE425" s="387"/>
      <c r="BF425" s="387"/>
      <c r="BG425" s="387"/>
      <c r="BH425" s="387"/>
      <c r="BI425" s="387"/>
      <c r="BJ425" s="387"/>
      <c r="BK425" s="387"/>
    </row>
    <row r="426" spans="6:63" s="385" customFormat="1" ht="16.5" customHeight="1">
      <c r="F426" s="386"/>
      <c r="R426" s="387"/>
      <c r="S426" s="387"/>
      <c r="T426" s="387"/>
      <c r="U426" s="387"/>
      <c r="V426" s="864"/>
      <c r="BC426" s="387"/>
      <c r="BD426" s="387"/>
      <c r="BE426" s="387"/>
      <c r="BF426" s="387"/>
      <c r="BG426" s="387"/>
      <c r="BH426" s="387"/>
      <c r="BI426" s="387"/>
      <c r="BJ426" s="387"/>
      <c r="BK426" s="387"/>
    </row>
    <row r="427" spans="6:63" s="385" customFormat="1" ht="16.5" customHeight="1">
      <c r="F427" s="386"/>
      <c r="R427" s="387"/>
      <c r="S427" s="387"/>
      <c r="T427" s="387"/>
      <c r="U427" s="387"/>
      <c r="V427" s="864"/>
      <c r="BC427" s="387"/>
      <c r="BD427" s="387"/>
      <c r="BE427" s="387"/>
      <c r="BF427" s="387"/>
      <c r="BG427" s="387"/>
      <c r="BH427" s="387"/>
      <c r="BI427" s="387"/>
      <c r="BJ427" s="387"/>
      <c r="BK427" s="387"/>
    </row>
    <row r="428" spans="6:63" s="385" customFormat="1" ht="16.5" customHeight="1">
      <c r="F428" s="386"/>
      <c r="R428" s="387"/>
      <c r="S428" s="387"/>
      <c r="T428" s="387"/>
      <c r="U428" s="387"/>
      <c r="V428" s="864"/>
      <c r="BC428" s="387"/>
      <c r="BD428" s="387"/>
      <c r="BE428" s="387"/>
      <c r="BF428" s="387"/>
      <c r="BG428" s="387"/>
      <c r="BH428" s="387"/>
      <c r="BI428" s="387"/>
      <c r="BJ428" s="387"/>
      <c r="BK428" s="387"/>
    </row>
    <row r="429" spans="6:63" s="385" customFormat="1" ht="16.5" customHeight="1">
      <c r="F429" s="386"/>
      <c r="R429" s="387"/>
      <c r="S429" s="387"/>
      <c r="T429" s="387"/>
      <c r="U429" s="387"/>
      <c r="V429" s="864"/>
      <c r="BC429" s="387"/>
      <c r="BD429" s="387"/>
      <c r="BE429" s="387"/>
      <c r="BF429" s="387"/>
      <c r="BG429" s="387"/>
      <c r="BH429" s="387"/>
      <c r="BI429" s="387"/>
      <c r="BJ429" s="387"/>
      <c r="BK429" s="387"/>
    </row>
    <row r="430" spans="6:63" s="385" customFormat="1" ht="16.5" customHeight="1">
      <c r="F430" s="386"/>
      <c r="R430" s="387"/>
      <c r="S430" s="387"/>
      <c r="T430" s="387"/>
      <c r="U430" s="387"/>
      <c r="V430" s="864"/>
      <c r="BC430" s="387"/>
      <c r="BD430" s="387"/>
      <c r="BE430" s="387"/>
      <c r="BF430" s="387"/>
      <c r="BG430" s="387"/>
      <c r="BH430" s="387"/>
      <c r="BI430" s="387"/>
      <c r="BJ430" s="387"/>
      <c r="BK430" s="387"/>
    </row>
    <row r="431" spans="6:63" s="385" customFormat="1" ht="16.5" customHeight="1">
      <c r="F431" s="386"/>
      <c r="R431" s="387"/>
      <c r="S431" s="387"/>
      <c r="T431" s="387"/>
      <c r="U431" s="387"/>
      <c r="V431" s="864"/>
      <c r="BC431" s="387"/>
      <c r="BD431" s="387"/>
      <c r="BE431" s="387"/>
      <c r="BF431" s="387"/>
      <c r="BG431" s="387"/>
      <c r="BH431" s="387"/>
      <c r="BI431" s="387"/>
      <c r="BJ431" s="387"/>
      <c r="BK431" s="387"/>
    </row>
    <row r="432" spans="6:63" s="385" customFormat="1" ht="16.5" customHeight="1">
      <c r="F432" s="386"/>
      <c r="R432" s="387"/>
      <c r="S432" s="387"/>
      <c r="T432" s="387"/>
      <c r="U432" s="387"/>
      <c r="V432" s="864"/>
      <c r="BC432" s="387"/>
      <c r="BD432" s="387"/>
      <c r="BE432" s="387"/>
      <c r="BF432" s="387"/>
      <c r="BG432" s="387"/>
      <c r="BH432" s="387"/>
      <c r="BI432" s="387"/>
      <c r="BJ432" s="387"/>
      <c r="BK432" s="387"/>
    </row>
    <row r="433" spans="6:63" s="385" customFormat="1" ht="16.5" customHeight="1">
      <c r="F433" s="386"/>
      <c r="R433" s="387"/>
      <c r="S433" s="387"/>
      <c r="T433" s="387"/>
      <c r="U433" s="387"/>
      <c r="V433" s="864"/>
      <c r="BC433" s="387"/>
      <c r="BD433" s="387"/>
      <c r="BE433" s="387"/>
      <c r="BF433" s="387"/>
      <c r="BG433" s="387"/>
      <c r="BH433" s="387"/>
      <c r="BI433" s="387"/>
      <c r="BJ433" s="387"/>
      <c r="BK433" s="387"/>
    </row>
    <row r="434" spans="6:63" s="385" customFormat="1" ht="16.5" customHeight="1">
      <c r="F434" s="386"/>
      <c r="R434" s="387"/>
      <c r="S434" s="387"/>
      <c r="T434" s="387"/>
      <c r="U434" s="387"/>
      <c r="V434" s="864"/>
      <c r="BC434" s="387"/>
      <c r="BD434" s="387"/>
      <c r="BE434" s="387"/>
      <c r="BF434" s="387"/>
      <c r="BG434" s="387"/>
      <c r="BH434" s="387"/>
      <c r="BI434" s="387"/>
      <c r="BJ434" s="387"/>
      <c r="BK434" s="387"/>
    </row>
    <row r="435" spans="6:63" s="385" customFormat="1" ht="16.5" customHeight="1">
      <c r="F435" s="386"/>
      <c r="R435" s="387"/>
      <c r="S435" s="387"/>
      <c r="T435" s="387"/>
      <c r="U435" s="387"/>
      <c r="V435" s="864"/>
      <c r="BC435" s="387"/>
      <c r="BD435" s="387"/>
      <c r="BE435" s="387"/>
      <c r="BF435" s="387"/>
      <c r="BG435" s="387"/>
      <c r="BH435" s="387"/>
      <c r="BI435" s="387"/>
      <c r="BJ435" s="387"/>
      <c r="BK435" s="387"/>
    </row>
    <row r="436" spans="6:63" s="385" customFormat="1" ht="16.5" customHeight="1">
      <c r="F436" s="386"/>
      <c r="R436" s="387"/>
      <c r="S436" s="387"/>
      <c r="T436" s="387"/>
      <c r="U436" s="387"/>
      <c r="V436" s="864"/>
      <c r="BC436" s="387"/>
      <c r="BD436" s="387"/>
      <c r="BE436" s="387"/>
      <c r="BF436" s="387"/>
      <c r="BG436" s="387"/>
      <c r="BH436" s="387"/>
      <c r="BI436" s="387"/>
      <c r="BJ436" s="387"/>
      <c r="BK436" s="387"/>
    </row>
    <row r="437" spans="6:63" s="385" customFormat="1" ht="16.5" customHeight="1">
      <c r="F437" s="386"/>
      <c r="R437" s="387"/>
      <c r="S437" s="387"/>
      <c r="T437" s="387"/>
      <c r="U437" s="387"/>
      <c r="V437" s="864"/>
      <c r="BC437" s="387"/>
      <c r="BD437" s="387"/>
      <c r="BE437" s="387"/>
      <c r="BF437" s="387"/>
      <c r="BG437" s="387"/>
      <c r="BH437" s="387"/>
      <c r="BI437" s="387"/>
      <c r="BJ437" s="387"/>
      <c r="BK437" s="387"/>
    </row>
    <row r="438" spans="6:63" s="385" customFormat="1" ht="16.5" customHeight="1">
      <c r="F438" s="386"/>
      <c r="R438" s="387"/>
      <c r="S438" s="387"/>
      <c r="T438" s="387"/>
      <c r="U438" s="387"/>
      <c r="V438" s="864"/>
      <c r="BC438" s="387"/>
      <c r="BD438" s="387"/>
      <c r="BE438" s="387"/>
      <c r="BF438" s="387"/>
      <c r="BG438" s="387"/>
      <c r="BH438" s="387"/>
      <c r="BI438" s="387"/>
      <c r="BJ438" s="387"/>
      <c r="BK438" s="387"/>
    </row>
    <row r="439" spans="6:63" s="385" customFormat="1" ht="16.5" customHeight="1">
      <c r="F439" s="386"/>
      <c r="R439" s="387"/>
      <c r="S439" s="387"/>
      <c r="T439" s="387"/>
      <c r="U439" s="387"/>
      <c r="V439" s="864"/>
      <c r="BC439" s="387"/>
      <c r="BD439" s="387"/>
      <c r="BE439" s="387"/>
      <c r="BF439" s="387"/>
      <c r="BG439" s="387"/>
      <c r="BH439" s="387"/>
      <c r="BI439" s="387"/>
      <c r="BJ439" s="387"/>
      <c r="BK439" s="387"/>
    </row>
    <row r="440" spans="6:63" s="385" customFormat="1" ht="16.5" customHeight="1">
      <c r="F440" s="386"/>
      <c r="R440" s="387"/>
      <c r="S440" s="387"/>
      <c r="T440" s="387"/>
      <c r="U440" s="387"/>
      <c r="V440" s="864"/>
      <c r="BC440" s="387"/>
      <c r="BD440" s="387"/>
      <c r="BE440" s="387"/>
      <c r="BF440" s="387"/>
      <c r="BG440" s="387"/>
      <c r="BH440" s="387"/>
      <c r="BI440" s="387"/>
      <c r="BJ440" s="387"/>
      <c r="BK440" s="387"/>
    </row>
    <row r="441" spans="6:63" s="385" customFormat="1" ht="16.5" customHeight="1">
      <c r="F441" s="386"/>
      <c r="R441" s="387"/>
      <c r="S441" s="387"/>
      <c r="T441" s="387"/>
      <c r="U441" s="387"/>
      <c r="V441" s="864"/>
      <c r="BC441" s="387"/>
      <c r="BD441" s="387"/>
      <c r="BE441" s="387"/>
      <c r="BF441" s="387"/>
      <c r="BG441" s="387"/>
      <c r="BH441" s="387"/>
      <c r="BI441" s="387"/>
      <c r="BJ441" s="387"/>
      <c r="BK441" s="387"/>
    </row>
    <row r="442" spans="6:63" s="385" customFormat="1" ht="16.5" customHeight="1">
      <c r="F442" s="386"/>
      <c r="R442" s="387"/>
      <c r="S442" s="387"/>
      <c r="T442" s="387"/>
      <c r="U442" s="387"/>
      <c r="V442" s="864"/>
      <c r="BC442" s="387"/>
      <c r="BD442" s="387"/>
      <c r="BE442" s="387"/>
      <c r="BF442" s="387"/>
      <c r="BG442" s="387"/>
      <c r="BH442" s="387"/>
      <c r="BI442" s="387"/>
      <c r="BJ442" s="387"/>
      <c r="BK442" s="387"/>
    </row>
    <row r="443" spans="6:63" s="385" customFormat="1" ht="16.5" customHeight="1">
      <c r="F443" s="386"/>
      <c r="R443" s="387"/>
      <c r="S443" s="387"/>
      <c r="T443" s="387"/>
      <c r="U443" s="387"/>
      <c r="V443" s="864"/>
      <c r="BC443" s="387"/>
      <c r="BD443" s="387"/>
      <c r="BE443" s="387"/>
      <c r="BF443" s="387"/>
      <c r="BG443" s="387"/>
      <c r="BH443" s="387"/>
      <c r="BI443" s="387"/>
      <c r="BJ443" s="387"/>
      <c r="BK443" s="387"/>
    </row>
    <row r="444" spans="6:63" s="385" customFormat="1" ht="16.5" customHeight="1">
      <c r="F444" s="386"/>
      <c r="R444" s="387"/>
      <c r="S444" s="387"/>
      <c r="T444" s="387"/>
      <c r="U444" s="387"/>
      <c r="V444" s="864"/>
      <c r="BC444" s="387"/>
      <c r="BD444" s="387"/>
      <c r="BE444" s="387"/>
      <c r="BF444" s="387"/>
      <c r="BG444" s="387"/>
      <c r="BH444" s="387"/>
      <c r="BI444" s="387"/>
      <c r="BJ444" s="387"/>
      <c r="BK444" s="387"/>
    </row>
    <row r="445" spans="6:63" s="385" customFormat="1" ht="16.5" customHeight="1">
      <c r="F445" s="386"/>
      <c r="R445" s="387"/>
      <c r="S445" s="387"/>
      <c r="T445" s="387"/>
      <c r="U445" s="387"/>
      <c r="V445" s="864"/>
      <c r="BC445" s="387"/>
      <c r="BD445" s="387"/>
      <c r="BE445" s="387"/>
      <c r="BF445" s="387"/>
      <c r="BG445" s="387"/>
      <c r="BH445" s="387"/>
      <c r="BI445" s="387"/>
      <c r="BJ445" s="387"/>
      <c r="BK445" s="387"/>
    </row>
    <row r="446" spans="6:63" s="385" customFormat="1" ht="16.5" customHeight="1">
      <c r="F446" s="386"/>
      <c r="R446" s="387"/>
      <c r="S446" s="387"/>
      <c r="T446" s="387"/>
      <c r="U446" s="387"/>
      <c r="V446" s="864"/>
      <c r="BC446" s="387"/>
      <c r="BD446" s="387"/>
      <c r="BE446" s="387"/>
      <c r="BF446" s="387"/>
      <c r="BG446" s="387"/>
      <c r="BH446" s="387"/>
      <c r="BI446" s="387"/>
      <c r="BJ446" s="387"/>
      <c r="BK446" s="387"/>
    </row>
    <row r="447" spans="6:63" s="385" customFormat="1" ht="16.5" customHeight="1">
      <c r="F447" s="386"/>
      <c r="R447" s="387"/>
      <c r="S447" s="387"/>
      <c r="T447" s="387"/>
      <c r="U447" s="387"/>
      <c r="V447" s="864"/>
      <c r="BC447" s="387"/>
      <c r="BD447" s="387"/>
      <c r="BE447" s="387"/>
      <c r="BF447" s="387"/>
      <c r="BG447" s="387"/>
      <c r="BH447" s="387"/>
      <c r="BI447" s="387"/>
      <c r="BJ447" s="387"/>
      <c r="BK447" s="387"/>
    </row>
    <row r="448" spans="6:63" s="385" customFormat="1" ht="16.5" customHeight="1">
      <c r="F448" s="386"/>
      <c r="R448" s="387"/>
      <c r="S448" s="387"/>
      <c r="T448" s="387"/>
      <c r="U448" s="387"/>
      <c r="V448" s="864"/>
      <c r="BC448" s="387"/>
      <c r="BD448" s="387"/>
      <c r="BE448" s="387"/>
      <c r="BF448" s="387"/>
      <c r="BG448" s="387"/>
      <c r="BH448" s="387"/>
      <c r="BI448" s="387"/>
      <c r="BJ448" s="387"/>
      <c r="BK448" s="387"/>
    </row>
    <row r="449" spans="6:63" s="385" customFormat="1" ht="16.5" customHeight="1">
      <c r="F449" s="386"/>
      <c r="R449" s="387"/>
      <c r="S449" s="387"/>
      <c r="T449" s="387"/>
      <c r="U449" s="387"/>
      <c r="V449" s="864"/>
      <c r="BC449" s="387"/>
      <c r="BD449" s="387"/>
      <c r="BE449" s="387"/>
      <c r="BF449" s="387"/>
      <c r="BG449" s="387"/>
      <c r="BH449" s="387"/>
      <c r="BI449" s="387"/>
      <c r="BJ449" s="387"/>
      <c r="BK449" s="387"/>
    </row>
    <row r="450" spans="6:63" s="385" customFormat="1" ht="16.5" customHeight="1">
      <c r="F450" s="386"/>
      <c r="R450" s="387"/>
      <c r="S450" s="387"/>
      <c r="T450" s="387"/>
      <c r="U450" s="387"/>
      <c r="V450" s="864"/>
      <c r="BC450" s="387"/>
      <c r="BD450" s="387"/>
      <c r="BE450" s="387"/>
      <c r="BF450" s="387"/>
      <c r="BG450" s="387"/>
      <c r="BH450" s="387"/>
      <c r="BI450" s="387"/>
      <c r="BJ450" s="387"/>
      <c r="BK450" s="387"/>
    </row>
    <row r="451" spans="6:63" s="385" customFormat="1" ht="16.5" customHeight="1">
      <c r="F451" s="386"/>
      <c r="R451" s="387"/>
      <c r="S451" s="387"/>
      <c r="T451" s="387"/>
      <c r="U451" s="387"/>
      <c r="V451" s="864"/>
      <c r="BC451" s="387"/>
      <c r="BD451" s="387"/>
      <c r="BE451" s="387"/>
      <c r="BF451" s="387"/>
      <c r="BG451" s="387"/>
      <c r="BH451" s="387"/>
      <c r="BI451" s="387"/>
      <c r="BJ451" s="387"/>
      <c r="BK451" s="387"/>
    </row>
    <row r="452" spans="6:63" s="385" customFormat="1" ht="16.5" customHeight="1">
      <c r="F452" s="386"/>
      <c r="R452" s="387"/>
      <c r="S452" s="387"/>
      <c r="T452" s="387"/>
      <c r="U452" s="387"/>
      <c r="V452" s="864"/>
      <c r="BC452" s="387"/>
      <c r="BD452" s="387"/>
      <c r="BE452" s="387"/>
      <c r="BF452" s="387"/>
      <c r="BG452" s="387"/>
      <c r="BH452" s="387"/>
      <c r="BI452" s="387"/>
      <c r="BJ452" s="387"/>
      <c r="BK452" s="387"/>
    </row>
    <row r="453" spans="6:63" s="385" customFormat="1" ht="16.5" customHeight="1">
      <c r="F453" s="386"/>
      <c r="R453" s="387"/>
      <c r="S453" s="387"/>
      <c r="T453" s="387"/>
      <c r="U453" s="387"/>
      <c r="V453" s="864"/>
      <c r="BC453" s="387"/>
      <c r="BD453" s="387"/>
      <c r="BE453" s="387"/>
      <c r="BF453" s="387"/>
      <c r="BG453" s="387"/>
      <c r="BH453" s="387"/>
      <c r="BI453" s="387"/>
      <c r="BJ453" s="387"/>
      <c r="BK453" s="387"/>
    </row>
    <row r="454" spans="6:63" s="385" customFormat="1" ht="16.5" customHeight="1">
      <c r="F454" s="386"/>
      <c r="R454" s="387"/>
      <c r="S454" s="387"/>
      <c r="T454" s="387"/>
      <c r="U454" s="387"/>
      <c r="V454" s="864"/>
      <c r="BC454" s="387"/>
      <c r="BD454" s="387"/>
      <c r="BE454" s="387"/>
      <c r="BF454" s="387"/>
      <c r="BG454" s="387"/>
      <c r="BH454" s="387"/>
      <c r="BI454" s="387"/>
      <c r="BJ454" s="387"/>
      <c r="BK454" s="387"/>
    </row>
    <row r="455" spans="6:63" s="385" customFormat="1" ht="16.5" customHeight="1">
      <c r="F455" s="386"/>
      <c r="R455" s="387"/>
      <c r="S455" s="387"/>
      <c r="T455" s="387"/>
      <c r="U455" s="387"/>
      <c r="V455" s="864"/>
      <c r="BC455" s="387"/>
      <c r="BD455" s="387"/>
      <c r="BE455" s="387"/>
      <c r="BF455" s="387"/>
      <c r="BG455" s="387"/>
      <c r="BH455" s="387"/>
      <c r="BI455" s="387"/>
      <c r="BJ455" s="387"/>
      <c r="BK455" s="387"/>
    </row>
    <row r="456" spans="6:63" s="385" customFormat="1" ht="16.5" customHeight="1">
      <c r="F456" s="386"/>
      <c r="R456" s="387"/>
      <c r="S456" s="387"/>
      <c r="T456" s="387"/>
      <c r="U456" s="387"/>
      <c r="V456" s="864"/>
      <c r="BC456" s="387"/>
      <c r="BD456" s="387"/>
      <c r="BE456" s="387"/>
      <c r="BF456" s="387"/>
      <c r="BG456" s="387"/>
      <c r="BH456" s="387"/>
      <c r="BI456" s="387"/>
      <c r="BJ456" s="387"/>
      <c r="BK456" s="387"/>
    </row>
    <row r="457" spans="6:63" s="385" customFormat="1" ht="16.5" customHeight="1">
      <c r="F457" s="386"/>
      <c r="R457" s="387"/>
      <c r="S457" s="387"/>
      <c r="T457" s="387"/>
      <c r="U457" s="387"/>
      <c r="V457" s="864"/>
      <c r="BC457" s="387"/>
      <c r="BD457" s="387"/>
      <c r="BE457" s="387"/>
      <c r="BF457" s="387"/>
      <c r="BG457" s="387"/>
      <c r="BH457" s="387"/>
      <c r="BI457" s="387"/>
      <c r="BJ457" s="387"/>
      <c r="BK457" s="387"/>
    </row>
    <row r="458" spans="6:63" s="385" customFormat="1" ht="16.5" customHeight="1">
      <c r="F458" s="386"/>
      <c r="R458" s="387"/>
      <c r="S458" s="387"/>
      <c r="T458" s="387"/>
      <c r="U458" s="387"/>
      <c r="V458" s="864"/>
      <c r="BC458" s="387"/>
      <c r="BD458" s="387"/>
      <c r="BE458" s="387"/>
      <c r="BF458" s="387"/>
      <c r="BG458" s="387"/>
      <c r="BH458" s="387"/>
      <c r="BI458" s="387"/>
      <c r="BJ458" s="387"/>
      <c r="BK458" s="387"/>
    </row>
    <row r="459" spans="6:63" s="385" customFormat="1" ht="16.5" customHeight="1">
      <c r="F459" s="386"/>
      <c r="R459" s="387"/>
      <c r="S459" s="387"/>
      <c r="T459" s="387"/>
      <c r="U459" s="387"/>
      <c r="V459" s="864"/>
      <c r="BC459" s="387"/>
      <c r="BD459" s="387"/>
      <c r="BE459" s="387"/>
      <c r="BF459" s="387"/>
      <c r="BG459" s="387"/>
      <c r="BH459" s="387"/>
      <c r="BI459" s="387"/>
      <c r="BJ459" s="387"/>
      <c r="BK459" s="387"/>
    </row>
    <row r="460" spans="6:63" s="385" customFormat="1" ht="16.5" customHeight="1">
      <c r="F460" s="386"/>
      <c r="R460" s="387"/>
      <c r="S460" s="387"/>
      <c r="T460" s="387"/>
      <c r="U460" s="387"/>
      <c r="V460" s="864"/>
      <c r="BC460" s="387"/>
      <c r="BD460" s="387"/>
      <c r="BE460" s="387"/>
      <c r="BF460" s="387"/>
      <c r="BG460" s="387"/>
      <c r="BH460" s="387"/>
      <c r="BI460" s="387"/>
      <c r="BJ460" s="387"/>
      <c r="BK460" s="387"/>
    </row>
    <row r="461" spans="6:63" s="385" customFormat="1" ht="16.5" customHeight="1">
      <c r="F461" s="386"/>
      <c r="R461" s="387"/>
      <c r="S461" s="387"/>
      <c r="T461" s="387"/>
      <c r="U461" s="387"/>
      <c r="V461" s="864"/>
      <c r="BC461" s="387"/>
      <c r="BD461" s="387"/>
      <c r="BE461" s="387"/>
      <c r="BF461" s="387"/>
      <c r="BG461" s="387"/>
      <c r="BH461" s="387"/>
      <c r="BI461" s="387"/>
      <c r="BJ461" s="387"/>
      <c r="BK461" s="387"/>
    </row>
    <row r="462" spans="6:63" s="385" customFormat="1" ht="16.5" customHeight="1">
      <c r="F462" s="386"/>
      <c r="R462" s="387"/>
      <c r="S462" s="387"/>
      <c r="T462" s="387"/>
      <c r="U462" s="387"/>
      <c r="V462" s="864"/>
      <c r="BC462" s="387"/>
      <c r="BD462" s="387"/>
      <c r="BE462" s="387"/>
      <c r="BF462" s="387"/>
      <c r="BG462" s="387"/>
      <c r="BH462" s="387"/>
      <c r="BI462" s="387"/>
      <c r="BJ462" s="387"/>
      <c r="BK462" s="387"/>
    </row>
    <row r="463" spans="6:63" s="385" customFormat="1" ht="16.5" customHeight="1">
      <c r="F463" s="386"/>
      <c r="R463" s="387"/>
      <c r="S463" s="387"/>
      <c r="T463" s="387"/>
      <c r="U463" s="387"/>
      <c r="V463" s="864"/>
      <c r="BC463" s="387"/>
      <c r="BD463" s="387"/>
      <c r="BE463" s="387"/>
      <c r="BF463" s="387"/>
      <c r="BG463" s="387"/>
      <c r="BH463" s="387"/>
      <c r="BI463" s="387"/>
      <c r="BJ463" s="387"/>
      <c r="BK463" s="387"/>
    </row>
    <row r="464" spans="6:63" s="385" customFormat="1" ht="16.5" customHeight="1">
      <c r="F464" s="386"/>
      <c r="R464" s="387"/>
      <c r="S464" s="387"/>
      <c r="T464" s="387"/>
      <c r="U464" s="387"/>
      <c r="V464" s="864"/>
      <c r="BC464" s="387"/>
      <c r="BD464" s="387"/>
      <c r="BE464" s="387"/>
      <c r="BF464" s="387"/>
      <c r="BG464" s="387"/>
      <c r="BH464" s="387"/>
      <c r="BI464" s="387"/>
      <c r="BJ464" s="387"/>
      <c r="BK464" s="387"/>
    </row>
    <row r="465" spans="6:63" s="385" customFormat="1" ht="16.5" customHeight="1">
      <c r="F465" s="386"/>
      <c r="R465" s="387"/>
      <c r="S465" s="387"/>
      <c r="T465" s="387"/>
      <c r="U465" s="387"/>
      <c r="V465" s="864"/>
      <c r="BC465" s="387"/>
      <c r="BD465" s="387"/>
      <c r="BE465" s="387"/>
      <c r="BF465" s="387"/>
      <c r="BG465" s="387"/>
      <c r="BH465" s="387"/>
      <c r="BI465" s="387"/>
      <c r="BJ465" s="387"/>
      <c r="BK465" s="387"/>
    </row>
    <row r="466" spans="6:63" s="385" customFormat="1" ht="16.5" customHeight="1">
      <c r="F466" s="386"/>
      <c r="R466" s="387"/>
      <c r="S466" s="387"/>
      <c r="T466" s="387"/>
      <c r="U466" s="387"/>
      <c r="V466" s="864"/>
      <c r="BC466" s="387"/>
      <c r="BD466" s="387"/>
      <c r="BE466" s="387"/>
      <c r="BF466" s="387"/>
      <c r="BG466" s="387"/>
      <c r="BH466" s="387"/>
      <c r="BI466" s="387"/>
      <c r="BJ466" s="387"/>
      <c r="BK466" s="387"/>
    </row>
    <row r="467" spans="6:63" s="385" customFormat="1" ht="16.5" customHeight="1">
      <c r="F467" s="386"/>
      <c r="R467" s="387"/>
      <c r="S467" s="387"/>
      <c r="T467" s="387"/>
      <c r="U467" s="387"/>
      <c r="V467" s="864"/>
      <c r="BC467" s="387"/>
      <c r="BD467" s="387"/>
      <c r="BE467" s="387"/>
      <c r="BF467" s="387"/>
      <c r="BG467" s="387"/>
      <c r="BH467" s="387"/>
      <c r="BI467" s="387"/>
      <c r="BJ467" s="387"/>
      <c r="BK467" s="387"/>
    </row>
    <row r="468" spans="6:63" s="385" customFormat="1" ht="16.5" customHeight="1">
      <c r="F468" s="386"/>
      <c r="R468" s="387"/>
      <c r="S468" s="387"/>
      <c r="T468" s="387"/>
      <c r="U468" s="387"/>
      <c r="V468" s="864"/>
      <c r="BC468" s="387"/>
      <c r="BD468" s="387"/>
      <c r="BE468" s="387"/>
      <c r="BF468" s="387"/>
      <c r="BG468" s="387"/>
      <c r="BH468" s="387"/>
      <c r="BI468" s="387"/>
      <c r="BJ468" s="387"/>
      <c r="BK468" s="387"/>
    </row>
    <row r="469" spans="6:63" s="385" customFormat="1" ht="16.5" customHeight="1">
      <c r="F469" s="386"/>
      <c r="R469" s="387"/>
      <c r="S469" s="387"/>
      <c r="T469" s="387"/>
      <c r="U469" s="387"/>
      <c r="V469" s="864"/>
      <c r="BC469" s="387"/>
      <c r="BD469" s="387"/>
      <c r="BE469" s="387"/>
      <c r="BF469" s="387"/>
      <c r="BG469" s="387"/>
      <c r="BH469" s="387"/>
      <c r="BI469" s="387"/>
      <c r="BJ469" s="387"/>
      <c r="BK469" s="387"/>
    </row>
    <row r="470" spans="6:63" s="385" customFormat="1" ht="16.5" customHeight="1">
      <c r="F470" s="386"/>
      <c r="R470" s="387"/>
      <c r="S470" s="387"/>
      <c r="T470" s="387"/>
      <c r="U470" s="387"/>
      <c r="V470" s="864"/>
      <c r="BC470" s="387"/>
      <c r="BD470" s="387"/>
      <c r="BE470" s="387"/>
      <c r="BF470" s="387"/>
      <c r="BG470" s="387"/>
      <c r="BH470" s="387"/>
      <c r="BI470" s="387"/>
      <c r="BJ470" s="387"/>
      <c r="BK470" s="387"/>
    </row>
    <row r="471" spans="6:63" s="385" customFormat="1" ht="16.5" customHeight="1">
      <c r="F471" s="386"/>
      <c r="R471" s="387"/>
      <c r="S471" s="387"/>
      <c r="T471" s="387"/>
      <c r="U471" s="387"/>
      <c r="V471" s="864"/>
      <c r="BC471" s="387"/>
      <c r="BD471" s="387"/>
      <c r="BE471" s="387"/>
      <c r="BF471" s="387"/>
      <c r="BG471" s="387"/>
      <c r="BH471" s="387"/>
      <c r="BI471" s="387"/>
      <c r="BJ471" s="387"/>
      <c r="BK471" s="387"/>
    </row>
    <row r="472" spans="6:63" s="385" customFormat="1" ht="16.5" customHeight="1">
      <c r="F472" s="386"/>
      <c r="R472" s="387"/>
      <c r="S472" s="387"/>
      <c r="T472" s="387"/>
      <c r="U472" s="387"/>
      <c r="V472" s="864"/>
      <c r="BC472" s="387"/>
      <c r="BD472" s="387"/>
      <c r="BE472" s="387"/>
      <c r="BF472" s="387"/>
      <c r="BG472" s="387"/>
      <c r="BH472" s="387"/>
      <c r="BI472" s="387"/>
      <c r="BJ472" s="387"/>
      <c r="BK472" s="387"/>
    </row>
    <row r="473" spans="6:63" s="385" customFormat="1" ht="16.5" customHeight="1">
      <c r="F473" s="386"/>
      <c r="R473" s="387"/>
      <c r="S473" s="387"/>
      <c r="T473" s="387"/>
      <c r="U473" s="387"/>
      <c r="V473" s="864"/>
      <c r="BC473" s="387"/>
      <c r="BD473" s="387"/>
      <c r="BE473" s="387"/>
      <c r="BF473" s="387"/>
      <c r="BG473" s="387"/>
      <c r="BH473" s="387"/>
      <c r="BI473" s="387"/>
      <c r="BJ473" s="387"/>
      <c r="BK473" s="387"/>
    </row>
    <row r="474" spans="6:63" s="385" customFormat="1" ht="16.5" customHeight="1">
      <c r="F474" s="386"/>
      <c r="R474" s="387"/>
      <c r="S474" s="387"/>
      <c r="T474" s="387"/>
      <c r="U474" s="387"/>
      <c r="V474" s="864"/>
      <c r="BC474" s="387"/>
      <c r="BD474" s="387"/>
      <c r="BE474" s="387"/>
      <c r="BF474" s="387"/>
      <c r="BG474" s="387"/>
      <c r="BH474" s="387"/>
      <c r="BI474" s="387"/>
      <c r="BJ474" s="387"/>
      <c r="BK474" s="387"/>
    </row>
    <row r="475" spans="6:63" s="385" customFormat="1" ht="16.5" customHeight="1">
      <c r="F475" s="386"/>
      <c r="R475" s="387"/>
      <c r="S475" s="387"/>
      <c r="T475" s="387"/>
      <c r="U475" s="387"/>
      <c r="V475" s="864"/>
      <c r="BC475" s="387"/>
      <c r="BD475" s="387"/>
      <c r="BE475" s="387"/>
      <c r="BF475" s="387"/>
      <c r="BG475" s="387"/>
      <c r="BH475" s="387"/>
      <c r="BI475" s="387"/>
      <c r="BJ475" s="387"/>
      <c r="BK475" s="387"/>
    </row>
    <row r="476" spans="6:63" s="385" customFormat="1" ht="16.5" customHeight="1">
      <c r="F476" s="386"/>
      <c r="R476" s="387"/>
      <c r="S476" s="387"/>
      <c r="T476" s="387"/>
      <c r="U476" s="387"/>
      <c r="V476" s="864"/>
      <c r="BC476" s="387"/>
      <c r="BD476" s="387"/>
      <c r="BE476" s="387"/>
      <c r="BF476" s="387"/>
      <c r="BG476" s="387"/>
      <c r="BH476" s="387"/>
      <c r="BI476" s="387"/>
      <c r="BJ476" s="387"/>
      <c r="BK476" s="387"/>
    </row>
    <row r="477" spans="6:63" s="385" customFormat="1" ht="16.5" customHeight="1">
      <c r="F477" s="386"/>
      <c r="R477" s="387"/>
      <c r="S477" s="387"/>
      <c r="T477" s="387"/>
      <c r="U477" s="387"/>
      <c r="V477" s="864"/>
      <c r="BC477" s="387"/>
      <c r="BD477" s="387"/>
      <c r="BE477" s="387"/>
      <c r="BF477" s="387"/>
      <c r="BG477" s="387"/>
      <c r="BH477" s="387"/>
      <c r="BI477" s="387"/>
      <c r="BJ477" s="387"/>
      <c r="BK477" s="387"/>
    </row>
    <row r="478" spans="6:63" s="385" customFormat="1" ht="16.5" customHeight="1">
      <c r="F478" s="386"/>
      <c r="R478" s="387"/>
      <c r="S478" s="387"/>
      <c r="T478" s="387"/>
      <c r="U478" s="387"/>
      <c r="V478" s="864"/>
      <c r="BC478" s="387"/>
      <c r="BD478" s="387"/>
      <c r="BE478" s="387"/>
      <c r="BF478" s="387"/>
      <c r="BG478" s="387"/>
      <c r="BH478" s="387"/>
      <c r="BI478" s="387"/>
      <c r="BJ478" s="387"/>
      <c r="BK478" s="387"/>
    </row>
    <row r="479" spans="6:63" s="385" customFormat="1" ht="16.5" customHeight="1">
      <c r="F479" s="386"/>
      <c r="R479" s="387"/>
      <c r="S479" s="387"/>
      <c r="T479" s="387"/>
      <c r="U479" s="387"/>
      <c r="V479" s="864"/>
      <c r="BC479" s="387"/>
      <c r="BD479" s="387"/>
      <c r="BE479" s="387"/>
      <c r="BF479" s="387"/>
      <c r="BG479" s="387"/>
      <c r="BH479" s="387"/>
      <c r="BI479" s="387"/>
      <c r="BJ479" s="387"/>
      <c r="BK479" s="387"/>
    </row>
    <row r="480" spans="6:63" s="385" customFormat="1" ht="16.5" customHeight="1">
      <c r="F480" s="386"/>
      <c r="R480" s="387"/>
      <c r="S480" s="387"/>
      <c r="T480" s="387"/>
      <c r="U480" s="387"/>
      <c r="V480" s="864"/>
      <c r="BC480" s="387"/>
      <c r="BD480" s="387"/>
      <c r="BE480" s="387"/>
      <c r="BF480" s="387"/>
      <c r="BG480" s="387"/>
      <c r="BH480" s="387"/>
      <c r="BI480" s="387"/>
      <c r="BJ480" s="387"/>
      <c r="BK480" s="387"/>
    </row>
    <row r="481" spans="6:63" s="385" customFormat="1" ht="16.5" customHeight="1">
      <c r="F481" s="386"/>
      <c r="R481" s="387"/>
      <c r="S481" s="387"/>
      <c r="T481" s="387"/>
      <c r="U481" s="387"/>
      <c r="V481" s="864"/>
      <c r="BC481" s="387"/>
      <c r="BD481" s="387"/>
      <c r="BE481" s="387"/>
      <c r="BF481" s="387"/>
      <c r="BG481" s="387"/>
      <c r="BH481" s="387"/>
      <c r="BI481" s="387"/>
      <c r="BJ481" s="387"/>
      <c r="BK481" s="387"/>
    </row>
    <row r="482" spans="6:63" s="385" customFormat="1" ht="16.5" customHeight="1">
      <c r="F482" s="386"/>
      <c r="R482" s="387"/>
      <c r="S482" s="387"/>
      <c r="T482" s="387"/>
      <c r="U482" s="387"/>
      <c r="V482" s="864"/>
      <c r="BC482" s="387"/>
      <c r="BD482" s="387"/>
      <c r="BE482" s="387"/>
      <c r="BF482" s="387"/>
      <c r="BG482" s="387"/>
      <c r="BH482" s="387"/>
      <c r="BI482" s="387"/>
      <c r="BJ482" s="387"/>
      <c r="BK482" s="387"/>
    </row>
    <row r="483" spans="6:63" s="385" customFormat="1" ht="16.5" customHeight="1">
      <c r="F483" s="386"/>
      <c r="R483" s="387"/>
      <c r="S483" s="387"/>
      <c r="T483" s="387"/>
      <c r="U483" s="387"/>
      <c r="V483" s="864"/>
      <c r="BC483" s="387"/>
      <c r="BD483" s="387"/>
      <c r="BE483" s="387"/>
      <c r="BF483" s="387"/>
      <c r="BG483" s="387"/>
      <c r="BH483" s="387"/>
      <c r="BI483" s="387"/>
      <c r="BJ483" s="387"/>
      <c r="BK483" s="387"/>
    </row>
    <row r="484" spans="6:63" s="385" customFormat="1" ht="16.5" customHeight="1">
      <c r="F484" s="386"/>
      <c r="R484" s="387"/>
      <c r="S484" s="387"/>
      <c r="T484" s="387"/>
      <c r="U484" s="387"/>
      <c r="V484" s="864"/>
      <c r="BC484" s="387"/>
      <c r="BD484" s="387"/>
      <c r="BE484" s="387"/>
      <c r="BF484" s="387"/>
      <c r="BG484" s="387"/>
      <c r="BH484" s="387"/>
      <c r="BI484" s="387"/>
      <c r="BJ484" s="387"/>
      <c r="BK484" s="387"/>
    </row>
    <row r="485" spans="6:63" s="385" customFormat="1" ht="16.5" customHeight="1">
      <c r="F485" s="386"/>
      <c r="R485" s="387"/>
      <c r="S485" s="387"/>
      <c r="T485" s="387"/>
      <c r="U485" s="387"/>
      <c r="V485" s="864"/>
      <c r="BC485" s="387"/>
      <c r="BD485" s="387"/>
      <c r="BE485" s="387"/>
      <c r="BF485" s="387"/>
      <c r="BG485" s="387"/>
      <c r="BH485" s="387"/>
      <c r="BI485" s="387"/>
      <c r="BJ485" s="387"/>
      <c r="BK485" s="387"/>
    </row>
    <row r="486" spans="6:63" s="385" customFormat="1" ht="16.5" customHeight="1">
      <c r="F486" s="386"/>
      <c r="R486" s="387"/>
      <c r="S486" s="387"/>
      <c r="T486" s="387"/>
      <c r="U486" s="387"/>
      <c r="V486" s="864"/>
      <c r="BC486" s="387"/>
      <c r="BD486" s="387"/>
      <c r="BE486" s="387"/>
      <c r="BF486" s="387"/>
      <c r="BG486" s="387"/>
      <c r="BH486" s="387"/>
      <c r="BI486" s="387"/>
      <c r="BJ486" s="387"/>
      <c r="BK486" s="387"/>
    </row>
    <row r="487" spans="6:63" s="385" customFormat="1" ht="16.5" customHeight="1">
      <c r="F487" s="386"/>
      <c r="R487" s="387"/>
      <c r="S487" s="387"/>
      <c r="T487" s="387"/>
      <c r="U487" s="387"/>
      <c r="V487" s="864"/>
      <c r="BC487" s="387"/>
      <c r="BD487" s="387"/>
      <c r="BE487" s="387"/>
      <c r="BF487" s="387"/>
      <c r="BG487" s="387"/>
      <c r="BH487" s="387"/>
      <c r="BI487" s="387"/>
      <c r="BJ487" s="387"/>
      <c r="BK487" s="387"/>
    </row>
    <row r="488" spans="6:63" s="385" customFormat="1" ht="16.5" customHeight="1">
      <c r="F488" s="386"/>
      <c r="R488" s="387"/>
      <c r="S488" s="387"/>
      <c r="T488" s="387"/>
      <c r="U488" s="387"/>
      <c r="V488" s="864"/>
      <c r="BC488" s="387"/>
      <c r="BD488" s="387"/>
      <c r="BE488" s="387"/>
      <c r="BF488" s="387"/>
      <c r="BG488" s="387"/>
      <c r="BH488" s="387"/>
      <c r="BI488" s="387"/>
      <c r="BJ488" s="387"/>
      <c r="BK488" s="387"/>
    </row>
    <row r="489" spans="6:63" s="385" customFormat="1" ht="16.5" customHeight="1">
      <c r="F489" s="386"/>
      <c r="R489" s="387"/>
      <c r="S489" s="387"/>
      <c r="T489" s="387"/>
      <c r="U489" s="387"/>
      <c r="V489" s="864"/>
      <c r="BC489" s="387"/>
      <c r="BD489" s="387"/>
      <c r="BE489" s="387"/>
      <c r="BF489" s="387"/>
      <c r="BG489" s="387"/>
      <c r="BH489" s="387"/>
      <c r="BI489" s="387"/>
      <c r="BJ489" s="387"/>
      <c r="BK489" s="387"/>
    </row>
    <row r="490" spans="6:63" s="385" customFormat="1" ht="16.5" customHeight="1">
      <c r="F490" s="386"/>
      <c r="R490" s="387"/>
      <c r="S490" s="387"/>
      <c r="T490" s="387"/>
      <c r="U490" s="387"/>
      <c r="V490" s="864"/>
      <c r="BC490" s="387"/>
      <c r="BD490" s="387"/>
      <c r="BE490" s="387"/>
      <c r="BF490" s="387"/>
      <c r="BG490" s="387"/>
      <c r="BH490" s="387"/>
      <c r="BI490" s="387"/>
      <c r="BJ490" s="387"/>
      <c r="BK490" s="387"/>
    </row>
    <row r="491" spans="6:63" s="385" customFormat="1" ht="16.5" customHeight="1">
      <c r="F491" s="386"/>
      <c r="R491" s="387"/>
      <c r="S491" s="387"/>
      <c r="T491" s="387"/>
      <c r="U491" s="387"/>
      <c r="V491" s="864"/>
      <c r="BC491" s="387"/>
      <c r="BD491" s="387"/>
      <c r="BE491" s="387"/>
      <c r="BF491" s="387"/>
      <c r="BG491" s="387"/>
      <c r="BH491" s="387"/>
      <c r="BI491" s="387"/>
      <c r="BJ491" s="387"/>
      <c r="BK491" s="387"/>
    </row>
    <row r="492" spans="6:63" s="385" customFormat="1" ht="16.5" customHeight="1">
      <c r="F492" s="386"/>
      <c r="R492" s="387"/>
      <c r="S492" s="387"/>
      <c r="T492" s="387"/>
      <c r="U492" s="387"/>
      <c r="V492" s="864"/>
      <c r="BC492" s="387"/>
      <c r="BD492" s="387"/>
      <c r="BE492" s="387"/>
      <c r="BF492" s="387"/>
      <c r="BG492" s="387"/>
      <c r="BH492" s="387"/>
      <c r="BI492" s="387"/>
      <c r="BJ492" s="387"/>
      <c r="BK492" s="387"/>
    </row>
    <row r="493" spans="6:63" s="385" customFormat="1" ht="16.5" customHeight="1">
      <c r="F493" s="386"/>
      <c r="R493" s="387"/>
      <c r="S493" s="387"/>
      <c r="T493" s="387"/>
      <c r="U493" s="387"/>
      <c r="V493" s="864"/>
      <c r="BC493" s="387"/>
      <c r="BD493" s="387"/>
      <c r="BE493" s="387"/>
      <c r="BF493" s="387"/>
      <c r="BG493" s="387"/>
      <c r="BH493" s="387"/>
      <c r="BI493" s="387"/>
      <c r="BJ493" s="387"/>
      <c r="BK493" s="387"/>
    </row>
    <row r="494" spans="6:63" s="385" customFormat="1" ht="16.5" customHeight="1">
      <c r="F494" s="386"/>
      <c r="R494" s="387"/>
      <c r="S494" s="387"/>
      <c r="T494" s="387"/>
      <c r="U494" s="387"/>
      <c r="V494" s="864"/>
      <c r="BC494" s="387"/>
      <c r="BD494" s="387"/>
      <c r="BE494" s="387"/>
      <c r="BF494" s="387"/>
      <c r="BG494" s="387"/>
      <c r="BH494" s="387"/>
      <c r="BI494" s="387"/>
      <c r="BJ494" s="387"/>
      <c r="BK494" s="387"/>
    </row>
    <row r="495" spans="6:63" s="385" customFormat="1" ht="16.5" customHeight="1">
      <c r="F495" s="386"/>
      <c r="R495" s="387"/>
      <c r="S495" s="387"/>
      <c r="T495" s="387"/>
      <c r="U495" s="387"/>
      <c r="V495" s="864"/>
      <c r="BC495" s="387"/>
      <c r="BD495" s="387"/>
      <c r="BE495" s="387"/>
      <c r="BF495" s="387"/>
      <c r="BG495" s="387"/>
      <c r="BH495" s="387"/>
      <c r="BI495" s="387"/>
      <c r="BJ495" s="387"/>
      <c r="BK495" s="387"/>
    </row>
    <row r="496" spans="6:63" s="385" customFormat="1" ht="16.5" customHeight="1">
      <c r="F496" s="386"/>
      <c r="R496" s="387"/>
      <c r="S496" s="387"/>
      <c r="T496" s="387"/>
      <c r="U496" s="387"/>
      <c r="V496" s="864"/>
      <c r="BC496" s="387"/>
      <c r="BD496" s="387"/>
      <c r="BE496" s="387"/>
      <c r="BF496" s="387"/>
      <c r="BG496" s="387"/>
      <c r="BH496" s="387"/>
      <c r="BI496" s="387"/>
      <c r="BJ496" s="387"/>
      <c r="BK496" s="387"/>
    </row>
    <row r="497" spans="6:63" s="385" customFormat="1" ht="16.5" customHeight="1">
      <c r="F497" s="386"/>
      <c r="R497" s="387"/>
      <c r="S497" s="387"/>
      <c r="T497" s="387"/>
      <c r="U497" s="387"/>
      <c r="V497" s="864"/>
      <c r="BC497" s="387"/>
      <c r="BD497" s="387"/>
      <c r="BE497" s="387"/>
      <c r="BF497" s="387"/>
      <c r="BG497" s="387"/>
      <c r="BH497" s="387"/>
      <c r="BI497" s="387"/>
      <c r="BJ497" s="387"/>
      <c r="BK497" s="387"/>
    </row>
    <row r="498" spans="6:63" s="385" customFormat="1" ht="16.5" customHeight="1">
      <c r="F498" s="386"/>
      <c r="R498" s="387"/>
      <c r="S498" s="387"/>
      <c r="T498" s="387"/>
      <c r="U498" s="387"/>
      <c r="V498" s="864"/>
      <c r="BC498" s="387"/>
      <c r="BD498" s="387"/>
      <c r="BE498" s="387"/>
      <c r="BF498" s="387"/>
      <c r="BG498" s="387"/>
      <c r="BH498" s="387"/>
      <c r="BI498" s="387"/>
      <c r="BJ498" s="387"/>
      <c r="BK498" s="387"/>
    </row>
    <row r="499" spans="6:63" s="385" customFormat="1" ht="16.5" customHeight="1">
      <c r="F499" s="386"/>
      <c r="R499" s="387"/>
      <c r="S499" s="387"/>
      <c r="T499" s="387"/>
      <c r="U499" s="387"/>
      <c r="V499" s="864"/>
      <c r="BC499" s="387"/>
      <c r="BD499" s="387"/>
      <c r="BE499" s="387"/>
      <c r="BF499" s="387"/>
      <c r="BG499" s="387"/>
      <c r="BH499" s="387"/>
      <c r="BI499" s="387"/>
      <c r="BJ499" s="387"/>
      <c r="BK499" s="387"/>
    </row>
    <row r="500" spans="6:63" s="385" customFormat="1" ht="16.5" customHeight="1">
      <c r="F500" s="386"/>
      <c r="R500" s="387"/>
      <c r="S500" s="387"/>
      <c r="T500" s="387"/>
      <c r="U500" s="387"/>
      <c r="V500" s="864"/>
      <c r="BC500" s="387"/>
      <c r="BD500" s="387"/>
      <c r="BE500" s="387"/>
      <c r="BF500" s="387"/>
      <c r="BG500" s="387"/>
      <c r="BH500" s="387"/>
      <c r="BI500" s="387"/>
      <c r="BJ500" s="387"/>
      <c r="BK500" s="387"/>
    </row>
    <row r="501" spans="6:63" s="385" customFormat="1" ht="16.5" customHeight="1">
      <c r="F501" s="386"/>
      <c r="R501" s="387"/>
      <c r="S501" s="387"/>
      <c r="T501" s="387"/>
      <c r="U501" s="387"/>
      <c r="V501" s="864"/>
      <c r="BC501" s="387"/>
      <c r="BD501" s="387"/>
      <c r="BE501" s="387"/>
      <c r="BF501" s="387"/>
      <c r="BG501" s="387"/>
      <c r="BH501" s="387"/>
      <c r="BI501" s="387"/>
      <c r="BJ501" s="387"/>
      <c r="BK501" s="387"/>
    </row>
    <row r="502" spans="6:63" s="385" customFormat="1" ht="16.5" customHeight="1">
      <c r="F502" s="386"/>
      <c r="R502" s="387"/>
      <c r="S502" s="387"/>
      <c r="T502" s="387"/>
      <c r="U502" s="387"/>
      <c r="V502" s="864"/>
      <c r="BC502" s="387"/>
      <c r="BD502" s="387"/>
      <c r="BE502" s="387"/>
      <c r="BF502" s="387"/>
      <c r="BG502" s="387"/>
      <c r="BH502" s="387"/>
      <c r="BI502" s="387"/>
      <c r="BJ502" s="387"/>
      <c r="BK502" s="387"/>
    </row>
    <row r="503" spans="6:63" s="385" customFormat="1" ht="16.5" customHeight="1">
      <c r="F503" s="386"/>
      <c r="R503" s="387"/>
      <c r="S503" s="387"/>
      <c r="T503" s="387"/>
      <c r="U503" s="387"/>
      <c r="V503" s="864"/>
      <c r="BC503" s="387"/>
      <c r="BD503" s="387"/>
      <c r="BE503" s="387"/>
      <c r="BF503" s="387"/>
      <c r="BG503" s="387"/>
      <c r="BH503" s="387"/>
      <c r="BI503" s="387"/>
      <c r="BJ503" s="387"/>
      <c r="BK503" s="387"/>
    </row>
    <row r="504" spans="6:63" s="385" customFormat="1" ht="16.5" customHeight="1">
      <c r="F504" s="386"/>
      <c r="R504" s="387"/>
      <c r="S504" s="387"/>
      <c r="T504" s="387"/>
      <c r="U504" s="387"/>
      <c r="V504" s="864"/>
      <c r="BC504" s="387"/>
      <c r="BD504" s="387"/>
      <c r="BE504" s="387"/>
      <c r="BF504" s="387"/>
      <c r="BG504" s="387"/>
      <c r="BH504" s="387"/>
      <c r="BI504" s="387"/>
      <c r="BJ504" s="387"/>
      <c r="BK504" s="387"/>
    </row>
    <row r="505" spans="6:63" s="385" customFormat="1" ht="16.5" customHeight="1">
      <c r="F505" s="386"/>
      <c r="R505" s="387"/>
      <c r="S505" s="387"/>
      <c r="T505" s="387"/>
      <c r="U505" s="387"/>
      <c r="V505" s="864"/>
      <c r="BC505" s="387"/>
      <c r="BD505" s="387"/>
      <c r="BE505" s="387"/>
      <c r="BF505" s="387"/>
      <c r="BG505" s="387"/>
      <c r="BH505" s="387"/>
      <c r="BI505" s="387"/>
      <c r="BJ505" s="387"/>
      <c r="BK505" s="387"/>
    </row>
    <row r="506" spans="6:63" s="385" customFormat="1" ht="16.5" customHeight="1">
      <c r="F506" s="386"/>
      <c r="R506" s="387"/>
      <c r="S506" s="387"/>
      <c r="T506" s="387"/>
      <c r="U506" s="387"/>
      <c r="V506" s="864"/>
      <c r="BC506" s="387"/>
      <c r="BD506" s="387"/>
      <c r="BE506" s="387"/>
      <c r="BF506" s="387"/>
      <c r="BG506" s="387"/>
      <c r="BH506" s="387"/>
      <c r="BI506" s="387"/>
      <c r="BJ506" s="387"/>
      <c r="BK506" s="387"/>
    </row>
    <row r="507" spans="6:63" s="385" customFormat="1" ht="16.5" customHeight="1">
      <c r="F507" s="386"/>
      <c r="R507" s="387"/>
      <c r="S507" s="387"/>
      <c r="T507" s="387"/>
      <c r="U507" s="387"/>
      <c r="V507" s="864"/>
      <c r="BC507" s="387"/>
      <c r="BD507" s="387"/>
      <c r="BE507" s="387"/>
      <c r="BF507" s="387"/>
      <c r="BG507" s="387"/>
      <c r="BH507" s="387"/>
      <c r="BI507" s="387"/>
      <c r="BJ507" s="387"/>
      <c r="BK507" s="387"/>
    </row>
    <row r="508" spans="6:63" s="385" customFormat="1" ht="16.5" customHeight="1">
      <c r="F508" s="386"/>
      <c r="R508" s="387"/>
      <c r="S508" s="387"/>
      <c r="T508" s="387"/>
      <c r="U508" s="387"/>
      <c r="V508" s="864"/>
      <c r="BC508" s="387"/>
      <c r="BD508" s="387"/>
      <c r="BE508" s="387"/>
      <c r="BF508" s="387"/>
      <c r="BG508" s="387"/>
      <c r="BH508" s="387"/>
      <c r="BI508" s="387"/>
      <c r="BJ508" s="387"/>
      <c r="BK508" s="387"/>
    </row>
    <row r="509" spans="6:63" s="385" customFormat="1" ht="16.5" customHeight="1">
      <c r="F509" s="386"/>
      <c r="R509" s="387"/>
      <c r="S509" s="387"/>
      <c r="T509" s="387"/>
      <c r="U509" s="387"/>
      <c r="V509" s="864"/>
      <c r="BC509" s="387"/>
      <c r="BD509" s="387"/>
      <c r="BE509" s="387"/>
      <c r="BF509" s="387"/>
      <c r="BG509" s="387"/>
      <c r="BH509" s="387"/>
      <c r="BI509" s="387"/>
      <c r="BJ509" s="387"/>
      <c r="BK509" s="387"/>
    </row>
    <row r="510" spans="6:63" s="385" customFormat="1" ht="16.5" customHeight="1">
      <c r="F510" s="386"/>
      <c r="R510" s="387"/>
      <c r="S510" s="387"/>
      <c r="T510" s="387"/>
      <c r="U510" s="387"/>
      <c r="V510" s="864"/>
      <c r="BC510" s="387"/>
      <c r="BD510" s="387"/>
      <c r="BE510" s="387"/>
      <c r="BF510" s="387"/>
      <c r="BG510" s="387"/>
      <c r="BH510" s="387"/>
      <c r="BI510" s="387"/>
      <c r="BJ510" s="387"/>
      <c r="BK510" s="387"/>
    </row>
    <row r="511" spans="6:63" s="385" customFormat="1" ht="16.5" customHeight="1">
      <c r="F511" s="386"/>
      <c r="R511" s="387"/>
      <c r="S511" s="387"/>
      <c r="T511" s="387"/>
      <c r="U511" s="387"/>
      <c r="V511" s="864"/>
      <c r="BC511" s="387"/>
      <c r="BD511" s="387"/>
      <c r="BE511" s="387"/>
      <c r="BF511" s="387"/>
      <c r="BG511" s="387"/>
      <c r="BH511" s="387"/>
      <c r="BI511" s="387"/>
      <c r="BJ511" s="387"/>
      <c r="BK511" s="387"/>
    </row>
    <row r="512" spans="6:63" s="385" customFormat="1" ht="16.5" customHeight="1">
      <c r="F512" s="386"/>
      <c r="R512" s="387"/>
      <c r="S512" s="387"/>
      <c r="T512" s="387"/>
      <c r="U512" s="387"/>
      <c r="V512" s="864"/>
      <c r="BC512" s="387"/>
      <c r="BD512" s="387"/>
      <c r="BE512" s="387"/>
      <c r="BF512" s="387"/>
      <c r="BG512" s="387"/>
      <c r="BH512" s="387"/>
      <c r="BI512" s="387"/>
      <c r="BJ512" s="387"/>
      <c r="BK512" s="387"/>
    </row>
    <row r="513" spans="6:63" s="385" customFormat="1" ht="16.5" customHeight="1">
      <c r="F513" s="386"/>
      <c r="R513" s="387"/>
      <c r="S513" s="387"/>
      <c r="T513" s="387"/>
      <c r="U513" s="387"/>
      <c r="V513" s="864"/>
      <c r="BC513" s="387"/>
      <c r="BD513" s="387"/>
      <c r="BE513" s="387"/>
      <c r="BF513" s="387"/>
      <c r="BG513" s="387"/>
      <c r="BH513" s="387"/>
      <c r="BI513" s="387"/>
      <c r="BJ513" s="387"/>
      <c r="BK513" s="387"/>
    </row>
    <row r="514" spans="6:63" s="385" customFormat="1" ht="16.5" customHeight="1">
      <c r="F514" s="386"/>
      <c r="R514" s="387"/>
      <c r="S514" s="387"/>
      <c r="T514" s="387"/>
      <c r="U514" s="387"/>
      <c r="V514" s="864"/>
      <c r="BC514" s="387"/>
      <c r="BD514" s="387"/>
      <c r="BE514" s="387"/>
      <c r="BF514" s="387"/>
      <c r="BG514" s="387"/>
      <c r="BH514" s="387"/>
      <c r="BI514" s="387"/>
      <c r="BJ514" s="387"/>
      <c r="BK514" s="387"/>
    </row>
    <row r="515" spans="6:63" s="385" customFormat="1" ht="16.5" customHeight="1">
      <c r="F515" s="386"/>
      <c r="R515" s="387"/>
      <c r="S515" s="387"/>
      <c r="T515" s="387"/>
      <c r="U515" s="387"/>
      <c r="V515" s="864"/>
      <c r="BC515" s="387"/>
      <c r="BD515" s="387"/>
      <c r="BE515" s="387"/>
      <c r="BF515" s="387"/>
      <c r="BG515" s="387"/>
      <c r="BH515" s="387"/>
      <c r="BI515" s="387"/>
      <c r="BJ515" s="387"/>
      <c r="BK515" s="387"/>
    </row>
    <row r="516" spans="6:63" s="385" customFormat="1" ht="16.5" customHeight="1">
      <c r="F516" s="386"/>
      <c r="R516" s="387"/>
      <c r="S516" s="387"/>
      <c r="T516" s="387"/>
      <c r="U516" s="387"/>
      <c r="V516" s="864"/>
      <c r="BC516" s="387"/>
      <c r="BD516" s="387"/>
      <c r="BE516" s="387"/>
      <c r="BF516" s="387"/>
      <c r="BG516" s="387"/>
      <c r="BH516" s="387"/>
      <c r="BI516" s="387"/>
      <c r="BJ516" s="387"/>
      <c r="BK516" s="387"/>
    </row>
    <row r="517" spans="6:63" s="385" customFormat="1" ht="16.5" customHeight="1">
      <c r="F517" s="386"/>
      <c r="R517" s="387"/>
      <c r="S517" s="387"/>
      <c r="T517" s="387"/>
      <c r="U517" s="387"/>
      <c r="V517" s="864"/>
      <c r="BC517" s="387"/>
      <c r="BD517" s="387"/>
      <c r="BE517" s="387"/>
      <c r="BF517" s="387"/>
      <c r="BG517" s="387"/>
      <c r="BH517" s="387"/>
      <c r="BI517" s="387"/>
      <c r="BJ517" s="387"/>
      <c r="BK517" s="387"/>
    </row>
    <row r="518" spans="6:63" s="385" customFormat="1" ht="16.5" customHeight="1">
      <c r="F518" s="386"/>
      <c r="R518" s="387"/>
      <c r="S518" s="387"/>
      <c r="T518" s="387"/>
      <c r="U518" s="387"/>
      <c r="V518" s="864"/>
      <c r="BC518" s="387"/>
      <c r="BD518" s="387"/>
      <c r="BE518" s="387"/>
      <c r="BF518" s="387"/>
      <c r="BG518" s="387"/>
      <c r="BH518" s="387"/>
      <c r="BI518" s="387"/>
      <c r="BJ518" s="387"/>
      <c r="BK518" s="387"/>
    </row>
    <row r="519" spans="6:63" s="385" customFormat="1" ht="16.5" customHeight="1">
      <c r="F519" s="386"/>
      <c r="R519" s="387"/>
      <c r="S519" s="387"/>
      <c r="T519" s="387"/>
      <c r="U519" s="387"/>
      <c r="V519" s="864"/>
      <c r="BC519" s="387"/>
      <c r="BD519" s="387"/>
      <c r="BE519" s="387"/>
      <c r="BF519" s="387"/>
      <c r="BG519" s="387"/>
      <c r="BH519" s="387"/>
      <c r="BI519" s="387"/>
      <c r="BJ519" s="387"/>
      <c r="BK519" s="387"/>
    </row>
    <row r="520" spans="6:63" s="385" customFormat="1" ht="16.5" customHeight="1">
      <c r="F520" s="386"/>
      <c r="R520" s="387"/>
      <c r="S520" s="387"/>
      <c r="T520" s="387"/>
      <c r="U520" s="387"/>
      <c r="V520" s="864"/>
      <c r="BC520" s="387"/>
      <c r="BD520" s="387"/>
      <c r="BE520" s="387"/>
      <c r="BF520" s="387"/>
      <c r="BG520" s="387"/>
      <c r="BH520" s="387"/>
      <c r="BI520" s="387"/>
      <c r="BJ520" s="387"/>
      <c r="BK520" s="387"/>
    </row>
    <row r="521" spans="6:63" s="385" customFormat="1" ht="16.5" customHeight="1">
      <c r="F521" s="386"/>
      <c r="R521" s="387"/>
      <c r="S521" s="387"/>
      <c r="T521" s="387"/>
      <c r="U521" s="387"/>
      <c r="V521" s="864"/>
      <c r="BC521" s="387"/>
      <c r="BD521" s="387"/>
      <c r="BE521" s="387"/>
      <c r="BF521" s="387"/>
      <c r="BG521" s="387"/>
      <c r="BH521" s="387"/>
      <c r="BI521" s="387"/>
      <c r="BJ521" s="387"/>
      <c r="BK521" s="387"/>
    </row>
    <row r="522" spans="6:63" s="385" customFormat="1" ht="16.5" customHeight="1">
      <c r="F522" s="386"/>
      <c r="R522" s="387"/>
      <c r="S522" s="387"/>
      <c r="T522" s="387"/>
      <c r="U522" s="387"/>
      <c r="V522" s="864"/>
      <c r="BC522" s="387"/>
      <c r="BD522" s="387"/>
      <c r="BE522" s="387"/>
      <c r="BF522" s="387"/>
      <c r="BG522" s="387"/>
      <c r="BH522" s="387"/>
      <c r="BI522" s="387"/>
      <c r="BJ522" s="387"/>
      <c r="BK522" s="387"/>
    </row>
    <row r="523" spans="6:63" s="385" customFormat="1" ht="16.5" customHeight="1">
      <c r="F523" s="386"/>
      <c r="R523" s="387"/>
      <c r="S523" s="387"/>
      <c r="T523" s="387"/>
      <c r="U523" s="387"/>
      <c r="V523" s="864"/>
      <c r="BC523" s="387"/>
      <c r="BD523" s="387"/>
      <c r="BE523" s="387"/>
      <c r="BF523" s="387"/>
      <c r="BG523" s="387"/>
      <c r="BH523" s="387"/>
      <c r="BI523" s="387"/>
      <c r="BJ523" s="387"/>
      <c r="BK523" s="387"/>
    </row>
    <row r="524" spans="6:63" s="385" customFormat="1" ht="16.5" customHeight="1">
      <c r="F524" s="386"/>
      <c r="R524" s="387"/>
      <c r="S524" s="387"/>
      <c r="T524" s="387"/>
      <c r="U524" s="387"/>
      <c r="V524" s="864"/>
      <c r="BC524" s="387"/>
      <c r="BD524" s="387"/>
      <c r="BE524" s="387"/>
      <c r="BF524" s="387"/>
      <c r="BG524" s="387"/>
      <c r="BH524" s="387"/>
      <c r="BI524" s="387"/>
      <c r="BJ524" s="387"/>
      <c r="BK524" s="387"/>
    </row>
    <row r="525" spans="6:63" s="385" customFormat="1" ht="16.5" customHeight="1">
      <c r="F525" s="386"/>
      <c r="R525" s="387"/>
      <c r="S525" s="387"/>
      <c r="T525" s="387"/>
      <c r="U525" s="387"/>
      <c r="V525" s="864"/>
      <c r="BC525" s="387"/>
      <c r="BD525" s="387"/>
      <c r="BE525" s="387"/>
      <c r="BF525" s="387"/>
      <c r="BG525" s="387"/>
      <c r="BH525" s="387"/>
      <c r="BI525" s="387"/>
      <c r="BJ525" s="387"/>
      <c r="BK525" s="387"/>
    </row>
    <row r="526" spans="6:63" s="385" customFormat="1" ht="16.5" customHeight="1">
      <c r="F526" s="386"/>
      <c r="R526" s="387"/>
      <c r="S526" s="387"/>
      <c r="T526" s="387"/>
      <c r="U526" s="387"/>
      <c r="V526" s="864"/>
      <c r="BC526" s="387"/>
      <c r="BD526" s="387"/>
      <c r="BE526" s="387"/>
      <c r="BF526" s="387"/>
      <c r="BG526" s="387"/>
      <c r="BH526" s="387"/>
      <c r="BI526" s="387"/>
      <c r="BJ526" s="387"/>
      <c r="BK526" s="387"/>
    </row>
    <row r="527" spans="6:63" s="385" customFormat="1" ht="16.5" customHeight="1">
      <c r="F527" s="386"/>
      <c r="R527" s="387"/>
      <c r="S527" s="387"/>
      <c r="T527" s="387"/>
      <c r="U527" s="387"/>
      <c r="V527" s="864"/>
      <c r="BC527" s="387"/>
      <c r="BD527" s="387"/>
      <c r="BE527" s="387"/>
      <c r="BF527" s="387"/>
      <c r="BG527" s="387"/>
      <c r="BH527" s="387"/>
      <c r="BI527" s="387"/>
      <c r="BJ527" s="387"/>
      <c r="BK527" s="387"/>
    </row>
    <row r="528" spans="6:63" s="385" customFormat="1" ht="16.5" customHeight="1">
      <c r="F528" s="386"/>
      <c r="R528" s="387"/>
      <c r="S528" s="387"/>
      <c r="T528" s="387"/>
      <c r="U528" s="387"/>
      <c r="V528" s="864"/>
      <c r="BC528" s="387"/>
      <c r="BD528" s="387"/>
      <c r="BE528" s="387"/>
      <c r="BF528" s="387"/>
      <c r="BG528" s="387"/>
      <c r="BH528" s="387"/>
      <c r="BI528" s="387"/>
      <c r="BJ528" s="387"/>
      <c r="BK528" s="387"/>
    </row>
    <row r="529" spans="6:63" s="385" customFormat="1" ht="16.5" customHeight="1">
      <c r="F529" s="386"/>
      <c r="R529" s="387"/>
      <c r="S529" s="387"/>
      <c r="T529" s="387"/>
      <c r="U529" s="387"/>
      <c r="V529" s="864"/>
      <c r="BC529" s="387"/>
      <c r="BD529" s="387"/>
      <c r="BE529" s="387"/>
      <c r="BF529" s="387"/>
      <c r="BG529" s="387"/>
      <c r="BH529" s="387"/>
      <c r="BI529" s="387"/>
      <c r="BJ529" s="387"/>
      <c r="BK529" s="387"/>
    </row>
    <row r="530" spans="6:63" s="385" customFormat="1" ht="16.5" customHeight="1">
      <c r="F530" s="386"/>
      <c r="R530" s="387"/>
      <c r="S530" s="387"/>
      <c r="T530" s="387"/>
      <c r="U530" s="387"/>
      <c r="V530" s="864"/>
      <c r="BC530" s="387"/>
      <c r="BD530" s="387"/>
      <c r="BE530" s="387"/>
      <c r="BF530" s="387"/>
      <c r="BG530" s="387"/>
      <c r="BH530" s="387"/>
      <c r="BI530" s="387"/>
      <c r="BJ530" s="387"/>
      <c r="BK530" s="387"/>
    </row>
    <row r="531" spans="6:63" s="385" customFormat="1" ht="16.5" customHeight="1">
      <c r="F531" s="386"/>
      <c r="R531" s="387"/>
      <c r="S531" s="387"/>
      <c r="T531" s="387"/>
      <c r="U531" s="387"/>
      <c r="V531" s="864"/>
      <c r="BC531" s="387"/>
      <c r="BD531" s="387"/>
      <c r="BE531" s="387"/>
      <c r="BF531" s="387"/>
      <c r="BG531" s="387"/>
      <c r="BH531" s="387"/>
      <c r="BI531" s="387"/>
      <c r="BJ531" s="387"/>
      <c r="BK531" s="387"/>
    </row>
    <row r="532" spans="6:63" s="385" customFormat="1" ht="16.5" customHeight="1">
      <c r="F532" s="386"/>
      <c r="R532" s="387"/>
      <c r="S532" s="387"/>
      <c r="T532" s="387"/>
      <c r="U532" s="387"/>
      <c r="V532" s="864"/>
      <c r="BC532" s="387"/>
      <c r="BD532" s="387"/>
      <c r="BE532" s="387"/>
      <c r="BF532" s="387"/>
      <c r="BG532" s="387"/>
      <c r="BH532" s="387"/>
      <c r="BI532" s="387"/>
      <c r="BJ532" s="387"/>
      <c r="BK532" s="387"/>
    </row>
    <row r="533" spans="6:63" s="385" customFormat="1" ht="16.5" customHeight="1">
      <c r="F533" s="386"/>
      <c r="R533" s="387"/>
      <c r="S533" s="387"/>
      <c r="T533" s="387"/>
      <c r="U533" s="387"/>
      <c r="V533" s="864"/>
      <c r="BC533" s="387"/>
      <c r="BD533" s="387"/>
      <c r="BE533" s="387"/>
      <c r="BF533" s="387"/>
      <c r="BG533" s="387"/>
      <c r="BH533" s="387"/>
      <c r="BI533" s="387"/>
      <c r="BJ533" s="387"/>
      <c r="BK533" s="387"/>
    </row>
    <row r="534" spans="6:63" s="385" customFormat="1" ht="16.5" customHeight="1">
      <c r="F534" s="386"/>
      <c r="R534" s="387"/>
      <c r="S534" s="387"/>
      <c r="T534" s="387"/>
      <c r="U534" s="387"/>
      <c r="V534" s="864"/>
      <c r="BC534" s="387"/>
      <c r="BD534" s="387"/>
      <c r="BE534" s="387"/>
      <c r="BF534" s="387"/>
      <c r="BG534" s="387"/>
      <c r="BH534" s="387"/>
      <c r="BI534" s="387"/>
      <c r="BJ534" s="387"/>
      <c r="BK534" s="387"/>
    </row>
    <row r="535" spans="6:63" s="385" customFormat="1" ht="16.5" customHeight="1">
      <c r="F535" s="386"/>
      <c r="R535" s="387"/>
      <c r="S535" s="387"/>
      <c r="T535" s="387"/>
      <c r="U535" s="387"/>
      <c r="V535" s="864"/>
      <c r="BC535" s="387"/>
      <c r="BD535" s="387"/>
      <c r="BE535" s="387"/>
      <c r="BF535" s="387"/>
      <c r="BG535" s="387"/>
      <c r="BH535" s="387"/>
      <c r="BI535" s="387"/>
      <c r="BJ535" s="387"/>
      <c r="BK535" s="387"/>
    </row>
    <row r="536" spans="6:63" s="385" customFormat="1" ht="16.5" customHeight="1">
      <c r="F536" s="386"/>
      <c r="R536" s="387"/>
      <c r="S536" s="387"/>
      <c r="T536" s="387"/>
      <c r="U536" s="387"/>
      <c r="V536" s="864"/>
      <c r="BC536" s="387"/>
      <c r="BD536" s="387"/>
      <c r="BE536" s="387"/>
      <c r="BF536" s="387"/>
      <c r="BG536" s="387"/>
      <c r="BH536" s="387"/>
      <c r="BI536" s="387"/>
      <c r="BJ536" s="387"/>
      <c r="BK536" s="387"/>
    </row>
    <row r="537" spans="6:63" s="385" customFormat="1" ht="16.5" customHeight="1">
      <c r="F537" s="386"/>
      <c r="R537" s="387"/>
      <c r="S537" s="387"/>
      <c r="T537" s="387"/>
      <c r="U537" s="387"/>
      <c r="V537" s="864"/>
      <c r="BC537" s="387"/>
      <c r="BD537" s="387"/>
      <c r="BE537" s="387"/>
      <c r="BF537" s="387"/>
      <c r="BG537" s="387"/>
      <c r="BH537" s="387"/>
      <c r="BI537" s="387"/>
      <c r="BJ537" s="387"/>
      <c r="BK537" s="387"/>
    </row>
    <row r="538" spans="6:63" s="385" customFormat="1" ht="16.5" customHeight="1">
      <c r="F538" s="386"/>
      <c r="R538" s="387"/>
      <c r="S538" s="387"/>
      <c r="T538" s="387"/>
      <c r="U538" s="387"/>
      <c r="V538" s="864"/>
      <c r="BC538" s="387"/>
      <c r="BD538" s="387"/>
      <c r="BE538" s="387"/>
      <c r="BF538" s="387"/>
      <c r="BG538" s="387"/>
      <c r="BH538" s="387"/>
      <c r="BI538" s="387"/>
      <c r="BJ538" s="387"/>
      <c r="BK538" s="387"/>
    </row>
    <row r="539" spans="6:63" s="385" customFormat="1" ht="16.5" customHeight="1">
      <c r="F539" s="386"/>
      <c r="R539" s="387"/>
      <c r="S539" s="387"/>
      <c r="T539" s="387"/>
      <c r="U539" s="387"/>
      <c r="V539" s="864"/>
      <c r="BC539" s="387"/>
      <c r="BD539" s="387"/>
      <c r="BE539" s="387"/>
      <c r="BF539" s="387"/>
      <c r="BG539" s="387"/>
      <c r="BH539" s="387"/>
      <c r="BI539" s="387"/>
      <c r="BJ539" s="387"/>
      <c r="BK539" s="387"/>
    </row>
    <row r="540" spans="6:63" s="385" customFormat="1" ht="16.5" customHeight="1">
      <c r="F540" s="386"/>
      <c r="R540" s="387"/>
      <c r="S540" s="387"/>
      <c r="T540" s="387"/>
      <c r="U540" s="387"/>
      <c r="V540" s="864"/>
      <c r="BC540" s="387"/>
      <c r="BD540" s="387"/>
      <c r="BE540" s="387"/>
      <c r="BF540" s="387"/>
      <c r="BG540" s="387"/>
      <c r="BH540" s="387"/>
      <c r="BI540" s="387"/>
      <c r="BJ540" s="387"/>
      <c r="BK540" s="387"/>
    </row>
    <row r="541" spans="6:63" s="385" customFormat="1" ht="16.5" customHeight="1">
      <c r="F541" s="386"/>
      <c r="R541" s="387"/>
      <c r="S541" s="387"/>
      <c r="T541" s="387"/>
      <c r="U541" s="387"/>
      <c r="V541" s="864"/>
      <c r="BC541" s="387"/>
      <c r="BD541" s="387"/>
      <c r="BE541" s="387"/>
      <c r="BF541" s="387"/>
      <c r="BG541" s="387"/>
      <c r="BH541" s="387"/>
      <c r="BI541" s="387"/>
      <c r="BJ541" s="387"/>
      <c r="BK541" s="387"/>
    </row>
    <row r="542" spans="6:63" s="385" customFormat="1" ht="16.5" customHeight="1">
      <c r="F542" s="386"/>
      <c r="R542" s="387"/>
      <c r="S542" s="387"/>
      <c r="T542" s="387"/>
      <c r="U542" s="387"/>
      <c r="V542" s="864"/>
      <c r="BC542" s="387"/>
      <c r="BD542" s="387"/>
      <c r="BE542" s="387"/>
      <c r="BF542" s="387"/>
      <c r="BG542" s="387"/>
      <c r="BH542" s="387"/>
      <c r="BI542" s="387"/>
      <c r="BJ542" s="387"/>
      <c r="BK542" s="387"/>
    </row>
    <row r="543" spans="6:63" s="385" customFormat="1" ht="16.5" customHeight="1">
      <c r="F543" s="386"/>
      <c r="R543" s="387"/>
      <c r="S543" s="387"/>
      <c r="T543" s="387"/>
      <c r="U543" s="387"/>
      <c r="V543" s="864"/>
      <c r="BC543" s="387"/>
      <c r="BD543" s="387"/>
      <c r="BE543" s="387"/>
      <c r="BF543" s="387"/>
      <c r="BG543" s="387"/>
      <c r="BH543" s="387"/>
      <c r="BI543" s="387"/>
      <c r="BJ543" s="387"/>
      <c r="BK543" s="387"/>
    </row>
    <row r="544" spans="6:63" s="385" customFormat="1" ht="16.5" customHeight="1">
      <c r="F544" s="386"/>
      <c r="R544" s="387"/>
      <c r="S544" s="387"/>
      <c r="T544" s="387"/>
      <c r="U544" s="387"/>
      <c r="V544" s="864"/>
      <c r="BC544" s="387"/>
      <c r="BD544" s="387"/>
      <c r="BE544" s="387"/>
      <c r="BF544" s="387"/>
      <c r="BG544" s="387"/>
      <c r="BH544" s="387"/>
      <c r="BI544" s="387"/>
      <c r="BJ544" s="387"/>
      <c r="BK544" s="387"/>
    </row>
    <row r="545" spans="6:63" s="385" customFormat="1" ht="16.5" customHeight="1">
      <c r="F545" s="386"/>
      <c r="R545" s="387"/>
      <c r="S545" s="387"/>
      <c r="T545" s="387"/>
      <c r="U545" s="387"/>
      <c r="V545" s="864"/>
      <c r="BC545" s="387"/>
      <c r="BD545" s="387"/>
      <c r="BE545" s="387"/>
      <c r="BF545" s="387"/>
      <c r="BG545" s="387"/>
      <c r="BH545" s="387"/>
      <c r="BI545" s="387"/>
      <c r="BJ545" s="387"/>
      <c r="BK545" s="387"/>
    </row>
    <row r="546" spans="6:63" s="385" customFormat="1" ht="16.5" customHeight="1">
      <c r="F546" s="386"/>
      <c r="R546" s="387"/>
      <c r="S546" s="387"/>
      <c r="T546" s="387"/>
      <c r="U546" s="387"/>
      <c r="V546" s="864"/>
      <c r="BC546" s="387"/>
      <c r="BD546" s="387"/>
      <c r="BE546" s="387"/>
      <c r="BF546" s="387"/>
      <c r="BG546" s="387"/>
      <c r="BH546" s="387"/>
      <c r="BI546" s="387"/>
      <c r="BJ546" s="387"/>
      <c r="BK546" s="387"/>
    </row>
    <row r="547" spans="6:63" s="385" customFormat="1" ht="16.5" customHeight="1">
      <c r="F547" s="386"/>
      <c r="R547" s="387"/>
      <c r="S547" s="387"/>
      <c r="T547" s="387"/>
      <c r="U547" s="387"/>
      <c r="V547" s="864"/>
      <c r="BC547" s="387"/>
      <c r="BD547" s="387"/>
      <c r="BE547" s="387"/>
      <c r="BF547" s="387"/>
      <c r="BG547" s="387"/>
      <c r="BH547" s="387"/>
      <c r="BI547" s="387"/>
      <c r="BJ547" s="387"/>
      <c r="BK547" s="387"/>
    </row>
    <row r="548" spans="6:63" s="385" customFormat="1" ht="16.5" customHeight="1">
      <c r="F548" s="386"/>
      <c r="R548" s="387"/>
      <c r="S548" s="387"/>
      <c r="T548" s="387"/>
      <c r="U548" s="387"/>
      <c r="V548" s="864"/>
      <c r="BC548" s="387"/>
      <c r="BD548" s="387"/>
      <c r="BE548" s="387"/>
      <c r="BF548" s="387"/>
      <c r="BG548" s="387"/>
      <c r="BH548" s="387"/>
      <c r="BI548" s="387"/>
      <c r="BJ548" s="387"/>
      <c r="BK548" s="387"/>
    </row>
    <row r="549" spans="6:63" s="385" customFormat="1" ht="16.5" customHeight="1">
      <c r="F549" s="386"/>
      <c r="R549" s="387"/>
      <c r="S549" s="387"/>
      <c r="T549" s="387"/>
      <c r="U549" s="387"/>
      <c r="V549" s="864"/>
      <c r="BC549" s="387"/>
      <c r="BD549" s="387"/>
      <c r="BE549" s="387"/>
      <c r="BF549" s="387"/>
      <c r="BG549" s="387"/>
      <c r="BH549" s="387"/>
      <c r="BI549" s="387"/>
      <c r="BJ549" s="387"/>
      <c r="BK549" s="387"/>
    </row>
    <row r="550" spans="6:63" s="385" customFormat="1" ht="16.5" customHeight="1">
      <c r="F550" s="386"/>
      <c r="R550" s="387"/>
      <c r="S550" s="387"/>
      <c r="T550" s="387"/>
      <c r="U550" s="387"/>
      <c r="V550" s="864"/>
      <c r="BC550" s="387"/>
      <c r="BD550" s="387"/>
      <c r="BE550" s="387"/>
      <c r="BF550" s="387"/>
      <c r="BG550" s="387"/>
      <c r="BH550" s="387"/>
      <c r="BI550" s="387"/>
      <c r="BJ550" s="387"/>
      <c r="BK550" s="387"/>
    </row>
    <row r="551" spans="6:63" s="385" customFormat="1" ht="16.5" customHeight="1">
      <c r="F551" s="386"/>
      <c r="R551" s="387"/>
      <c r="S551" s="387"/>
      <c r="T551" s="387"/>
      <c r="U551" s="387"/>
      <c r="V551" s="864"/>
      <c r="BC551" s="387"/>
      <c r="BD551" s="387"/>
      <c r="BE551" s="387"/>
      <c r="BF551" s="387"/>
      <c r="BG551" s="387"/>
      <c r="BH551" s="387"/>
      <c r="BI551" s="387"/>
      <c r="BJ551" s="387"/>
      <c r="BK551" s="387"/>
    </row>
    <row r="552" spans="6:63" s="385" customFormat="1" ht="16.5" customHeight="1">
      <c r="F552" s="386"/>
      <c r="R552" s="387"/>
      <c r="S552" s="387"/>
      <c r="T552" s="387"/>
      <c r="U552" s="387"/>
      <c r="V552" s="864"/>
      <c r="BC552" s="387"/>
      <c r="BD552" s="387"/>
      <c r="BE552" s="387"/>
      <c r="BF552" s="387"/>
      <c r="BG552" s="387"/>
      <c r="BH552" s="387"/>
      <c r="BI552" s="387"/>
      <c r="BJ552" s="387"/>
      <c r="BK552" s="387"/>
    </row>
    <row r="553" spans="6:63" s="385" customFormat="1" ht="16.5" customHeight="1">
      <c r="F553" s="386"/>
      <c r="R553" s="387"/>
      <c r="S553" s="387"/>
      <c r="T553" s="387"/>
      <c r="U553" s="387"/>
      <c r="V553" s="864"/>
      <c r="BC553" s="387"/>
      <c r="BD553" s="387"/>
      <c r="BE553" s="387"/>
      <c r="BF553" s="387"/>
      <c r="BG553" s="387"/>
      <c r="BH553" s="387"/>
      <c r="BI553" s="387"/>
      <c r="BJ553" s="387"/>
      <c r="BK553" s="387"/>
    </row>
    <row r="554" spans="6:63" s="385" customFormat="1" ht="16.5" customHeight="1">
      <c r="F554" s="386"/>
      <c r="R554" s="387"/>
      <c r="S554" s="387"/>
      <c r="T554" s="387"/>
      <c r="U554" s="387"/>
      <c r="V554" s="864"/>
      <c r="BC554" s="387"/>
      <c r="BD554" s="387"/>
      <c r="BE554" s="387"/>
      <c r="BF554" s="387"/>
      <c r="BG554" s="387"/>
      <c r="BH554" s="387"/>
      <c r="BI554" s="387"/>
      <c r="BJ554" s="387"/>
      <c r="BK554" s="387"/>
    </row>
    <row r="555" spans="6:63" s="385" customFormat="1" ht="16.5" customHeight="1">
      <c r="F555" s="386"/>
      <c r="R555" s="387"/>
      <c r="S555" s="387"/>
      <c r="T555" s="387"/>
      <c r="U555" s="387"/>
      <c r="V555" s="864"/>
      <c r="BC555" s="387"/>
      <c r="BD555" s="387"/>
      <c r="BE555" s="387"/>
      <c r="BF555" s="387"/>
      <c r="BG555" s="387"/>
      <c r="BH555" s="387"/>
      <c r="BI555" s="387"/>
      <c r="BJ555" s="387"/>
      <c r="BK555" s="387"/>
    </row>
    <row r="556" spans="6:63" s="385" customFormat="1" ht="16.5" customHeight="1">
      <c r="F556" s="386"/>
      <c r="R556" s="387"/>
      <c r="S556" s="387"/>
      <c r="T556" s="387"/>
      <c r="U556" s="387"/>
      <c r="V556" s="864"/>
      <c r="BC556" s="387"/>
      <c r="BD556" s="387"/>
      <c r="BE556" s="387"/>
      <c r="BF556" s="387"/>
      <c r="BG556" s="387"/>
      <c r="BH556" s="387"/>
      <c r="BI556" s="387"/>
      <c r="BJ556" s="387"/>
      <c r="BK556" s="387"/>
    </row>
    <row r="557" spans="6:63" s="385" customFormat="1" ht="16.5" customHeight="1">
      <c r="F557" s="386"/>
      <c r="R557" s="387"/>
      <c r="S557" s="387"/>
      <c r="T557" s="387"/>
      <c r="U557" s="387"/>
      <c r="V557" s="864"/>
      <c r="BC557" s="387"/>
      <c r="BD557" s="387"/>
      <c r="BE557" s="387"/>
      <c r="BF557" s="387"/>
      <c r="BG557" s="387"/>
      <c r="BH557" s="387"/>
      <c r="BI557" s="387"/>
      <c r="BJ557" s="387"/>
      <c r="BK557" s="387"/>
    </row>
    <row r="558" spans="6:63" s="385" customFormat="1" ht="16.5" customHeight="1">
      <c r="F558" s="386"/>
      <c r="R558" s="387"/>
      <c r="S558" s="387"/>
      <c r="T558" s="387"/>
      <c r="U558" s="387"/>
      <c r="V558" s="864"/>
      <c r="BC558" s="387"/>
      <c r="BD558" s="387"/>
      <c r="BE558" s="387"/>
      <c r="BF558" s="387"/>
      <c r="BG558" s="387"/>
      <c r="BH558" s="387"/>
      <c r="BI558" s="387"/>
      <c r="BJ558" s="387"/>
      <c r="BK558" s="387"/>
    </row>
    <row r="559" spans="6:63" s="385" customFormat="1" ht="16.5" customHeight="1">
      <c r="F559" s="386"/>
      <c r="R559" s="387"/>
      <c r="S559" s="387"/>
      <c r="T559" s="387"/>
      <c r="U559" s="387"/>
      <c r="V559" s="864"/>
      <c r="BC559" s="387"/>
      <c r="BD559" s="387"/>
      <c r="BE559" s="387"/>
      <c r="BF559" s="387"/>
      <c r="BG559" s="387"/>
      <c r="BH559" s="387"/>
      <c r="BI559" s="387"/>
      <c r="BJ559" s="387"/>
      <c r="BK559" s="387"/>
    </row>
    <row r="560" spans="6:63" s="385" customFormat="1" ht="16.5" customHeight="1">
      <c r="F560" s="386"/>
      <c r="R560" s="387"/>
      <c r="S560" s="387"/>
      <c r="T560" s="387"/>
      <c r="U560" s="387"/>
      <c r="V560" s="864"/>
      <c r="BC560" s="387"/>
      <c r="BD560" s="387"/>
      <c r="BE560" s="387"/>
      <c r="BF560" s="387"/>
      <c r="BG560" s="387"/>
      <c r="BH560" s="387"/>
      <c r="BI560" s="387"/>
      <c r="BJ560" s="387"/>
      <c r="BK560" s="387"/>
    </row>
    <row r="561" spans="6:63" s="385" customFormat="1" ht="16.5" customHeight="1">
      <c r="F561" s="386"/>
      <c r="R561" s="387"/>
      <c r="S561" s="387"/>
      <c r="T561" s="387"/>
      <c r="U561" s="387"/>
      <c r="V561" s="864"/>
      <c r="BC561" s="387"/>
      <c r="BD561" s="387"/>
      <c r="BE561" s="387"/>
      <c r="BF561" s="387"/>
      <c r="BG561" s="387"/>
      <c r="BH561" s="387"/>
      <c r="BI561" s="387"/>
      <c r="BJ561" s="387"/>
      <c r="BK561" s="387"/>
    </row>
    <row r="562" spans="6:63" s="385" customFormat="1" ht="16.5" customHeight="1">
      <c r="F562" s="386"/>
      <c r="R562" s="387"/>
      <c r="S562" s="387"/>
      <c r="T562" s="387"/>
      <c r="U562" s="387"/>
      <c r="V562" s="864"/>
      <c r="BC562" s="387"/>
      <c r="BD562" s="387"/>
      <c r="BE562" s="387"/>
      <c r="BF562" s="387"/>
      <c r="BG562" s="387"/>
      <c r="BH562" s="387"/>
      <c r="BI562" s="387"/>
      <c r="BJ562" s="387"/>
      <c r="BK562" s="387"/>
    </row>
    <row r="563" spans="6:63" s="385" customFormat="1" ht="16.5" customHeight="1">
      <c r="F563" s="386"/>
      <c r="R563" s="387"/>
      <c r="S563" s="387"/>
      <c r="T563" s="387"/>
      <c r="U563" s="387"/>
      <c r="V563" s="864"/>
      <c r="BC563" s="387"/>
      <c r="BD563" s="387"/>
      <c r="BE563" s="387"/>
      <c r="BF563" s="387"/>
      <c r="BG563" s="387"/>
      <c r="BH563" s="387"/>
      <c r="BI563" s="387"/>
      <c r="BJ563" s="387"/>
      <c r="BK563" s="387"/>
    </row>
    <row r="564" spans="6:63" s="385" customFormat="1" ht="16.5" customHeight="1">
      <c r="F564" s="386"/>
      <c r="R564" s="387"/>
      <c r="S564" s="387"/>
      <c r="T564" s="387"/>
      <c r="U564" s="387"/>
      <c r="V564" s="864"/>
      <c r="BC564" s="387"/>
      <c r="BD564" s="387"/>
      <c r="BE564" s="387"/>
      <c r="BF564" s="387"/>
      <c r="BG564" s="387"/>
      <c r="BH564" s="387"/>
      <c r="BI564" s="387"/>
      <c r="BJ564" s="387"/>
      <c r="BK564" s="387"/>
    </row>
    <row r="565" spans="6:63" s="385" customFormat="1" ht="16.5" customHeight="1">
      <c r="F565" s="386"/>
      <c r="R565" s="387"/>
      <c r="S565" s="387"/>
      <c r="T565" s="387"/>
      <c r="U565" s="387"/>
      <c r="V565" s="864"/>
      <c r="BC565" s="387"/>
      <c r="BD565" s="387"/>
      <c r="BE565" s="387"/>
      <c r="BF565" s="387"/>
      <c r="BG565" s="387"/>
      <c r="BH565" s="387"/>
      <c r="BI565" s="387"/>
      <c r="BJ565" s="387"/>
      <c r="BK565" s="387"/>
    </row>
    <row r="566" spans="6:63" s="385" customFormat="1" ht="16.5" customHeight="1">
      <c r="F566" s="386"/>
      <c r="R566" s="387"/>
      <c r="S566" s="387"/>
      <c r="T566" s="387"/>
      <c r="U566" s="387"/>
      <c r="V566" s="864"/>
      <c r="BC566" s="387"/>
      <c r="BD566" s="387"/>
      <c r="BE566" s="387"/>
      <c r="BF566" s="387"/>
      <c r="BG566" s="387"/>
      <c r="BH566" s="387"/>
      <c r="BI566" s="387"/>
      <c r="BJ566" s="387"/>
      <c r="BK566" s="387"/>
    </row>
    <row r="567" spans="6:63" s="385" customFormat="1" ht="16.5" customHeight="1">
      <c r="F567" s="386"/>
      <c r="R567" s="387"/>
      <c r="S567" s="387"/>
      <c r="T567" s="387"/>
      <c r="U567" s="387"/>
      <c r="V567" s="864"/>
      <c r="BC567" s="387"/>
      <c r="BD567" s="387"/>
      <c r="BE567" s="387"/>
      <c r="BF567" s="387"/>
      <c r="BG567" s="387"/>
      <c r="BH567" s="387"/>
      <c r="BI567" s="387"/>
      <c r="BJ567" s="387"/>
      <c r="BK567" s="387"/>
    </row>
    <row r="568" spans="6:63" s="385" customFormat="1" ht="16.5" customHeight="1">
      <c r="F568" s="386"/>
      <c r="R568" s="387"/>
      <c r="S568" s="387"/>
      <c r="T568" s="387"/>
      <c r="U568" s="387"/>
      <c r="V568" s="864"/>
      <c r="BC568" s="387"/>
      <c r="BD568" s="387"/>
      <c r="BE568" s="387"/>
      <c r="BF568" s="387"/>
      <c r="BG568" s="387"/>
      <c r="BH568" s="387"/>
      <c r="BI568" s="387"/>
      <c r="BJ568" s="387"/>
      <c r="BK568" s="387"/>
    </row>
    <row r="569" spans="6:63" s="385" customFormat="1" ht="16.5" customHeight="1">
      <c r="F569" s="386"/>
      <c r="R569" s="387"/>
      <c r="S569" s="387"/>
      <c r="T569" s="387"/>
      <c r="U569" s="387"/>
      <c r="V569" s="864"/>
      <c r="BC569" s="387"/>
      <c r="BD569" s="387"/>
      <c r="BE569" s="387"/>
      <c r="BF569" s="387"/>
      <c r="BG569" s="387"/>
      <c r="BH569" s="387"/>
      <c r="BI569" s="387"/>
      <c r="BJ569" s="387"/>
      <c r="BK569" s="387"/>
    </row>
    <row r="570" spans="6:63" s="385" customFormat="1" ht="16.5" customHeight="1">
      <c r="F570" s="386"/>
      <c r="R570" s="387"/>
      <c r="S570" s="387"/>
      <c r="T570" s="387"/>
      <c r="U570" s="387"/>
      <c r="V570" s="864"/>
      <c r="BC570" s="387"/>
      <c r="BD570" s="387"/>
      <c r="BE570" s="387"/>
      <c r="BF570" s="387"/>
      <c r="BG570" s="387"/>
      <c r="BH570" s="387"/>
      <c r="BI570" s="387"/>
      <c r="BJ570" s="387"/>
      <c r="BK570" s="387"/>
    </row>
    <row r="571" spans="6:63" s="385" customFormat="1" ht="16.5" customHeight="1">
      <c r="F571" s="386"/>
      <c r="R571" s="387"/>
      <c r="S571" s="387"/>
      <c r="T571" s="387"/>
      <c r="U571" s="387"/>
      <c r="V571" s="864"/>
      <c r="BC571" s="387"/>
      <c r="BD571" s="387"/>
      <c r="BE571" s="387"/>
      <c r="BF571" s="387"/>
      <c r="BG571" s="387"/>
      <c r="BH571" s="387"/>
      <c r="BI571" s="387"/>
      <c r="BJ571" s="387"/>
      <c r="BK571" s="387"/>
    </row>
    <row r="572" spans="6:63" s="385" customFormat="1" ht="16.5" customHeight="1">
      <c r="F572" s="386"/>
      <c r="R572" s="387"/>
      <c r="S572" s="387"/>
      <c r="T572" s="387"/>
      <c r="U572" s="387"/>
      <c r="V572" s="864"/>
      <c r="BC572" s="387"/>
      <c r="BD572" s="387"/>
      <c r="BE572" s="387"/>
      <c r="BF572" s="387"/>
      <c r="BG572" s="387"/>
      <c r="BH572" s="387"/>
      <c r="BI572" s="387"/>
      <c r="BJ572" s="387"/>
      <c r="BK572" s="387"/>
    </row>
    <row r="573" spans="6:63" s="385" customFormat="1" ht="16.5" customHeight="1">
      <c r="F573" s="386"/>
      <c r="R573" s="387"/>
      <c r="S573" s="387"/>
      <c r="T573" s="387"/>
      <c r="U573" s="387"/>
      <c r="V573" s="864"/>
      <c r="BC573" s="387"/>
      <c r="BD573" s="387"/>
      <c r="BE573" s="387"/>
      <c r="BF573" s="387"/>
      <c r="BG573" s="387"/>
      <c r="BH573" s="387"/>
      <c r="BI573" s="387"/>
      <c r="BJ573" s="387"/>
      <c r="BK573" s="387"/>
    </row>
    <row r="574" spans="6:63" s="385" customFormat="1" ht="16.5" customHeight="1">
      <c r="F574" s="386"/>
      <c r="R574" s="387"/>
      <c r="S574" s="387"/>
      <c r="T574" s="387"/>
      <c r="U574" s="387"/>
      <c r="V574" s="864"/>
      <c r="BC574" s="387"/>
      <c r="BD574" s="387"/>
      <c r="BE574" s="387"/>
      <c r="BF574" s="387"/>
      <c r="BG574" s="387"/>
      <c r="BH574" s="387"/>
      <c r="BI574" s="387"/>
      <c r="BJ574" s="387"/>
      <c r="BK574" s="387"/>
    </row>
    <row r="575" spans="6:63" s="385" customFormat="1" ht="16.5" customHeight="1">
      <c r="F575" s="386"/>
      <c r="R575" s="387"/>
      <c r="S575" s="387"/>
      <c r="T575" s="387"/>
      <c r="U575" s="387"/>
      <c r="V575" s="864"/>
      <c r="BC575" s="387"/>
      <c r="BD575" s="387"/>
      <c r="BE575" s="387"/>
      <c r="BF575" s="387"/>
      <c r="BG575" s="387"/>
      <c r="BH575" s="387"/>
      <c r="BI575" s="387"/>
      <c r="BJ575" s="387"/>
      <c r="BK575" s="387"/>
    </row>
    <row r="576" spans="6:63" s="385" customFormat="1" ht="16.5" customHeight="1">
      <c r="F576" s="386"/>
      <c r="R576" s="387"/>
      <c r="S576" s="387"/>
      <c r="T576" s="387"/>
      <c r="U576" s="387"/>
      <c r="V576" s="864"/>
      <c r="BC576" s="387"/>
      <c r="BD576" s="387"/>
      <c r="BE576" s="387"/>
      <c r="BF576" s="387"/>
      <c r="BG576" s="387"/>
      <c r="BH576" s="387"/>
      <c r="BI576" s="387"/>
      <c r="BJ576" s="387"/>
      <c r="BK576" s="387"/>
    </row>
    <row r="577" spans="6:63" s="385" customFormat="1" ht="16.5" customHeight="1">
      <c r="F577" s="386"/>
      <c r="R577" s="387"/>
      <c r="S577" s="387"/>
      <c r="T577" s="387"/>
      <c r="U577" s="387"/>
      <c r="V577" s="864"/>
      <c r="BC577" s="387"/>
      <c r="BD577" s="387"/>
      <c r="BE577" s="387"/>
      <c r="BF577" s="387"/>
      <c r="BG577" s="387"/>
      <c r="BH577" s="387"/>
      <c r="BI577" s="387"/>
      <c r="BJ577" s="387"/>
      <c r="BK577" s="387"/>
    </row>
    <row r="578" spans="6:63" s="385" customFormat="1" ht="16.5" customHeight="1">
      <c r="F578" s="386"/>
      <c r="R578" s="387"/>
      <c r="S578" s="387"/>
      <c r="T578" s="387"/>
      <c r="U578" s="387"/>
      <c r="V578" s="864"/>
      <c r="BC578" s="387"/>
      <c r="BD578" s="387"/>
      <c r="BE578" s="387"/>
      <c r="BF578" s="387"/>
      <c r="BG578" s="387"/>
      <c r="BH578" s="387"/>
      <c r="BI578" s="387"/>
      <c r="BJ578" s="387"/>
      <c r="BK578" s="387"/>
    </row>
    <row r="579" spans="6:63" s="385" customFormat="1" ht="16.5" customHeight="1">
      <c r="F579" s="386"/>
      <c r="R579" s="387"/>
      <c r="S579" s="387"/>
      <c r="T579" s="387"/>
      <c r="U579" s="387"/>
      <c r="V579" s="864"/>
      <c r="BC579" s="387"/>
      <c r="BD579" s="387"/>
      <c r="BE579" s="387"/>
      <c r="BF579" s="387"/>
      <c r="BG579" s="387"/>
      <c r="BH579" s="387"/>
      <c r="BI579" s="387"/>
      <c r="BJ579" s="387"/>
      <c r="BK579" s="387"/>
    </row>
    <row r="580" spans="6:63" s="385" customFormat="1" ht="16.5" customHeight="1">
      <c r="F580" s="386"/>
      <c r="R580" s="387"/>
      <c r="S580" s="387"/>
      <c r="T580" s="387"/>
      <c r="U580" s="387"/>
      <c r="V580" s="864"/>
      <c r="BC580" s="387"/>
      <c r="BD580" s="387"/>
      <c r="BE580" s="387"/>
      <c r="BF580" s="387"/>
      <c r="BG580" s="387"/>
      <c r="BH580" s="387"/>
      <c r="BI580" s="387"/>
      <c r="BJ580" s="387"/>
      <c r="BK580" s="387"/>
    </row>
    <row r="581" spans="6:63" s="385" customFormat="1" ht="16.5" customHeight="1">
      <c r="F581" s="386"/>
      <c r="R581" s="387"/>
      <c r="S581" s="387"/>
      <c r="T581" s="387"/>
      <c r="U581" s="387"/>
      <c r="V581" s="864"/>
      <c r="BC581" s="387"/>
      <c r="BD581" s="387"/>
      <c r="BE581" s="387"/>
      <c r="BF581" s="387"/>
      <c r="BG581" s="387"/>
      <c r="BH581" s="387"/>
      <c r="BI581" s="387"/>
      <c r="BJ581" s="387"/>
      <c r="BK581" s="387"/>
    </row>
    <row r="582" spans="6:63" s="385" customFormat="1" ht="16.5" customHeight="1">
      <c r="F582" s="386"/>
      <c r="R582" s="387"/>
      <c r="S582" s="387"/>
      <c r="T582" s="387"/>
      <c r="U582" s="387"/>
      <c r="V582" s="864"/>
      <c r="BC582" s="387"/>
      <c r="BD582" s="387"/>
      <c r="BE582" s="387"/>
      <c r="BF582" s="387"/>
      <c r="BG582" s="387"/>
      <c r="BH582" s="387"/>
      <c r="BI582" s="387"/>
      <c r="BJ582" s="387"/>
      <c r="BK582" s="387"/>
    </row>
    <row r="583" spans="6:63" s="385" customFormat="1" ht="16.5" customHeight="1">
      <c r="F583" s="386"/>
      <c r="R583" s="387"/>
      <c r="S583" s="387"/>
      <c r="T583" s="387"/>
      <c r="U583" s="387"/>
      <c r="V583" s="864"/>
      <c r="BC583" s="387"/>
      <c r="BD583" s="387"/>
      <c r="BE583" s="387"/>
      <c r="BF583" s="387"/>
      <c r="BG583" s="387"/>
      <c r="BH583" s="387"/>
      <c r="BI583" s="387"/>
      <c r="BJ583" s="387"/>
      <c r="BK583" s="387"/>
    </row>
    <row r="584" spans="6:63" s="385" customFormat="1" ht="16.5" customHeight="1">
      <c r="F584" s="386"/>
      <c r="R584" s="387"/>
      <c r="S584" s="387"/>
      <c r="T584" s="387"/>
      <c r="U584" s="387"/>
      <c r="V584" s="864"/>
      <c r="BC584" s="387"/>
      <c r="BD584" s="387"/>
      <c r="BE584" s="387"/>
      <c r="BF584" s="387"/>
      <c r="BG584" s="387"/>
      <c r="BH584" s="387"/>
      <c r="BI584" s="387"/>
      <c r="BJ584" s="387"/>
      <c r="BK584" s="387"/>
    </row>
    <row r="585" spans="6:63" s="385" customFormat="1" ht="16.5" customHeight="1">
      <c r="F585" s="386"/>
      <c r="R585" s="387"/>
      <c r="S585" s="387"/>
      <c r="T585" s="387"/>
      <c r="U585" s="387"/>
      <c r="V585" s="864"/>
      <c r="BC585" s="387"/>
      <c r="BD585" s="387"/>
      <c r="BE585" s="387"/>
      <c r="BF585" s="387"/>
      <c r="BG585" s="387"/>
      <c r="BH585" s="387"/>
      <c r="BI585" s="387"/>
      <c r="BJ585" s="387"/>
      <c r="BK585" s="387"/>
    </row>
    <row r="586" spans="6:63" s="385" customFormat="1" ht="16.5" customHeight="1">
      <c r="F586" s="386"/>
      <c r="R586" s="387"/>
      <c r="S586" s="387"/>
      <c r="T586" s="387"/>
      <c r="U586" s="387"/>
      <c r="V586" s="864"/>
      <c r="BC586" s="387"/>
      <c r="BD586" s="387"/>
      <c r="BE586" s="387"/>
      <c r="BF586" s="387"/>
      <c r="BG586" s="387"/>
      <c r="BH586" s="387"/>
      <c r="BI586" s="387"/>
      <c r="BJ586" s="387"/>
      <c r="BK586" s="387"/>
    </row>
    <row r="587" spans="6:63" s="385" customFormat="1" ht="16.5" customHeight="1">
      <c r="F587" s="386"/>
      <c r="R587" s="387"/>
      <c r="S587" s="387"/>
      <c r="T587" s="387"/>
      <c r="U587" s="387"/>
      <c r="V587" s="864"/>
      <c r="BC587" s="387"/>
      <c r="BD587" s="387"/>
      <c r="BE587" s="387"/>
      <c r="BF587" s="387"/>
      <c r="BG587" s="387"/>
      <c r="BH587" s="387"/>
      <c r="BI587" s="387"/>
      <c r="BJ587" s="387"/>
      <c r="BK587" s="387"/>
    </row>
    <row r="588" spans="6:63" s="385" customFormat="1" ht="16.5" customHeight="1">
      <c r="F588" s="386"/>
      <c r="R588" s="387"/>
      <c r="S588" s="387"/>
      <c r="T588" s="387"/>
      <c r="U588" s="387"/>
      <c r="V588" s="864"/>
      <c r="BC588" s="387"/>
      <c r="BD588" s="387"/>
      <c r="BE588" s="387"/>
      <c r="BF588" s="387"/>
      <c r="BG588" s="387"/>
      <c r="BH588" s="387"/>
      <c r="BI588" s="387"/>
      <c r="BJ588" s="387"/>
      <c r="BK588" s="387"/>
    </row>
    <row r="589" spans="6:63" s="385" customFormat="1" ht="16.5" customHeight="1">
      <c r="F589" s="386"/>
      <c r="R589" s="387"/>
      <c r="S589" s="387"/>
      <c r="T589" s="387"/>
      <c r="U589" s="387"/>
      <c r="V589" s="864"/>
      <c r="BC589" s="387"/>
      <c r="BD589" s="387"/>
      <c r="BE589" s="387"/>
      <c r="BF589" s="387"/>
      <c r="BG589" s="387"/>
      <c r="BH589" s="387"/>
      <c r="BI589" s="387"/>
      <c r="BJ589" s="387"/>
      <c r="BK589" s="387"/>
    </row>
    <row r="590" spans="6:63" s="385" customFormat="1" ht="16.5" customHeight="1">
      <c r="F590" s="386"/>
      <c r="R590" s="387"/>
      <c r="S590" s="387"/>
      <c r="T590" s="387"/>
      <c r="U590" s="387"/>
      <c r="V590" s="864"/>
      <c r="BC590" s="387"/>
      <c r="BD590" s="387"/>
      <c r="BE590" s="387"/>
      <c r="BF590" s="387"/>
      <c r="BG590" s="387"/>
      <c r="BH590" s="387"/>
      <c r="BI590" s="387"/>
      <c r="BJ590" s="387"/>
      <c r="BK590" s="387"/>
    </row>
    <row r="591" spans="6:63" s="385" customFormat="1" ht="16.5" customHeight="1">
      <c r="F591" s="386"/>
      <c r="R591" s="387"/>
      <c r="S591" s="387"/>
      <c r="T591" s="387"/>
      <c r="U591" s="387"/>
      <c r="V591" s="864"/>
      <c r="BC591" s="387"/>
      <c r="BD591" s="387"/>
      <c r="BE591" s="387"/>
      <c r="BF591" s="387"/>
      <c r="BG591" s="387"/>
      <c r="BH591" s="387"/>
      <c r="BI591" s="387"/>
      <c r="BJ591" s="387"/>
      <c r="BK591" s="387"/>
    </row>
    <row r="592" spans="6:63" s="385" customFormat="1" ht="16.5" customHeight="1">
      <c r="F592" s="386"/>
      <c r="R592" s="387"/>
      <c r="S592" s="387"/>
      <c r="T592" s="387"/>
      <c r="U592" s="387"/>
      <c r="V592" s="864"/>
      <c r="BC592" s="387"/>
      <c r="BD592" s="387"/>
      <c r="BE592" s="387"/>
      <c r="BF592" s="387"/>
      <c r="BG592" s="387"/>
      <c r="BH592" s="387"/>
      <c r="BI592" s="387"/>
      <c r="BJ592" s="387"/>
      <c r="BK592" s="387"/>
    </row>
    <row r="593" spans="6:63" s="385" customFormat="1" ht="16.5" customHeight="1">
      <c r="F593" s="386"/>
      <c r="R593" s="387"/>
      <c r="S593" s="387"/>
      <c r="T593" s="387"/>
      <c r="U593" s="387"/>
      <c r="V593" s="864"/>
      <c r="BC593" s="387"/>
      <c r="BD593" s="387"/>
      <c r="BE593" s="387"/>
      <c r="BF593" s="387"/>
      <c r="BG593" s="387"/>
      <c r="BH593" s="387"/>
      <c r="BI593" s="387"/>
      <c r="BJ593" s="387"/>
      <c r="BK593" s="387"/>
    </row>
    <row r="594" spans="6:63" s="385" customFormat="1" ht="16.5" customHeight="1">
      <c r="F594" s="386"/>
      <c r="R594" s="387"/>
      <c r="S594" s="387"/>
      <c r="T594" s="387"/>
      <c r="U594" s="387"/>
      <c r="V594" s="864"/>
      <c r="BC594" s="387"/>
      <c r="BD594" s="387"/>
      <c r="BE594" s="387"/>
      <c r="BF594" s="387"/>
      <c r="BG594" s="387"/>
      <c r="BH594" s="387"/>
      <c r="BI594" s="387"/>
      <c r="BJ594" s="387"/>
      <c r="BK594" s="387"/>
    </row>
    <row r="595" spans="6:63" s="385" customFormat="1" ht="16.5" customHeight="1">
      <c r="F595" s="386"/>
      <c r="R595" s="387"/>
      <c r="S595" s="387"/>
      <c r="T595" s="387"/>
      <c r="U595" s="387"/>
      <c r="V595" s="864"/>
      <c r="BC595" s="387"/>
      <c r="BD595" s="387"/>
      <c r="BE595" s="387"/>
      <c r="BF595" s="387"/>
      <c r="BG595" s="387"/>
      <c r="BH595" s="387"/>
      <c r="BI595" s="387"/>
      <c r="BJ595" s="387"/>
      <c r="BK595" s="387"/>
    </row>
    <row r="596" spans="6:63" s="385" customFormat="1" ht="16.5" customHeight="1">
      <c r="F596" s="386"/>
      <c r="R596" s="387"/>
      <c r="S596" s="387"/>
      <c r="T596" s="387"/>
      <c r="U596" s="387"/>
      <c r="V596" s="864"/>
      <c r="BC596" s="387"/>
      <c r="BD596" s="387"/>
      <c r="BE596" s="387"/>
      <c r="BF596" s="387"/>
      <c r="BG596" s="387"/>
      <c r="BH596" s="387"/>
      <c r="BI596" s="387"/>
      <c r="BJ596" s="387"/>
      <c r="BK596" s="387"/>
    </row>
    <row r="597" spans="6:63" s="385" customFormat="1" ht="16.5" customHeight="1">
      <c r="F597" s="386"/>
      <c r="R597" s="387"/>
      <c r="S597" s="387"/>
      <c r="T597" s="387"/>
      <c r="U597" s="387"/>
      <c r="V597" s="864"/>
      <c r="BC597" s="387"/>
      <c r="BD597" s="387"/>
      <c r="BE597" s="387"/>
      <c r="BF597" s="387"/>
      <c r="BG597" s="387"/>
      <c r="BH597" s="387"/>
      <c r="BI597" s="387"/>
      <c r="BJ597" s="387"/>
      <c r="BK597" s="387"/>
    </row>
    <row r="598" spans="6:63" s="385" customFormat="1" ht="16.5" customHeight="1">
      <c r="F598" s="386"/>
      <c r="R598" s="387"/>
      <c r="S598" s="387"/>
      <c r="T598" s="387"/>
      <c r="U598" s="387"/>
      <c r="V598" s="864"/>
      <c r="BC598" s="387"/>
      <c r="BD598" s="387"/>
      <c r="BE598" s="387"/>
      <c r="BF598" s="387"/>
      <c r="BG598" s="387"/>
      <c r="BH598" s="387"/>
      <c r="BI598" s="387"/>
      <c r="BJ598" s="387"/>
      <c r="BK598" s="387"/>
    </row>
    <row r="599" spans="6:63" s="385" customFormat="1" ht="16.5" customHeight="1">
      <c r="F599" s="386"/>
      <c r="R599" s="387"/>
      <c r="S599" s="387"/>
      <c r="T599" s="387"/>
      <c r="U599" s="387"/>
      <c r="V599" s="864"/>
      <c r="BC599" s="387"/>
      <c r="BD599" s="387"/>
      <c r="BE599" s="387"/>
      <c r="BF599" s="387"/>
      <c r="BG599" s="387"/>
      <c r="BH599" s="387"/>
      <c r="BI599" s="387"/>
      <c r="BJ599" s="387"/>
      <c r="BK599" s="387"/>
    </row>
    <row r="600" spans="6:63" s="385" customFormat="1" ht="16.5" customHeight="1">
      <c r="F600" s="386"/>
      <c r="R600" s="387"/>
      <c r="S600" s="387"/>
      <c r="T600" s="387"/>
      <c r="U600" s="387"/>
      <c r="V600" s="864"/>
      <c r="BC600" s="387"/>
      <c r="BD600" s="387"/>
      <c r="BE600" s="387"/>
      <c r="BF600" s="387"/>
      <c r="BG600" s="387"/>
      <c r="BH600" s="387"/>
      <c r="BI600" s="387"/>
      <c r="BJ600" s="387"/>
      <c r="BK600" s="387"/>
    </row>
    <row r="601" spans="6:63" s="385" customFormat="1" ht="16.5" customHeight="1">
      <c r="F601" s="386"/>
      <c r="R601" s="387"/>
      <c r="S601" s="387"/>
      <c r="T601" s="387"/>
      <c r="U601" s="387"/>
      <c r="V601" s="864"/>
      <c r="BC601" s="387"/>
      <c r="BD601" s="387"/>
      <c r="BE601" s="387"/>
      <c r="BF601" s="387"/>
      <c r="BG601" s="387"/>
      <c r="BH601" s="387"/>
      <c r="BI601" s="387"/>
      <c r="BJ601" s="387"/>
      <c r="BK601" s="387"/>
    </row>
    <row r="602" spans="6:63" s="385" customFormat="1" ht="16.5" customHeight="1">
      <c r="F602" s="386"/>
      <c r="R602" s="387"/>
      <c r="S602" s="387"/>
      <c r="T602" s="387"/>
      <c r="U602" s="387"/>
      <c r="V602" s="864"/>
      <c r="BC602" s="387"/>
      <c r="BD602" s="387"/>
      <c r="BE602" s="387"/>
      <c r="BF602" s="387"/>
      <c r="BG602" s="387"/>
      <c r="BH602" s="387"/>
      <c r="BI602" s="387"/>
      <c r="BJ602" s="387"/>
      <c r="BK602" s="387"/>
    </row>
    <row r="603" spans="6:63" s="385" customFormat="1" ht="16.5" customHeight="1">
      <c r="F603" s="386"/>
      <c r="R603" s="387"/>
      <c r="S603" s="387"/>
      <c r="T603" s="387"/>
      <c r="U603" s="387"/>
      <c r="V603" s="864"/>
      <c r="BC603" s="387"/>
      <c r="BD603" s="387"/>
      <c r="BE603" s="387"/>
      <c r="BF603" s="387"/>
      <c r="BG603" s="387"/>
      <c r="BH603" s="387"/>
      <c r="BI603" s="387"/>
      <c r="BJ603" s="387"/>
      <c r="BK603" s="387"/>
    </row>
    <row r="604" spans="6:63" s="385" customFormat="1" ht="16.5" customHeight="1">
      <c r="F604" s="386"/>
      <c r="R604" s="387"/>
      <c r="S604" s="387"/>
      <c r="T604" s="387"/>
      <c r="U604" s="387"/>
      <c r="V604" s="864"/>
      <c r="BC604" s="387"/>
      <c r="BD604" s="387"/>
      <c r="BE604" s="387"/>
      <c r="BF604" s="387"/>
      <c r="BG604" s="387"/>
      <c r="BH604" s="387"/>
      <c r="BI604" s="387"/>
      <c r="BJ604" s="387"/>
      <c r="BK604" s="387"/>
    </row>
    <row r="605" spans="6:63" s="385" customFormat="1" ht="16.5" customHeight="1">
      <c r="F605" s="386"/>
      <c r="R605" s="387"/>
      <c r="S605" s="387"/>
      <c r="T605" s="387"/>
      <c r="U605" s="387"/>
      <c r="V605" s="864"/>
      <c r="BC605" s="387"/>
      <c r="BD605" s="387"/>
      <c r="BE605" s="387"/>
      <c r="BF605" s="387"/>
      <c r="BG605" s="387"/>
      <c r="BH605" s="387"/>
      <c r="BI605" s="387"/>
      <c r="BJ605" s="387"/>
      <c r="BK605" s="387"/>
    </row>
    <row r="606" spans="6:63" s="385" customFormat="1" ht="16.5" customHeight="1">
      <c r="F606" s="386"/>
      <c r="R606" s="387"/>
      <c r="S606" s="387"/>
      <c r="T606" s="387"/>
      <c r="U606" s="387"/>
      <c r="V606" s="864"/>
      <c r="BC606" s="387"/>
      <c r="BD606" s="387"/>
      <c r="BE606" s="387"/>
      <c r="BF606" s="387"/>
      <c r="BG606" s="387"/>
      <c r="BH606" s="387"/>
      <c r="BI606" s="387"/>
      <c r="BJ606" s="387"/>
      <c r="BK606" s="387"/>
    </row>
    <row r="607" spans="6:63" s="385" customFormat="1" ht="16.5" customHeight="1">
      <c r="F607" s="386"/>
      <c r="R607" s="387"/>
      <c r="S607" s="387"/>
      <c r="T607" s="387"/>
      <c r="U607" s="387"/>
      <c r="V607" s="864"/>
      <c r="BC607" s="387"/>
      <c r="BD607" s="387"/>
      <c r="BE607" s="387"/>
      <c r="BF607" s="387"/>
      <c r="BG607" s="387"/>
      <c r="BH607" s="387"/>
      <c r="BI607" s="387"/>
      <c r="BJ607" s="387"/>
      <c r="BK607" s="387"/>
    </row>
    <row r="608" spans="6:63" s="385" customFormat="1" ht="16.5" customHeight="1">
      <c r="F608" s="386"/>
      <c r="R608" s="387"/>
      <c r="S608" s="387"/>
      <c r="T608" s="387"/>
      <c r="U608" s="387"/>
      <c r="V608" s="864"/>
      <c r="BC608" s="387"/>
      <c r="BD608" s="387"/>
      <c r="BE608" s="387"/>
      <c r="BF608" s="387"/>
      <c r="BG608" s="387"/>
      <c r="BH608" s="387"/>
      <c r="BI608" s="387"/>
      <c r="BJ608" s="387"/>
      <c r="BK608" s="387"/>
    </row>
    <row r="609" spans="6:63" s="385" customFormat="1" ht="16.5" customHeight="1">
      <c r="F609" s="386"/>
      <c r="R609" s="387"/>
      <c r="S609" s="387"/>
      <c r="T609" s="387"/>
      <c r="U609" s="387"/>
      <c r="V609" s="864"/>
      <c r="BC609" s="387"/>
      <c r="BD609" s="387"/>
      <c r="BE609" s="387"/>
      <c r="BF609" s="387"/>
      <c r="BG609" s="387"/>
      <c r="BH609" s="387"/>
      <c r="BI609" s="387"/>
      <c r="BJ609" s="387"/>
      <c r="BK609" s="387"/>
    </row>
    <row r="610" spans="6:63" s="385" customFormat="1" ht="16.5" customHeight="1">
      <c r="F610" s="386"/>
      <c r="R610" s="387"/>
      <c r="S610" s="387"/>
      <c r="T610" s="387"/>
      <c r="U610" s="387"/>
      <c r="V610" s="864"/>
      <c r="BC610" s="387"/>
      <c r="BD610" s="387"/>
      <c r="BE610" s="387"/>
      <c r="BF610" s="387"/>
      <c r="BG610" s="387"/>
      <c r="BH610" s="387"/>
      <c r="BI610" s="387"/>
      <c r="BJ610" s="387"/>
      <c r="BK610" s="387"/>
    </row>
    <row r="611" spans="6:63" s="385" customFormat="1" ht="16.5" customHeight="1">
      <c r="F611" s="386"/>
      <c r="R611" s="387"/>
      <c r="S611" s="387"/>
      <c r="T611" s="387"/>
      <c r="U611" s="387"/>
      <c r="V611" s="864"/>
      <c r="BC611" s="387"/>
      <c r="BD611" s="387"/>
      <c r="BE611" s="387"/>
      <c r="BF611" s="387"/>
      <c r="BG611" s="387"/>
      <c r="BH611" s="387"/>
      <c r="BI611" s="387"/>
      <c r="BJ611" s="387"/>
      <c r="BK611" s="387"/>
    </row>
    <row r="612" spans="6:63" s="385" customFormat="1" ht="16.5" customHeight="1">
      <c r="F612" s="386"/>
      <c r="R612" s="387"/>
      <c r="S612" s="387"/>
      <c r="T612" s="387"/>
      <c r="U612" s="387"/>
      <c r="V612" s="864"/>
      <c r="BC612" s="387"/>
      <c r="BD612" s="387"/>
      <c r="BE612" s="387"/>
      <c r="BF612" s="387"/>
      <c r="BG612" s="387"/>
      <c r="BH612" s="387"/>
      <c r="BI612" s="387"/>
      <c r="BJ612" s="387"/>
      <c r="BK612" s="387"/>
    </row>
    <row r="613" spans="6:63" s="385" customFormat="1" ht="16.5" customHeight="1">
      <c r="F613" s="386"/>
      <c r="R613" s="387"/>
      <c r="S613" s="387"/>
      <c r="T613" s="387"/>
      <c r="U613" s="387"/>
      <c r="V613" s="864"/>
      <c r="BC613" s="387"/>
      <c r="BD613" s="387"/>
      <c r="BE613" s="387"/>
      <c r="BF613" s="387"/>
      <c r="BG613" s="387"/>
      <c r="BH613" s="387"/>
      <c r="BI613" s="387"/>
      <c r="BJ613" s="387"/>
      <c r="BK613" s="387"/>
    </row>
    <row r="614" spans="6:63" s="385" customFormat="1" ht="16.5" customHeight="1">
      <c r="F614" s="386"/>
      <c r="R614" s="387"/>
      <c r="S614" s="387"/>
      <c r="T614" s="387"/>
      <c r="U614" s="387"/>
      <c r="V614" s="864"/>
      <c r="BC614" s="387"/>
      <c r="BD614" s="387"/>
      <c r="BE614" s="387"/>
      <c r="BF614" s="387"/>
      <c r="BG614" s="387"/>
      <c r="BH614" s="387"/>
      <c r="BI614" s="387"/>
      <c r="BJ614" s="387"/>
      <c r="BK614" s="387"/>
    </row>
    <row r="615" spans="6:63" s="385" customFormat="1" ht="16.5" customHeight="1">
      <c r="F615" s="386"/>
      <c r="R615" s="387"/>
      <c r="S615" s="387"/>
      <c r="T615" s="387"/>
      <c r="U615" s="387"/>
      <c r="V615" s="864"/>
      <c r="BC615" s="387"/>
      <c r="BD615" s="387"/>
      <c r="BE615" s="387"/>
      <c r="BF615" s="387"/>
      <c r="BG615" s="387"/>
      <c r="BH615" s="387"/>
      <c r="BI615" s="387"/>
      <c r="BJ615" s="387"/>
      <c r="BK615" s="387"/>
    </row>
    <row r="616" spans="6:63" s="385" customFormat="1" ht="16.5" customHeight="1">
      <c r="F616" s="386"/>
      <c r="R616" s="387"/>
      <c r="S616" s="387"/>
      <c r="T616" s="387"/>
      <c r="U616" s="387"/>
      <c r="V616" s="864"/>
      <c r="BC616" s="387"/>
      <c r="BD616" s="387"/>
      <c r="BE616" s="387"/>
      <c r="BF616" s="387"/>
      <c r="BG616" s="387"/>
      <c r="BH616" s="387"/>
      <c r="BI616" s="387"/>
      <c r="BJ616" s="387"/>
      <c r="BK616" s="387"/>
    </row>
    <row r="617" spans="6:63" s="385" customFormat="1" ht="16.5" customHeight="1">
      <c r="F617" s="386"/>
      <c r="R617" s="387"/>
      <c r="S617" s="387"/>
      <c r="T617" s="387"/>
      <c r="U617" s="387"/>
      <c r="V617" s="864"/>
      <c r="BC617" s="387"/>
      <c r="BD617" s="387"/>
      <c r="BE617" s="387"/>
      <c r="BF617" s="387"/>
      <c r="BG617" s="387"/>
      <c r="BH617" s="387"/>
      <c r="BI617" s="387"/>
      <c r="BJ617" s="387"/>
      <c r="BK617" s="387"/>
    </row>
    <row r="618" spans="6:63" s="385" customFormat="1" ht="16.5" customHeight="1">
      <c r="F618" s="386"/>
      <c r="R618" s="387"/>
      <c r="S618" s="387"/>
      <c r="T618" s="387"/>
      <c r="U618" s="387"/>
      <c r="V618" s="864"/>
      <c r="BC618" s="387"/>
      <c r="BD618" s="387"/>
      <c r="BE618" s="387"/>
      <c r="BF618" s="387"/>
      <c r="BG618" s="387"/>
      <c r="BH618" s="387"/>
      <c r="BI618" s="387"/>
      <c r="BJ618" s="387"/>
      <c r="BK618" s="387"/>
    </row>
    <row r="619" spans="6:63" s="385" customFormat="1" ht="16.5" customHeight="1">
      <c r="F619" s="386"/>
      <c r="R619" s="387"/>
      <c r="S619" s="387"/>
      <c r="T619" s="387"/>
      <c r="U619" s="387"/>
      <c r="V619" s="864"/>
      <c r="BC619" s="387"/>
      <c r="BD619" s="387"/>
      <c r="BE619" s="387"/>
      <c r="BF619" s="387"/>
      <c r="BG619" s="387"/>
      <c r="BH619" s="387"/>
      <c r="BI619" s="387"/>
      <c r="BJ619" s="387"/>
      <c r="BK619" s="387"/>
    </row>
    <row r="620" spans="6:63" s="385" customFormat="1" ht="16.5" customHeight="1">
      <c r="F620" s="386"/>
      <c r="R620" s="387"/>
      <c r="S620" s="387"/>
      <c r="T620" s="387"/>
      <c r="U620" s="387"/>
      <c r="V620" s="864"/>
      <c r="BC620" s="387"/>
      <c r="BD620" s="387"/>
      <c r="BE620" s="387"/>
      <c r="BF620" s="387"/>
      <c r="BG620" s="387"/>
      <c r="BH620" s="387"/>
      <c r="BI620" s="387"/>
      <c r="BJ620" s="387"/>
      <c r="BK620" s="387"/>
    </row>
    <row r="621" spans="6:63" s="385" customFormat="1" ht="16.5" customHeight="1">
      <c r="F621" s="386"/>
      <c r="R621" s="387"/>
      <c r="S621" s="387"/>
      <c r="T621" s="387"/>
      <c r="U621" s="387"/>
      <c r="V621" s="864"/>
      <c r="BC621" s="387"/>
      <c r="BD621" s="387"/>
      <c r="BE621" s="387"/>
      <c r="BF621" s="387"/>
      <c r="BG621" s="387"/>
      <c r="BH621" s="387"/>
      <c r="BI621" s="387"/>
      <c r="BJ621" s="387"/>
      <c r="BK621" s="387"/>
    </row>
    <row r="622" spans="6:63" s="385" customFormat="1" ht="16.5" customHeight="1">
      <c r="F622" s="386"/>
      <c r="R622" s="387"/>
      <c r="S622" s="387"/>
      <c r="T622" s="387"/>
      <c r="U622" s="387"/>
      <c r="V622" s="864"/>
      <c r="BC622" s="387"/>
      <c r="BD622" s="387"/>
      <c r="BE622" s="387"/>
      <c r="BF622" s="387"/>
      <c r="BG622" s="387"/>
      <c r="BH622" s="387"/>
      <c r="BI622" s="387"/>
      <c r="BJ622" s="387"/>
      <c r="BK622" s="387"/>
    </row>
    <row r="623" spans="6:63" s="385" customFormat="1" ht="16.5" customHeight="1">
      <c r="F623" s="386"/>
      <c r="R623" s="387"/>
      <c r="S623" s="387"/>
      <c r="T623" s="387"/>
      <c r="U623" s="387"/>
      <c r="V623" s="864"/>
      <c r="BC623" s="387"/>
      <c r="BD623" s="387"/>
      <c r="BE623" s="387"/>
      <c r="BF623" s="387"/>
      <c r="BG623" s="387"/>
      <c r="BH623" s="387"/>
      <c r="BI623" s="387"/>
      <c r="BJ623" s="387"/>
      <c r="BK623" s="387"/>
    </row>
    <row r="624" spans="6:63" s="385" customFormat="1" ht="16.5" customHeight="1">
      <c r="F624" s="386"/>
      <c r="R624" s="387"/>
      <c r="S624" s="387"/>
      <c r="T624" s="387"/>
      <c r="U624" s="387"/>
      <c r="V624" s="864"/>
      <c r="BC624" s="387"/>
      <c r="BD624" s="387"/>
      <c r="BE624" s="387"/>
      <c r="BF624" s="387"/>
      <c r="BG624" s="387"/>
      <c r="BH624" s="387"/>
      <c r="BI624" s="387"/>
      <c r="BJ624" s="387"/>
      <c r="BK624" s="387"/>
    </row>
    <row r="625" spans="6:63" s="385" customFormat="1" ht="16.5" customHeight="1">
      <c r="F625" s="386"/>
      <c r="R625" s="387"/>
      <c r="S625" s="387"/>
      <c r="T625" s="387"/>
      <c r="U625" s="387"/>
      <c r="V625" s="864"/>
      <c r="BC625" s="387"/>
      <c r="BD625" s="387"/>
      <c r="BE625" s="387"/>
      <c r="BF625" s="387"/>
      <c r="BG625" s="387"/>
      <c r="BH625" s="387"/>
      <c r="BI625" s="387"/>
      <c r="BJ625" s="387"/>
      <c r="BK625" s="387"/>
    </row>
    <row r="626" spans="6:63" s="385" customFormat="1" ht="16.5" customHeight="1">
      <c r="F626" s="386"/>
      <c r="R626" s="387"/>
      <c r="S626" s="387"/>
      <c r="T626" s="387"/>
      <c r="U626" s="387"/>
      <c r="V626" s="864"/>
      <c r="BC626" s="387"/>
      <c r="BD626" s="387"/>
      <c r="BE626" s="387"/>
      <c r="BF626" s="387"/>
      <c r="BG626" s="387"/>
      <c r="BH626" s="387"/>
      <c r="BI626" s="387"/>
      <c r="BJ626" s="387"/>
      <c r="BK626" s="387"/>
    </row>
    <row r="627" spans="6:63" s="385" customFormat="1" ht="16.5" customHeight="1">
      <c r="F627" s="386"/>
      <c r="R627" s="387"/>
      <c r="S627" s="387"/>
      <c r="T627" s="387"/>
      <c r="U627" s="387"/>
      <c r="V627" s="864"/>
      <c r="BC627" s="387"/>
      <c r="BD627" s="387"/>
      <c r="BE627" s="387"/>
      <c r="BF627" s="387"/>
      <c r="BG627" s="387"/>
      <c r="BH627" s="387"/>
      <c r="BI627" s="387"/>
      <c r="BJ627" s="387"/>
      <c r="BK627" s="387"/>
    </row>
    <row r="628" spans="6:63" s="385" customFormat="1" ht="16.5" customHeight="1">
      <c r="F628" s="386"/>
      <c r="R628" s="387"/>
      <c r="S628" s="387"/>
      <c r="T628" s="387"/>
      <c r="U628" s="387"/>
      <c r="V628" s="864"/>
      <c r="BC628" s="387"/>
      <c r="BD628" s="387"/>
      <c r="BE628" s="387"/>
      <c r="BF628" s="387"/>
      <c r="BG628" s="387"/>
      <c r="BH628" s="387"/>
      <c r="BI628" s="387"/>
      <c r="BJ628" s="387"/>
      <c r="BK628" s="387"/>
    </row>
    <row r="629" spans="6:63" s="385" customFormat="1" ht="16.5" customHeight="1">
      <c r="F629" s="386"/>
      <c r="R629" s="387"/>
      <c r="S629" s="387"/>
      <c r="T629" s="387"/>
      <c r="U629" s="387"/>
      <c r="V629" s="864"/>
      <c r="BC629" s="387"/>
      <c r="BD629" s="387"/>
      <c r="BE629" s="387"/>
      <c r="BF629" s="387"/>
      <c r="BG629" s="387"/>
      <c r="BH629" s="387"/>
      <c r="BI629" s="387"/>
      <c r="BJ629" s="387"/>
      <c r="BK629" s="387"/>
    </row>
    <row r="630" spans="6:63" s="385" customFormat="1" ht="16.5" customHeight="1">
      <c r="F630" s="386"/>
      <c r="R630" s="387"/>
      <c r="S630" s="387"/>
      <c r="T630" s="387"/>
      <c r="U630" s="387"/>
      <c r="V630" s="864"/>
      <c r="BC630" s="387"/>
      <c r="BD630" s="387"/>
      <c r="BE630" s="387"/>
      <c r="BF630" s="387"/>
      <c r="BG630" s="387"/>
      <c r="BH630" s="387"/>
      <c r="BI630" s="387"/>
      <c r="BJ630" s="387"/>
      <c r="BK630" s="387"/>
    </row>
    <row r="631" spans="6:63" s="385" customFormat="1" ht="16.5" customHeight="1">
      <c r="F631" s="386"/>
      <c r="R631" s="387"/>
      <c r="S631" s="387"/>
      <c r="T631" s="387"/>
      <c r="U631" s="387"/>
      <c r="V631" s="864"/>
      <c r="BC631" s="387"/>
      <c r="BD631" s="387"/>
      <c r="BE631" s="387"/>
      <c r="BF631" s="387"/>
      <c r="BG631" s="387"/>
      <c r="BH631" s="387"/>
      <c r="BI631" s="387"/>
      <c r="BJ631" s="387"/>
      <c r="BK631" s="387"/>
    </row>
    <row r="632" spans="6:63" s="385" customFormat="1" ht="16.5" customHeight="1">
      <c r="F632" s="386"/>
      <c r="R632" s="387"/>
      <c r="S632" s="387"/>
      <c r="T632" s="387"/>
      <c r="U632" s="387"/>
      <c r="V632" s="864"/>
      <c r="BC632" s="387"/>
      <c r="BD632" s="387"/>
      <c r="BE632" s="387"/>
      <c r="BF632" s="387"/>
      <c r="BG632" s="387"/>
      <c r="BH632" s="387"/>
      <c r="BI632" s="387"/>
      <c r="BJ632" s="387"/>
      <c r="BK632" s="387"/>
    </row>
    <row r="633" spans="6:63" s="385" customFormat="1" ht="16.5" customHeight="1">
      <c r="F633" s="386"/>
      <c r="R633" s="387"/>
      <c r="S633" s="387"/>
      <c r="T633" s="387"/>
      <c r="U633" s="387"/>
      <c r="V633" s="864"/>
      <c r="BC633" s="387"/>
      <c r="BD633" s="387"/>
      <c r="BE633" s="387"/>
      <c r="BF633" s="387"/>
      <c r="BG633" s="387"/>
      <c r="BH633" s="387"/>
      <c r="BI633" s="387"/>
      <c r="BJ633" s="387"/>
      <c r="BK633" s="387"/>
    </row>
    <row r="634" spans="6:63" s="385" customFormat="1" ht="16.5" customHeight="1">
      <c r="F634" s="386"/>
      <c r="R634" s="387"/>
      <c r="S634" s="387"/>
      <c r="T634" s="387"/>
      <c r="U634" s="387"/>
      <c r="V634" s="864"/>
      <c r="BC634" s="387"/>
      <c r="BD634" s="387"/>
      <c r="BE634" s="387"/>
      <c r="BF634" s="387"/>
      <c r="BG634" s="387"/>
      <c r="BH634" s="387"/>
      <c r="BI634" s="387"/>
      <c r="BJ634" s="387"/>
      <c r="BK634" s="387"/>
    </row>
    <row r="635" spans="6:63" s="385" customFormat="1" ht="16.5" customHeight="1">
      <c r="F635" s="386"/>
      <c r="R635" s="387"/>
      <c r="S635" s="387"/>
      <c r="T635" s="387"/>
      <c r="U635" s="387"/>
      <c r="V635" s="864"/>
      <c r="BC635" s="387"/>
      <c r="BD635" s="387"/>
      <c r="BE635" s="387"/>
      <c r="BF635" s="387"/>
      <c r="BG635" s="387"/>
      <c r="BH635" s="387"/>
      <c r="BI635" s="387"/>
      <c r="BJ635" s="387"/>
      <c r="BK635" s="387"/>
    </row>
    <row r="636" spans="6:63" s="385" customFormat="1" ht="16.5" customHeight="1">
      <c r="F636" s="386"/>
      <c r="R636" s="387"/>
      <c r="S636" s="387"/>
      <c r="T636" s="387"/>
      <c r="U636" s="387"/>
      <c r="V636" s="864"/>
      <c r="BC636" s="387"/>
      <c r="BD636" s="387"/>
      <c r="BE636" s="387"/>
      <c r="BF636" s="387"/>
      <c r="BG636" s="387"/>
      <c r="BH636" s="387"/>
      <c r="BI636" s="387"/>
      <c r="BJ636" s="387"/>
      <c r="BK636" s="387"/>
    </row>
    <row r="637" spans="6:63" s="385" customFormat="1" ht="16.5" customHeight="1">
      <c r="F637" s="386"/>
      <c r="R637" s="387"/>
      <c r="S637" s="387"/>
      <c r="T637" s="387"/>
      <c r="U637" s="387"/>
      <c r="V637" s="864"/>
      <c r="BC637" s="387"/>
      <c r="BD637" s="387"/>
      <c r="BE637" s="387"/>
      <c r="BF637" s="387"/>
      <c r="BG637" s="387"/>
      <c r="BH637" s="387"/>
      <c r="BI637" s="387"/>
      <c r="BJ637" s="387"/>
      <c r="BK637" s="387"/>
    </row>
    <row r="638" spans="6:63" s="385" customFormat="1" ht="16.5" customHeight="1">
      <c r="F638" s="386"/>
      <c r="R638" s="387"/>
      <c r="S638" s="387"/>
      <c r="T638" s="387"/>
      <c r="U638" s="387"/>
      <c r="V638" s="864"/>
      <c r="BC638" s="387"/>
      <c r="BD638" s="387"/>
      <c r="BE638" s="387"/>
      <c r="BF638" s="387"/>
      <c r="BG638" s="387"/>
      <c r="BH638" s="387"/>
      <c r="BI638" s="387"/>
      <c r="BJ638" s="387"/>
      <c r="BK638" s="387"/>
    </row>
    <row r="639" spans="6:63" s="385" customFormat="1" ht="16.5" customHeight="1">
      <c r="F639" s="386"/>
      <c r="R639" s="387"/>
      <c r="S639" s="387"/>
      <c r="T639" s="387"/>
      <c r="U639" s="387"/>
      <c r="V639" s="864"/>
      <c r="BC639" s="387"/>
      <c r="BD639" s="387"/>
      <c r="BE639" s="387"/>
      <c r="BF639" s="387"/>
      <c r="BG639" s="387"/>
      <c r="BH639" s="387"/>
      <c r="BI639" s="387"/>
      <c r="BJ639" s="387"/>
      <c r="BK639" s="387"/>
    </row>
    <row r="640" spans="6:63" s="385" customFormat="1" ht="16.5" customHeight="1">
      <c r="F640" s="386"/>
      <c r="R640" s="387"/>
      <c r="S640" s="387"/>
      <c r="T640" s="387"/>
      <c r="U640" s="387"/>
      <c r="V640" s="864"/>
      <c r="BC640" s="387"/>
      <c r="BD640" s="387"/>
      <c r="BE640" s="387"/>
      <c r="BF640" s="387"/>
      <c r="BG640" s="387"/>
      <c r="BH640" s="387"/>
      <c r="BI640" s="387"/>
      <c r="BJ640" s="387"/>
      <c r="BK640" s="387"/>
    </row>
    <row r="641" spans="6:63" s="385" customFormat="1" ht="16.5" customHeight="1">
      <c r="F641" s="386"/>
      <c r="R641" s="387"/>
      <c r="S641" s="387"/>
      <c r="T641" s="387"/>
      <c r="U641" s="387"/>
      <c r="V641" s="864"/>
      <c r="BC641" s="387"/>
      <c r="BD641" s="387"/>
      <c r="BE641" s="387"/>
      <c r="BF641" s="387"/>
      <c r="BG641" s="387"/>
      <c r="BH641" s="387"/>
      <c r="BI641" s="387"/>
      <c r="BJ641" s="387"/>
      <c r="BK641" s="387"/>
    </row>
    <row r="642" spans="6:63" s="385" customFormat="1" ht="16.5" customHeight="1">
      <c r="F642" s="386"/>
      <c r="R642" s="387"/>
      <c r="S642" s="387"/>
      <c r="T642" s="387"/>
      <c r="U642" s="387"/>
      <c r="V642" s="864"/>
      <c r="BC642" s="387"/>
      <c r="BD642" s="387"/>
      <c r="BE642" s="387"/>
      <c r="BF642" s="387"/>
      <c r="BG642" s="387"/>
      <c r="BH642" s="387"/>
      <c r="BI642" s="387"/>
      <c r="BJ642" s="387"/>
      <c r="BK642" s="387"/>
    </row>
    <row r="643" spans="6:63" s="385" customFormat="1" ht="16.5" customHeight="1">
      <c r="F643" s="386"/>
      <c r="R643" s="387"/>
      <c r="S643" s="387"/>
      <c r="T643" s="387"/>
      <c r="U643" s="387"/>
      <c r="V643" s="864"/>
      <c r="BC643" s="387"/>
      <c r="BD643" s="387"/>
      <c r="BE643" s="387"/>
      <c r="BF643" s="387"/>
      <c r="BG643" s="387"/>
      <c r="BH643" s="387"/>
      <c r="BI643" s="387"/>
      <c r="BJ643" s="387"/>
      <c r="BK643" s="387"/>
    </row>
    <row r="644" spans="6:63" s="385" customFormat="1" ht="16.5" customHeight="1">
      <c r="F644" s="386"/>
      <c r="R644" s="387"/>
      <c r="S644" s="387"/>
      <c r="T644" s="387"/>
      <c r="U644" s="387"/>
      <c r="V644" s="864"/>
      <c r="BC644" s="387"/>
      <c r="BD644" s="387"/>
      <c r="BE644" s="387"/>
      <c r="BF644" s="387"/>
      <c r="BG644" s="387"/>
      <c r="BH644" s="387"/>
      <c r="BI644" s="387"/>
      <c r="BJ644" s="387"/>
      <c r="BK644" s="387"/>
    </row>
    <row r="645" spans="6:63" s="385" customFormat="1" ht="16.5" customHeight="1">
      <c r="F645" s="386"/>
      <c r="R645" s="387"/>
      <c r="S645" s="387"/>
      <c r="T645" s="387"/>
      <c r="U645" s="387"/>
      <c r="V645" s="864"/>
      <c r="BC645" s="387"/>
      <c r="BD645" s="387"/>
      <c r="BE645" s="387"/>
      <c r="BF645" s="387"/>
      <c r="BG645" s="387"/>
      <c r="BH645" s="387"/>
      <c r="BI645" s="387"/>
      <c r="BJ645" s="387"/>
      <c r="BK645" s="387"/>
    </row>
    <row r="646" spans="6:63" s="385" customFormat="1" ht="16.5" customHeight="1">
      <c r="F646" s="386"/>
      <c r="R646" s="387"/>
      <c r="S646" s="387"/>
      <c r="T646" s="387"/>
      <c r="U646" s="387"/>
      <c r="V646" s="864"/>
      <c r="BC646" s="387"/>
      <c r="BD646" s="387"/>
      <c r="BE646" s="387"/>
      <c r="BF646" s="387"/>
      <c r="BG646" s="387"/>
      <c r="BH646" s="387"/>
      <c r="BI646" s="387"/>
      <c r="BJ646" s="387"/>
      <c r="BK646" s="387"/>
    </row>
    <row r="647" spans="6:63" s="385" customFormat="1" ht="16.5" customHeight="1">
      <c r="F647" s="386"/>
      <c r="R647" s="387"/>
      <c r="S647" s="387"/>
      <c r="T647" s="387"/>
      <c r="U647" s="387"/>
      <c r="V647" s="864"/>
      <c r="BC647" s="387"/>
      <c r="BD647" s="387"/>
      <c r="BE647" s="387"/>
      <c r="BF647" s="387"/>
      <c r="BG647" s="387"/>
      <c r="BH647" s="387"/>
      <c r="BI647" s="387"/>
      <c r="BJ647" s="387"/>
      <c r="BK647" s="387"/>
    </row>
    <row r="648" spans="6:63" s="385" customFormat="1" ht="16.5" customHeight="1">
      <c r="F648" s="386"/>
      <c r="R648" s="387"/>
      <c r="S648" s="387"/>
      <c r="T648" s="387"/>
      <c r="U648" s="387"/>
      <c r="V648" s="864"/>
      <c r="BC648" s="387"/>
      <c r="BD648" s="387"/>
      <c r="BE648" s="387"/>
      <c r="BF648" s="387"/>
      <c r="BG648" s="387"/>
      <c r="BH648" s="387"/>
      <c r="BI648" s="387"/>
      <c r="BJ648" s="387"/>
      <c r="BK648" s="387"/>
    </row>
    <row r="649" spans="6:63" s="385" customFormat="1" ht="16.5" customHeight="1">
      <c r="F649" s="386"/>
      <c r="R649" s="387"/>
      <c r="S649" s="387"/>
      <c r="T649" s="387"/>
      <c r="U649" s="387"/>
      <c r="V649" s="864"/>
      <c r="BC649" s="387"/>
      <c r="BD649" s="387"/>
      <c r="BE649" s="387"/>
      <c r="BF649" s="387"/>
      <c r="BG649" s="387"/>
      <c r="BH649" s="387"/>
      <c r="BI649" s="387"/>
      <c r="BJ649" s="387"/>
      <c r="BK649" s="387"/>
    </row>
    <row r="650" spans="6:63" s="385" customFormat="1" ht="16.5" customHeight="1">
      <c r="F650" s="386"/>
      <c r="R650" s="387"/>
      <c r="S650" s="387"/>
      <c r="T650" s="387"/>
      <c r="U650" s="387"/>
      <c r="V650" s="864"/>
      <c r="BC650" s="387"/>
      <c r="BD650" s="387"/>
      <c r="BE650" s="387"/>
      <c r="BF650" s="387"/>
      <c r="BG650" s="387"/>
      <c r="BH650" s="387"/>
      <c r="BI650" s="387"/>
      <c r="BJ650" s="387"/>
      <c r="BK650" s="387"/>
    </row>
    <row r="651" spans="6:63" s="385" customFormat="1" ht="16.5" customHeight="1">
      <c r="F651" s="386"/>
      <c r="R651" s="387"/>
      <c r="S651" s="387"/>
      <c r="T651" s="387"/>
      <c r="U651" s="387"/>
      <c r="V651" s="864"/>
      <c r="BC651" s="387"/>
      <c r="BD651" s="387"/>
      <c r="BE651" s="387"/>
      <c r="BF651" s="387"/>
      <c r="BG651" s="387"/>
      <c r="BH651" s="387"/>
      <c r="BI651" s="387"/>
      <c r="BJ651" s="387"/>
      <c r="BK651" s="387"/>
    </row>
    <row r="652" spans="6:63" s="385" customFormat="1" ht="16.5" customHeight="1">
      <c r="F652" s="386"/>
      <c r="R652" s="387"/>
      <c r="S652" s="387"/>
      <c r="T652" s="387"/>
      <c r="U652" s="387"/>
      <c r="V652" s="864"/>
      <c r="BC652" s="387"/>
      <c r="BD652" s="387"/>
      <c r="BE652" s="387"/>
      <c r="BF652" s="387"/>
      <c r="BG652" s="387"/>
      <c r="BH652" s="387"/>
      <c r="BI652" s="387"/>
      <c r="BJ652" s="387"/>
      <c r="BK652" s="387"/>
    </row>
    <row r="653" spans="6:63" s="385" customFormat="1" ht="16.5" customHeight="1">
      <c r="F653" s="386"/>
      <c r="R653" s="387"/>
      <c r="S653" s="387"/>
      <c r="T653" s="387"/>
      <c r="U653" s="387"/>
      <c r="V653" s="864"/>
      <c r="BC653" s="387"/>
      <c r="BD653" s="387"/>
      <c r="BE653" s="387"/>
      <c r="BF653" s="387"/>
      <c r="BG653" s="387"/>
      <c r="BH653" s="387"/>
      <c r="BI653" s="387"/>
      <c r="BJ653" s="387"/>
      <c r="BK653" s="387"/>
    </row>
    <row r="654" spans="6:63" s="385" customFormat="1" ht="16.5" customHeight="1">
      <c r="F654" s="386"/>
      <c r="R654" s="387"/>
      <c r="S654" s="387"/>
      <c r="T654" s="387"/>
      <c r="U654" s="387"/>
      <c r="V654" s="864"/>
      <c r="BC654" s="387"/>
      <c r="BD654" s="387"/>
      <c r="BE654" s="387"/>
      <c r="BF654" s="387"/>
      <c r="BG654" s="387"/>
      <c r="BH654" s="387"/>
      <c r="BI654" s="387"/>
      <c r="BJ654" s="387"/>
      <c r="BK654" s="387"/>
    </row>
    <row r="655" spans="6:63" s="385" customFormat="1" ht="16.5" customHeight="1">
      <c r="F655" s="386"/>
      <c r="R655" s="387"/>
      <c r="S655" s="387"/>
      <c r="T655" s="387"/>
      <c r="U655" s="387"/>
      <c r="V655" s="864"/>
      <c r="BC655" s="387"/>
      <c r="BD655" s="387"/>
      <c r="BE655" s="387"/>
      <c r="BF655" s="387"/>
      <c r="BG655" s="387"/>
      <c r="BH655" s="387"/>
      <c r="BI655" s="387"/>
      <c r="BJ655" s="387"/>
      <c r="BK655" s="387"/>
    </row>
    <row r="656" spans="6:63" s="385" customFormat="1" ht="16.5" customHeight="1">
      <c r="F656" s="386"/>
      <c r="R656" s="387"/>
      <c r="S656" s="387"/>
      <c r="T656" s="387"/>
      <c r="U656" s="387"/>
      <c r="V656" s="864"/>
      <c r="BC656" s="387"/>
      <c r="BD656" s="387"/>
      <c r="BE656" s="387"/>
      <c r="BF656" s="387"/>
      <c r="BG656" s="387"/>
      <c r="BH656" s="387"/>
      <c r="BI656" s="387"/>
      <c r="BJ656" s="387"/>
      <c r="BK656" s="387"/>
    </row>
    <row r="657" spans="6:63" s="385" customFormat="1" ht="16.5" customHeight="1">
      <c r="F657" s="386"/>
      <c r="R657" s="387"/>
      <c r="S657" s="387"/>
      <c r="T657" s="387"/>
      <c r="U657" s="387"/>
      <c r="V657" s="864"/>
      <c r="BC657" s="387"/>
      <c r="BD657" s="387"/>
      <c r="BE657" s="387"/>
      <c r="BF657" s="387"/>
      <c r="BG657" s="387"/>
      <c r="BH657" s="387"/>
      <c r="BI657" s="387"/>
      <c r="BJ657" s="387"/>
      <c r="BK657" s="387"/>
    </row>
    <row r="658" spans="6:63" s="385" customFormat="1" ht="16.5" customHeight="1">
      <c r="F658" s="386"/>
      <c r="R658" s="387"/>
      <c r="S658" s="387"/>
      <c r="T658" s="387"/>
      <c r="U658" s="387"/>
      <c r="V658" s="864"/>
      <c r="BC658" s="387"/>
      <c r="BD658" s="387"/>
      <c r="BE658" s="387"/>
      <c r="BF658" s="387"/>
      <c r="BG658" s="387"/>
      <c r="BH658" s="387"/>
      <c r="BI658" s="387"/>
      <c r="BJ658" s="387"/>
      <c r="BK658" s="387"/>
    </row>
    <row r="659" spans="6:63" s="385" customFormat="1" ht="16.5" customHeight="1">
      <c r="F659" s="386"/>
      <c r="R659" s="387"/>
      <c r="S659" s="387"/>
      <c r="T659" s="387"/>
      <c r="U659" s="387"/>
      <c r="V659" s="864"/>
      <c r="BC659" s="387"/>
      <c r="BD659" s="387"/>
      <c r="BE659" s="387"/>
      <c r="BF659" s="387"/>
      <c r="BG659" s="387"/>
      <c r="BH659" s="387"/>
      <c r="BI659" s="387"/>
      <c r="BJ659" s="387"/>
      <c r="BK659" s="387"/>
    </row>
    <row r="660" spans="6:63" s="385" customFormat="1" ht="16.5" customHeight="1">
      <c r="F660" s="386"/>
      <c r="R660" s="387"/>
      <c r="S660" s="387"/>
      <c r="T660" s="387"/>
      <c r="U660" s="387"/>
      <c r="V660" s="864"/>
      <c r="BC660" s="387"/>
      <c r="BD660" s="387"/>
      <c r="BE660" s="387"/>
      <c r="BF660" s="387"/>
      <c r="BG660" s="387"/>
      <c r="BH660" s="387"/>
      <c r="BI660" s="387"/>
      <c r="BJ660" s="387"/>
      <c r="BK660" s="387"/>
    </row>
    <row r="661" spans="6:63" s="385" customFormat="1" ht="16.5" customHeight="1">
      <c r="F661" s="386"/>
      <c r="R661" s="387"/>
      <c r="S661" s="387"/>
      <c r="T661" s="387"/>
      <c r="U661" s="387"/>
      <c r="V661" s="864"/>
      <c r="BC661" s="387"/>
      <c r="BD661" s="387"/>
      <c r="BE661" s="387"/>
      <c r="BF661" s="387"/>
      <c r="BG661" s="387"/>
      <c r="BH661" s="387"/>
      <c r="BI661" s="387"/>
      <c r="BJ661" s="387"/>
      <c r="BK661" s="387"/>
    </row>
    <row r="662" spans="6:63" s="385" customFormat="1" ht="16.5" customHeight="1">
      <c r="F662" s="386"/>
      <c r="R662" s="387"/>
      <c r="S662" s="387"/>
      <c r="T662" s="387"/>
      <c r="U662" s="387"/>
      <c r="V662" s="864"/>
      <c r="BC662" s="387"/>
      <c r="BD662" s="387"/>
      <c r="BE662" s="387"/>
      <c r="BF662" s="387"/>
      <c r="BG662" s="387"/>
      <c r="BH662" s="387"/>
      <c r="BI662" s="387"/>
      <c r="BJ662" s="387"/>
      <c r="BK662" s="387"/>
    </row>
    <row r="663" spans="6:63" s="385" customFormat="1" ht="16.5" customHeight="1">
      <c r="F663" s="386"/>
      <c r="R663" s="387"/>
      <c r="S663" s="387"/>
      <c r="T663" s="387"/>
      <c r="U663" s="387"/>
      <c r="V663" s="864"/>
      <c r="BC663" s="387"/>
      <c r="BD663" s="387"/>
      <c r="BE663" s="387"/>
      <c r="BF663" s="387"/>
      <c r="BG663" s="387"/>
      <c r="BH663" s="387"/>
      <c r="BI663" s="387"/>
      <c r="BJ663" s="387"/>
      <c r="BK663" s="387"/>
    </row>
    <row r="664" spans="6:63" s="385" customFormat="1" ht="16.5" customHeight="1">
      <c r="F664" s="386"/>
      <c r="R664" s="387"/>
      <c r="S664" s="387"/>
      <c r="T664" s="387"/>
      <c r="U664" s="387"/>
      <c r="V664" s="864"/>
      <c r="BC664" s="387"/>
      <c r="BD664" s="387"/>
      <c r="BE664" s="387"/>
      <c r="BF664" s="387"/>
      <c r="BG664" s="387"/>
      <c r="BH664" s="387"/>
      <c r="BI664" s="387"/>
      <c r="BJ664" s="387"/>
      <c r="BK664" s="387"/>
    </row>
    <row r="665" spans="6:63" s="385" customFormat="1" ht="16.5" customHeight="1">
      <c r="F665" s="386"/>
      <c r="R665" s="387"/>
      <c r="S665" s="387"/>
      <c r="T665" s="387"/>
      <c r="U665" s="387"/>
      <c r="V665" s="864"/>
      <c r="BC665" s="387"/>
      <c r="BD665" s="387"/>
      <c r="BE665" s="387"/>
      <c r="BF665" s="387"/>
      <c r="BG665" s="387"/>
      <c r="BH665" s="387"/>
      <c r="BI665" s="387"/>
      <c r="BJ665" s="387"/>
      <c r="BK665" s="387"/>
    </row>
    <row r="666" spans="6:63" s="385" customFormat="1" ht="16.5" customHeight="1">
      <c r="F666" s="386"/>
      <c r="R666" s="387"/>
      <c r="S666" s="387"/>
      <c r="T666" s="387"/>
      <c r="U666" s="387"/>
      <c r="V666" s="864"/>
      <c r="BC666" s="387"/>
      <c r="BD666" s="387"/>
      <c r="BE666" s="387"/>
      <c r="BF666" s="387"/>
      <c r="BG666" s="387"/>
      <c r="BH666" s="387"/>
      <c r="BI666" s="387"/>
      <c r="BJ666" s="387"/>
      <c r="BK666" s="387"/>
    </row>
    <row r="667" spans="6:63" s="385" customFormat="1" ht="16.5" customHeight="1">
      <c r="F667" s="386"/>
      <c r="R667" s="387"/>
      <c r="S667" s="387"/>
      <c r="T667" s="387"/>
      <c r="U667" s="387"/>
      <c r="V667" s="864"/>
      <c r="BC667" s="387"/>
      <c r="BD667" s="387"/>
      <c r="BE667" s="387"/>
      <c r="BF667" s="387"/>
      <c r="BG667" s="387"/>
      <c r="BH667" s="387"/>
      <c r="BI667" s="387"/>
      <c r="BJ667" s="387"/>
      <c r="BK667" s="387"/>
    </row>
    <row r="668" spans="6:63" s="385" customFormat="1" ht="16.5" customHeight="1">
      <c r="F668" s="386"/>
      <c r="R668" s="387"/>
      <c r="S668" s="387"/>
      <c r="T668" s="387"/>
      <c r="U668" s="387"/>
      <c r="V668" s="864"/>
      <c r="BC668" s="387"/>
      <c r="BD668" s="387"/>
      <c r="BE668" s="387"/>
      <c r="BF668" s="387"/>
      <c r="BG668" s="387"/>
      <c r="BH668" s="387"/>
      <c r="BI668" s="387"/>
      <c r="BJ668" s="387"/>
      <c r="BK668" s="387"/>
    </row>
    <row r="669" spans="6:63" s="385" customFormat="1" ht="16.5" customHeight="1">
      <c r="F669" s="386"/>
      <c r="R669" s="387"/>
      <c r="S669" s="387"/>
      <c r="T669" s="387"/>
      <c r="U669" s="387"/>
      <c r="V669" s="864"/>
      <c r="BC669" s="387"/>
      <c r="BD669" s="387"/>
      <c r="BE669" s="387"/>
      <c r="BF669" s="387"/>
      <c r="BG669" s="387"/>
      <c r="BH669" s="387"/>
      <c r="BI669" s="387"/>
      <c r="BJ669" s="387"/>
      <c r="BK669" s="387"/>
    </row>
    <row r="670" spans="6:63" s="385" customFormat="1" ht="16.5" customHeight="1">
      <c r="F670" s="386"/>
      <c r="R670" s="387"/>
      <c r="S670" s="387"/>
      <c r="T670" s="387"/>
      <c r="U670" s="387"/>
      <c r="V670" s="864"/>
      <c r="BC670" s="387"/>
      <c r="BD670" s="387"/>
      <c r="BE670" s="387"/>
      <c r="BF670" s="387"/>
      <c r="BG670" s="387"/>
      <c r="BH670" s="387"/>
      <c r="BI670" s="387"/>
      <c r="BJ670" s="387"/>
      <c r="BK670" s="387"/>
    </row>
    <row r="671" spans="6:63" s="385" customFormat="1" ht="16.5" customHeight="1">
      <c r="F671" s="386"/>
      <c r="R671" s="387"/>
      <c r="S671" s="387"/>
      <c r="T671" s="387"/>
      <c r="U671" s="387"/>
      <c r="V671" s="864"/>
      <c r="BC671" s="387"/>
      <c r="BD671" s="387"/>
      <c r="BE671" s="387"/>
      <c r="BF671" s="387"/>
      <c r="BG671" s="387"/>
      <c r="BH671" s="387"/>
      <c r="BI671" s="387"/>
      <c r="BJ671" s="387"/>
      <c r="BK671" s="387"/>
    </row>
    <row r="672" spans="6:63" s="385" customFormat="1" ht="16.5" customHeight="1">
      <c r="F672" s="386"/>
      <c r="R672" s="387"/>
      <c r="S672" s="387"/>
      <c r="T672" s="387"/>
      <c r="U672" s="387"/>
      <c r="V672" s="864"/>
      <c r="BC672" s="387"/>
      <c r="BD672" s="387"/>
      <c r="BE672" s="387"/>
      <c r="BF672" s="387"/>
      <c r="BG672" s="387"/>
      <c r="BH672" s="387"/>
      <c r="BI672" s="387"/>
      <c r="BJ672" s="387"/>
      <c r="BK672" s="387"/>
    </row>
    <row r="673" spans="6:63" s="385" customFormat="1" ht="16.5" customHeight="1">
      <c r="F673" s="386"/>
      <c r="R673" s="387"/>
      <c r="S673" s="387"/>
      <c r="T673" s="387"/>
      <c r="U673" s="387"/>
      <c r="V673" s="864"/>
      <c r="BC673" s="387"/>
      <c r="BD673" s="387"/>
      <c r="BE673" s="387"/>
      <c r="BF673" s="387"/>
      <c r="BG673" s="387"/>
      <c r="BH673" s="387"/>
      <c r="BI673" s="387"/>
      <c r="BJ673" s="387"/>
      <c r="BK673" s="387"/>
    </row>
    <row r="674" spans="6:63" s="385" customFormat="1" ht="16.5" customHeight="1">
      <c r="F674" s="386"/>
      <c r="R674" s="387"/>
      <c r="S674" s="387"/>
      <c r="T674" s="387"/>
      <c r="U674" s="387"/>
      <c r="V674" s="864"/>
      <c r="BC674" s="387"/>
      <c r="BD674" s="387"/>
      <c r="BE674" s="387"/>
      <c r="BF674" s="387"/>
      <c r="BG674" s="387"/>
      <c r="BH674" s="387"/>
      <c r="BI674" s="387"/>
      <c r="BJ674" s="387"/>
      <c r="BK674" s="387"/>
    </row>
    <row r="675" spans="6:63" s="385" customFormat="1" ht="16.5" customHeight="1">
      <c r="F675" s="386"/>
      <c r="R675" s="387"/>
      <c r="S675" s="387"/>
      <c r="T675" s="387"/>
      <c r="U675" s="387"/>
      <c r="V675" s="864"/>
      <c r="BC675" s="387"/>
      <c r="BD675" s="387"/>
      <c r="BE675" s="387"/>
      <c r="BF675" s="387"/>
      <c r="BG675" s="387"/>
      <c r="BH675" s="387"/>
      <c r="BI675" s="387"/>
      <c r="BJ675" s="387"/>
      <c r="BK675" s="387"/>
    </row>
    <row r="676" spans="6:63" s="385" customFormat="1" ht="16.5" customHeight="1">
      <c r="F676" s="386"/>
      <c r="R676" s="387"/>
      <c r="S676" s="387"/>
      <c r="T676" s="387"/>
      <c r="U676" s="387"/>
      <c r="V676" s="864"/>
      <c r="BC676" s="387"/>
      <c r="BD676" s="387"/>
      <c r="BE676" s="387"/>
      <c r="BF676" s="387"/>
      <c r="BG676" s="387"/>
      <c r="BH676" s="387"/>
      <c r="BI676" s="387"/>
      <c r="BJ676" s="387"/>
      <c r="BK676" s="387"/>
    </row>
    <row r="677" spans="6:63" s="385" customFormat="1" ht="16.5" customHeight="1">
      <c r="F677" s="386"/>
      <c r="R677" s="387"/>
      <c r="S677" s="387"/>
      <c r="T677" s="387"/>
      <c r="U677" s="387"/>
      <c r="V677" s="864"/>
      <c r="BC677" s="387"/>
      <c r="BD677" s="387"/>
      <c r="BE677" s="387"/>
      <c r="BF677" s="387"/>
      <c r="BG677" s="387"/>
      <c r="BH677" s="387"/>
      <c r="BI677" s="387"/>
      <c r="BJ677" s="387"/>
      <c r="BK677" s="387"/>
    </row>
    <row r="678" spans="6:63" s="385" customFormat="1" ht="16.5" customHeight="1">
      <c r="F678" s="386"/>
      <c r="R678" s="387"/>
      <c r="S678" s="387"/>
      <c r="T678" s="387"/>
      <c r="U678" s="387"/>
      <c r="V678" s="864"/>
      <c r="BC678" s="387"/>
      <c r="BD678" s="387"/>
      <c r="BE678" s="387"/>
      <c r="BF678" s="387"/>
      <c r="BG678" s="387"/>
      <c r="BH678" s="387"/>
      <c r="BI678" s="387"/>
      <c r="BJ678" s="387"/>
      <c r="BK678" s="387"/>
    </row>
    <row r="679" spans="6:63" s="385" customFormat="1" ht="16.5" customHeight="1">
      <c r="F679" s="386"/>
      <c r="R679" s="387"/>
      <c r="S679" s="387"/>
      <c r="T679" s="387"/>
      <c r="U679" s="387"/>
      <c r="V679" s="864"/>
      <c r="BC679" s="387"/>
      <c r="BD679" s="387"/>
      <c r="BE679" s="387"/>
      <c r="BF679" s="387"/>
      <c r="BG679" s="387"/>
      <c r="BH679" s="387"/>
      <c r="BI679" s="387"/>
      <c r="BJ679" s="387"/>
      <c r="BK679" s="387"/>
    </row>
    <row r="680" spans="6:63" s="385" customFormat="1" ht="16.5" customHeight="1">
      <c r="F680" s="386"/>
      <c r="R680" s="387"/>
      <c r="S680" s="387"/>
      <c r="T680" s="387"/>
      <c r="U680" s="387"/>
      <c r="V680" s="864"/>
      <c r="BC680" s="387"/>
      <c r="BD680" s="387"/>
      <c r="BE680" s="387"/>
      <c r="BF680" s="387"/>
      <c r="BG680" s="387"/>
      <c r="BH680" s="387"/>
      <c r="BI680" s="387"/>
      <c r="BJ680" s="387"/>
      <c r="BK680" s="387"/>
    </row>
    <row r="681" spans="6:63" s="385" customFormat="1" ht="16.5" customHeight="1">
      <c r="F681" s="386"/>
      <c r="R681" s="387"/>
      <c r="S681" s="387"/>
      <c r="T681" s="387"/>
      <c r="U681" s="387"/>
      <c r="V681" s="864"/>
      <c r="BC681" s="387"/>
      <c r="BD681" s="387"/>
      <c r="BE681" s="387"/>
      <c r="BF681" s="387"/>
      <c r="BG681" s="387"/>
      <c r="BH681" s="387"/>
      <c r="BI681" s="387"/>
      <c r="BJ681" s="387"/>
      <c r="BK681" s="387"/>
    </row>
    <row r="682" spans="6:63" s="385" customFormat="1" ht="16.5" customHeight="1">
      <c r="F682" s="386"/>
      <c r="R682" s="387"/>
      <c r="S682" s="387"/>
      <c r="T682" s="387"/>
      <c r="U682" s="387"/>
      <c r="V682" s="864"/>
      <c r="BC682" s="387"/>
      <c r="BD682" s="387"/>
      <c r="BE682" s="387"/>
      <c r="BF682" s="387"/>
      <c r="BG682" s="387"/>
      <c r="BH682" s="387"/>
      <c r="BI682" s="387"/>
      <c r="BJ682" s="387"/>
      <c r="BK682" s="387"/>
    </row>
    <row r="683" spans="6:63" s="385" customFormat="1" ht="16.5" customHeight="1">
      <c r="F683" s="386"/>
      <c r="R683" s="387"/>
      <c r="S683" s="387"/>
      <c r="T683" s="387"/>
      <c r="U683" s="387"/>
      <c r="V683" s="864"/>
      <c r="BC683" s="387"/>
      <c r="BD683" s="387"/>
      <c r="BE683" s="387"/>
      <c r="BF683" s="387"/>
      <c r="BG683" s="387"/>
      <c r="BH683" s="387"/>
      <c r="BI683" s="387"/>
      <c r="BJ683" s="387"/>
      <c r="BK683" s="387"/>
    </row>
    <row r="684" spans="6:63" s="385" customFormat="1" ht="16.5" customHeight="1">
      <c r="F684" s="386"/>
      <c r="R684" s="387"/>
      <c r="S684" s="387"/>
      <c r="T684" s="387"/>
      <c r="U684" s="387"/>
      <c r="V684" s="864"/>
      <c r="BC684" s="387"/>
      <c r="BD684" s="387"/>
      <c r="BE684" s="387"/>
      <c r="BF684" s="387"/>
      <c r="BG684" s="387"/>
      <c r="BH684" s="387"/>
      <c r="BI684" s="387"/>
      <c r="BJ684" s="387"/>
      <c r="BK684" s="387"/>
    </row>
    <row r="685" spans="6:63" s="385" customFormat="1" ht="16.5" customHeight="1">
      <c r="F685" s="386"/>
      <c r="R685" s="387"/>
      <c r="S685" s="387"/>
      <c r="T685" s="387"/>
      <c r="U685" s="387"/>
      <c r="V685" s="864"/>
      <c r="BC685" s="387"/>
      <c r="BD685" s="387"/>
      <c r="BE685" s="387"/>
      <c r="BF685" s="387"/>
      <c r="BG685" s="387"/>
      <c r="BH685" s="387"/>
      <c r="BI685" s="387"/>
      <c r="BJ685" s="387"/>
      <c r="BK685" s="387"/>
    </row>
    <row r="686" spans="6:63" s="385" customFormat="1" ht="16.5" customHeight="1">
      <c r="F686" s="386"/>
      <c r="R686" s="387"/>
      <c r="S686" s="387"/>
      <c r="T686" s="387"/>
      <c r="U686" s="387"/>
      <c r="V686" s="864"/>
      <c r="BC686" s="387"/>
      <c r="BD686" s="387"/>
      <c r="BE686" s="387"/>
      <c r="BF686" s="387"/>
      <c r="BG686" s="387"/>
      <c r="BH686" s="387"/>
      <c r="BI686" s="387"/>
      <c r="BJ686" s="387"/>
      <c r="BK686" s="387"/>
    </row>
    <row r="687" spans="6:63" s="385" customFormat="1" ht="16.5" customHeight="1">
      <c r="F687" s="386"/>
      <c r="R687" s="387"/>
      <c r="S687" s="387"/>
      <c r="T687" s="387"/>
      <c r="U687" s="387"/>
      <c r="V687" s="864"/>
      <c r="BC687" s="387"/>
      <c r="BD687" s="387"/>
      <c r="BE687" s="387"/>
      <c r="BF687" s="387"/>
      <c r="BG687" s="387"/>
      <c r="BH687" s="387"/>
      <c r="BI687" s="387"/>
      <c r="BJ687" s="387"/>
      <c r="BK687" s="387"/>
    </row>
    <row r="688" spans="6:63" s="385" customFormat="1" ht="16.5" customHeight="1">
      <c r="F688" s="386"/>
      <c r="R688" s="387"/>
      <c r="S688" s="387"/>
      <c r="T688" s="387"/>
      <c r="U688" s="387"/>
      <c r="V688" s="864"/>
      <c r="BC688" s="387"/>
      <c r="BD688" s="387"/>
      <c r="BE688" s="387"/>
      <c r="BF688" s="387"/>
      <c r="BG688" s="387"/>
      <c r="BH688" s="387"/>
      <c r="BI688" s="387"/>
      <c r="BJ688" s="387"/>
      <c r="BK688" s="387"/>
    </row>
    <row r="689" spans="6:63" s="385" customFormat="1" ht="16.5" customHeight="1">
      <c r="F689" s="386"/>
      <c r="R689" s="387"/>
      <c r="S689" s="387"/>
      <c r="T689" s="387"/>
      <c r="U689" s="387"/>
      <c r="V689" s="864"/>
      <c r="BC689" s="387"/>
      <c r="BD689" s="387"/>
      <c r="BE689" s="387"/>
      <c r="BF689" s="387"/>
      <c r="BG689" s="387"/>
      <c r="BH689" s="387"/>
      <c r="BI689" s="387"/>
      <c r="BJ689" s="387"/>
      <c r="BK689" s="387"/>
    </row>
    <row r="690" spans="6:63" s="385" customFormat="1" ht="16.5" customHeight="1">
      <c r="F690" s="386"/>
      <c r="R690" s="387"/>
      <c r="S690" s="387"/>
      <c r="T690" s="387"/>
      <c r="U690" s="387"/>
      <c r="V690" s="864"/>
      <c r="BC690" s="387"/>
      <c r="BD690" s="387"/>
      <c r="BE690" s="387"/>
      <c r="BF690" s="387"/>
      <c r="BG690" s="387"/>
      <c r="BH690" s="387"/>
      <c r="BI690" s="387"/>
      <c r="BJ690" s="387"/>
      <c r="BK690" s="387"/>
    </row>
    <row r="691" spans="6:63" s="385" customFormat="1" ht="16.5" customHeight="1">
      <c r="F691" s="386"/>
      <c r="R691" s="387"/>
      <c r="S691" s="387"/>
      <c r="T691" s="387"/>
      <c r="U691" s="387"/>
      <c r="V691" s="864"/>
      <c r="BC691" s="387"/>
      <c r="BD691" s="387"/>
      <c r="BE691" s="387"/>
      <c r="BF691" s="387"/>
      <c r="BG691" s="387"/>
      <c r="BH691" s="387"/>
      <c r="BI691" s="387"/>
      <c r="BJ691" s="387"/>
      <c r="BK691" s="387"/>
    </row>
    <row r="692" spans="6:63" s="385" customFormat="1" ht="16.5" customHeight="1">
      <c r="F692" s="386"/>
      <c r="R692" s="387"/>
      <c r="S692" s="387"/>
      <c r="T692" s="387"/>
      <c r="U692" s="387"/>
      <c r="V692" s="864"/>
      <c r="BC692" s="387"/>
      <c r="BD692" s="387"/>
      <c r="BE692" s="387"/>
      <c r="BF692" s="387"/>
      <c r="BG692" s="387"/>
      <c r="BH692" s="387"/>
      <c r="BI692" s="387"/>
      <c r="BJ692" s="387"/>
      <c r="BK692" s="387"/>
    </row>
    <row r="693" spans="6:63" s="385" customFormat="1" ht="16.5" customHeight="1">
      <c r="F693" s="386"/>
      <c r="R693" s="387"/>
      <c r="S693" s="387"/>
      <c r="T693" s="387"/>
      <c r="U693" s="387"/>
      <c r="V693" s="864"/>
      <c r="BC693" s="387"/>
      <c r="BD693" s="387"/>
      <c r="BE693" s="387"/>
      <c r="BF693" s="387"/>
      <c r="BG693" s="387"/>
      <c r="BH693" s="387"/>
      <c r="BI693" s="387"/>
      <c r="BJ693" s="387"/>
      <c r="BK693" s="387"/>
    </row>
    <row r="694" spans="6:63" s="385" customFormat="1" ht="16.5" customHeight="1">
      <c r="F694" s="386"/>
      <c r="R694" s="387"/>
      <c r="S694" s="387"/>
      <c r="T694" s="387"/>
      <c r="U694" s="387"/>
      <c r="V694" s="864"/>
      <c r="BC694" s="387"/>
      <c r="BD694" s="387"/>
      <c r="BE694" s="387"/>
      <c r="BF694" s="387"/>
      <c r="BG694" s="387"/>
      <c r="BH694" s="387"/>
      <c r="BI694" s="387"/>
      <c r="BJ694" s="387"/>
      <c r="BK694" s="387"/>
    </row>
    <row r="695" spans="6:63" s="385" customFormat="1" ht="16.5" customHeight="1">
      <c r="F695" s="386"/>
      <c r="R695" s="387"/>
      <c r="S695" s="387"/>
      <c r="T695" s="387"/>
      <c r="U695" s="387"/>
      <c r="V695" s="864"/>
      <c r="BC695" s="387"/>
      <c r="BD695" s="387"/>
      <c r="BE695" s="387"/>
      <c r="BF695" s="387"/>
      <c r="BG695" s="387"/>
      <c r="BH695" s="387"/>
      <c r="BI695" s="387"/>
      <c r="BJ695" s="387"/>
      <c r="BK695" s="387"/>
    </row>
    <row r="696" spans="6:63" s="385" customFormat="1" ht="16.5" customHeight="1">
      <c r="F696" s="386"/>
      <c r="R696" s="387"/>
      <c r="S696" s="387"/>
      <c r="T696" s="387"/>
      <c r="U696" s="387"/>
      <c r="V696" s="864"/>
      <c r="BC696" s="387"/>
      <c r="BD696" s="387"/>
      <c r="BE696" s="387"/>
      <c r="BF696" s="387"/>
      <c r="BG696" s="387"/>
      <c r="BH696" s="387"/>
      <c r="BI696" s="387"/>
      <c r="BJ696" s="387"/>
      <c r="BK696" s="387"/>
    </row>
    <row r="697" spans="6:63" s="385" customFormat="1" ht="16.5" customHeight="1">
      <c r="F697" s="386"/>
      <c r="R697" s="387"/>
      <c r="S697" s="387"/>
      <c r="T697" s="387"/>
      <c r="U697" s="387"/>
      <c r="V697" s="864"/>
      <c r="BC697" s="387"/>
      <c r="BD697" s="387"/>
      <c r="BE697" s="387"/>
      <c r="BF697" s="387"/>
      <c r="BG697" s="387"/>
      <c r="BH697" s="387"/>
      <c r="BI697" s="387"/>
      <c r="BJ697" s="387"/>
      <c r="BK697" s="387"/>
    </row>
    <row r="698" spans="6:63" s="385" customFormat="1" ht="16.5" customHeight="1">
      <c r="F698" s="386"/>
      <c r="R698" s="387"/>
      <c r="S698" s="387"/>
      <c r="T698" s="387"/>
      <c r="U698" s="387"/>
      <c r="V698" s="864"/>
      <c r="BC698" s="387"/>
      <c r="BD698" s="387"/>
      <c r="BE698" s="387"/>
      <c r="BF698" s="387"/>
      <c r="BG698" s="387"/>
      <c r="BH698" s="387"/>
      <c r="BI698" s="387"/>
      <c r="BJ698" s="387"/>
      <c r="BK698" s="387"/>
    </row>
    <row r="699" spans="6:63" s="385" customFormat="1" ht="16.5" customHeight="1">
      <c r="F699" s="386"/>
      <c r="R699" s="387"/>
      <c r="S699" s="387"/>
      <c r="T699" s="387"/>
      <c r="U699" s="387"/>
      <c r="V699" s="864"/>
      <c r="BC699" s="387"/>
      <c r="BD699" s="387"/>
      <c r="BE699" s="387"/>
      <c r="BF699" s="387"/>
      <c r="BG699" s="387"/>
      <c r="BH699" s="387"/>
      <c r="BI699" s="387"/>
      <c r="BJ699" s="387"/>
      <c r="BK699" s="387"/>
    </row>
    <row r="700" spans="6:63" s="385" customFormat="1" ht="16.5" customHeight="1">
      <c r="F700" s="386"/>
      <c r="R700" s="387"/>
      <c r="S700" s="387"/>
      <c r="T700" s="387"/>
      <c r="U700" s="387"/>
      <c r="V700" s="864"/>
      <c r="BC700" s="387"/>
      <c r="BD700" s="387"/>
      <c r="BE700" s="387"/>
      <c r="BF700" s="387"/>
      <c r="BG700" s="387"/>
      <c r="BH700" s="387"/>
      <c r="BI700" s="387"/>
      <c r="BJ700" s="387"/>
      <c r="BK700" s="387"/>
    </row>
    <row r="701" spans="6:63" s="385" customFormat="1" ht="16.5" customHeight="1">
      <c r="F701" s="386"/>
      <c r="R701" s="387"/>
      <c r="S701" s="387"/>
      <c r="T701" s="387"/>
      <c r="U701" s="387"/>
      <c r="V701" s="864"/>
      <c r="BC701" s="387"/>
      <c r="BD701" s="387"/>
      <c r="BE701" s="387"/>
      <c r="BF701" s="387"/>
      <c r="BG701" s="387"/>
      <c r="BH701" s="387"/>
      <c r="BI701" s="387"/>
      <c r="BJ701" s="387"/>
      <c r="BK701" s="387"/>
    </row>
    <row r="702" spans="6:63" s="385" customFormat="1" ht="16.5" customHeight="1">
      <c r="F702" s="386"/>
      <c r="R702" s="387"/>
      <c r="S702" s="387"/>
      <c r="T702" s="387"/>
      <c r="U702" s="387"/>
      <c r="V702" s="864"/>
      <c r="BC702" s="387"/>
      <c r="BD702" s="387"/>
      <c r="BE702" s="387"/>
      <c r="BF702" s="387"/>
      <c r="BG702" s="387"/>
      <c r="BH702" s="387"/>
      <c r="BI702" s="387"/>
      <c r="BJ702" s="387"/>
      <c r="BK702" s="387"/>
    </row>
    <row r="703" spans="6:63" s="385" customFormat="1" ht="16.5" customHeight="1">
      <c r="F703" s="386"/>
      <c r="R703" s="387"/>
      <c r="S703" s="387"/>
      <c r="T703" s="387"/>
      <c r="U703" s="387"/>
      <c r="V703" s="864"/>
      <c r="BC703" s="387"/>
      <c r="BD703" s="387"/>
      <c r="BE703" s="387"/>
      <c r="BF703" s="387"/>
      <c r="BG703" s="387"/>
      <c r="BH703" s="387"/>
      <c r="BI703" s="387"/>
      <c r="BJ703" s="387"/>
      <c r="BK703" s="387"/>
    </row>
    <row r="704" spans="6:63" s="385" customFormat="1" ht="16.5" customHeight="1">
      <c r="F704" s="386"/>
      <c r="R704" s="387"/>
      <c r="S704" s="387"/>
      <c r="T704" s="387"/>
      <c r="U704" s="387"/>
      <c r="V704" s="864"/>
      <c r="BC704" s="387"/>
      <c r="BD704" s="387"/>
      <c r="BE704" s="387"/>
      <c r="BF704" s="387"/>
      <c r="BG704" s="387"/>
      <c r="BH704" s="387"/>
      <c r="BI704" s="387"/>
      <c r="BJ704" s="387"/>
      <c r="BK704" s="387"/>
    </row>
    <row r="705" spans="6:63" s="385" customFormat="1" ht="16.5" customHeight="1">
      <c r="F705" s="386"/>
      <c r="R705" s="387"/>
      <c r="S705" s="387"/>
      <c r="T705" s="387"/>
      <c r="U705" s="387"/>
      <c r="V705" s="864"/>
      <c r="BC705" s="387"/>
      <c r="BD705" s="387"/>
      <c r="BE705" s="387"/>
      <c r="BF705" s="387"/>
      <c r="BG705" s="387"/>
      <c r="BH705" s="387"/>
      <c r="BI705" s="387"/>
      <c r="BJ705" s="387"/>
      <c r="BK705" s="387"/>
    </row>
    <row r="706" spans="6:63" s="385" customFormat="1" ht="16.5" customHeight="1">
      <c r="F706" s="386"/>
      <c r="R706" s="387"/>
      <c r="S706" s="387"/>
      <c r="T706" s="387"/>
      <c r="U706" s="387"/>
      <c r="V706" s="864"/>
      <c r="BC706" s="387"/>
      <c r="BD706" s="387"/>
      <c r="BE706" s="387"/>
      <c r="BF706" s="387"/>
      <c r="BG706" s="387"/>
      <c r="BH706" s="387"/>
      <c r="BI706" s="387"/>
      <c r="BJ706" s="387"/>
      <c r="BK706" s="387"/>
    </row>
    <row r="707" spans="6:63" s="385" customFormat="1" ht="16.5" customHeight="1">
      <c r="F707" s="386"/>
      <c r="R707" s="387"/>
      <c r="S707" s="387"/>
      <c r="T707" s="387"/>
      <c r="U707" s="387"/>
      <c r="V707" s="864"/>
      <c r="BC707" s="387"/>
      <c r="BD707" s="387"/>
      <c r="BE707" s="387"/>
      <c r="BF707" s="387"/>
      <c r="BG707" s="387"/>
      <c r="BH707" s="387"/>
      <c r="BI707" s="387"/>
      <c r="BJ707" s="387"/>
      <c r="BK707" s="387"/>
    </row>
    <row r="708" spans="6:63" s="385" customFormat="1" ht="16.5" customHeight="1">
      <c r="F708" s="386"/>
      <c r="R708" s="387"/>
      <c r="S708" s="387"/>
      <c r="T708" s="387"/>
      <c r="U708" s="387"/>
      <c r="V708" s="864"/>
      <c r="BC708" s="387"/>
      <c r="BD708" s="387"/>
      <c r="BE708" s="387"/>
      <c r="BF708" s="387"/>
      <c r="BG708" s="387"/>
      <c r="BH708" s="387"/>
      <c r="BI708" s="387"/>
      <c r="BJ708" s="387"/>
      <c r="BK708" s="387"/>
    </row>
    <row r="709" spans="6:63" s="385" customFormat="1" ht="16.5" customHeight="1">
      <c r="F709" s="386"/>
      <c r="R709" s="387"/>
      <c r="S709" s="387"/>
      <c r="T709" s="387"/>
      <c r="U709" s="387"/>
      <c r="V709" s="864"/>
      <c r="BC709" s="387"/>
      <c r="BD709" s="387"/>
      <c r="BE709" s="387"/>
      <c r="BF709" s="387"/>
      <c r="BG709" s="387"/>
      <c r="BH709" s="387"/>
      <c r="BI709" s="387"/>
      <c r="BJ709" s="387"/>
      <c r="BK709" s="387"/>
    </row>
    <row r="710" spans="6:63" s="385" customFormat="1" ht="16.5" customHeight="1">
      <c r="F710" s="386"/>
      <c r="R710" s="387"/>
      <c r="S710" s="387"/>
      <c r="T710" s="387"/>
      <c r="U710" s="387"/>
      <c r="V710" s="864"/>
      <c r="BC710" s="387"/>
      <c r="BD710" s="387"/>
      <c r="BE710" s="387"/>
      <c r="BF710" s="387"/>
      <c r="BG710" s="387"/>
      <c r="BH710" s="387"/>
      <c r="BI710" s="387"/>
      <c r="BJ710" s="387"/>
      <c r="BK710" s="387"/>
    </row>
    <row r="711" spans="6:63" s="385" customFormat="1" ht="16.5" customHeight="1">
      <c r="F711" s="386"/>
      <c r="R711" s="387"/>
      <c r="S711" s="387"/>
      <c r="T711" s="387"/>
      <c r="U711" s="387"/>
      <c r="V711" s="864"/>
      <c r="BC711" s="387"/>
      <c r="BD711" s="387"/>
      <c r="BE711" s="387"/>
      <c r="BF711" s="387"/>
      <c r="BG711" s="387"/>
      <c r="BH711" s="387"/>
      <c r="BI711" s="387"/>
      <c r="BJ711" s="387"/>
      <c r="BK711" s="387"/>
    </row>
    <row r="712" spans="6:63" s="385" customFormat="1" ht="16.5" customHeight="1">
      <c r="F712" s="386"/>
      <c r="R712" s="387"/>
      <c r="S712" s="387"/>
      <c r="T712" s="387"/>
      <c r="U712" s="387"/>
      <c r="V712" s="864"/>
      <c r="BC712" s="387"/>
      <c r="BD712" s="387"/>
      <c r="BE712" s="387"/>
      <c r="BF712" s="387"/>
      <c r="BG712" s="387"/>
      <c r="BH712" s="387"/>
      <c r="BI712" s="387"/>
      <c r="BJ712" s="387"/>
      <c r="BK712" s="387"/>
    </row>
    <row r="713" spans="6:63" s="385" customFormat="1" ht="16.5" customHeight="1">
      <c r="F713" s="386"/>
      <c r="R713" s="387"/>
      <c r="S713" s="387"/>
      <c r="T713" s="387"/>
      <c r="U713" s="387"/>
      <c r="V713" s="864"/>
      <c r="BC713" s="387"/>
      <c r="BD713" s="387"/>
      <c r="BE713" s="387"/>
      <c r="BF713" s="387"/>
      <c r="BG713" s="387"/>
      <c r="BH713" s="387"/>
      <c r="BI713" s="387"/>
      <c r="BJ713" s="387"/>
      <c r="BK713" s="387"/>
    </row>
    <row r="714" spans="6:63" s="385" customFormat="1" ht="16.5" customHeight="1">
      <c r="F714" s="386"/>
      <c r="R714" s="387"/>
      <c r="S714" s="387"/>
      <c r="T714" s="387"/>
      <c r="U714" s="387"/>
      <c r="V714" s="864"/>
      <c r="BC714" s="387"/>
      <c r="BD714" s="387"/>
      <c r="BE714" s="387"/>
      <c r="BF714" s="387"/>
      <c r="BG714" s="387"/>
      <c r="BH714" s="387"/>
      <c r="BI714" s="387"/>
      <c r="BJ714" s="387"/>
      <c r="BK714" s="387"/>
    </row>
    <row r="715" spans="6:63" s="385" customFormat="1" ht="16.5" customHeight="1">
      <c r="F715" s="386"/>
      <c r="R715" s="387"/>
      <c r="S715" s="387"/>
      <c r="T715" s="387"/>
      <c r="U715" s="387"/>
      <c r="V715" s="864"/>
      <c r="BC715" s="387"/>
      <c r="BD715" s="387"/>
      <c r="BE715" s="387"/>
      <c r="BF715" s="387"/>
      <c r="BG715" s="387"/>
      <c r="BH715" s="387"/>
      <c r="BI715" s="387"/>
      <c r="BJ715" s="387"/>
      <c r="BK715" s="387"/>
    </row>
    <row r="716" spans="6:63" s="385" customFormat="1" ht="16.5" customHeight="1">
      <c r="F716" s="386"/>
      <c r="R716" s="387"/>
      <c r="S716" s="387"/>
      <c r="T716" s="387"/>
      <c r="U716" s="387"/>
      <c r="V716" s="864"/>
      <c r="BC716" s="387"/>
      <c r="BD716" s="387"/>
      <c r="BE716" s="387"/>
      <c r="BF716" s="387"/>
      <c r="BG716" s="387"/>
      <c r="BH716" s="387"/>
      <c r="BI716" s="387"/>
      <c r="BJ716" s="387"/>
      <c r="BK716" s="387"/>
    </row>
    <row r="717" spans="6:63" s="385" customFormat="1" ht="16.5" customHeight="1">
      <c r="F717" s="386"/>
      <c r="R717" s="387"/>
      <c r="S717" s="387"/>
      <c r="T717" s="387"/>
      <c r="U717" s="387"/>
      <c r="V717" s="864"/>
      <c r="BC717" s="387"/>
      <c r="BD717" s="387"/>
      <c r="BE717" s="387"/>
      <c r="BF717" s="387"/>
      <c r="BG717" s="387"/>
      <c r="BH717" s="387"/>
      <c r="BI717" s="387"/>
      <c r="BJ717" s="387"/>
      <c r="BK717" s="387"/>
    </row>
    <row r="718" spans="6:63" s="385" customFormat="1" ht="16.5" customHeight="1">
      <c r="F718" s="386"/>
      <c r="R718" s="387"/>
      <c r="S718" s="387"/>
      <c r="T718" s="387"/>
      <c r="U718" s="387"/>
      <c r="V718" s="864"/>
      <c r="BC718" s="387"/>
      <c r="BD718" s="387"/>
      <c r="BE718" s="387"/>
      <c r="BF718" s="387"/>
      <c r="BG718" s="387"/>
      <c r="BH718" s="387"/>
      <c r="BI718" s="387"/>
      <c r="BJ718" s="387"/>
      <c r="BK718" s="387"/>
    </row>
    <row r="719" spans="6:63" s="385" customFormat="1" ht="16.5" customHeight="1">
      <c r="F719" s="386"/>
      <c r="R719" s="387"/>
      <c r="S719" s="387"/>
      <c r="T719" s="387"/>
      <c r="U719" s="387"/>
      <c r="V719" s="864"/>
      <c r="BC719" s="387"/>
      <c r="BD719" s="387"/>
      <c r="BE719" s="387"/>
      <c r="BF719" s="387"/>
      <c r="BG719" s="387"/>
      <c r="BH719" s="387"/>
      <c r="BI719" s="387"/>
      <c r="BJ719" s="387"/>
      <c r="BK719" s="387"/>
    </row>
    <row r="720" spans="6:63" s="385" customFormat="1" ht="16.5" customHeight="1">
      <c r="F720" s="386"/>
      <c r="R720" s="387"/>
      <c r="S720" s="387"/>
      <c r="T720" s="387"/>
      <c r="U720" s="387"/>
      <c r="V720" s="864"/>
      <c r="BC720" s="387"/>
      <c r="BD720" s="387"/>
      <c r="BE720" s="387"/>
      <c r="BF720" s="387"/>
      <c r="BG720" s="387"/>
      <c r="BH720" s="387"/>
      <c r="BI720" s="387"/>
      <c r="BJ720" s="387"/>
      <c r="BK720" s="387"/>
    </row>
    <row r="721" spans="6:63" s="385" customFormat="1" ht="16.5" customHeight="1">
      <c r="F721" s="386"/>
      <c r="R721" s="387"/>
      <c r="S721" s="387"/>
      <c r="T721" s="387"/>
      <c r="U721" s="387"/>
      <c r="V721" s="864"/>
      <c r="BC721" s="387"/>
      <c r="BD721" s="387"/>
      <c r="BE721" s="387"/>
      <c r="BF721" s="387"/>
      <c r="BG721" s="387"/>
      <c r="BH721" s="387"/>
      <c r="BI721" s="387"/>
      <c r="BJ721" s="387"/>
      <c r="BK721" s="387"/>
    </row>
    <row r="722" spans="6:63" s="385" customFormat="1" ht="16.5" customHeight="1">
      <c r="F722" s="386"/>
      <c r="R722" s="387"/>
      <c r="S722" s="387"/>
      <c r="T722" s="387"/>
      <c r="U722" s="387"/>
      <c r="V722" s="864"/>
      <c r="BC722" s="387"/>
      <c r="BD722" s="387"/>
      <c r="BE722" s="387"/>
      <c r="BF722" s="387"/>
      <c r="BG722" s="387"/>
      <c r="BH722" s="387"/>
      <c r="BI722" s="387"/>
      <c r="BJ722" s="387"/>
      <c r="BK722" s="387"/>
    </row>
    <row r="723" spans="6:63" s="385" customFormat="1" ht="16.5" customHeight="1">
      <c r="F723" s="386"/>
      <c r="R723" s="387"/>
      <c r="S723" s="387"/>
      <c r="T723" s="387"/>
      <c r="U723" s="387"/>
      <c r="V723" s="864"/>
      <c r="BC723" s="387"/>
      <c r="BD723" s="387"/>
      <c r="BE723" s="387"/>
      <c r="BF723" s="387"/>
      <c r="BG723" s="387"/>
      <c r="BH723" s="387"/>
      <c r="BI723" s="387"/>
      <c r="BJ723" s="387"/>
      <c r="BK723" s="387"/>
    </row>
    <row r="724" spans="6:63" s="385" customFormat="1" ht="16.5" customHeight="1">
      <c r="F724" s="386"/>
      <c r="R724" s="387"/>
      <c r="S724" s="387"/>
      <c r="T724" s="387"/>
      <c r="U724" s="387"/>
      <c r="V724" s="864"/>
      <c r="BC724" s="387"/>
      <c r="BD724" s="387"/>
      <c r="BE724" s="387"/>
      <c r="BF724" s="387"/>
      <c r="BG724" s="387"/>
      <c r="BH724" s="387"/>
      <c r="BI724" s="387"/>
      <c r="BJ724" s="387"/>
      <c r="BK724" s="387"/>
    </row>
    <row r="725" spans="6:63" s="385" customFormat="1" ht="16.5" customHeight="1">
      <c r="F725" s="386"/>
      <c r="R725" s="387"/>
      <c r="S725" s="387"/>
      <c r="T725" s="387"/>
      <c r="U725" s="387"/>
      <c r="V725" s="864"/>
      <c r="BC725" s="387"/>
      <c r="BD725" s="387"/>
      <c r="BE725" s="387"/>
      <c r="BF725" s="387"/>
      <c r="BG725" s="387"/>
      <c r="BH725" s="387"/>
      <c r="BI725" s="387"/>
      <c r="BJ725" s="387"/>
      <c r="BK725" s="387"/>
    </row>
    <row r="726" spans="6:63" s="385" customFormat="1" ht="16.5" customHeight="1">
      <c r="F726" s="386"/>
      <c r="R726" s="387"/>
      <c r="S726" s="387"/>
      <c r="T726" s="387"/>
      <c r="U726" s="387"/>
      <c r="V726" s="864"/>
      <c r="BC726" s="387"/>
      <c r="BD726" s="387"/>
      <c r="BE726" s="387"/>
      <c r="BF726" s="387"/>
      <c r="BG726" s="387"/>
      <c r="BH726" s="387"/>
      <c r="BI726" s="387"/>
      <c r="BJ726" s="387"/>
      <c r="BK726" s="387"/>
    </row>
    <row r="727" spans="6:63" s="385" customFormat="1" ht="16.5" customHeight="1">
      <c r="F727" s="386"/>
      <c r="R727" s="387"/>
      <c r="S727" s="387"/>
      <c r="T727" s="387"/>
      <c r="U727" s="387"/>
      <c r="V727" s="864"/>
      <c r="BC727" s="387"/>
      <c r="BD727" s="387"/>
      <c r="BE727" s="387"/>
      <c r="BF727" s="387"/>
      <c r="BG727" s="387"/>
      <c r="BH727" s="387"/>
      <c r="BI727" s="387"/>
      <c r="BJ727" s="387"/>
      <c r="BK727" s="387"/>
    </row>
    <row r="728" spans="6:63" s="385" customFormat="1" ht="16.5" customHeight="1">
      <c r="F728" s="386"/>
      <c r="R728" s="387"/>
      <c r="S728" s="387"/>
      <c r="T728" s="387"/>
      <c r="U728" s="387"/>
      <c r="V728" s="864"/>
      <c r="BC728" s="387"/>
      <c r="BD728" s="387"/>
      <c r="BE728" s="387"/>
      <c r="BF728" s="387"/>
      <c r="BG728" s="387"/>
      <c r="BH728" s="387"/>
      <c r="BI728" s="387"/>
      <c r="BJ728" s="387"/>
      <c r="BK728" s="387"/>
    </row>
    <row r="729" spans="6:63" s="385" customFormat="1" ht="16.5" customHeight="1">
      <c r="F729" s="386"/>
      <c r="R729" s="387"/>
      <c r="S729" s="387"/>
      <c r="T729" s="387"/>
      <c r="U729" s="387"/>
      <c r="V729" s="864"/>
      <c r="BC729" s="387"/>
      <c r="BD729" s="387"/>
      <c r="BE729" s="387"/>
      <c r="BF729" s="387"/>
      <c r="BG729" s="387"/>
      <c r="BH729" s="387"/>
      <c r="BI729" s="387"/>
      <c r="BJ729" s="387"/>
      <c r="BK729" s="387"/>
    </row>
    <row r="730" spans="6:63" s="385" customFormat="1" ht="16.5" customHeight="1">
      <c r="F730" s="386"/>
      <c r="R730" s="387"/>
      <c r="S730" s="387"/>
      <c r="T730" s="387"/>
      <c r="U730" s="387"/>
      <c r="V730" s="864"/>
      <c r="BC730" s="387"/>
      <c r="BD730" s="387"/>
      <c r="BE730" s="387"/>
      <c r="BF730" s="387"/>
      <c r="BG730" s="387"/>
      <c r="BH730" s="387"/>
      <c r="BI730" s="387"/>
      <c r="BJ730" s="387"/>
      <c r="BK730" s="387"/>
    </row>
    <row r="731" spans="6:63" s="385" customFormat="1" ht="16.5" customHeight="1">
      <c r="F731" s="386"/>
      <c r="R731" s="387"/>
      <c r="S731" s="387"/>
      <c r="T731" s="387"/>
      <c r="U731" s="387"/>
      <c r="V731" s="864"/>
      <c r="BC731" s="387"/>
      <c r="BD731" s="387"/>
      <c r="BE731" s="387"/>
      <c r="BF731" s="387"/>
      <c r="BG731" s="387"/>
      <c r="BH731" s="387"/>
      <c r="BI731" s="387"/>
      <c r="BJ731" s="387"/>
      <c r="BK731" s="387"/>
    </row>
    <row r="732" spans="6:63" s="385" customFormat="1" ht="16.5" customHeight="1">
      <c r="F732" s="386"/>
      <c r="R732" s="387"/>
      <c r="S732" s="387"/>
      <c r="T732" s="387"/>
      <c r="U732" s="387"/>
      <c r="V732" s="864"/>
      <c r="BC732" s="387"/>
      <c r="BD732" s="387"/>
      <c r="BE732" s="387"/>
      <c r="BF732" s="387"/>
      <c r="BG732" s="387"/>
      <c r="BH732" s="387"/>
      <c r="BI732" s="387"/>
      <c r="BJ732" s="387"/>
      <c r="BK732" s="387"/>
    </row>
    <row r="733" spans="6:63" s="385" customFormat="1" ht="16.5" customHeight="1">
      <c r="F733" s="386"/>
      <c r="R733" s="387"/>
      <c r="S733" s="387"/>
      <c r="T733" s="387"/>
      <c r="U733" s="387"/>
      <c r="V733" s="864"/>
      <c r="BC733" s="387"/>
      <c r="BD733" s="387"/>
      <c r="BE733" s="387"/>
      <c r="BF733" s="387"/>
      <c r="BG733" s="387"/>
      <c r="BH733" s="387"/>
      <c r="BI733" s="387"/>
      <c r="BJ733" s="387"/>
      <c r="BK733" s="387"/>
    </row>
    <row r="734" spans="6:63" s="385" customFormat="1" ht="16.5" customHeight="1">
      <c r="F734" s="386"/>
      <c r="R734" s="387"/>
      <c r="S734" s="387"/>
      <c r="T734" s="387"/>
      <c r="U734" s="387"/>
      <c r="V734" s="864"/>
      <c r="BC734" s="387"/>
      <c r="BD734" s="387"/>
      <c r="BE734" s="387"/>
      <c r="BF734" s="387"/>
      <c r="BG734" s="387"/>
      <c r="BH734" s="387"/>
      <c r="BI734" s="387"/>
      <c r="BJ734" s="387"/>
      <c r="BK734" s="387"/>
    </row>
    <row r="735" spans="6:63" s="385" customFormat="1" ht="16.5" customHeight="1">
      <c r="F735" s="386"/>
      <c r="R735" s="387"/>
      <c r="S735" s="387"/>
      <c r="T735" s="387"/>
      <c r="U735" s="387"/>
      <c r="V735" s="864"/>
      <c r="BC735" s="387"/>
      <c r="BD735" s="387"/>
      <c r="BE735" s="387"/>
      <c r="BF735" s="387"/>
      <c r="BG735" s="387"/>
      <c r="BH735" s="387"/>
      <c r="BI735" s="387"/>
      <c r="BJ735" s="387"/>
      <c r="BK735" s="387"/>
    </row>
    <row r="736" spans="6:63" s="385" customFormat="1" ht="16.5" customHeight="1">
      <c r="F736" s="386"/>
      <c r="R736" s="387"/>
      <c r="S736" s="387"/>
      <c r="T736" s="387"/>
      <c r="U736" s="387"/>
      <c r="V736" s="864"/>
      <c r="BC736" s="387"/>
      <c r="BD736" s="387"/>
      <c r="BE736" s="387"/>
      <c r="BF736" s="387"/>
      <c r="BG736" s="387"/>
      <c r="BH736" s="387"/>
      <c r="BI736" s="387"/>
      <c r="BJ736" s="387"/>
      <c r="BK736" s="387"/>
    </row>
    <row r="737" spans="6:63" s="385" customFormat="1" ht="16.5" customHeight="1">
      <c r="F737" s="386"/>
      <c r="R737" s="387"/>
      <c r="S737" s="387"/>
      <c r="T737" s="387"/>
      <c r="U737" s="387"/>
      <c r="V737" s="864"/>
      <c r="BC737" s="387"/>
      <c r="BD737" s="387"/>
      <c r="BE737" s="387"/>
      <c r="BF737" s="387"/>
      <c r="BG737" s="387"/>
      <c r="BH737" s="387"/>
      <c r="BI737" s="387"/>
      <c r="BJ737" s="387"/>
      <c r="BK737" s="387"/>
    </row>
    <row r="738" spans="6:63" s="385" customFormat="1" ht="16.5" customHeight="1">
      <c r="F738" s="386"/>
      <c r="R738" s="387"/>
      <c r="S738" s="387"/>
      <c r="T738" s="387"/>
      <c r="U738" s="387"/>
      <c r="V738" s="864"/>
      <c r="BC738" s="387"/>
      <c r="BD738" s="387"/>
      <c r="BE738" s="387"/>
      <c r="BF738" s="387"/>
      <c r="BG738" s="387"/>
      <c r="BH738" s="387"/>
      <c r="BI738" s="387"/>
      <c r="BJ738" s="387"/>
      <c r="BK738" s="387"/>
    </row>
    <row r="739" spans="6:63" s="385" customFormat="1" ht="16.5" customHeight="1">
      <c r="F739" s="386"/>
      <c r="R739" s="387"/>
      <c r="S739" s="387"/>
      <c r="T739" s="387"/>
      <c r="U739" s="387"/>
      <c r="V739" s="864"/>
      <c r="BC739" s="387"/>
      <c r="BD739" s="387"/>
      <c r="BE739" s="387"/>
      <c r="BF739" s="387"/>
      <c r="BG739" s="387"/>
      <c r="BH739" s="387"/>
      <c r="BI739" s="387"/>
      <c r="BJ739" s="387"/>
      <c r="BK739" s="387"/>
    </row>
    <row r="740" spans="6:63" s="385" customFormat="1" ht="16.5" customHeight="1">
      <c r="F740" s="386"/>
      <c r="R740" s="387"/>
      <c r="S740" s="387"/>
      <c r="T740" s="387"/>
      <c r="U740" s="387"/>
      <c r="V740" s="864"/>
      <c r="BC740" s="387"/>
      <c r="BD740" s="387"/>
      <c r="BE740" s="387"/>
      <c r="BF740" s="387"/>
      <c r="BG740" s="387"/>
      <c r="BH740" s="387"/>
      <c r="BI740" s="387"/>
      <c r="BJ740" s="387"/>
      <c r="BK740" s="387"/>
    </row>
    <row r="741" spans="6:63" s="385" customFormat="1" ht="16.5" customHeight="1">
      <c r="F741" s="386"/>
      <c r="R741" s="387"/>
      <c r="S741" s="387"/>
      <c r="T741" s="387"/>
      <c r="U741" s="387"/>
      <c r="V741" s="864"/>
      <c r="BC741" s="387"/>
      <c r="BD741" s="387"/>
      <c r="BE741" s="387"/>
      <c r="BF741" s="387"/>
      <c r="BG741" s="387"/>
      <c r="BH741" s="387"/>
      <c r="BI741" s="387"/>
      <c r="BJ741" s="387"/>
      <c r="BK741" s="387"/>
    </row>
    <row r="742" spans="6:63" s="385" customFormat="1" ht="16.5" customHeight="1">
      <c r="F742" s="386"/>
      <c r="R742" s="387"/>
      <c r="S742" s="387"/>
      <c r="T742" s="387"/>
      <c r="U742" s="387"/>
      <c r="V742" s="864"/>
      <c r="BC742" s="387"/>
      <c r="BD742" s="387"/>
      <c r="BE742" s="387"/>
      <c r="BF742" s="387"/>
      <c r="BG742" s="387"/>
      <c r="BH742" s="387"/>
      <c r="BI742" s="387"/>
      <c r="BJ742" s="387"/>
      <c r="BK742" s="387"/>
    </row>
    <row r="743" spans="6:63" s="385" customFormat="1" ht="16.5" customHeight="1">
      <c r="F743" s="386"/>
      <c r="R743" s="387"/>
      <c r="S743" s="387"/>
      <c r="T743" s="387"/>
      <c r="U743" s="387"/>
      <c r="V743" s="864"/>
      <c r="BC743" s="387"/>
      <c r="BD743" s="387"/>
      <c r="BE743" s="387"/>
      <c r="BF743" s="387"/>
      <c r="BG743" s="387"/>
      <c r="BH743" s="387"/>
      <c r="BI743" s="387"/>
      <c r="BJ743" s="387"/>
      <c r="BK743" s="387"/>
    </row>
    <row r="744" spans="6:63" s="385" customFormat="1" ht="16.5" customHeight="1">
      <c r="F744" s="386"/>
      <c r="R744" s="387"/>
      <c r="S744" s="387"/>
      <c r="T744" s="387"/>
      <c r="U744" s="387"/>
      <c r="V744" s="864"/>
      <c r="BC744" s="387"/>
      <c r="BD744" s="387"/>
      <c r="BE744" s="387"/>
      <c r="BF744" s="387"/>
      <c r="BG744" s="387"/>
      <c r="BH744" s="387"/>
      <c r="BI744" s="387"/>
      <c r="BJ744" s="387"/>
      <c r="BK744" s="387"/>
    </row>
    <row r="745" spans="6:63" s="385" customFormat="1" ht="16.5" customHeight="1">
      <c r="F745" s="386"/>
      <c r="R745" s="387"/>
      <c r="S745" s="387"/>
      <c r="T745" s="387"/>
      <c r="U745" s="387"/>
      <c r="V745" s="864"/>
      <c r="BC745" s="387"/>
      <c r="BD745" s="387"/>
      <c r="BE745" s="387"/>
      <c r="BF745" s="387"/>
      <c r="BG745" s="387"/>
      <c r="BH745" s="387"/>
      <c r="BI745" s="387"/>
      <c r="BJ745" s="387"/>
      <c r="BK745" s="387"/>
    </row>
    <row r="746" spans="6:63" s="385" customFormat="1" ht="16.5" customHeight="1">
      <c r="F746" s="386"/>
      <c r="R746" s="387"/>
      <c r="S746" s="387"/>
      <c r="T746" s="387"/>
      <c r="U746" s="387"/>
      <c r="V746" s="864"/>
      <c r="BC746" s="387"/>
      <c r="BD746" s="387"/>
      <c r="BE746" s="387"/>
      <c r="BF746" s="387"/>
      <c r="BG746" s="387"/>
      <c r="BH746" s="387"/>
      <c r="BI746" s="387"/>
      <c r="BJ746" s="387"/>
      <c r="BK746" s="387"/>
    </row>
    <row r="747" spans="6:63" s="385" customFormat="1" ht="16.5" customHeight="1">
      <c r="F747" s="386"/>
      <c r="R747" s="387"/>
      <c r="S747" s="387"/>
      <c r="T747" s="387"/>
      <c r="U747" s="387"/>
      <c r="V747" s="864"/>
      <c r="BC747" s="387"/>
      <c r="BD747" s="387"/>
      <c r="BE747" s="387"/>
      <c r="BF747" s="387"/>
      <c r="BG747" s="387"/>
      <c r="BH747" s="387"/>
      <c r="BI747" s="387"/>
      <c r="BJ747" s="387"/>
      <c r="BK747" s="387"/>
    </row>
    <row r="748" spans="6:63" s="385" customFormat="1" ht="16.5" customHeight="1">
      <c r="F748" s="386"/>
      <c r="R748" s="387"/>
      <c r="S748" s="387"/>
      <c r="T748" s="387"/>
      <c r="U748" s="387"/>
      <c r="V748" s="864"/>
      <c r="BC748" s="387"/>
      <c r="BD748" s="387"/>
      <c r="BE748" s="387"/>
      <c r="BF748" s="387"/>
      <c r="BG748" s="387"/>
      <c r="BH748" s="387"/>
      <c r="BI748" s="387"/>
      <c r="BJ748" s="387"/>
      <c r="BK748" s="387"/>
    </row>
    <row r="749" spans="6:63" s="385" customFormat="1" ht="16.5" customHeight="1">
      <c r="F749" s="386"/>
      <c r="R749" s="387"/>
      <c r="S749" s="387"/>
      <c r="T749" s="387"/>
      <c r="U749" s="387"/>
      <c r="V749" s="864"/>
      <c r="BC749" s="387"/>
      <c r="BD749" s="387"/>
      <c r="BE749" s="387"/>
      <c r="BF749" s="387"/>
      <c r="BG749" s="387"/>
      <c r="BH749" s="387"/>
      <c r="BI749" s="387"/>
      <c r="BJ749" s="387"/>
      <c r="BK749" s="387"/>
    </row>
    <row r="750" spans="6:63" s="385" customFormat="1" ht="16.5" customHeight="1">
      <c r="F750" s="386"/>
      <c r="R750" s="387"/>
      <c r="S750" s="387"/>
      <c r="T750" s="387"/>
      <c r="U750" s="387"/>
      <c r="V750" s="864"/>
      <c r="BC750" s="387"/>
      <c r="BD750" s="387"/>
      <c r="BE750" s="387"/>
      <c r="BF750" s="387"/>
      <c r="BG750" s="387"/>
      <c r="BH750" s="387"/>
      <c r="BI750" s="387"/>
      <c r="BJ750" s="387"/>
      <c r="BK750" s="387"/>
    </row>
    <row r="751" spans="6:63" s="385" customFormat="1" ht="16.5" customHeight="1">
      <c r="F751" s="386"/>
      <c r="R751" s="387"/>
      <c r="S751" s="387"/>
      <c r="T751" s="387"/>
      <c r="U751" s="387"/>
      <c r="V751" s="864"/>
      <c r="BC751" s="387"/>
      <c r="BD751" s="387"/>
      <c r="BE751" s="387"/>
      <c r="BF751" s="387"/>
      <c r="BG751" s="387"/>
      <c r="BH751" s="387"/>
      <c r="BI751" s="387"/>
      <c r="BJ751" s="387"/>
      <c r="BK751" s="387"/>
    </row>
    <row r="752" spans="6:63" s="385" customFormat="1" ht="16.5" customHeight="1">
      <c r="F752" s="386"/>
      <c r="R752" s="387"/>
      <c r="S752" s="387"/>
      <c r="T752" s="387"/>
      <c r="U752" s="387"/>
      <c r="V752" s="864"/>
      <c r="BC752" s="387"/>
      <c r="BD752" s="387"/>
      <c r="BE752" s="387"/>
      <c r="BF752" s="387"/>
      <c r="BG752" s="387"/>
      <c r="BH752" s="387"/>
      <c r="BI752" s="387"/>
      <c r="BJ752" s="387"/>
      <c r="BK752" s="387"/>
    </row>
    <row r="753" spans="6:63" s="385" customFormat="1" ht="16.5" customHeight="1">
      <c r="F753" s="386"/>
      <c r="R753" s="387"/>
      <c r="S753" s="387"/>
      <c r="T753" s="387"/>
      <c r="U753" s="387"/>
      <c r="V753" s="864"/>
      <c r="BC753" s="387"/>
      <c r="BD753" s="387"/>
      <c r="BE753" s="387"/>
      <c r="BF753" s="387"/>
      <c r="BG753" s="387"/>
      <c r="BH753" s="387"/>
      <c r="BI753" s="387"/>
      <c r="BJ753" s="387"/>
      <c r="BK753" s="387"/>
    </row>
    <row r="754" spans="6:63" s="385" customFormat="1" ht="16.5" customHeight="1">
      <c r="F754" s="386"/>
      <c r="R754" s="387"/>
      <c r="S754" s="387"/>
      <c r="T754" s="387"/>
      <c r="U754" s="387"/>
      <c r="V754" s="864"/>
      <c r="BC754" s="387"/>
      <c r="BD754" s="387"/>
      <c r="BE754" s="387"/>
      <c r="BF754" s="387"/>
      <c r="BG754" s="387"/>
      <c r="BH754" s="387"/>
      <c r="BI754" s="387"/>
      <c r="BJ754" s="387"/>
      <c r="BK754" s="387"/>
    </row>
    <row r="755" spans="6:63" s="385" customFormat="1" ht="16.5" customHeight="1">
      <c r="F755" s="386"/>
      <c r="R755" s="387"/>
      <c r="S755" s="387"/>
      <c r="T755" s="387"/>
      <c r="U755" s="387"/>
      <c r="V755" s="864"/>
      <c r="BC755" s="387"/>
      <c r="BD755" s="387"/>
      <c r="BE755" s="387"/>
      <c r="BF755" s="387"/>
      <c r="BG755" s="387"/>
      <c r="BH755" s="387"/>
      <c r="BI755" s="387"/>
      <c r="BJ755" s="387"/>
      <c r="BK755" s="387"/>
    </row>
    <row r="756" spans="6:63" s="385" customFormat="1" ht="16.5" customHeight="1">
      <c r="F756" s="386"/>
      <c r="R756" s="387"/>
      <c r="S756" s="387"/>
      <c r="T756" s="387"/>
      <c r="U756" s="387"/>
      <c r="V756" s="864"/>
      <c r="BC756" s="387"/>
      <c r="BD756" s="387"/>
      <c r="BE756" s="387"/>
      <c r="BF756" s="387"/>
      <c r="BG756" s="387"/>
      <c r="BH756" s="387"/>
      <c r="BI756" s="387"/>
      <c r="BJ756" s="387"/>
      <c r="BK756" s="387"/>
    </row>
    <row r="757" spans="6:63" s="385" customFormat="1" ht="16.5" customHeight="1">
      <c r="F757" s="386"/>
      <c r="R757" s="387"/>
      <c r="S757" s="387"/>
      <c r="T757" s="387"/>
      <c r="U757" s="387"/>
      <c r="V757" s="864"/>
      <c r="BC757" s="387"/>
      <c r="BD757" s="387"/>
      <c r="BE757" s="387"/>
      <c r="BF757" s="387"/>
      <c r="BG757" s="387"/>
      <c r="BH757" s="387"/>
      <c r="BI757" s="387"/>
      <c r="BJ757" s="387"/>
      <c r="BK757" s="387"/>
    </row>
    <row r="758" spans="6:63" s="385" customFormat="1" ht="16.5" customHeight="1">
      <c r="F758" s="386"/>
      <c r="R758" s="387"/>
      <c r="S758" s="387"/>
      <c r="T758" s="387"/>
      <c r="U758" s="387"/>
      <c r="V758" s="864"/>
      <c r="BC758" s="387"/>
      <c r="BD758" s="387"/>
      <c r="BE758" s="387"/>
      <c r="BF758" s="387"/>
      <c r="BG758" s="387"/>
      <c r="BH758" s="387"/>
      <c r="BI758" s="387"/>
      <c r="BJ758" s="387"/>
      <c r="BK758" s="387"/>
    </row>
    <row r="759" spans="6:63" s="385" customFormat="1" ht="16.5" customHeight="1">
      <c r="F759" s="386"/>
      <c r="R759" s="387"/>
      <c r="S759" s="387"/>
      <c r="T759" s="387"/>
      <c r="U759" s="387"/>
      <c r="V759" s="864"/>
      <c r="BC759" s="387"/>
      <c r="BD759" s="387"/>
      <c r="BE759" s="387"/>
      <c r="BF759" s="387"/>
      <c r="BG759" s="387"/>
      <c r="BH759" s="387"/>
      <c r="BI759" s="387"/>
      <c r="BJ759" s="387"/>
      <c r="BK759" s="387"/>
    </row>
    <row r="760" spans="6:63" s="385" customFormat="1" ht="16.5" customHeight="1">
      <c r="F760" s="386"/>
      <c r="R760" s="387"/>
      <c r="S760" s="387"/>
      <c r="T760" s="387"/>
      <c r="U760" s="387"/>
      <c r="V760" s="864"/>
      <c r="BC760" s="387"/>
      <c r="BD760" s="387"/>
      <c r="BE760" s="387"/>
      <c r="BF760" s="387"/>
      <c r="BG760" s="387"/>
      <c r="BH760" s="387"/>
      <c r="BI760" s="387"/>
      <c r="BJ760" s="387"/>
      <c r="BK760" s="387"/>
    </row>
    <row r="761" spans="6:63" s="385" customFormat="1" ht="16.5" customHeight="1">
      <c r="F761" s="386"/>
      <c r="R761" s="387"/>
      <c r="S761" s="387"/>
      <c r="T761" s="387"/>
      <c r="U761" s="387"/>
      <c r="V761" s="864"/>
      <c r="BC761" s="387"/>
      <c r="BD761" s="387"/>
      <c r="BE761" s="387"/>
      <c r="BF761" s="387"/>
      <c r="BG761" s="387"/>
      <c r="BH761" s="387"/>
      <c r="BI761" s="387"/>
      <c r="BJ761" s="387"/>
      <c r="BK761" s="387"/>
    </row>
    <row r="762" spans="6:63" s="385" customFormat="1" ht="16.5" customHeight="1">
      <c r="F762" s="386"/>
      <c r="R762" s="387"/>
      <c r="S762" s="387"/>
      <c r="T762" s="387"/>
      <c r="U762" s="387"/>
      <c r="V762" s="864"/>
      <c r="BC762" s="387"/>
      <c r="BD762" s="387"/>
      <c r="BE762" s="387"/>
      <c r="BF762" s="387"/>
      <c r="BG762" s="387"/>
      <c r="BH762" s="387"/>
      <c r="BI762" s="387"/>
      <c r="BJ762" s="387"/>
      <c r="BK762" s="387"/>
    </row>
    <row r="763" spans="6:63" s="385" customFormat="1" ht="16.5" customHeight="1">
      <c r="F763" s="386"/>
      <c r="R763" s="387"/>
      <c r="S763" s="387"/>
      <c r="T763" s="387"/>
      <c r="U763" s="387"/>
      <c r="V763" s="864"/>
      <c r="BC763" s="387"/>
      <c r="BD763" s="387"/>
      <c r="BE763" s="387"/>
      <c r="BF763" s="387"/>
      <c r="BG763" s="387"/>
      <c r="BH763" s="387"/>
      <c r="BI763" s="387"/>
      <c r="BJ763" s="387"/>
      <c r="BK763" s="387"/>
    </row>
    <row r="764" spans="6:63" s="385" customFormat="1" ht="16.5" customHeight="1">
      <c r="F764" s="386"/>
      <c r="R764" s="387"/>
      <c r="S764" s="387"/>
      <c r="T764" s="387"/>
      <c r="U764" s="387"/>
      <c r="V764" s="864"/>
      <c r="BC764" s="387"/>
      <c r="BD764" s="387"/>
      <c r="BE764" s="387"/>
      <c r="BF764" s="387"/>
      <c r="BG764" s="387"/>
      <c r="BH764" s="387"/>
      <c r="BI764" s="387"/>
      <c r="BJ764" s="387"/>
      <c r="BK764" s="387"/>
    </row>
    <row r="765" spans="6:63" s="385" customFormat="1" ht="16.5" customHeight="1">
      <c r="F765" s="386"/>
      <c r="R765" s="387"/>
      <c r="S765" s="387"/>
      <c r="T765" s="387"/>
      <c r="U765" s="387"/>
      <c r="V765" s="864"/>
      <c r="BC765" s="387"/>
      <c r="BD765" s="387"/>
      <c r="BE765" s="387"/>
      <c r="BF765" s="387"/>
      <c r="BG765" s="387"/>
      <c r="BH765" s="387"/>
      <c r="BI765" s="387"/>
      <c r="BJ765" s="387"/>
      <c r="BK765" s="387"/>
    </row>
    <row r="766" spans="6:63" s="385" customFormat="1" ht="16.5" customHeight="1">
      <c r="F766" s="386"/>
      <c r="R766" s="387"/>
      <c r="S766" s="387"/>
      <c r="T766" s="387"/>
      <c r="U766" s="387"/>
      <c r="V766" s="864"/>
      <c r="BC766" s="387"/>
      <c r="BD766" s="387"/>
      <c r="BE766" s="387"/>
      <c r="BF766" s="387"/>
      <c r="BG766" s="387"/>
      <c r="BH766" s="387"/>
      <c r="BI766" s="387"/>
      <c r="BJ766" s="387"/>
      <c r="BK766" s="387"/>
    </row>
    <row r="767" spans="6:63" s="385" customFormat="1" ht="16.5" customHeight="1">
      <c r="F767" s="386"/>
      <c r="R767" s="387"/>
      <c r="S767" s="387"/>
      <c r="T767" s="387"/>
      <c r="U767" s="387"/>
      <c r="V767" s="864"/>
      <c r="BC767" s="387"/>
      <c r="BD767" s="387"/>
      <c r="BE767" s="387"/>
      <c r="BF767" s="387"/>
      <c r="BG767" s="387"/>
      <c r="BH767" s="387"/>
      <c r="BI767" s="387"/>
      <c r="BJ767" s="387"/>
      <c r="BK767" s="387"/>
    </row>
    <row r="768" spans="6:63" s="385" customFormat="1" ht="16.5" customHeight="1">
      <c r="F768" s="386"/>
      <c r="R768" s="387"/>
      <c r="S768" s="387"/>
      <c r="T768" s="387"/>
      <c r="U768" s="387"/>
      <c r="V768" s="864"/>
      <c r="BC768" s="387"/>
      <c r="BD768" s="387"/>
      <c r="BE768" s="387"/>
      <c r="BF768" s="387"/>
      <c r="BG768" s="387"/>
      <c r="BH768" s="387"/>
      <c r="BI768" s="387"/>
      <c r="BJ768" s="387"/>
      <c r="BK768" s="387"/>
    </row>
    <row r="769" spans="6:63" s="385" customFormat="1" ht="16.5" customHeight="1">
      <c r="F769" s="386"/>
      <c r="R769" s="387"/>
      <c r="S769" s="387"/>
      <c r="T769" s="387"/>
      <c r="U769" s="387"/>
      <c r="V769" s="864"/>
      <c r="BC769" s="387"/>
      <c r="BD769" s="387"/>
      <c r="BE769" s="387"/>
      <c r="BF769" s="387"/>
      <c r="BG769" s="387"/>
      <c r="BH769" s="387"/>
      <c r="BI769" s="387"/>
      <c r="BJ769" s="387"/>
      <c r="BK769" s="387"/>
    </row>
    <row r="770" spans="6:63" s="385" customFormat="1" ht="16.5" customHeight="1">
      <c r="F770" s="386"/>
      <c r="R770" s="387"/>
      <c r="S770" s="387"/>
      <c r="T770" s="387"/>
      <c r="U770" s="387"/>
      <c r="V770" s="864"/>
      <c r="BC770" s="387"/>
      <c r="BD770" s="387"/>
      <c r="BE770" s="387"/>
      <c r="BF770" s="387"/>
      <c r="BG770" s="387"/>
      <c r="BH770" s="387"/>
      <c r="BI770" s="387"/>
      <c r="BJ770" s="387"/>
      <c r="BK770" s="387"/>
    </row>
    <row r="771" spans="6:63" s="385" customFormat="1" ht="16.5" customHeight="1">
      <c r="F771" s="386"/>
      <c r="R771" s="387"/>
      <c r="S771" s="387"/>
      <c r="T771" s="387"/>
      <c r="U771" s="387"/>
      <c r="V771" s="864"/>
      <c r="BC771" s="387"/>
      <c r="BD771" s="387"/>
      <c r="BE771" s="387"/>
      <c r="BF771" s="387"/>
      <c r="BG771" s="387"/>
      <c r="BH771" s="387"/>
      <c r="BI771" s="387"/>
      <c r="BJ771" s="387"/>
      <c r="BK771" s="387"/>
    </row>
    <row r="772" spans="6:63" s="385" customFormat="1" ht="16.5" customHeight="1">
      <c r="F772" s="386"/>
      <c r="R772" s="387"/>
      <c r="S772" s="387"/>
      <c r="T772" s="387"/>
      <c r="U772" s="387"/>
      <c r="V772" s="864"/>
      <c r="BC772" s="387"/>
      <c r="BD772" s="387"/>
      <c r="BE772" s="387"/>
      <c r="BF772" s="387"/>
      <c r="BG772" s="387"/>
      <c r="BH772" s="387"/>
      <c r="BI772" s="387"/>
      <c r="BJ772" s="387"/>
      <c r="BK772" s="387"/>
    </row>
    <row r="773" spans="6:63" s="385" customFormat="1" ht="16.5" customHeight="1">
      <c r="F773" s="386"/>
      <c r="R773" s="387"/>
      <c r="S773" s="387"/>
      <c r="T773" s="387"/>
      <c r="U773" s="387"/>
      <c r="V773" s="864"/>
      <c r="BC773" s="387"/>
      <c r="BD773" s="387"/>
      <c r="BE773" s="387"/>
      <c r="BF773" s="387"/>
      <c r="BG773" s="387"/>
      <c r="BH773" s="387"/>
      <c r="BI773" s="387"/>
      <c r="BJ773" s="387"/>
      <c r="BK773" s="387"/>
    </row>
    <row r="774" spans="6:63" s="385" customFormat="1" ht="16.5" customHeight="1">
      <c r="F774" s="386"/>
      <c r="R774" s="387"/>
      <c r="S774" s="387"/>
      <c r="T774" s="387"/>
      <c r="U774" s="387"/>
      <c r="V774" s="864"/>
      <c r="BC774" s="387"/>
      <c r="BD774" s="387"/>
      <c r="BE774" s="387"/>
      <c r="BF774" s="387"/>
      <c r="BG774" s="387"/>
      <c r="BH774" s="387"/>
      <c r="BI774" s="387"/>
      <c r="BJ774" s="387"/>
      <c r="BK774" s="387"/>
    </row>
    <row r="775" spans="6:63" s="385" customFormat="1" ht="16.5" customHeight="1">
      <c r="F775" s="386"/>
      <c r="R775" s="387"/>
      <c r="S775" s="387"/>
      <c r="T775" s="387"/>
      <c r="U775" s="387"/>
      <c r="V775" s="864"/>
      <c r="BC775" s="387"/>
      <c r="BD775" s="387"/>
      <c r="BE775" s="387"/>
      <c r="BF775" s="387"/>
      <c r="BG775" s="387"/>
      <c r="BH775" s="387"/>
      <c r="BI775" s="387"/>
      <c r="BJ775" s="387"/>
      <c r="BK775" s="387"/>
    </row>
    <row r="776" spans="6:63" s="385" customFormat="1" ht="16.5" customHeight="1">
      <c r="F776" s="386"/>
      <c r="R776" s="387"/>
      <c r="S776" s="387"/>
      <c r="T776" s="387"/>
      <c r="U776" s="387"/>
      <c r="V776" s="864"/>
      <c r="BC776" s="387"/>
      <c r="BD776" s="387"/>
      <c r="BE776" s="387"/>
      <c r="BF776" s="387"/>
      <c r="BG776" s="387"/>
      <c r="BH776" s="387"/>
      <c r="BI776" s="387"/>
      <c r="BJ776" s="387"/>
      <c r="BK776" s="387"/>
    </row>
    <row r="777" spans="6:63" s="385" customFormat="1" ht="16.5" customHeight="1">
      <c r="F777" s="386"/>
      <c r="R777" s="387"/>
      <c r="S777" s="387"/>
      <c r="T777" s="387"/>
      <c r="U777" s="387"/>
      <c r="V777" s="864"/>
      <c r="BC777" s="387"/>
      <c r="BD777" s="387"/>
      <c r="BE777" s="387"/>
      <c r="BF777" s="387"/>
      <c r="BG777" s="387"/>
      <c r="BH777" s="387"/>
      <c r="BI777" s="387"/>
      <c r="BJ777" s="387"/>
      <c r="BK777" s="387"/>
    </row>
    <row r="778" spans="6:63" s="385" customFormat="1" ht="16.5" customHeight="1">
      <c r="F778" s="386"/>
      <c r="R778" s="387"/>
      <c r="S778" s="387"/>
      <c r="T778" s="387"/>
      <c r="U778" s="387"/>
      <c r="V778" s="864"/>
      <c r="BC778" s="387"/>
      <c r="BD778" s="387"/>
      <c r="BE778" s="387"/>
      <c r="BF778" s="387"/>
      <c r="BG778" s="387"/>
      <c r="BH778" s="387"/>
      <c r="BI778" s="387"/>
      <c r="BJ778" s="387"/>
      <c r="BK778" s="387"/>
    </row>
    <row r="779" spans="6:63" s="385" customFormat="1" ht="16.5" customHeight="1">
      <c r="F779" s="386"/>
      <c r="R779" s="387"/>
      <c r="S779" s="387"/>
      <c r="T779" s="387"/>
      <c r="U779" s="387"/>
      <c r="V779" s="864"/>
      <c r="BC779" s="387"/>
      <c r="BD779" s="387"/>
      <c r="BE779" s="387"/>
      <c r="BF779" s="387"/>
      <c r="BG779" s="387"/>
      <c r="BH779" s="387"/>
      <c r="BI779" s="387"/>
      <c r="BJ779" s="387"/>
      <c r="BK779" s="387"/>
    </row>
    <row r="780" spans="6:63" s="385" customFormat="1" ht="16.5" customHeight="1">
      <c r="F780" s="386"/>
      <c r="R780" s="387"/>
      <c r="S780" s="387"/>
      <c r="T780" s="387"/>
      <c r="U780" s="387"/>
      <c r="V780" s="864"/>
      <c r="BC780" s="387"/>
      <c r="BD780" s="387"/>
      <c r="BE780" s="387"/>
      <c r="BF780" s="387"/>
      <c r="BG780" s="387"/>
      <c r="BH780" s="387"/>
      <c r="BI780" s="387"/>
      <c r="BJ780" s="387"/>
      <c r="BK780" s="387"/>
    </row>
    <row r="781" spans="6:63" s="385" customFormat="1" ht="16.5" customHeight="1">
      <c r="F781" s="386"/>
      <c r="R781" s="387"/>
      <c r="S781" s="387"/>
      <c r="T781" s="387"/>
      <c r="U781" s="387"/>
      <c r="V781" s="864"/>
      <c r="BC781" s="387"/>
      <c r="BD781" s="387"/>
      <c r="BE781" s="387"/>
      <c r="BF781" s="387"/>
      <c r="BG781" s="387"/>
      <c r="BH781" s="387"/>
      <c r="BI781" s="387"/>
      <c r="BJ781" s="387"/>
      <c r="BK781" s="387"/>
    </row>
    <row r="782" spans="6:63" s="385" customFormat="1" ht="16.5" customHeight="1">
      <c r="F782" s="386"/>
      <c r="R782" s="387"/>
      <c r="S782" s="387"/>
      <c r="T782" s="387"/>
      <c r="U782" s="387"/>
      <c r="V782" s="864"/>
      <c r="BC782" s="387"/>
      <c r="BD782" s="387"/>
      <c r="BE782" s="387"/>
      <c r="BF782" s="387"/>
      <c r="BG782" s="387"/>
      <c r="BH782" s="387"/>
      <c r="BI782" s="387"/>
      <c r="BJ782" s="387"/>
      <c r="BK782" s="387"/>
    </row>
    <row r="783" spans="6:63" s="385" customFormat="1" ht="16.5" customHeight="1">
      <c r="F783" s="386"/>
      <c r="R783" s="387"/>
      <c r="S783" s="387"/>
      <c r="T783" s="387"/>
      <c r="U783" s="387"/>
      <c r="V783" s="864"/>
      <c r="BC783" s="387"/>
      <c r="BD783" s="387"/>
      <c r="BE783" s="387"/>
      <c r="BF783" s="387"/>
      <c r="BG783" s="387"/>
      <c r="BH783" s="387"/>
      <c r="BI783" s="387"/>
      <c r="BJ783" s="387"/>
      <c r="BK783" s="387"/>
    </row>
    <row r="784" spans="6:63" s="385" customFormat="1" ht="16.5" customHeight="1">
      <c r="F784" s="386"/>
      <c r="R784" s="387"/>
      <c r="S784" s="387"/>
      <c r="T784" s="387"/>
      <c r="U784" s="387"/>
      <c r="V784" s="864"/>
      <c r="BC784" s="387"/>
      <c r="BD784" s="387"/>
      <c r="BE784" s="387"/>
      <c r="BF784" s="387"/>
      <c r="BG784" s="387"/>
      <c r="BH784" s="387"/>
      <c r="BI784" s="387"/>
      <c r="BJ784" s="387"/>
      <c r="BK784" s="387"/>
    </row>
    <row r="785" spans="6:63" s="385" customFormat="1" ht="16.5" customHeight="1">
      <c r="F785" s="386"/>
      <c r="R785" s="387"/>
      <c r="S785" s="387"/>
      <c r="T785" s="387"/>
      <c r="U785" s="387"/>
      <c r="V785" s="864"/>
      <c r="BC785" s="387"/>
      <c r="BD785" s="387"/>
      <c r="BE785" s="387"/>
      <c r="BF785" s="387"/>
      <c r="BG785" s="387"/>
      <c r="BH785" s="387"/>
      <c r="BI785" s="387"/>
      <c r="BJ785" s="387"/>
      <c r="BK785" s="387"/>
    </row>
    <row r="786" spans="6:63" s="385" customFormat="1" ht="16.5" customHeight="1">
      <c r="F786" s="386"/>
      <c r="R786" s="387"/>
      <c r="S786" s="387"/>
      <c r="T786" s="387"/>
      <c r="U786" s="387"/>
      <c r="V786" s="864"/>
      <c r="BC786" s="387"/>
      <c r="BD786" s="387"/>
      <c r="BE786" s="387"/>
      <c r="BF786" s="387"/>
      <c r="BG786" s="387"/>
      <c r="BH786" s="387"/>
      <c r="BI786" s="387"/>
      <c r="BJ786" s="387"/>
      <c r="BK786" s="387"/>
    </row>
    <row r="787" spans="6:63" s="385" customFormat="1" ht="16.5" customHeight="1">
      <c r="F787" s="386"/>
      <c r="R787" s="387"/>
      <c r="S787" s="387"/>
      <c r="T787" s="387"/>
      <c r="U787" s="387"/>
      <c r="V787" s="864"/>
      <c r="BC787" s="387"/>
      <c r="BD787" s="387"/>
      <c r="BE787" s="387"/>
      <c r="BF787" s="387"/>
      <c r="BG787" s="387"/>
      <c r="BH787" s="387"/>
      <c r="BI787" s="387"/>
      <c r="BJ787" s="387"/>
      <c r="BK787" s="387"/>
    </row>
    <row r="788" spans="6:63" s="385" customFormat="1" ht="16.5" customHeight="1">
      <c r="F788" s="386"/>
      <c r="R788" s="387"/>
      <c r="S788" s="387"/>
      <c r="T788" s="387"/>
      <c r="U788" s="387"/>
      <c r="V788" s="864"/>
      <c r="BC788" s="387"/>
      <c r="BD788" s="387"/>
      <c r="BE788" s="387"/>
      <c r="BF788" s="387"/>
      <c r="BG788" s="387"/>
      <c r="BH788" s="387"/>
      <c r="BI788" s="387"/>
      <c r="BJ788" s="387"/>
      <c r="BK788" s="387"/>
    </row>
    <row r="789" spans="6:63" s="385" customFormat="1" ht="16.5" customHeight="1">
      <c r="F789" s="386"/>
      <c r="R789" s="387"/>
      <c r="S789" s="387"/>
      <c r="T789" s="387"/>
      <c r="U789" s="387"/>
      <c r="V789" s="864"/>
      <c r="BC789" s="387"/>
      <c r="BD789" s="387"/>
      <c r="BE789" s="387"/>
      <c r="BF789" s="387"/>
      <c r="BG789" s="387"/>
      <c r="BH789" s="387"/>
      <c r="BI789" s="387"/>
      <c r="BJ789" s="387"/>
      <c r="BK789" s="387"/>
    </row>
    <row r="790" spans="6:63" s="385" customFormat="1" ht="16.5" customHeight="1">
      <c r="F790" s="386"/>
      <c r="R790" s="387"/>
      <c r="S790" s="387"/>
      <c r="T790" s="387"/>
      <c r="U790" s="387"/>
      <c r="V790" s="864"/>
      <c r="BC790" s="387"/>
      <c r="BD790" s="387"/>
      <c r="BE790" s="387"/>
      <c r="BF790" s="387"/>
      <c r="BG790" s="387"/>
      <c r="BH790" s="387"/>
      <c r="BI790" s="387"/>
      <c r="BJ790" s="387"/>
      <c r="BK790" s="387"/>
    </row>
    <row r="791" spans="6:63" s="385" customFormat="1" ht="16.5" customHeight="1">
      <c r="F791" s="386"/>
      <c r="R791" s="387"/>
      <c r="S791" s="387"/>
      <c r="T791" s="387"/>
      <c r="U791" s="387"/>
      <c r="V791" s="864"/>
      <c r="BC791" s="387"/>
      <c r="BD791" s="387"/>
      <c r="BE791" s="387"/>
      <c r="BF791" s="387"/>
      <c r="BG791" s="387"/>
      <c r="BH791" s="387"/>
      <c r="BI791" s="387"/>
      <c r="BJ791" s="387"/>
      <c r="BK791" s="387"/>
    </row>
    <row r="792" spans="6:63" s="385" customFormat="1" ht="16.5" customHeight="1">
      <c r="F792" s="386"/>
      <c r="R792" s="387"/>
      <c r="S792" s="387"/>
      <c r="T792" s="387"/>
      <c r="U792" s="387"/>
      <c r="V792" s="864"/>
      <c r="BC792" s="387"/>
      <c r="BD792" s="387"/>
      <c r="BE792" s="387"/>
      <c r="BF792" s="387"/>
      <c r="BG792" s="387"/>
      <c r="BH792" s="387"/>
      <c r="BI792" s="387"/>
      <c r="BJ792" s="387"/>
      <c r="BK792" s="387"/>
    </row>
    <row r="793" spans="6:63" s="385" customFormat="1" ht="16.5" customHeight="1">
      <c r="F793" s="386"/>
      <c r="R793" s="387"/>
      <c r="S793" s="387"/>
      <c r="T793" s="387"/>
      <c r="U793" s="387"/>
      <c r="V793" s="864"/>
      <c r="BC793" s="387"/>
      <c r="BD793" s="387"/>
      <c r="BE793" s="387"/>
      <c r="BF793" s="387"/>
      <c r="BG793" s="387"/>
      <c r="BH793" s="387"/>
      <c r="BI793" s="387"/>
      <c r="BJ793" s="387"/>
      <c r="BK793" s="387"/>
    </row>
    <row r="794" spans="6:63" s="385" customFormat="1" ht="16.5" customHeight="1">
      <c r="F794" s="386"/>
      <c r="R794" s="387"/>
      <c r="S794" s="387"/>
      <c r="T794" s="387"/>
      <c r="U794" s="387"/>
      <c r="V794" s="864"/>
      <c r="BC794" s="387"/>
      <c r="BD794" s="387"/>
      <c r="BE794" s="387"/>
      <c r="BF794" s="387"/>
      <c r="BG794" s="387"/>
      <c r="BH794" s="387"/>
      <c r="BI794" s="387"/>
      <c r="BJ794" s="387"/>
      <c r="BK794" s="387"/>
    </row>
    <row r="795" spans="6:63" s="385" customFormat="1" ht="16.5" customHeight="1">
      <c r="F795" s="386"/>
      <c r="R795" s="387"/>
      <c r="S795" s="387"/>
      <c r="T795" s="387"/>
      <c r="U795" s="387"/>
      <c r="V795" s="864"/>
      <c r="BC795" s="387"/>
      <c r="BD795" s="387"/>
      <c r="BE795" s="387"/>
      <c r="BF795" s="387"/>
      <c r="BG795" s="387"/>
      <c r="BH795" s="387"/>
      <c r="BI795" s="387"/>
      <c r="BJ795" s="387"/>
      <c r="BK795" s="387"/>
    </row>
    <row r="796" spans="6:63" s="385" customFormat="1" ht="16.5" customHeight="1">
      <c r="F796" s="386"/>
      <c r="R796" s="387"/>
      <c r="S796" s="387"/>
      <c r="T796" s="387"/>
      <c r="U796" s="387"/>
      <c r="V796" s="864"/>
      <c r="BC796" s="387"/>
      <c r="BD796" s="387"/>
      <c r="BE796" s="387"/>
      <c r="BF796" s="387"/>
      <c r="BG796" s="387"/>
      <c r="BH796" s="387"/>
      <c r="BI796" s="387"/>
      <c r="BJ796" s="387"/>
      <c r="BK796" s="387"/>
    </row>
    <row r="797" spans="6:63" s="385" customFormat="1" ht="16.5" customHeight="1">
      <c r="F797" s="386"/>
      <c r="R797" s="387"/>
      <c r="S797" s="387"/>
      <c r="T797" s="387"/>
      <c r="U797" s="387"/>
      <c r="V797" s="864"/>
      <c r="BC797" s="387"/>
      <c r="BD797" s="387"/>
      <c r="BE797" s="387"/>
      <c r="BF797" s="387"/>
      <c r="BG797" s="387"/>
      <c r="BH797" s="387"/>
      <c r="BI797" s="387"/>
      <c r="BJ797" s="387"/>
      <c r="BK797" s="387"/>
    </row>
    <row r="798" spans="6:63" s="385" customFormat="1" ht="16.5" customHeight="1">
      <c r="F798" s="386"/>
      <c r="R798" s="387"/>
      <c r="S798" s="387"/>
      <c r="T798" s="387"/>
      <c r="U798" s="387"/>
      <c r="V798" s="864"/>
      <c r="BC798" s="387"/>
      <c r="BD798" s="387"/>
      <c r="BE798" s="387"/>
      <c r="BF798" s="387"/>
      <c r="BG798" s="387"/>
      <c r="BH798" s="387"/>
      <c r="BI798" s="387"/>
      <c r="BJ798" s="387"/>
      <c r="BK798" s="387"/>
    </row>
    <row r="799" spans="6:63" s="385" customFormat="1" ht="16.5" customHeight="1">
      <c r="F799" s="386"/>
      <c r="R799" s="387"/>
      <c r="S799" s="387"/>
      <c r="T799" s="387"/>
      <c r="U799" s="387"/>
      <c r="V799" s="864"/>
      <c r="BC799" s="387"/>
      <c r="BD799" s="387"/>
      <c r="BE799" s="387"/>
      <c r="BF799" s="387"/>
      <c r="BG799" s="387"/>
      <c r="BH799" s="387"/>
      <c r="BI799" s="387"/>
      <c r="BJ799" s="387"/>
      <c r="BK799" s="387"/>
    </row>
    <row r="800" spans="6:63" s="385" customFormat="1" ht="16.5" customHeight="1">
      <c r="F800" s="386"/>
      <c r="R800" s="387"/>
      <c r="S800" s="387"/>
      <c r="T800" s="387"/>
      <c r="U800" s="387"/>
      <c r="V800" s="864"/>
      <c r="BC800" s="387"/>
      <c r="BD800" s="387"/>
      <c r="BE800" s="387"/>
      <c r="BF800" s="387"/>
      <c r="BG800" s="387"/>
      <c r="BH800" s="387"/>
      <c r="BI800" s="387"/>
      <c r="BJ800" s="387"/>
      <c r="BK800" s="387"/>
    </row>
    <row r="801" spans="6:63" s="385" customFormat="1" ht="16.5" customHeight="1">
      <c r="F801" s="386"/>
      <c r="R801" s="387"/>
      <c r="S801" s="387"/>
      <c r="T801" s="387"/>
      <c r="U801" s="387"/>
      <c r="V801" s="864"/>
      <c r="BC801" s="387"/>
      <c r="BD801" s="387"/>
      <c r="BE801" s="387"/>
      <c r="BF801" s="387"/>
      <c r="BG801" s="387"/>
      <c r="BH801" s="387"/>
      <c r="BI801" s="387"/>
      <c r="BJ801" s="387"/>
      <c r="BK801" s="387"/>
    </row>
    <row r="802" spans="6:63" s="385" customFormat="1" ht="16.5" customHeight="1">
      <c r="F802" s="386"/>
      <c r="R802" s="387"/>
      <c r="S802" s="387"/>
      <c r="T802" s="387"/>
      <c r="U802" s="387"/>
      <c r="V802" s="864"/>
      <c r="BC802" s="387"/>
      <c r="BD802" s="387"/>
      <c r="BE802" s="387"/>
      <c r="BF802" s="387"/>
      <c r="BG802" s="387"/>
      <c r="BH802" s="387"/>
      <c r="BI802" s="387"/>
      <c r="BJ802" s="387"/>
      <c r="BK802" s="387"/>
    </row>
    <row r="803" spans="6:63" s="385" customFormat="1" ht="16.5" customHeight="1">
      <c r="F803" s="386"/>
      <c r="R803" s="387"/>
      <c r="S803" s="387"/>
      <c r="T803" s="387"/>
      <c r="U803" s="387"/>
      <c r="V803" s="864"/>
      <c r="BC803" s="387"/>
      <c r="BD803" s="387"/>
      <c r="BE803" s="387"/>
      <c r="BF803" s="387"/>
      <c r="BG803" s="387"/>
      <c r="BH803" s="387"/>
      <c r="BI803" s="387"/>
      <c r="BJ803" s="387"/>
      <c r="BK803" s="387"/>
    </row>
    <row r="804" spans="6:63" s="385" customFormat="1" ht="16.5" customHeight="1">
      <c r="F804" s="386"/>
      <c r="R804" s="387"/>
      <c r="S804" s="387"/>
      <c r="T804" s="387"/>
      <c r="U804" s="387"/>
      <c r="V804" s="864"/>
      <c r="BC804" s="387"/>
      <c r="BD804" s="387"/>
      <c r="BE804" s="387"/>
      <c r="BF804" s="387"/>
      <c r="BG804" s="387"/>
      <c r="BH804" s="387"/>
      <c r="BI804" s="387"/>
      <c r="BJ804" s="387"/>
      <c r="BK804" s="387"/>
    </row>
    <row r="805" spans="6:63" s="385" customFormat="1" ht="16.5" customHeight="1">
      <c r="F805" s="386"/>
      <c r="R805" s="387"/>
      <c r="S805" s="387"/>
      <c r="T805" s="387"/>
      <c r="U805" s="387"/>
      <c r="V805" s="864"/>
      <c r="BC805" s="387"/>
      <c r="BD805" s="387"/>
      <c r="BE805" s="387"/>
      <c r="BF805" s="387"/>
      <c r="BG805" s="387"/>
      <c r="BH805" s="387"/>
      <c r="BI805" s="387"/>
      <c r="BJ805" s="387"/>
      <c r="BK805" s="387"/>
    </row>
    <row r="806" spans="6:63" s="385" customFormat="1" ht="16.5" customHeight="1">
      <c r="F806" s="386"/>
      <c r="R806" s="387"/>
      <c r="S806" s="387"/>
      <c r="T806" s="387"/>
      <c r="U806" s="387"/>
      <c r="V806" s="864"/>
      <c r="BC806" s="387"/>
      <c r="BD806" s="387"/>
      <c r="BE806" s="387"/>
      <c r="BF806" s="387"/>
      <c r="BG806" s="387"/>
      <c r="BH806" s="387"/>
      <c r="BI806" s="387"/>
      <c r="BJ806" s="387"/>
      <c r="BK806" s="387"/>
    </row>
    <row r="807" spans="6:63" s="385" customFormat="1" ht="16.5" customHeight="1">
      <c r="F807" s="386"/>
      <c r="R807" s="387"/>
      <c r="S807" s="387"/>
      <c r="T807" s="387"/>
      <c r="U807" s="387"/>
      <c r="V807" s="864"/>
      <c r="BC807" s="387"/>
      <c r="BD807" s="387"/>
      <c r="BE807" s="387"/>
      <c r="BF807" s="387"/>
      <c r="BG807" s="387"/>
      <c r="BH807" s="387"/>
      <c r="BI807" s="387"/>
      <c r="BJ807" s="387"/>
      <c r="BK807" s="387"/>
    </row>
    <row r="808" spans="6:63" s="385" customFormat="1" ht="16.5" customHeight="1">
      <c r="F808" s="386"/>
      <c r="R808" s="387"/>
      <c r="S808" s="387"/>
      <c r="T808" s="387"/>
      <c r="U808" s="387"/>
      <c r="V808" s="864"/>
      <c r="BC808" s="387"/>
      <c r="BD808" s="387"/>
      <c r="BE808" s="387"/>
      <c r="BF808" s="387"/>
      <c r="BG808" s="387"/>
      <c r="BH808" s="387"/>
      <c r="BI808" s="387"/>
      <c r="BJ808" s="387"/>
      <c r="BK808" s="387"/>
    </row>
    <row r="809" spans="6:63" s="385" customFormat="1" ht="16.5" customHeight="1">
      <c r="F809" s="386"/>
      <c r="R809" s="387"/>
      <c r="S809" s="387"/>
      <c r="T809" s="387"/>
      <c r="U809" s="387"/>
      <c r="V809" s="864"/>
      <c r="BC809" s="387"/>
      <c r="BD809" s="387"/>
      <c r="BE809" s="387"/>
      <c r="BF809" s="387"/>
      <c r="BG809" s="387"/>
      <c r="BH809" s="387"/>
      <c r="BI809" s="387"/>
      <c r="BJ809" s="387"/>
      <c r="BK809" s="387"/>
    </row>
    <row r="810" spans="6:63" s="385" customFormat="1" ht="16.5" customHeight="1">
      <c r="F810" s="386"/>
      <c r="R810" s="387"/>
      <c r="S810" s="387"/>
      <c r="T810" s="387"/>
      <c r="U810" s="387"/>
      <c r="V810" s="864"/>
      <c r="BC810" s="387"/>
      <c r="BD810" s="387"/>
      <c r="BE810" s="387"/>
      <c r="BF810" s="387"/>
      <c r="BG810" s="387"/>
      <c r="BH810" s="387"/>
      <c r="BI810" s="387"/>
      <c r="BJ810" s="387"/>
      <c r="BK810" s="387"/>
    </row>
    <row r="811" spans="6:63" s="385" customFormat="1" ht="16.5" customHeight="1">
      <c r="F811" s="386"/>
      <c r="R811" s="387"/>
      <c r="S811" s="387"/>
      <c r="T811" s="387"/>
      <c r="U811" s="387"/>
      <c r="V811" s="864"/>
      <c r="BC811" s="387"/>
      <c r="BD811" s="387"/>
      <c r="BE811" s="387"/>
      <c r="BF811" s="387"/>
      <c r="BG811" s="387"/>
      <c r="BH811" s="387"/>
      <c r="BI811" s="387"/>
      <c r="BJ811" s="387"/>
      <c r="BK811" s="387"/>
    </row>
    <row r="812" spans="6:63" s="385" customFormat="1" ht="16.5" customHeight="1">
      <c r="F812" s="386"/>
      <c r="R812" s="387"/>
      <c r="S812" s="387"/>
      <c r="T812" s="387"/>
      <c r="U812" s="387"/>
      <c r="V812" s="864"/>
      <c r="BC812" s="387"/>
      <c r="BD812" s="387"/>
      <c r="BE812" s="387"/>
      <c r="BF812" s="387"/>
      <c r="BG812" s="387"/>
      <c r="BH812" s="387"/>
      <c r="BI812" s="387"/>
      <c r="BJ812" s="387"/>
      <c r="BK812" s="387"/>
    </row>
    <row r="813" spans="6:63" s="385" customFormat="1" ht="16.5" customHeight="1">
      <c r="F813" s="386"/>
      <c r="R813" s="387"/>
      <c r="S813" s="387"/>
      <c r="T813" s="387"/>
      <c r="U813" s="387"/>
      <c r="V813" s="864"/>
      <c r="BC813" s="387"/>
      <c r="BD813" s="387"/>
      <c r="BE813" s="387"/>
      <c r="BF813" s="387"/>
      <c r="BG813" s="387"/>
      <c r="BH813" s="387"/>
      <c r="BI813" s="387"/>
      <c r="BJ813" s="387"/>
      <c r="BK813" s="387"/>
    </row>
    <row r="814" spans="6:63" s="385" customFormat="1" ht="16.5" customHeight="1">
      <c r="F814" s="386"/>
      <c r="R814" s="387"/>
      <c r="S814" s="387"/>
      <c r="T814" s="387"/>
      <c r="U814" s="387"/>
      <c r="V814" s="864"/>
      <c r="BC814" s="387"/>
      <c r="BD814" s="387"/>
      <c r="BE814" s="387"/>
      <c r="BF814" s="387"/>
      <c r="BG814" s="387"/>
      <c r="BH814" s="387"/>
      <c r="BI814" s="387"/>
      <c r="BJ814" s="387"/>
      <c r="BK814" s="387"/>
    </row>
    <row r="815" spans="6:63" s="385" customFormat="1" ht="16.5" customHeight="1">
      <c r="F815" s="386"/>
      <c r="R815" s="387"/>
      <c r="S815" s="387"/>
      <c r="T815" s="387"/>
      <c r="U815" s="387"/>
      <c r="V815" s="864"/>
      <c r="BC815" s="387"/>
      <c r="BD815" s="387"/>
      <c r="BE815" s="387"/>
      <c r="BF815" s="387"/>
      <c r="BG815" s="387"/>
      <c r="BH815" s="387"/>
      <c r="BI815" s="387"/>
      <c r="BJ815" s="387"/>
      <c r="BK815" s="387"/>
    </row>
    <row r="816" spans="6:63" s="385" customFormat="1" ht="16.5" customHeight="1">
      <c r="F816" s="386"/>
      <c r="R816" s="387"/>
      <c r="S816" s="387"/>
      <c r="T816" s="387"/>
      <c r="U816" s="387"/>
      <c r="V816" s="864"/>
      <c r="BC816" s="387"/>
      <c r="BD816" s="387"/>
      <c r="BE816" s="387"/>
      <c r="BF816" s="387"/>
      <c r="BG816" s="387"/>
      <c r="BH816" s="387"/>
      <c r="BI816" s="387"/>
      <c r="BJ816" s="387"/>
      <c r="BK816" s="387"/>
    </row>
    <row r="817" spans="6:63" s="385" customFormat="1" ht="16.5" customHeight="1">
      <c r="F817" s="386"/>
      <c r="R817" s="387"/>
      <c r="S817" s="387"/>
      <c r="T817" s="387"/>
      <c r="U817" s="387"/>
      <c r="V817" s="864"/>
      <c r="BC817" s="387"/>
      <c r="BD817" s="387"/>
      <c r="BE817" s="387"/>
      <c r="BF817" s="387"/>
      <c r="BG817" s="387"/>
      <c r="BH817" s="387"/>
      <c r="BI817" s="387"/>
      <c r="BJ817" s="387"/>
      <c r="BK817" s="387"/>
    </row>
    <row r="818" spans="6:63" s="385" customFormat="1" ht="16.5" customHeight="1">
      <c r="F818" s="386"/>
      <c r="R818" s="387"/>
      <c r="S818" s="387"/>
      <c r="T818" s="387"/>
      <c r="U818" s="387"/>
      <c r="V818" s="864"/>
      <c r="BC818" s="387"/>
      <c r="BD818" s="387"/>
      <c r="BE818" s="387"/>
      <c r="BF818" s="387"/>
      <c r="BG818" s="387"/>
      <c r="BH818" s="387"/>
      <c r="BI818" s="387"/>
      <c r="BJ818" s="387"/>
      <c r="BK818" s="387"/>
    </row>
    <row r="819" spans="6:63" s="385" customFormat="1" ht="16.5" customHeight="1">
      <c r="F819" s="386"/>
      <c r="R819" s="387"/>
      <c r="S819" s="387"/>
      <c r="T819" s="387"/>
      <c r="U819" s="387"/>
      <c r="V819" s="864"/>
      <c r="BC819" s="387"/>
      <c r="BD819" s="387"/>
      <c r="BE819" s="387"/>
      <c r="BF819" s="387"/>
      <c r="BG819" s="387"/>
      <c r="BH819" s="387"/>
      <c r="BI819" s="387"/>
      <c r="BJ819" s="387"/>
      <c r="BK819" s="387"/>
    </row>
    <row r="820" spans="6:63" s="385" customFormat="1" ht="16.5" customHeight="1">
      <c r="F820" s="386"/>
      <c r="R820" s="387"/>
      <c r="S820" s="387"/>
      <c r="T820" s="387"/>
      <c r="U820" s="387"/>
      <c r="V820" s="864"/>
      <c r="BC820" s="387"/>
      <c r="BD820" s="387"/>
      <c r="BE820" s="387"/>
      <c r="BF820" s="387"/>
      <c r="BG820" s="387"/>
      <c r="BH820" s="387"/>
      <c r="BI820" s="387"/>
      <c r="BJ820" s="387"/>
      <c r="BK820" s="387"/>
    </row>
    <row r="821" spans="6:63" s="385" customFormat="1" ht="16.5" customHeight="1">
      <c r="F821" s="386"/>
      <c r="R821" s="387"/>
      <c r="S821" s="387"/>
      <c r="T821" s="387"/>
      <c r="U821" s="387"/>
      <c r="V821" s="864"/>
      <c r="BC821" s="387"/>
      <c r="BD821" s="387"/>
      <c r="BE821" s="387"/>
      <c r="BF821" s="387"/>
      <c r="BG821" s="387"/>
      <c r="BH821" s="387"/>
      <c r="BI821" s="387"/>
      <c r="BJ821" s="387"/>
      <c r="BK821" s="387"/>
    </row>
    <row r="822" spans="6:63" s="385" customFormat="1" ht="16.5" customHeight="1">
      <c r="F822" s="386"/>
      <c r="R822" s="387"/>
      <c r="S822" s="387"/>
      <c r="T822" s="387"/>
      <c r="U822" s="387"/>
      <c r="V822" s="864"/>
      <c r="BC822" s="387"/>
      <c r="BD822" s="387"/>
      <c r="BE822" s="387"/>
      <c r="BF822" s="387"/>
      <c r="BG822" s="387"/>
      <c r="BH822" s="387"/>
      <c r="BI822" s="387"/>
      <c r="BJ822" s="387"/>
      <c r="BK822" s="387"/>
    </row>
    <row r="823" spans="6:63" s="385" customFormat="1" ht="16.5" customHeight="1">
      <c r="F823" s="386"/>
      <c r="R823" s="387"/>
      <c r="S823" s="387"/>
      <c r="T823" s="387"/>
      <c r="U823" s="387"/>
      <c r="V823" s="864"/>
      <c r="BC823" s="387"/>
      <c r="BD823" s="387"/>
      <c r="BE823" s="387"/>
      <c r="BF823" s="387"/>
      <c r="BG823" s="387"/>
      <c r="BH823" s="387"/>
      <c r="BI823" s="387"/>
      <c r="BJ823" s="387"/>
      <c r="BK823" s="387"/>
    </row>
    <row r="824" spans="6:63" s="385" customFormat="1" ht="16.5" customHeight="1">
      <c r="F824" s="386"/>
      <c r="R824" s="387"/>
      <c r="S824" s="387"/>
      <c r="T824" s="387"/>
      <c r="U824" s="387"/>
      <c r="V824" s="864"/>
      <c r="BC824" s="387"/>
      <c r="BD824" s="387"/>
      <c r="BE824" s="387"/>
      <c r="BF824" s="387"/>
      <c r="BG824" s="387"/>
      <c r="BH824" s="387"/>
      <c r="BI824" s="387"/>
      <c r="BJ824" s="387"/>
      <c r="BK824" s="387"/>
    </row>
    <row r="825" spans="6:63" s="385" customFormat="1" ht="16.5" customHeight="1">
      <c r="F825" s="386"/>
      <c r="R825" s="387"/>
      <c r="S825" s="387"/>
      <c r="T825" s="387"/>
      <c r="U825" s="387"/>
      <c r="V825" s="864"/>
      <c r="BC825" s="387"/>
      <c r="BD825" s="387"/>
      <c r="BE825" s="387"/>
      <c r="BF825" s="387"/>
      <c r="BG825" s="387"/>
      <c r="BH825" s="387"/>
      <c r="BI825" s="387"/>
      <c r="BJ825" s="387"/>
      <c r="BK825" s="387"/>
    </row>
    <row r="826" spans="6:63" s="385" customFormat="1" ht="16.5" customHeight="1">
      <c r="F826" s="386"/>
      <c r="R826" s="387"/>
      <c r="S826" s="387"/>
      <c r="T826" s="387"/>
      <c r="U826" s="387"/>
      <c r="V826" s="864"/>
      <c r="BC826" s="387"/>
      <c r="BD826" s="387"/>
      <c r="BE826" s="387"/>
      <c r="BF826" s="387"/>
      <c r="BG826" s="387"/>
      <c r="BH826" s="387"/>
      <c r="BI826" s="387"/>
      <c r="BJ826" s="387"/>
      <c r="BK826" s="387"/>
    </row>
    <row r="827" spans="6:63" s="385" customFormat="1" ht="16.5" customHeight="1">
      <c r="F827" s="386"/>
      <c r="R827" s="387"/>
      <c r="S827" s="387"/>
      <c r="T827" s="387"/>
      <c r="U827" s="387"/>
      <c r="V827" s="864"/>
      <c r="BC827" s="387"/>
      <c r="BD827" s="387"/>
      <c r="BE827" s="387"/>
      <c r="BF827" s="387"/>
      <c r="BG827" s="387"/>
      <c r="BH827" s="387"/>
      <c r="BI827" s="387"/>
      <c r="BJ827" s="387"/>
      <c r="BK827" s="387"/>
    </row>
    <row r="828" spans="6:63" s="385" customFormat="1" ht="16.5" customHeight="1">
      <c r="F828" s="386"/>
      <c r="R828" s="387"/>
      <c r="S828" s="387"/>
      <c r="T828" s="387"/>
      <c r="U828" s="387"/>
      <c r="V828" s="864"/>
      <c r="BC828" s="387"/>
      <c r="BD828" s="387"/>
      <c r="BE828" s="387"/>
      <c r="BF828" s="387"/>
      <c r="BG828" s="387"/>
      <c r="BH828" s="387"/>
      <c r="BI828" s="387"/>
      <c r="BJ828" s="387"/>
      <c r="BK828" s="387"/>
    </row>
    <row r="829" spans="6:63" s="385" customFormat="1" ht="16.5" customHeight="1">
      <c r="F829" s="386"/>
      <c r="R829" s="387"/>
      <c r="S829" s="387"/>
      <c r="T829" s="387"/>
      <c r="U829" s="387"/>
      <c r="V829" s="864"/>
      <c r="BC829" s="387"/>
      <c r="BD829" s="387"/>
      <c r="BE829" s="387"/>
      <c r="BF829" s="387"/>
      <c r="BG829" s="387"/>
      <c r="BH829" s="387"/>
      <c r="BI829" s="387"/>
      <c r="BJ829" s="387"/>
      <c r="BK829" s="387"/>
    </row>
    <row r="830" spans="6:63" s="385" customFormat="1" ht="16.5" customHeight="1">
      <c r="F830" s="386"/>
      <c r="R830" s="387"/>
      <c r="S830" s="387"/>
      <c r="T830" s="387"/>
      <c r="U830" s="387"/>
      <c r="V830" s="864"/>
      <c r="BC830" s="387"/>
      <c r="BD830" s="387"/>
      <c r="BE830" s="387"/>
      <c r="BF830" s="387"/>
      <c r="BG830" s="387"/>
      <c r="BH830" s="387"/>
      <c r="BI830" s="387"/>
      <c r="BJ830" s="387"/>
      <c r="BK830" s="387"/>
    </row>
    <row r="831" spans="6:63" s="385" customFormat="1" ht="16.5" customHeight="1">
      <c r="F831" s="386"/>
      <c r="R831" s="387"/>
      <c r="S831" s="387"/>
      <c r="T831" s="387"/>
      <c r="U831" s="387"/>
      <c r="V831" s="864"/>
      <c r="BC831" s="387"/>
      <c r="BD831" s="387"/>
      <c r="BE831" s="387"/>
      <c r="BF831" s="387"/>
      <c r="BG831" s="387"/>
      <c r="BH831" s="387"/>
      <c r="BI831" s="387"/>
      <c r="BJ831" s="387"/>
      <c r="BK831" s="387"/>
    </row>
    <row r="832" spans="6:63" s="385" customFormat="1" ht="16.5" customHeight="1">
      <c r="F832" s="386"/>
      <c r="R832" s="387"/>
      <c r="S832" s="387"/>
      <c r="T832" s="387"/>
      <c r="U832" s="387"/>
      <c r="V832" s="864"/>
      <c r="BC832" s="387"/>
      <c r="BD832" s="387"/>
      <c r="BE832" s="387"/>
      <c r="BF832" s="387"/>
      <c r="BG832" s="387"/>
      <c r="BH832" s="387"/>
      <c r="BI832" s="387"/>
      <c r="BJ832" s="387"/>
      <c r="BK832" s="387"/>
    </row>
    <row r="833" spans="6:63" s="385" customFormat="1" ht="16.5" customHeight="1">
      <c r="F833" s="386"/>
      <c r="R833" s="387"/>
      <c r="S833" s="387"/>
      <c r="T833" s="387"/>
      <c r="U833" s="387"/>
      <c r="V833" s="864"/>
      <c r="BC833" s="387"/>
      <c r="BD833" s="387"/>
      <c r="BE833" s="387"/>
      <c r="BF833" s="387"/>
      <c r="BG833" s="387"/>
      <c r="BH833" s="387"/>
      <c r="BI833" s="387"/>
      <c r="BJ833" s="387"/>
      <c r="BK833" s="387"/>
    </row>
    <row r="834" spans="6:63" s="385" customFormat="1" ht="16.5" customHeight="1">
      <c r="F834" s="386"/>
      <c r="R834" s="387"/>
      <c r="S834" s="387"/>
      <c r="T834" s="387"/>
      <c r="U834" s="387"/>
      <c r="V834" s="864"/>
      <c r="BC834" s="387"/>
      <c r="BD834" s="387"/>
      <c r="BE834" s="387"/>
      <c r="BF834" s="387"/>
      <c r="BG834" s="387"/>
      <c r="BH834" s="387"/>
      <c r="BI834" s="387"/>
      <c r="BJ834" s="387"/>
      <c r="BK834" s="387"/>
    </row>
    <row r="835" spans="6:63" s="385" customFormat="1" ht="16.5" customHeight="1">
      <c r="F835" s="386"/>
      <c r="R835" s="387"/>
      <c r="S835" s="387"/>
      <c r="T835" s="387"/>
      <c r="U835" s="387"/>
      <c r="V835" s="864"/>
      <c r="BC835" s="387"/>
      <c r="BD835" s="387"/>
      <c r="BE835" s="387"/>
      <c r="BF835" s="387"/>
      <c r="BG835" s="387"/>
      <c r="BH835" s="387"/>
      <c r="BI835" s="387"/>
      <c r="BJ835" s="387"/>
      <c r="BK835" s="387"/>
    </row>
    <row r="836" spans="6:63" s="385" customFormat="1" ht="16.5" customHeight="1">
      <c r="F836" s="386"/>
      <c r="R836" s="387"/>
      <c r="S836" s="387"/>
      <c r="T836" s="387"/>
      <c r="U836" s="387"/>
      <c r="V836" s="864"/>
      <c r="BC836" s="387"/>
      <c r="BD836" s="387"/>
      <c r="BE836" s="387"/>
      <c r="BF836" s="387"/>
      <c r="BG836" s="387"/>
      <c r="BH836" s="387"/>
      <c r="BI836" s="387"/>
      <c r="BJ836" s="387"/>
      <c r="BK836" s="387"/>
    </row>
    <row r="837" spans="6:63" s="385" customFormat="1" ht="16.5" customHeight="1">
      <c r="F837" s="386"/>
      <c r="R837" s="387"/>
      <c r="S837" s="387"/>
      <c r="T837" s="387"/>
      <c r="U837" s="387"/>
      <c r="V837" s="864"/>
      <c r="BC837" s="387"/>
      <c r="BD837" s="387"/>
      <c r="BE837" s="387"/>
      <c r="BF837" s="387"/>
      <c r="BG837" s="387"/>
      <c r="BH837" s="387"/>
      <c r="BI837" s="387"/>
      <c r="BJ837" s="387"/>
      <c r="BK837" s="387"/>
    </row>
    <row r="838" spans="6:63" s="385" customFormat="1" ht="16.5" customHeight="1">
      <c r="F838" s="386"/>
      <c r="R838" s="387"/>
      <c r="S838" s="387"/>
      <c r="T838" s="387"/>
      <c r="U838" s="387"/>
      <c r="V838" s="864"/>
      <c r="BC838" s="387"/>
      <c r="BD838" s="387"/>
      <c r="BE838" s="387"/>
      <c r="BF838" s="387"/>
      <c r="BG838" s="387"/>
      <c r="BH838" s="387"/>
      <c r="BI838" s="387"/>
      <c r="BJ838" s="387"/>
      <c r="BK838" s="387"/>
    </row>
    <row r="839" spans="6:63" s="385" customFormat="1" ht="16.5" customHeight="1">
      <c r="F839" s="386"/>
      <c r="R839" s="387"/>
      <c r="S839" s="387"/>
      <c r="T839" s="387"/>
      <c r="U839" s="387"/>
      <c r="V839" s="864"/>
      <c r="BC839" s="387"/>
      <c r="BD839" s="387"/>
      <c r="BE839" s="387"/>
      <c r="BF839" s="387"/>
      <c r="BG839" s="387"/>
      <c r="BH839" s="387"/>
      <c r="BI839" s="387"/>
      <c r="BJ839" s="387"/>
      <c r="BK839" s="387"/>
    </row>
    <row r="840" spans="6:63" s="385" customFormat="1" ht="16.5" customHeight="1">
      <c r="F840" s="386"/>
      <c r="R840" s="387"/>
      <c r="S840" s="387"/>
      <c r="T840" s="387"/>
      <c r="U840" s="387"/>
      <c r="V840" s="864"/>
      <c r="BC840" s="387"/>
      <c r="BD840" s="387"/>
      <c r="BE840" s="387"/>
      <c r="BF840" s="387"/>
      <c r="BG840" s="387"/>
      <c r="BH840" s="387"/>
      <c r="BI840" s="387"/>
      <c r="BJ840" s="387"/>
      <c r="BK840" s="387"/>
    </row>
    <row r="841" spans="6:63" s="385" customFormat="1" ht="16.5" customHeight="1">
      <c r="F841" s="386"/>
      <c r="R841" s="387"/>
      <c r="S841" s="387"/>
      <c r="T841" s="387"/>
      <c r="U841" s="387"/>
      <c r="V841" s="864"/>
      <c r="BC841" s="387"/>
      <c r="BD841" s="387"/>
      <c r="BE841" s="387"/>
      <c r="BF841" s="387"/>
      <c r="BG841" s="387"/>
      <c r="BH841" s="387"/>
      <c r="BI841" s="387"/>
      <c r="BJ841" s="387"/>
      <c r="BK841" s="387"/>
    </row>
    <row r="842" spans="6:63" s="385" customFormat="1" ht="16.5" customHeight="1">
      <c r="F842" s="386"/>
      <c r="R842" s="387"/>
      <c r="S842" s="387"/>
      <c r="T842" s="387"/>
      <c r="U842" s="387"/>
      <c r="V842" s="864"/>
      <c r="BC842" s="387"/>
      <c r="BD842" s="387"/>
      <c r="BE842" s="387"/>
      <c r="BF842" s="387"/>
      <c r="BG842" s="387"/>
      <c r="BH842" s="387"/>
      <c r="BI842" s="387"/>
      <c r="BJ842" s="387"/>
      <c r="BK842" s="387"/>
    </row>
    <row r="843" spans="6:63" s="385" customFormat="1" ht="16.5" customHeight="1">
      <c r="F843" s="386"/>
      <c r="R843" s="387"/>
      <c r="S843" s="387"/>
      <c r="T843" s="387"/>
      <c r="U843" s="387"/>
      <c r="V843" s="864"/>
      <c r="BC843" s="387"/>
      <c r="BD843" s="387"/>
      <c r="BE843" s="387"/>
      <c r="BF843" s="387"/>
      <c r="BG843" s="387"/>
      <c r="BH843" s="387"/>
      <c r="BI843" s="387"/>
      <c r="BJ843" s="387"/>
      <c r="BK843" s="387"/>
    </row>
    <row r="844" spans="6:63" s="385" customFormat="1" ht="16.5" customHeight="1">
      <c r="F844" s="386"/>
      <c r="R844" s="387"/>
      <c r="S844" s="387"/>
      <c r="T844" s="387"/>
      <c r="U844" s="387"/>
      <c r="V844" s="864"/>
      <c r="BC844" s="387"/>
      <c r="BD844" s="387"/>
      <c r="BE844" s="387"/>
      <c r="BF844" s="387"/>
      <c r="BG844" s="387"/>
      <c r="BH844" s="387"/>
      <c r="BI844" s="387"/>
      <c r="BJ844" s="387"/>
      <c r="BK844" s="387"/>
    </row>
    <row r="845" spans="6:63" s="385" customFormat="1" ht="16.5" customHeight="1">
      <c r="F845" s="386"/>
      <c r="R845" s="387"/>
      <c r="S845" s="387"/>
      <c r="T845" s="387"/>
      <c r="U845" s="387"/>
      <c r="V845" s="864"/>
      <c r="BC845" s="387"/>
      <c r="BD845" s="387"/>
      <c r="BE845" s="387"/>
      <c r="BF845" s="387"/>
      <c r="BG845" s="387"/>
      <c r="BH845" s="387"/>
      <c r="BI845" s="387"/>
      <c r="BJ845" s="387"/>
      <c r="BK845" s="387"/>
    </row>
    <row r="846" spans="6:63" s="385" customFormat="1" ht="16.5" customHeight="1">
      <c r="F846" s="386"/>
      <c r="R846" s="387"/>
      <c r="S846" s="387"/>
      <c r="T846" s="387"/>
      <c r="U846" s="387"/>
      <c r="V846" s="864"/>
      <c r="BC846" s="387"/>
      <c r="BD846" s="387"/>
      <c r="BE846" s="387"/>
      <c r="BF846" s="387"/>
      <c r="BG846" s="387"/>
      <c r="BH846" s="387"/>
      <c r="BI846" s="387"/>
      <c r="BJ846" s="387"/>
      <c r="BK846" s="387"/>
    </row>
    <row r="847" spans="6:63" s="385" customFormat="1" ht="16.5" customHeight="1">
      <c r="F847" s="386"/>
      <c r="R847" s="387"/>
      <c r="S847" s="387"/>
      <c r="T847" s="387"/>
      <c r="U847" s="387"/>
      <c r="V847" s="864"/>
      <c r="BC847" s="387"/>
      <c r="BD847" s="387"/>
      <c r="BE847" s="387"/>
      <c r="BF847" s="387"/>
      <c r="BG847" s="387"/>
      <c r="BH847" s="387"/>
      <c r="BI847" s="387"/>
      <c r="BJ847" s="387"/>
      <c r="BK847" s="387"/>
    </row>
    <row r="848" spans="6:63" s="385" customFormat="1" ht="16.5" customHeight="1">
      <c r="F848" s="386"/>
      <c r="R848" s="387"/>
      <c r="S848" s="387"/>
      <c r="T848" s="387"/>
      <c r="U848" s="387"/>
      <c r="V848" s="864"/>
      <c r="BC848" s="387"/>
      <c r="BD848" s="387"/>
      <c r="BE848" s="387"/>
      <c r="BF848" s="387"/>
      <c r="BG848" s="387"/>
      <c r="BH848" s="387"/>
      <c r="BI848" s="387"/>
      <c r="BJ848" s="387"/>
      <c r="BK848" s="387"/>
    </row>
    <row r="849" spans="6:63" s="385" customFormat="1" ht="16.5" customHeight="1">
      <c r="F849" s="386"/>
      <c r="R849" s="387"/>
      <c r="S849" s="387"/>
      <c r="T849" s="387"/>
      <c r="U849" s="387"/>
      <c r="V849" s="864"/>
      <c r="BC849" s="387"/>
      <c r="BD849" s="387"/>
      <c r="BE849" s="387"/>
      <c r="BF849" s="387"/>
      <c r="BG849" s="387"/>
      <c r="BH849" s="387"/>
      <c r="BI849" s="387"/>
      <c r="BJ849" s="387"/>
      <c r="BK849" s="387"/>
    </row>
    <row r="850" spans="6:63" s="385" customFormat="1" ht="16.5" customHeight="1">
      <c r="F850" s="386"/>
      <c r="R850" s="387"/>
      <c r="S850" s="387"/>
      <c r="T850" s="387"/>
      <c r="U850" s="387"/>
      <c r="V850" s="864"/>
      <c r="BC850" s="387"/>
      <c r="BD850" s="387"/>
      <c r="BE850" s="387"/>
      <c r="BF850" s="387"/>
      <c r="BG850" s="387"/>
      <c r="BH850" s="387"/>
      <c r="BI850" s="387"/>
      <c r="BJ850" s="387"/>
      <c r="BK850" s="387"/>
    </row>
    <row r="851" spans="6:63" s="385" customFormat="1" ht="16.5" customHeight="1">
      <c r="F851" s="386"/>
      <c r="R851" s="387"/>
      <c r="S851" s="387"/>
      <c r="T851" s="387"/>
      <c r="U851" s="387"/>
      <c r="V851" s="864"/>
      <c r="BC851" s="387"/>
      <c r="BD851" s="387"/>
      <c r="BE851" s="387"/>
      <c r="BF851" s="387"/>
      <c r="BG851" s="387"/>
      <c r="BH851" s="387"/>
      <c r="BI851" s="387"/>
      <c r="BJ851" s="387"/>
      <c r="BK851" s="387"/>
    </row>
    <row r="852" spans="6:63" s="385" customFormat="1" ht="16.5" customHeight="1">
      <c r="F852" s="386"/>
      <c r="R852" s="387"/>
      <c r="S852" s="387"/>
      <c r="T852" s="387"/>
      <c r="U852" s="387"/>
      <c r="V852" s="864"/>
      <c r="BC852" s="387"/>
      <c r="BD852" s="387"/>
      <c r="BE852" s="387"/>
      <c r="BF852" s="387"/>
      <c r="BG852" s="387"/>
      <c r="BH852" s="387"/>
      <c r="BI852" s="387"/>
      <c r="BJ852" s="387"/>
      <c r="BK852" s="387"/>
    </row>
    <row r="853" spans="6:63" s="385" customFormat="1" ht="16.5" customHeight="1">
      <c r="F853" s="386"/>
      <c r="R853" s="387"/>
      <c r="S853" s="387"/>
      <c r="T853" s="387"/>
      <c r="U853" s="387"/>
      <c r="V853" s="864"/>
      <c r="BC853" s="387"/>
      <c r="BD853" s="387"/>
      <c r="BE853" s="387"/>
      <c r="BF853" s="387"/>
      <c r="BG853" s="387"/>
      <c r="BH853" s="387"/>
      <c r="BI853" s="387"/>
      <c r="BJ853" s="387"/>
      <c r="BK853" s="387"/>
    </row>
    <row r="854" spans="6:63" s="385" customFormat="1" ht="16.5" customHeight="1">
      <c r="F854" s="386"/>
      <c r="R854" s="387"/>
      <c r="S854" s="387"/>
      <c r="T854" s="387"/>
      <c r="U854" s="387"/>
      <c r="V854" s="864"/>
      <c r="BC854" s="387"/>
      <c r="BD854" s="387"/>
      <c r="BE854" s="387"/>
      <c r="BF854" s="387"/>
      <c r="BG854" s="387"/>
      <c r="BH854" s="387"/>
      <c r="BI854" s="387"/>
      <c r="BJ854" s="387"/>
      <c r="BK854" s="387"/>
    </row>
    <row r="855" spans="6:63" s="385" customFormat="1" ht="16.5" customHeight="1">
      <c r="F855" s="386"/>
      <c r="R855" s="387"/>
      <c r="S855" s="387"/>
      <c r="T855" s="387"/>
      <c r="U855" s="387"/>
      <c r="V855" s="864"/>
      <c r="BC855" s="387"/>
      <c r="BD855" s="387"/>
      <c r="BE855" s="387"/>
      <c r="BF855" s="387"/>
      <c r="BG855" s="387"/>
      <c r="BH855" s="387"/>
      <c r="BI855" s="387"/>
      <c r="BJ855" s="387"/>
      <c r="BK855" s="387"/>
    </row>
    <row r="856" spans="6:63" s="385" customFormat="1" ht="16.5" customHeight="1">
      <c r="F856" s="386"/>
      <c r="R856" s="387"/>
      <c r="S856" s="387"/>
      <c r="T856" s="387"/>
      <c r="U856" s="387"/>
      <c r="V856" s="864"/>
      <c r="BC856" s="387"/>
      <c r="BD856" s="387"/>
      <c r="BE856" s="387"/>
      <c r="BF856" s="387"/>
      <c r="BG856" s="387"/>
      <c r="BH856" s="387"/>
      <c r="BI856" s="387"/>
      <c r="BJ856" s="387"/>
      <c r="BK856" s="387"/>
    </row>
    <row r="857" spans="6:63" s="385" customFormat="1" ht="16.5" customHeight="1">
      <c r="F857" s="386"/>
      <c r="R857" s="387"/>
      <c r="S857" s="387"/>
      <c r="T857" s="387"/>
      <c r="U857" s="387"/>
      <c r="V857" s="864"/>
      <c r="BC857" s="387"/>
      <c r="BD857" s="387"/>
      <c r="BE857" s="387"/>
      <c r="BF857" s="387"/>
      <c r="BG857" s="387"/>
      <c r="BH857" s="387"/>
      <c r="BI857" s="387"/>
      <c r="BJ857" s="387"/>
      <c r="BK857" s="387"/>
    </row>
    <row r="858" spans="6:63" s="385" customFormat="1" ht="16.5" customHeight="1">
      <c r="F858" s="386"/>
      <c r="R858" s="387"/>
      <c r="S858" s="387"/>
      <c r="T858" s="387"/>
      <c r="U858" s="387"/>
      <c r="V858" s="864"/>
      <c r="BC858" s="387"/>
      <c r="BD858" s="387"/>
      <c r="BE858" s="387"/>
      <c r="BF858" s="387"/>
      <c r="BG858" s="387"/>
      <c r="BH858" s="387"/>
      <c r="BI858" s="387"/>
      <c r="BJ858" s="387"/>
      <c r="BK858" s="387"/>
    </row>
    <row r="859" spans="6:63" s="385" customFormat="1" ht="16.5" customHeight="1">
      <c r="F859" s="386"/>
      <c r="R859" s="387"/>
      <c r="S859" s="387"/>
      <c r="T859" s="387"/>
      <c r="U859" s="387"/>
      <c r="V859" s="864"/>
      <c r="BC859" s="387"/>
      <c r="BD859" s="387"/>
      <c r="BE859" s="387"/>
      <c r="BF859" s="387"/>
      <c r="BG859" s="387"/>
      <c r="BH859" s="387"/>
      <c r="BI859" s="387"/>
      <c r="BJ859" s="387"/>
      <c r="BK859" s="387"/>
    </row>
    <row r="860" spans="6:63" s="385" customFormat="1" ht="16.5" customHeight="1">
      <c r="F860" s="386"/>
      <c r="R860" s="387"/>
      <c r="S860" s="387"/>
      <c r="T860" s="387"/>
      <c r="U860" s="387"/>
      <c r="V860" s="864"/>
      <c r="BC860" s="387"/>
      <c r="BD860" s="387"/>
      <c r="BE860" s="387"/>
      <c r="BF860" s="387"/>
      <c r="BG860" s="387"/>
      <c r="BH860" s="387"/>
      <c r="BI860" s="387"/>
      <c r="BJ860" s="387"/>
      <c r="BK860" s="387"/>
    </row>
    <row r="861" spans="6:63" s="385" customFormat="1" ht="16.5" customHeight="1">
      <c r="F861" s="386"/>
      <c r="R861" s="387"/>
      <c r="S861" s="387"/>
      <c r="T861" s="387"/>
      <c r="U861" s="387"/>
      <c r="V861" s="864"/>
      <c r="BC861" s="387"/>
      <c r="BD861" s="387"/>
      <c r="BE861" s="387"/>
      <c r="BF861" s="387"/>
      <c r="BG861" s="387"/>
      <c r="BH861" s="387"/>
      <c r="BI861" s="387"/>
      <c r="BJ861" s="387"/>
      <c r="BK861" s="387"/>
    </row>
    <row r="862" spans="6:63" s="385" customFormat="1" ht="16.5" customHeight="1">
      <c r="F862" s="386"/>
      <c r="R862" s="387"/>
      <c r="S862" s="387"/>
      <c r="T862" s="387"/>
      <c r="U862" s="387"/>
      <c r="V862" s="864"/>
      <c r="BC862" s="387"/>
      <c r="BD862" s="387"/>
      <c r="BE862" s="387"/>
      <c r="BF862" s="387"/>
      <c r="BG862" s="387"/>
      <c r="BH862" s="387"/>
      <c r="BI862" s="387"/>
      <c r="BJ862" s="387"/>
      <c r="BK862" s="387"/>
    </row>
    <row r="863" spans="6:63" s="385" customFormat="1" ht="16.5" customHeight="1">
      <c r="F863" s="386"/>
      <c r="R863" s="387"/>
      <c r="S863" s="387"/>
      <c r="T863" s="387"/>
      <c r="U863" s="387"/>
      <c r="V863" s="864"/>
      <c r="BC863" s="387"/>
      <c r="BD863" s="387"/>
      <c r="BE863" s="387"/>
      <c r="BF863" s="387"/>
      <c r="BG863" s="387"/>
      <c r="BH863" s="387"/>
      <c r="BI863" s="387"/>
      <c r="BJ863" s="387"/>
      <c r="BK863" s="387"/>
    </row>
    <row r="864" spans="6:63" s="385" customFormat="1" ht="16.5" customHeight="1">
      <c r="F864" s="386"/>
      <c r="R864" s="387"/>
      <c r="S864" s="387"/>
      <c r="T864" s="387"/>
      <c r="U864" s="387"/>
      <c r="V864" s="864"/>
      <c r="BC864" s="387"/>
      <c r="BD864" s="387"/>
      <c r="BE864" s="387"/>
      <c r="BF864" s="387"/>
      <c r="BG864" s="387"/>
      <c r="BH864" s="387"/>
      <c r="BI864" s="387"/>
      <c r="BJ864" s="387"/>
      <c r="BK864" s="387"/>
    </row>
    <row r="865" spans="6:63" s="385" customFormat="1" ht="16.5" customHeight="1">
      <c r="F865" s="386"/>
      <c r="R865" s="387"/>
      <c r="S865" s="387"/>
      <c r="T865" s="387"/>
      <c r="U865" s="387"/>
      <c r="V865" s="864"/>
      <c r="BC865" s="387"/>
      <c r="BD865" s="387"/>
      <c r="BE865" s="387"/>
      <c r="BF865" s="387"/>
      <c r="BG865" s="387"/>
      <c r="BH865" s="387"/>
      <c r="BI865" s="387"/>
      <c r="BJ865" s="387"/>
      <c r="BK865" s="387"/>
    </row>
    <row r="866" spans="6:63" s="385" customFormat="1" ht="16.5" customHeight="1">
      <c r="F866" s="386"/>
      <c r="R866" s="387"/>
      <c r="S866" s="387"/>
      <c r="T866" s="387"/>
      <c r="U866" s="387"/>
      <c r="V866" s="864"/>
      <c r="BC866" s="387"/>
      <c r="BD866" s="387"/>
      <c r="BE866" s="387"/>
      <c r="BF866" s="387"/>
      <c r="BG866" s="387"/>
      <c r="BH866" s="387"/>
      <c r="BI866" s="387"/>
      <c r="BJ866" s="387"/>
      <c r="BK866" s="387"/>
    </row>
    <row r="867" spans="6:63" s="385" customFormat="1" ht="16.5" customHeight="1">
      <c r="F867" s="386"/>
      <c r="R867" s="387"/>
      <c r="S867" s="387"/>
      <c r="T867" s="387"/>
      <c r="U867" s="387"/>
      <c r="V867" s="864"/>
      <c r="BC867" s="387"/>
      <c r="BD867" s="387"/>
      <c r="BE867" s="387"/>
      <c r="BF867" s="387"/>
      <c r="BG867" s="387"/>
      <c r="BH867" s="387"/>
      <c r="BI867" s="387"/>
      <c r="BJ867" s="387"/>
      <c r="BK867" s="387"/>
    </row>
    <row r="868" spans="6:63" s="385" customFormat="1" ht="16.5" customHeight="1">
      <c r="F868" s="386"/>
      <c r="R868" s="387"/>
      <c r="S868" s="387"/>
      <c r="T868" s="387"/>
      <c r="U868" s="387"/>
      <c r="V868" s="864"/>
      <c r="BC868" s="387"/>
      <c r="BD868" s="387"/>
      <c r="BE868" s="387"/>
      <c r="BF868" s="387"/>
      <c r="BG868" s="387"/>
      <c r="BH868" s="387"/>
      <c r="BI868" s="387"/>
      <c r="BJ868" s="387"/>
      <c r="BK868" s="387"/>
    </row>
    <row r="869" spans="6:63" s="385" customFormat="1" ht="16.5" customHeight="1">
      <c r="F869" s="386"/>
      <c r="R869" s="387"/>
      <c r="S869" s="387"/>
      <c r="T869" s="387"/>
      <c r="U869" s="387"/>
      <c r="V869" s="864"/>
      <c r="BC869" s="387"/>
      <c r="BD869" s="387"/>
      <c r="BE869" s="387"/>
      <c r="BF869" s="387"/>
      <c r="BG869" s="387"/>
      <c r="BH869" s="387"/>
      <c r="BI869" s="387"/>
      <c r="BJ869" s="387"/>
      <c r="BK869" s="387"/>
    </row>
    <row r="870" spans="6:63" s="385" customFormat="1" ht="16.5" customHeight="1">
      <c r="F870" s="386"/>
      <c r="R870" s="387"/>
      <c r="S870" s="387"/>
      <c r="T870" s="387"/>
      <c r="U870" s="387"/>
      <c r="V870" s="864"/>
      <c r="BC870" s="387"/>
      <c r="BD870" s="387"/>
      <c r="BE870" s="387"/>
      <c r="BF870" s="387"/>
      <c r="BG870" s="387"/>
      <c r="BH870" s="387"/>
      <c r="BI870" s="387"/>
      <c r="BJ870" s="387"/>
      <c r="BK870" s="387"/>
    </row>
    <row r="871" spans="6:63" s="385" customFormat="1" ht="16.5" customHeight="1">
      <c r="F871" s="386"/>
      <c r="R871" s="387"/>
      <c r="S871" s="387"/>
      <c r="T871" s="387"/>
      <c r="U871" s="387"/>
      <c r="V871" s="864"/>
      <c r="BC871" s="387"/>
      <c r="BD871" s="387"/>
      <c r="BE871" s="387"/>
      <c r="BF871" s="387"/>
      <c r="BG871" s="387"/>
      <c r="BH871" s="387"/>
      <c r="BI871" s="387"/>
      <c r="BJ871" s="387"/>
      <c r="BK871" s="387"/>
    </row>
    <row r="872" spans="6:63" s="385" customFormat="1" ht="16.5" customHeight="1">
      <c r="F872" s="386"/>
      <c r="R872" s="387"/>
      <c r="S872" s="387"/>
      <c r="T872" s="387"/>
      <c r="U872" s="387"/>
      <c r="V872" s="864"/>
      <c r="BC872" s="387"/>
      <c r="BD872" s="387"/>
      <c r="BE872" s="387"/>
      <c r="BF872" s="387"/>
      <c r="BG872" s="387"/>
      <c r="BH872" s="387"/>
      <c r="BI872" s="387"/>
      <c r="BJ872" s="387"/>
      <c r="BK872" s="387"/>
    </row>
    <row r="873" spans="6:63" s="385" customFormat="1" ht="16.5" customHeight="1">
      <c r="F873" s="386"/>
      <c r="R873" s="387"/>
      <c r="S873" s="387"/>
      <c r="T873" s="387"/>
      <c r="U873" s="387"/>
      <c r="V873" s="864"/>
      <c r="BC873" s="387"/>
      <c r="BD873" s="387"/>
      <c r="BE873" s="387"/>
      <c r="BF873" s="387"/>
      <c r="BG873" s="387"/>
      <c r="BH873" s="387"/>
      <c r="BI873" s="387"/>
      <c r="BJ873" s="387"/>
      <c r="BK873" s="387"/>
    </row>
    <row r="874" spans="6:63" s="385" customFormat="1" ht="16.5" customHeight="1">
      <c r="F874" s="386"/>
      <c r="R874" s="387"/>
      <c r="S874" s="387"/>
      <c r="T874" s="387"/>
      <c r="U874" s="387"/>
      <c r="V874" s="864"/>
      <c r="BC874" s="387"/>
      <c r="BD874" s="387"/>
      <c r="BE874" s="387"/>
      <c r="BF874" s="387"/>
      <c r="BG874" s="387"/>
      <c r="BH874" s="387"/>
      <c r="BI874" s="387"/>
      <c r="BJ874" s="387"/>
      <c r="BK874" s="387"/>
    </row>
    <row r="875" spans="6:63" s="385" customFormat="1" ht="16.5" customHeight="1">
      <c r="F875" s="386"/>
      <c r="R875" s="387"/>
      <c r="S875" s="387"/>
      <c r="T875" s="387"/>
      <c r="U875" s="387"/>
      <c r="V875" s="864"/>
      <c r="BC875" s="387"/>
      <c r="BD875" s="387"/>
      <c r="BE875" s="387"/>
      <c r="BF875" s="387"/>
      <c r="BG875" s="387"/>
      <c r="BH875" s="387"/>
      <c r="BI875" s="387"/>
      <c r="BJ875" s="387"/>
      <c r="BK875" s="387"/>
    </row>
    <row r="876" spans="6:63" s="385" customFormat="1" ht="16.5" customHeight="1">
      <c r="F876" s="386"/>
      <c r="R876" s="387"/>
      <c r="S876" s="387"/>
      <c r="T876" s="387"/>
      <c r="U876" s="387"/>
      <c r="V876" s="864"/>
      <c r="BC876" s="387"/>
      <c r="BD876" s="387"/>
      <c r="BE876" s="387"/>
      <c r="BF876" s="387"/>
      <c r="BG876" s="387"/>
      <c r="BH876" s="387"/>
      <c r="BI876" s="387"/>
      <c r="BJ876" s="387"/>
      <c r="BK876" s="387"/>
    </row>
    <row r="877" spans="6:63" s="385" customFormat="1" ht="16.5" customHeight="1">
      <c r="F877" s="386"/>
      <c r="R877" s="387"/>
      <c r="S877" s="387"/>
      <c r="T877" s="387"/>
      <c r="U877" s="387"/>
      <c r="V877" s="864"/>
      <c r="BC877" s="387"/>
      <c r="BD877" s="387"/>
      <c r="BE877" s="387"/>
      <c r="BF877" s="387"/>
      <c r="BG877" s="387"/>
      <c r="BH877" s="387"/>
      <c r="BI877" s="387"/>
      <c r="BJ877" s="387"/>
      <c r="BK877" s="387"/>
    </row>
    <row r="878" spans="6:63" s="385" customFormat="1" ht="16.5" customHeight="1">
      <c r="F878" s="386"/>
      <c r="R878" s="387"/>
      <c r="S878" s="387"/>
      <c r="T878" s="387"/>
      <c r="U878" s="387"/>
      <c r="V878" s="864"/>
      <c r="BC878" s="387"/>
      <c r="BD878" s="387"/>
      <c r="BE878" s="387"/>
      <c r="BF878" s="387"/>
      <c r="BG878" s="387"/>
      <c r="BH878" s="387"/>
      <c r="BI878" s="387"/>
      <c r="BJ878" s="387"/>
      <c r="BK878" s="387"/>
    </row>
    <row r="879" spans="6:63" s="385" customFormat="1" ht="16.5" customHeight="1">
      <c r="F879" s="386"/>
      <c r="R879" s="387"/>
      <c r="S879" s="387"/>
      <c r="T879" s="387"/>
      <c r="U879" s="387"/>
      <c r="V879" s="864"/>
      <c r="BC879" s="387"/>
      <c r="BD879" s="387"/>
      <c r="BE879" s="387"/>
      <c r="BF879" s="387"/>
      <c r="BG879" s="387"/>
      <c r="BH879" s="387"/>
      <c r="BI879" s="387"/>
      <c r="BJ879" s="387"/>
      <c r="BK879" s="387"/>
    </row>
    <row r="880" spans="6:63" s="385" customFormat="1" ht="16.5" customHeight="1">
      <c r="F880" s="386"/>
      <c r="R880" s="387"/>
      <c r="S880" s="387"/>
      <c r="T880" s="387"/>
      <c r="U880" s="387"/>
      <c r="V880" s="864"/>
      <c r="BC880" s="387"/>
      <c r="BD880" s="387"/>
      <c r="BE880" s="387"/>
      <c r="BF880" s="387"/>
      <c r="BG880" s="387"/>
      <c r="BH880" s="387"/>
      <c r="BI880" s="387"/>
      <c r="BJ880" s="387"/>
      <c r="BK880" s="387"/>
    </row>
    <row r="881" spans="6:63" s="385" customFormat="1" ht="16.5" customHeight="1">
      <c r="F881" s="386"/>
      <c r="R881" s="387"/>
      <c r="S881" s="387"/>
      <c r="T881" s="387"/>
      <c r="U881" s="387"/>
      <c r="V881" s="864"/>
      <c r="BC881" s="387"/>
      <c r="BD881" s="387"/>
      <c r="BE881" s="387"/>
      <c r="BF881" s="387"/>
      <c r="BG881" s="387"/>
      <c r="BH881" s="387"/>
      <c r="BI881" s="387"/>
      <c r="BJ881" s="387"/>
      <c r="BK881" s="387"/>
    </row>
    <row r="882" spans="6:63" s="385" customFormat="1" ht="16.5" customHeight="1">
      <c r="F882" s="386"/>
      <c r="R882" s="387"/>
      <c r="S882" s="387"/>
      <c r="T882" s="387"/>
      <c r="U882" s="387"/>
      <c r="V882" s="864"/>
      <c r="BC882" s="387"/>
      <c r="BD882" s="387"/>
      <c r="BE882" s="387"/>
      <c r="BF882" s="387"/>
      <c r="BG882" s="387"/>
      <c r="BH882" s="387"/>
      <c r="BI882" s="387"/>
      <c r="BJ882" s="387"/>
      <c r="BK882" s="387"/>
    </row>
    <row r="883" spans="6:63" s="385" customFormat="1" ht="16.5" customHeight="1">
      <c r="F883" s="386"/>
      <c r="R883" s="387"/>
      <c r="S883" s="387"/>
      <c r="T883" s="387"/>
      <c r="U883" s="387"/>
      <c r="V883" s="864"/>
      <c r="BC883" s="387"/>
      <c r="BD883" s="387"/>
      <c r="BE883" s="387"/>
      <c r="BF883" s="387"/>
      <c r="BG883" s="387"/>
      <c r="BH883" s="387"/>
      <c r="BI883" s="387"/>
      <c r="BJ883" s="387"/>
      <c r="BK883" s="387"/>
    </row>
    <row r="884" spans="6:63" s="385" customFormat="1" ht="16.5" customHeight="1">
      <c r="F884" s="386"/>
      <c r="R884" s="387"/>
      <c r="S884" s="387"/>
      <c r="T884" s="387"/>
      <c r="U884" s="387"/>
      <c r="V884" s="864"/>
      <c r="BC884" s="387"/>
      <c r="BD884" s="387"/>
      <c r="BE884" s="387"/>
      <c r="BF884" s="387"/>
      <c r="BG884" s="387"/>
      <c r="BH884" s="387"/>
      <c r="BI884" s="387"/>
      <c r="BJ884" s="387"/>
      <c r="BK884" s="387"/>
    </row>
    <row r="885" spans="6:63" s="385" customFormat="1" ht="16.5" customHeight="1">
      <c r="F885" s="386"/>
      <c r="R885" s="387"/>
      <c r="S885" s="387"/>
      <c r="T885" s="387"/>
      <c r="U885" s="387"/>
      <c r="V885" s="864"/>
      <c r="BC885" s="387"/>
      <c r="BD885" s="387"/>
      <c r="BE885" s="387"/>
      <c r="BF885" s="387"/>
      <c r="BG885" s="387"/>
      <c r="BH885" s="387"/>
      <c r="BI885" s="387"/>
      <c r="BJ885" s="387"/>
      <c r="BK885" s="387"/>
    </row>
    <row r="886" spans="6:63" s="385" customFormat="1" ht="16.5" customHeight="1">
      <c r="F886" s="386"/>
      <c r="R886" s="387"/>
      <c r="S886" s="387"/>
      <c r="T886" s="387"/>
      <c r="U886" s="387"/>
      <c r="V886" s="864"/>
      <c r="BC886" s="387"/>
      <c r="BD886" s="387"/>
      <c r="BE886" s="387"/>
      <c r="BF886" s="387"/>
      <c r="BG886" s="387"/>
      <c r="BH886" s="387"/>
      <c r="BI886" s="387"/>
      <c r="BJ886" s="387"/>
      <c r="BK886" s="387"/>
    </row>
    <row r="887" spans="6:63" s="385" customFormat="1" ht="16.5" customHeight="1">
      <c r="F887" s="386"/>
      <c r="R887" s="387"/>
      <c r="S887" s="387"/>
      <c r="T887" s="387"/>
      <c r="U887" s="387"/>
      <c r="V887" s="864"/>
      <c r="BC887" s="387"/>
      <c r="BD887" s="387"/>
      <c r="BE887" s="387"/>
      <c r="BF887" s="387"/>
      <c r="BG887" s="387"/>
      <c r="BH887" s="387"/>
      <c r="BI887" s="387"/>
      <c r="BJ887" s="387"/>
      <c r="BK887" s="387"/>
    </row>
    <row r="888" spans="6:63" s="385" customFormat="1" ht="16.5" customHeight="1">
      <c r="F888" s="386"/>
      <c r="R888" s="387"/>
      <c r="S888" s="387"/>
      <c r="T888" s="387"/>
      <c r="U888" s="387"/>
      <c r="V888" s="864"/>
      <c r="BC888" s="387"/>
      <c r="BD888" s="387"/>
      <c r="BE888" s="387"/>
      <c r="BF888" s="387"/>
      <c r="BG888" s="387"/>
      <c r="BH888" s="387"/>
      <c r="BI888" s="387"/>
      <c r="BJ888" s="387"/>
      <c r="BK888" s="387"/>
    </row>
    <row r="889" spans="6:63" s="385" customFormat="1" ht="16.5" customHeight="1">
      <c r="F889" s="386"/>
      <c r="R889" s="387"/>
      <c r="S889" s="387"/>
      <c r="T889" s="387"/>
      <c r="U889" s="387"/>
      <c r="V889" s="864"/>
      <c r="BC889" s="387"/>
      <c r="BD889" s="387"/>
      <c r="BE889" s="387"/>
      <c r="BF889" s="387"/>
      <c r="BG889" s="387"/>
      <c r="BH889" s="387"/>
      <c r="BI889" s="387"/>
      <c r="BJ889" s="387"/>
      <c r="BK889" s="387"/>
    </row>
    <row r="890" spans="6:63" s="385" customFormat="1" ht="16.5" customHeight="1">
      <c r="F890" s="386"/>
      <c r="R890" s="387"/>
      <c r="S890" s="387"/>
      <c r="T890" s="387"/>
      <c r="U890" s="387"/>
      <c r="V890" s="864"/>
      <c r="BC890" s="387"/>
      <c r="BD890" s="387"/>
      <c r="BE890" s="387"/>
      <c r="BF890" s="387"/>
      <c r="BG890" s="387"/>
      <c r="BH890" s="387"/>
      <c r="BI890" s="387"/>
      <c r="BJ890" s="387"/>
      <c r="BK890" s="387"/>
    </row>
    <row r="891" spans="6:63" s="385" customFormat="1" ht="16.5" customHeight="1">
      <c r="F891" s="386"/>
      <c r="R891" s="387"/>
      <c r="S891" s="387"/>
      <c r="T891" s="387"/>
      <c r="U891" s="387"/>
      <c r="V891" s="864"/>
      <c r="BC891" s="387"/>
      <c r="BD891" s="387"/>
      <c r="BE891" s="387"/>
      <c r="BF891" s="387"/>
      <c r="BG891" s="387"/>
      <c r="BH891" s="387"/>
      <c r="BI891" s="387"/>
      <c r="BJ891" s="387"/>
      <c r="BK891" s="387"/>
    </row>
    <row r="892" spans="6:63" s="385" customFormat="1" ht="16.5" customHeight="1">
      <c r="F892" s="386"/>
      <c r="R892" s="387"/>
      <c r="S892" s="387"/>
      <c r="T892" s="387"/>
      <c r="U892" s="387"/>
      <c r="V892" s="864"/>
      <c r="BC892" s="387"/>
      <c r="BD892" s="387"/>
      <c r="BE892" s="387"/>
      <c r="BF892" s="387"/>
      <c r="BG892" s="387"/>
      <c r="BH892" s="387"/>
      <c r="BI892" s="387"/>
      <c r="BJ892" s="387"/>
      <c r="BK892" s="387"/>
    </row>
    <row r="893" spans="6:63" s="385" customFormat="1" ht="16.5" customHeight="1">
      <c r="F893" s="386"/>
      <c r="R893" s="387"/>
      <c r="S893" s="387"/>
      <c r="T893" s="387"/>
      <c r="U893" s="387"/>
      <c r="V893" s="864"/>
      <c r="BC893" s="387"/>
      <c r="BD893" s="387"/>
      <c r="BE893" s="387"/>
      <c r="BF893" s="387"/>
      <c r="BG893" s="387"/>
      <c r="BH893" s="387"/>
      <c r="BI893" s="387"/>
      <c r="BJ893" s="387"/>
      <c r="BK893" s="387"/>
    </row>
    <row r="894" spans="6:63" s="385" customFormat="1" ht="16.5" customHeight="1">
      <c r="F894" s="386"/>
      <c r="R894" s="387"/>
      <c r="S894" s="387"/>
      <c r="T894" s="387"/>
      <c r="U894" s="387"/>
      <c r="V894" s="864"/>
      <c r="BC894" s="387"/>
      <c r="BD894" s="387"/>
      <c r="BE894" s="387"/>
      <c r="BF894" s="387"/>
      <c r="BG894" s="387"/>
      <c r="BH894" s="387"/>
      <c r="BI894" s="387"/>
      <c r="BJ894" s="387"/>
      <c r="BK894" s="387"/>
    </row>
    <row r="895" spans="6:63" s="385" customFormat="1" ht="16.5" customHeight="1">
      <c r="F895" s="386"/>
      <c r="R895" s="387"/>
      <c r="S895" s="387"/>
      <c r="T895" s="387"/>
      <c r="U895" s="387"/>
      <c r="V895" s="864"/>
      <c r="BC895" s="387"/>
      <c r="BD895" s="387"/>
      <c r="BE895" s="387"/>
      <c r="BF895" s="387"/>
      <c r="BG895" s="387"/>
      <c r="BH895" s="387"/>
      <c r="BI895" s="387"/>
      <c r="BJ895" s="387"/>
      <c r="BK895" s="387"/>
    </row>
    <row r="896" spans="6:63" s="385" customFormat="1" ht="16.5" customHeight="1">
      <c r="F896" s="386"/>
      <c r="R896" s="387"/>
      <c r="S896" s="387"/>
      <c r="T896" s="387"/>
      <c r="U896" s="387"/>
      <c r="V896" s="864"/>
      <c r="BC896" s="387"/>
      <c r="BD896" s="387"/>
      <c r="BE896" s="387"/>
      <c r="BF896" s="387"/>
      <c r="BG896" s="387"/>
      <c r="BH896" s="387"/>
      <c r="BI896" s="387"/>
      <c r="BJ896" s="387"/>
      <c r="BK896" s="387"/>
    </row>
    <row r="897" spans="6:63" s="385" customFormat="1" ht="16.5" customHeight="1">
      <c r="F897" s="386"/>
      <c r="R897" s="387"/>
      <c r="S897" s="387"/>
      <c r="T897" s="387"/>
      <c r="U897" s="387"/>
      <c r="V897" s="864"/>
      <c r="BC897" s="387"/>
      <c r="BD897" s="387"/>
      <c r="BE897" s="387"/>
      <c r="BF897" s="387"/>
      <c r="BG897" s="387"/>
      <c r="BH897" s="387"/>
      <c r="BI897" s="387"/>
      <c r="BJ897" s="387"/>
      <c r="BK897" s="387"/>
    </row>
    <row r="898" spans="6:63" s="385" customFormat="1" ht="16.5" customHeight="1">
      <c r="F898" s="386"/>
      <c r="R898" s="387"/>
      <c r="S898" s="387"/>
      <c r="T898" s="387"/>
      <c r="U898" s="387"/>
      <c r="V898" s="864"/>
      <c r="BC898" s="387"/>
      <c r="BD898" s="387"/>
      <c r="BE898" s="387"/>
      <c r="BF898" s="387"/>
      <c r="BG898" s="387"/>
      <c r="BH898" s="387"/>
      <c r="BI898" s="387"/>
      <c r="BJ898" s="387"/>
      <c r="BK898" s="387"/>
    </row>
    <row r="899" spans="6:63" s="385" customFormat="1" ht="16.5" customHeight="1">
      <c r="F899" s="386"/>
      <c r="R899" s="387"/>
      <c r="S899" s="387"/>
      <c r="T899" s="387"/>
      <c r="U899" s="387"/>
      <c r="V899" s="864"/>
      <c r="BC899" s="387"/>
      <c r="BD899" s="387"/>
      <c r="BE899" s="387"/>
      <c r="BF899" s="387"/>
      <c r="BG899" s="387"/>
      <c r="BH899" s="387"/>
      <c r="BI899" s="387"/>
      <c r="BJ899" s="387"/>
      <c r="BK899" s="387"/>
    </row>
    <row r="900" spans="6:63" s="385" customFormat="1" ht="16.5" customHeight="1">
      <c r="F900" s="386"/>
      <c r="R900" s="387"/>
      <c r="S900" s="387"/>
      <c r="T900" s="387"/>
      <c r="U900" s="387"/>
      <c r="V900" s="864"/>
      <c r="BC900" s="387"/>
      <c r="BD900" s="387"/>
      <c r="BE900" s="387"/>
      <c r="BF900" s="387"/>
      <c r="BG900" s="387"/>
      <c r="BH900" s="387"/>
      <c r="BI900" s="387"/>
      <c r="BJ900" s="387"/>
      <c r="BK900" s="387"/>
    </row>
    <row r="901" spans="6:63" s="385" customFormat="1" ht="16.5" customHeight="1">
      <c r="F901" s="386"/>
      <c r="R901" s="387"/>
      <c r="S901" s="387"/>
      <c r="T901" s="387"/>
      <c r="U901" s="387"/>
      <c r="V901" s="864"/>
      <c r="BC901" s="387"/>
      <c r="BD901" s="387"/>
      <c r="BE901" s="387"/>
      <c r="BF901" s="387"/>
      <c r="BG901" s="387"/>
      <c r="BH901" s="387"/>
      <c r="BI901" s="387"/>
      <c r="BJ901" s="387"/>
      <c r="BK901" s="387"/>
    </row>
    <row r="902" spans="6:63" s="385" customFormat="1" ht="16.5" customHeight="1">
      <c r="F902" s="386"/>
      <c r="R902" s="387"/>
      <c r="S902" s="387"/>
      <c r="T902" s="387"/>
      <c r="U902" s="387"/>
      <c r="V902" s="864"/>
      <c r="BC902" s="387"/>
      <c r="BD902" s="387"/>
      <c r="BE902" s="387"/>
      <c r="BF902" s="387"/>
      <c r="BG902" s="387"/>
      <c r="BH902" s="387"/>
      <c r="BI902" s="387"/>
      <c r="BJ902" s="387"/>
      <c r="BK902" s="387"/>
    </row>
  </sheetData>
  <mergeCells count="214">
    <mergeCell ref="AB149:AF149"/>
    <mergeCell ref="AG149:AK149"/>
    <mergeCell ref="AQ169:BB169"/>
    <mergeCell ref="AQ149:AU149"/>
    <mergeCell ref="AV149:AZ149"/>
    <mergeCell ref="BA149:BB149"/>
    <mergeCell ref="M24:Q24"/>
    <mergeCell ref="W106:AP106"/>
    <mergeCell ref="AQ106:BB106"/>
    <mergeCell ref="A44:V44"/>
    <mergeCell ref="W44:AP44"/>
    <mergeCell ref="AQ44:BB44"/>
    <mergeCell ref="M45:Q45"/>
    <mergeCell ref="R45:V45"/>
    <mergeCell ref="A89:B89"/>
    <mergeCell ref="A90:B90"/>
    <mergeCell ref="AV191:AZ191"/>
    <mergeCell ref="BA191:BB191"/>
    <mergeCell ref="A193:B193"/>
    <mergeCell ref="A194:B194"/>
    <mergeCell ref="A191:B191"/>
    <mergeCell ref="AB191:AF191"/>
    <mergeCell ref="AG191:AK191"/>
    <mergeCell ref="AL191:AP191"/>
    <mergeCell ref="AQ191:AU191"/>
    <mergeCell ref="H191:L191"/>
    <mergeCell ref="M191:Q191"/>
    <mergeCell ref="R191:V191"/>
    <mergeCell ref="W191:AA191"/>
    <mergeCell ref="BA170:BB170"/>
    <mergeCell ref="AL170:AP170"/>
    <mergeCell ref="AQ170:AU170"/>
    <mergeCell ref="AV170:AZ170"/>
    <mergeCell ref="A190:V190"/>
    <mergeCell ref="W190:AP190"/>
    <mergeCell ref="AQ190:BB190"/>
    <mergeCell ref="A174:B174"/>
    <mergeCell ref="AG170:AK170"/>
    <mergeCell ref="M170:Q170"/>
    <mergeCell ref="R170:V170"/>
    <mergeCell ref="W170:AA170"/>
    <mergeCell ref="AB170:AF170"/>
    <mergeCell ref="A171:B171"/>
    <mergeCell ref="H170:L170"/>
    <mergeCell ref="A170:B170"/>
    <mergeCell ref="A172:B172"/>
    <mergeCell ref="A173:B173"/>
    <mergeCell ref="A166:X166"/>
    <mergeCell ref="A150:B150"/>
    <mergeCell ref="A152:B152"/>
    <mergeCell ref="A153:B153"/>
    <mergeCell ref="A169:V169"/>
    <mergeCell ref="W169:AP169"/>
    <mergeCell ref="A151:B151"/>
    <mergeCell ref="R128:V128"/>
    <mergeCell ref="W128:AA128"/>
    <mergeCell ref="AL149:AP149"/>
    <mergeCell ref="A132:B132"/>
    <mergeCell ref="H149:L149"/>
    <mergeCell ref="M149:Q149"/>
    <mergeCell ref="R149:V149"/>
    <mergeCell ref="A148:V148"/>
    <mergeCell ref="A149:B149"/>
    <mergeCell ref="W149:AA149"/>
    <mergeCell ref="A130:B130"/>
    <mergeCell ref="A131:B131"/>
    <mergeCell ref="A128:B128"/>
    <mergeCell ref="M128:Q128"/>
    <mergeCell ref="A129:B129"/>
    <mergeCell ref="A109:B109"/>
    <mergeCell ref="A110:B110"/>
    <mergeCell ref="A111:B111"/>
    <mergeCell ref="M107:Q107"/>
    <mergeCell ref="A107:B107"/>
    <mergeCell ref="A108:B108"/>
    <mergeCell ref="H107:L107"/>
    <mergeCell ref="BA107:BB107"/>
    <mergeCell ref="R107:V107"/>
    <mergeCell ref="W107:AA107"/>
    <mergeCell ref="AB107:AF107"/>
    <mergeCell ref="AG107:AK107"/>
    <mergeCell ref="AL107:AP107"/>
    <mergeCell ref="A106:V106"/>
    <mergeCell ref="AQ86:AU86"/>
    <mergeCell ref="AV86:AZ86"/>
    <mergeCell ref="BA86:BB86"/>
    <mergeCell ref="A88:B88"/>
    <mergeCell ref="W86:AA86"/>
    <mergeCell ref="AB86:AF86"/>
    <mergeCell ref="AG86:AK86"/>
    <mergeCell ref="AL86:AP86"/>
    <mergeCell ref="H86:L86"/>
    <mergeCell ref="M86:Q86"/>
    <mergeCell ref="A85:V85"/>
    <mergeCell ref="A86:B86"/>
    <mergeCell ref="R86:V86"/>
    <mergeCell ref="W66:AA66"/>
    <mergeCell ref="AB66:AF66"/>
    <mergeCell ref="AG66:AK66"/>
    <mergeCell ref="A69:B69"/>
    <mergeCell ref="A66:B66"/>
    <mergeCell ref="M66:Q66"/>
    <mergeCell ref="R66:V66"/>
    <mergeCell ref="A67:B67"/>
    <mergeCell ref="BA45:BB45"/>
    <mergeCell ref="A47:B47"/>
    <mergeCell ref="A48:B48"/>
    <mergeCell ref="AB45:AF45"/>
    <mergeCell ref="AG45:AK45"/>
    <mergeCell ref="AL45:AP45"/>
    <mergeCell ref="AQ45:AU45"/>
    <mergeCell ref="H45:L45"/>
    <mergeCell ref="A45:B45"/>
    <mergeCell ref="AV45:AZ45"/>
    <mergeCell ref="H4:L4"/>
    <mergeCell ref="A4:B4"/>
    <mergeCell ref="A5:B5"/>
    <mergeCell ref="W45:AA45"/>
    <mergeCell ref="A26:B26"/>
    <mergeCell ref="A27:B27"/>
    <mergeCell ref="A28:B28"/>
    <mergeCell ref="A25:B25"/>
    <mergeCell ref="A24:B24"/>
    <mergeCell ref="A6:B6"/>
    <mergeCell ref="A7:B7"/>
    <mergeCell ref="A8:B8"/>
    <mergeCell ref="BA24:BB24"/>
    <mergeCell ref="AL24:AP24"/>
    <mergeCell ref="AQ24:AU24"/>
    <mergeCell ref="AV24:AZ24"/>
    <mergeCell ref="A23:V23"/>
    <mergeCell ref="AQ23:BB23"/>
    <mergeCell ref="W23:AP23"/>
    <mergeCell ref="AG24:AK24"/>
    <mergeCell ref="W148:AP148"/>
    <mergeCell ref="AQ148:BB148"/>
    <mergeCell ref="AB128:AF128"/>
    <mergeCell ref="AG128:AK128"/>
    <mergeCell ref="AL128:AP128"/>
    <mergeCell ref="AQ128:AU128"/>
    <mergeCell ref="AV128:AZ128"/>
    <mergeCell ref="BA128:BB128"/>
    <mergeCell ref="W127:AP127"/>
    <mergeCell ref="AQ127:BB127"/>
    <mergeCell ref="W65:AP65"/>
    <mergeCell ref="AQ65:BB65"/>
    <mergeCell ref="W85:AP85"/>
    <mergeCell ref="AQ85:BB85"/>
    <mergeCell ref="AQ66:AU66"/>
    <mergeCell ref="AV66:AZ66"/>
    <mergeCell ref="BA66:BB66"/>
    <mergeCell ref="AL66:AP66"/>
    <mergeCell ref="A3:V3"/>
    <mergeCell ref="W3:AP3"/>
    <mergeCell ref="AQ3:BB3"/>
    <mergeCell ref="W4:AA4"/>
    <mergeCell ref="AB4:AF4"/>
    <mergeCell ref="AG4:AK4"/>
    <mergeCell ref="AL4:AP4"/>
    <mergeCell ref="AQ4:AU4"/>
    <mergeCell ref="M4:Q4"/>
    <mergeCell ref="R4:V4"/>
    <mergeCell ref="R228:S228"/>
    <mergeCell ref="T228:U228"/>
    <mergeCell ref="V228:W228"/>
    <mergeCell ref="BA4:BB4"/>
    <mergeCell ref="AQ107:AU107"/>
    <mergeCell ref="AV107:AZ107"/>
    <mergeCell ref="AV4:AZ4"/>
    <mergeCell ref="R24:V24"/>
    <mergeCell ref="W24:AA24"/>
    <mergeCell ref="AB24:AF24"/>
    <mergeCell ref="J228:K228"/>
    <mergeCell ref="L228:M228"/>
    <mergeCell ref="N228:O228"/>
    <mergeCell ref="P228:Q228"/>
    <mergeCell ref="A228:C228"/>
    <mergeCell ref="D228:E228"/>
    <mergeCell ref="F228:G228"/>
    <mergeCell ref="H228:I228"/>
    <mergeCell ref="R215:S215"/>
    <mergeCell ref="T215:U215"/>
    <mergeCell ref="V215:W215"/>
    <mergeCell ref="A227:C227"/>
    <mergeCell ref="J215:K215"/>
    <mergeCell ref="L215:M215"/>
    <mergeCell ref="N215:O215"/>
    <mergeCell ref="P215:Q215"/>
    <mergeCell ref="A226:C226"/>
    <mergeCell ref="H215:I215"/>
    <mergeCell ref="A192:B192"/>
    <mergeCell ref="A217:C217"/>
    <mergeCell ref="A218:C218"/>
    <mergeCell ref="A219:C219"/>
    <mergeCell ref="A211:F211"/>
    <mergeCell ref="A195:B195"/>
    <mergeCell ref="D215:E215"/>
    <mergeCell ref="F215:G215"/>
    <mergeCell ref="A46:B46"/>
    <mergeCell ref="H24:L24"/>
    <mergeCell ref="H128:L128"/>
    <mergeCell ref="A49:B49"/>
    <mergeCell ref="H66:L66"/>
    <mergeCell ref="A127:V127"/>
    <mergeCell ref="A87:B87"/>
    <mergeCell ref="A65:V65"/>
    <mergeCell ref="A68:B68"/>
    <mergeCell ref="A70:B70"/>
    <mergeCell ref="A224:C224"/>
    <mergeCell ref="A225:C225"/>
    <mergeCell ref="A220:C220"/>
    <mergeCell ref="A221:C221"/>
    <mergeCell ref="A222:C222"/>
    <mergeCell ref="A223:C223"/>
  </mergeCells>
  <printOptions gridLines="1"/>
  <pageMargins left="0.5" right="0.5" top="1" bottom="0.5" header="0.5" footer="0.5"/>
  <pageSetup horizontalDpi="600" verticalDpi="600" orientation="landscape" pageOrder="overThenDown" r:id="rId1"/>
  <headerFooter alignWithMargins="0">
    <oddFooter>&amp;R&amp;P</oddFooter>
  </headerFooter>
  <rowBreaks count="10" manualBreakCount="10">
    <brk id="21" max="255" man="1"/>
    <brk id="41" max="255" man="1"/>
    <brk id="62" max="255" man="1"/>
    <brk id="82" max="255" man="1"/>
    <brk id="103" max="255" man="1"/>
    <brk id="124" max="255" man="1"/>
    <brk id="145" max="255" man="1"/>
    <brk id="166" max="255" man="1"/>
    <brk id="187" max="255" man="1"/>
    <brk id="209" max="255" man="1"/>
  </rowBreaks>
  <colBreaks count="2" manualBreakCount="2">
    <brk id="22" max="65535" man="1"/>
    <brk id="4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U51"/>
  <sheetViews>
    <sheetView workbookViewId="0" topLeftCell="AL1">
      <selection activeCell="C25" sqref="C25"/>
    </sheetView>
  </sheetViews>
  <sheetFormatPr defaultColWidth="9.140625" defaultRowHeight="12.75"/>
  <cols>
    <col min="1" max="1" width="5.57421875" style="370" customWidth="1"/>
    <col min="2" max="2" width="21.140625" style="370" customWidth="1"/>
    <col min="3" max="3" width="7.57421875" style="370" customWidth="1"/>
    <col min="4" max="4" width="7.00390625" style="370" customWidth="1"/>
    <col min="5" max="6" width="6.7109375" style="370" customWidth="1"/>
    <col min="7" max="7" width="8.00390625" style="371" customWidth="1"/>
    <col min="8" max="8" width="7.140625" style="370" customWidth="1"/>
    <col min="9" max="10" width="7.00390625" style="370" customWidth="1"/>
    <col min="11" max="11" width="6.57421875" style="370" customWidth="1"/>
    <col min="12" max="12" width="6.421875" style="370" customWidth="1"/>
    <col min="13" max="14" width="6.57421875" style="370" customWidth="1"/>
    <col min="15" max="15" width="6.421875" style="370" customWidth="1"/>
    <col min="16" max="16" width="6.57421875" style="370" customWidth="1"/>
    <col min="17" max="18" width="6.140625" style="370" customWidth="1"/>
    <col min="19" max="19" width="6.8515625" style="370" customWidth="1"/>
    <col min="20" max="20" width="6.7109375" style="370" customWidth="1"/>
    <col min="21" max="22" width="6.140625" style="370" customWidth="1"/>
    <col min="23" max="23" width="7.28125" style="370" customWidth="1"/>
    <col min="24" max="24" width="7.57421875" style="370" customWidth="1"/>
    <col min="25" max="26" width="6.8515625" style="370" customWidth="1"/>
    <col min="27" max="28" width="6.7109375" style="370" customWidth="1"/>
    <col min="29" max="30" width="6.421875" style="370" customWidth="1"/>
    <col min="31" max="31" width="6.8515625" style="370" customWidth="1"/>
    <col min="32" max="32" width="7.421875" style="370" customWidth="1"/>
    <col min="33" max="34" width="6.7109375" style="370" customWidth="1"/>
    <col min="35" max="35" width="6.421875" style="370" customWidth="1"/>
    <col min="36" max="36" width="7.00390625" style="370" customWidth="1"/>
    <col min="37" max="38" width="6.8515625" style="370" customWidth="1"/>
    <col min="39" max="39" width="7.140625" style="370" customWidth="1"/>
    <col min="40" max="40" width="7.28125" style="370" customWidth="1"/>
    <col min="41" max="43" width="6.7109375" style="370" customWidth="1"/>
    <col min="44" max="44" width="7.00390625" style="370" customWidth="1"/>
    <col min="45" max="46" width="7.28125" style="370" customWidth="1"/>
    <col min="47" max="48" width="7.140625" style="370" customWidth="1"/>
    <col min="49" max="49" width="7.00390625" style="370" customWidth="1"/>
    <col min="50" max="50" width="6.7109375" style="370" customWidth="1"/>
    <col min="51" max="16384" width="9.140625" style="370" customWidth="1"/>
  </cols>
  <sheetData>
    <row r="1" spans="1:22" ht="12.75">
      <c r="A1" s="6"/>
      <c r="B1" s="6"/>
      <c r="C1" s="6"/>
      <c r="D1" s="6"/>
      <c r="E1" s="6"/>
      <c r="F1" s="6"/>
      <c r="G1" s="790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12.75">
      <c r="A2" s="6"/>
      <c r="B2" s="6"/>
      <c r="C2" s="6"/>
      <c r="D2" s="6"/>
      <c r="E2" s="6"/>
      <c r="F2" s="6"/>
      <c r="G2" s="790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42" s="581" customFormat="1" ht="12.75">
      <c r="A3" s="6"/>
      <c r="B3" s="6"/>
      <c r="C3" s="6"/>
      <c r="D3" s="6"/>
      <c r="E3" s="6"/>
      <c r="F3" s="6"/>
      <c r="G3" s="790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AE3" s="582"/>
      <c r="AF3" s="582"/>
      <c r="AG3" s="582"/>
      <c r="AH3" s="582"/>
      <c r="AM3" s="582"/>
      <c r="AN3" s="582"/>
      <c r="AO3" s="582"/>
      <c r="AP3" s="582"/>
    </row>
    <row r="4" spans="1:73" s="334" customFormat="1" ht="12.75">
      <c r="A4" s="791"/>
      <c r="B4" s="792"/>
      <c r="C4" s="1006" t="s">
        <v>203</v>
      </c>
      <c r="D4" s="1007"/>
      <c r="E4" s="1007"/>
      <c r="F4" s="1008"/>
      <c r="G4" s="1009" t="s">
        <v>204</v>
      </c>
      <c r="H4" s="1010"/>
      <c r="I4" s="1010"/>
      <c r="J4" s="1008"/>
      <c r="K4" s="1011" t="s">
        <v>205</v>
      </c>
      <c r="L4" s="1010"/>
      <c r="M4" s="1010"/>
      <c r="N4" s="1008"/>
      <c r="O4" s="1011" t="s">
        <v>206</v>
      </c>
      <c r="P4" s="1010"/>
      <c r="Q4" s="1010"/>
      <c r="R4" s="1012"/>
      <c r="S4" s="1016" t="s">
        <v>207</v>
      </c>
      <c r="T4" s="1010"/>
      <c r="U4" s="1010"/>
      <c r="V4" s="1008"/>
      <c r="W4" s="1017" t="s">
        <v>208</v>
      </c>
      <c r="X4" s="1018"/>
      <c r="Y4" s="1018"/>
      <c r="Z4" s="1019"/>
      <c r="AA4" s="1020" t="s">
        <v>209</v>
      </c>
      <c r="AB4" s="1021"/>
      <c r="AC4" s="1021"/>
      <c r="AD4" s="1015"/>
      <c r="AE4" s="1022" t="s">
        <v>10</v>
      </c>
      <c r="AF4" s="1023"/>
      <c r="AG4" s="1023"/>
      <c r="AH4" s="1024"/>
      <c r="AI4" s="1017" t="s">
        <v>210</v>
      </c>
      <c r="AJ4" s="1018"/>
      <c r="AK4" s="1018"/>
      <c r="AL4" s="1019"/>
      <c r="AM4" s="1025" t="s">
        <v>211</v>
      </c>
      <c r="AN4" s="1023"/>
      <c r="AO4" s="1023"/>
      <c r="AP4" s="1024"/>
      <c r="AQ4" s="1013" t="s">
        <v>212</v>
      </c>
      <c r="AR4" s="1014"/>
      <c r="AS4" s="1014"/>
      <c r="AT4" s="1015"/>
      <c r="AU4" s="1013" t="s">
        <v>213</v>
      </c>
      <c r="AV4" s="1014"/>
      <c r="AW4" s="1014"/>
      <c r="AX4" s="1015"/>
      <c r="AY4" s="335"/>
      <c r="AZ4" s="335"/>
      <c r="BA4" s="335"/>
      <c r="BB4" s="335"/>
      <c r="BC4" s="335"/>
      <c r="BD4" s="336"/>
      <c r="BE4" s="336"/>
      <c r="BF4" s="336"/>
      <c r="BG4" s="336"/>
      <c r="BH4" s="336"/>
      <c r="BI4" s="336"/>
      <c r="BJ4" s="336"/>
      <c r="BK4" s="336"/>
      <c r="BL4" s="336"/>
      <c r="BM4" s="336"/>
      <c r="BN4" s="336"/>
      <c r="BO4" s="336"/>
      <c r="BP4" s="336"/>
      <c r="BQ4" s="336"/>
      <c r="BR4" s="336"/>
      <c r="BS4" s="336"/>
      <c r="BT4" s="336"/>
      <c r="BU4" s="336"/>
    </row>
    <row r="5" spans="1:73" s="334" customFormat="1" ht="28.5" customHeight="1">
      <c r="A5" s="793" t="s">
        <v>112</v>
      </c>
      <c r="B5" s="794" t="s">
        <v>214</v>
      </c>
      <c r="C5" s="795" t="s">
        <v>290</v>
      </c>
      <c r="D5" s="796" t="s">
        <v>219</v>
      </c>
      <c r="E5" s="797" t="s">
        <v>158</v>
      </c>
      <c r="F5" s="798" t="s">
        <v>218</v>
      </c>
      <c r="G5" s="795" t="s">
        <v>290</v>
      </c>
      <c r="H5" s="796" t="s">
        <v>219</v>
      </c>
      <c r="I5" s="799" t="s">
        <v>158</v>
      </c>
      <c r="J5" s="798" t="s">
        <v>227</v>
      </c>
      <c r="K5" s="795" t="s">
        <v>290</v>
      </c>
      <c r="L5" s="800" t="s">
        <v>219</v>
      </c>
      <c r="M5" s="799" t="s">
        <v>158</v>
      </c>
      <c r="N5" s="798" t="s">
        <v>228</v>
      </c>
      <c r="O5" s="795" t="s">
        <v>290</v>
      </c>
      <c r="P5" s="800" t="s">
        <v>219</v>
      </c>
      <c r="Q5" s="799" t="s">
        <v>158</v>
      </c>
      <c r="R5" s="801" t="s">
        <v>228</v>
      </c>
      <c r="S5" s="795" t="s">
        <v>290</v>
      </c>
      <c r="T5" s="800" t="s">
        <v>219</v>
      </c>
      <c r="U5" s="802" t="s">
        <v>158</v>
      </c>
      <c r="V5" s="803" t="s">
        <v>218</v>
      </c>
      <c r="W5" s="380" t="s">
        <v>290</v>
      </c>
      <c r="X5" s="366" t="s">
        <v>219</v>
      </c>
      <c r="Y5" s="505" t="s">
        <v>158</v>
      </c>
      <c r="Z5" s="513" t="s">
        <v>218</v>
      </c>
      <c r="AA5" s="380" t="s">
        <v>290</v>
      </c>
      <c r="AB5" s="367" t="s">
        <v>219</v>
      </c>
      <c r="AC5" s="366" t="s">
        <v>158</v>
      </c>
      <c r="AD5" s="513" t="s">
        <v>218</v>
      </c>
      <c r="AE5" s="380" t="s">
        <v>290</v>
      </c>
      <c r="AF5" s="364" t="s">
        <v>219</v>
      </c>
      <c r="AG5" s="365" t="s">
        <v>158</v>
      </c>
      <c r="AH5" s="510" t="s">
        <v>218</v>
      </c>
      <c r="AI5" s="380" t="s">
        <v>290</v>
      </c>
      <c r="AJ5" s="364" t="s">
        <v>219</v>
      </c>
      <c r="AK5" s="365" t="s">
        <v>158</v>
      </c>
      <c r="AL5" s="522" t="s">
        <v>218</v>
      </c>
      <c r="AM5" s="380" t="s">
        <v>290</v>
      </c>
      <c r="AN5" s="367" t="s">
        <v>219</v>
      </c>
      <c r="AO5" s="367" t="s">
        <v>158</v>
      </c>
      <c r="AP5" s="513" t="s">
        <v>228</v>
      </c>
      <c r="AQ5" s="380" t="s">
        <v>290</v>
      </c>
      <c r="AR5" s="367" t="s">
        <v>219</v>
      </c>
      <c r="AS5" s="505" t="s">
        <v>158</v>
      </c>
      <c r="AT5" s="513" t="s">
        <v>229</v>
      </c>
      <c r="AU5" s="380" t="s">
        <v>290</v>
      </c>
      <c r="AV5" s="366" t="s">
        <v>219</v>
      </c>
      <c r="AW5" s="505" t="s">
        <v>158</v>
      </c>
      <c r="AX5" s="513" t="s">
        <v>218</v>
      </c>
      <c r="AY5" s="335"/>
      <c r="AZ5" s="335"/>
      <c r="BA5" s="335"/>
      <c r="BB5" s="335"/>
      <c r="BC5" s="335"/>
      <c r="BD5" s="336"/>
      <c r="BE5" s="336"/>
      <c r="BF5" s="336"/>
      <c r="BG5" s="336"/>
      <c r="BH5" s="336"/>
      <c r="BI5" s="336"/>
      <c r="BJ5" s="336"/>
      <c r="BK5" s="336"/>
      <c r="BL5" s="336"/>
      <c r="BM5" s="336"/>
      <c r="BN5" s="336"/>
      <c r="BO5" s="336"/>
      <c r="BP5" s="336"/>
      <c r="BQ5" s="336"/>
      <c r="BR5" s="336"/>
      <c r="BS5" s="336"/>
      <c r="BT5" s="336"/>
      <c r="BU5" s="336"/>
    </row>
    <row r="6" spans="1:73" s="334" customFormat="1" ht="12.75">
      <c r="A6" s="804">
        <v>1</v>
      </c>
      <c r="B6" s="805" t="s">
        <v>97</v>
      </c>
      <c r="C6" s="806">
        <f>'BRC Workload'!K5</f>
        <v>68.31</v>
      </c>
      <c r="D6" s="807">
        <f>FTEE!D175</f>
        <v>51.5</v>
      </c>
      <c r="E6" s="808">
        <f>FTEE!E175</f>
        <v>46.5</v>
      </c>
      <c r="F6" s="809">
        <f>FTEE!G175</f>
        <v>-5</v>
      </c>
      <c r="G6" s="810">
        <f>'BRC Workload'!K6</f>
        <v>63.89</v>
      </c>
      <c r="H6" s="807">
        <f>FTEE!D176</f>
        <v>51.5</v>
      </c>
      <c r="I6" s="811">
        <f>FTEE!E176</f>
        <v>46.5</v>
      </c>
      <c r="J6" s="812">
        <f>FTEE!G176</f>
        <v>-5</v>
      </c>
      <c r="K6" s="813">
        <f>'BRC Workload'!K7</f>
        <v>59.34</v>
      </c>
      <c r="L6" s="807">
        <f>FTEE!D177</f>
        <v>51.5</v>
      </c>
      <c r="M6" s="811">
        <f>FTEE!E177</f>
        <v>45.5</v>
      </c>
      <c r="N6" s="814">
        <f>FTEE!G177</f>
        <v>-6</v>
      </c>
      <c r="O6" s="815">
        <f>'BRC Workload'!K8</f>
        <v>59.16</v>
      </c>
      <c r="P6" s="807">
        <f>FTEE!D178</f>
        <v>51.5</v>
      </c>
      <c r="Q6" s="816">
        <f>FTEE!E178</f>
        <v>45.5</v>
      </c>
      <c r="R6" s="811">
        <f>FTEE!G178</f>
        <v>-6</v>
      </c>
      <c r="S6" s="811">
        <f>'BRC Workload'!K9</f>
        <v>60.24</v>
      </c>
      <c r="T6" s="810">
        <f>FTEE!D179</f>
        <v>51.5</v>
      </c>
      <c r="U6" s="808">
        <f>FTEE!E179</f>
        <v>44.5</v>
      </c>
      <c r="V6" s="809">
        <f>FTEE!G179</f>
        <v>-7</v>
      </c>
      <c r="W6" s="339">
        <f>'BRC Workload'!K10</f>
        <v>61.48</v>
      </c>
      <c r="X6" s="337">
        <f>FTEE!D180</f>
        <v>51.5</v>
      </c>
      <c r="Y6" s="340">
        <f>FTEE!E180</f>
        <v>44.5</v>
      </c>
      <c r="Z6" s="517">
        <f>FTEE!G180</f>
        <v>-7</v>
      </c>
      <c r="AA6" s="518">
        <f>'BRC Workload'!K11</f>
        <v>60.83</v>
      </c>
      <c r="AB6" s="337">
        <f>FTEE!D181</f>
        <v>51.5</v>
      </c>
      <c r="AC6" s="506">
        <f>FTEE!E181</f>
        <v>44.5</v>
      </c>
      <c r="AD6" s="519">
        <f>FTEE!G181</f>
        <v>-7</v>
      </c>
      <c r="AE6" s="518">
        <f>'BRC Workload'!K12</f>
        <v>60.04</v>
      </c>
      <c r="AF6" s="337">
        <f>FTEE!D182</f>
        <v>51.5</v>
      </c>
      <c r="AG6" s="339">
        <f>FTEE!E182</f>
        <v>42.5</v>
      </c>
      <c r="AH6" s="519">
        <f>FTEE!G182</f>
        <v>-9</v>
      </c>
      <c r="AI6" s="518">
        <f>'BRC Workload'!K13</f>
        <v>53.47</v>
      </c>
      <c r="AJ6" s="338">
        <f>FTEE!D183</f>
        <v>51.5</v>
      </c>
      <c r="AK6" s="338">
        <f>FTEE!E183</f>
        <v>44.5</v>
      </c>
      <c r="AL6" s="519">
        <f>FTEE!G183</f>
        <v>-7</v>
      </c>
      <c r="AM6" s="518">
        <f>'BRC Workload'!K14</f>
        <v>48.03</v>
      </c>
      <c r="AN6" s="337">
        <f>FTEE!D184</f>
        <v>51.5</v>
      </c>
      <c r="AO6" s="506">
        <f>FTEE!E184</f>
        <v>44.5</v>
      </c>
      <c r="AP6" s="519">
        <f>FTEE!G184</f>
        <v>-7</v>
      </c>
      <c r="AQ6" s="518">
        <f>'BRC Workload'!K15</f>
        <v>60.37</v>
      </c>
      <c r="AR6" s="337">
        <f>FTEE!D185</f>
        <v>51.5</v>
      </c>
      <c r="AS6" s="506">
        <f>FTEE!E185</f>
        <v>44.5</v>
      </c>
      <c r="AT6" s="519">
        <f>FTEE!G185</f>
        <v>-7</v>
      </c>
      <c r="AU6" s="527">
        <f>'BRC Workload'!K16</f>
        <v>60.54</v>
      </c>
      <c r="AV6" s="337">
        <f>FTEE!D186</f>
        <v>51.5</v>
      </c>
      <c r="AW6" s="506">
        <f>FTEE!E186</f>
        <v>44.5</v>
      </c>
      <c r="AX6" s="519">
        <f>FTEE!G186</f>
        <v>-7</v>
      </c>
      <c r="AY6" s="335"/>
      <c r="AZ6" s="335"/>
      <c r="BA6" s="335"/>
      <c r="BB6" s="335"/>
      <c r="BC6" s="335"/>
      <c r="BD6" s="336"/>
      <c r="BE6" s="336"/>
      <c r="BF6" s="336"/>
      <c r="BG6" s="336"/>
      <c r="BH6" s="336"/>
      <c r="BI6" s="336"/>
      <c r="BJ6" s="336"/>
      <c r="BK6" s="336"/>
      <c r="BL6" s="336"/>
      <c r="BM6" s="336"/>
      <c r="BN6" s="336"/>
      <c r="BO6" s="336"/>
      <c r="BP6" s="336"/>
      <c r="BQ6" s="336"/>
      <c r="BR6" s="336"/>
      <c r="BS6" s="336"/>
      <c r="BT6" s="336"/>
      <c r="BU6" s="336"/>
    </row>
    <row r="7" spans="1:73" s="334" customFormat="1" ht="12.75">
      <c r="A7" s="804">
        <v>7</v>
      </c>
      <c r="B7" s="805" t="s">
        <v>74</v>
      </c>
      <c r="C7" s="806">
        <f>'BRC Workload'!K38</f>
        <v>97.85</v>
      </c>
      <c r="D7" s="807">
        <f>FTEE!D29</f>
        <v>34</v>
      </c>
      <c r="E7" s="808">
        <f>FTEE!E29</f>
        <v>34</v>
      </c>
      <c r="F7" s="809">
        <f>FTEE!G29</f>
        <v>0</v>
      </c>
      <c r="G7" s="817">
        <f>'BRC Workload'!K39</f>
        <v>93.77</v>
      </c>
      <c r="H7" s="807">
        <f>FTEE!D30</f>
        <v>34</v>
      </c>
      <c r="I7" s="816">
        <f>FTEE!E30</f>
        <v>34</v>
      </c>
      <c r="J7" s="818">
        <f>FTEE!G30</f>
        <v>0</v>
      </c>
      <c r="K7" s="819">
        <f>'BRC Workload'!K40</f>
        <v>89.42</v>
      </c>
      <c r="L7" s="807">
        <f>FTEE!D31</f>
        <v>34</v>
      </c>
      <c r="M7" s="811">
        <f>FTEE!E31</f>
        <v>34</v>
      </c>
      <c r="N7" s="814">
        <f>FTEE!G31</f>
        <v>0</v>
      </c>
      <c r="O7" s="819">
        <f>'BRC Workload'!K41</f>
        <v>89</v>
      </c>
      <c r="P7" s="807">
        <f>FTEE!D32</f>
        <v>34</v>
      </c>
      <c r="Q7" s="816">
        <f>FTEE!E32</f>
        <v>34</v>
      </c>
      <c r="R7" s="811">
        <f>FTEE!G32</f>
        <v>0</v>
      </c>
      <c r="S7" s="820">
        <f>'BRC Workload'!K42</f>
        <v>88.33</v>
      </c>
      <c r="T7" s="810">
        <f>FTEE!D33</f>
        <v>34</v>
      </c>
      <c r="U7" s="808">
        <f>FTEE!E33</f>
        <v>34</v>
      </c>
      <c r="V7" s="809">
        <f>FTEE!G33</f>
        <v>0</v>
      </c>
      <c r="W7" s="372">
        <f>'BRC Workload'!K43</f>
        <v>89.44</v>
      </c>
      <c r="X7" s="337">
        <f>FTEE!D34</f>
        <v>34</v>
      </c>
      <c r="Y7" s="340">
        <f>FTEE!E34</f>
        <v>34</v>
      </c>
      <c r="Z7" s="517">
        <f>FTEE!G34</f>
        <v>0</v>
      </c>
      <c r="AA7" s="514">
        <f>'BRC Workload'!K44</f>
        <v>89.08</v>
      </c>
      <c r="AB7" s="337">
        <f>FTEE!D35</f>
        <v>34</v>
      </c>
      <c r="AC7" s="506">
        <f>FTEE!E35</f>
        <v>33</v>
      </c>
      <c r="AD7" s="512">
        <f>FTEE!G35</f>
        <v>-1</v>
      </c>
      <c r="AE7" s="514">
        <f>'BRC Workload'!K44</f>
        <v>89.08</v>
      </c>
      <c r="AF7" s="337">
        <f>FTEE!D36</f>
        <v>34</v>
      </c>
      <c r="AG7" s="339">
        <f>FTEE!E36</f>
        <v>33</v>
      </c>
      <c r="AH7" s="512">
        <f>FTEE!G36</f>
        <v>-1</v>
      </c>
      <c r="AI7" s="523">
        <f>'BRC Workload'!K46</f>
        <v>87.54</v>
      </c>
      <c r="AJ7" s="338">
        <f>FTEE!D37</f>
        <v>35</v>
      </c>
      <c r="AK7" s="338">
        <f>FTEE!E37</f>
        <v>33</v>
      </c>
      <c r="AL7" s="512">
        <f>FTEE!G37</f>
        <v>-2</v>
      </c>
      <c r="AM7" s="514">
        <f>'BRC Workload'!K47</f>
        <v>85.81</v>
      </c>
      <c r="AN7" s="337">
        <f>FTEE!D38</f>
        <v>36</v>
      </c>
      <c r="AO7" s="506">
        <f>FTEE!E38</f>
        <v>33</v>
      </c>
      <c r="AP7" s="512">
        <f>FTEE!G38</f>
        <v>-3</v>
      </c>
      <c r="AQ7" s="514">
        <f>'BRC Workload'!K48</f>
        <v>85.04</v>
      </c>
      <c r="AR7" s="337">
        <f>FTEE!D39</f>
        <v>36</v>
      </c>
      <c r="AS7" s="506">
        <f>FTEE!E39</f>
        <v>33</v>
      </c>
      <c r="AT7" s="512">
        <f>FTEE!G39</f>
        <v>-3</v>
      </c>
      <c r="AU7" s="514">
        <f>'BRC Workload'!K49</f>
        <v>84.06</v>
      </c>
      <c r="AV7" s="337">
        <f>FTEE!D40</f>
        <v>36</v>
      </c>
      <c r="AW7" s="506">
        <f>FTEE!E40</f>
        <v>31</v>
      </c>
      <c r="AX7" s="512">
        <f>FTEE!G40</f>
        <v>-5</v>
      </c>
      <c r="AY7" s="335"/>
      <c r="AZ7" s="335"/>
      <c r="BA7" s="335"/>
      <c r="BB7" s="335"/>
      <c r="BC7" s="335"/>
      <c r="BD7" s="336"/>
      <c r="BE7" s="336"/>
      <c r="BF7" s="336"/>
      <c r="BG7" s="336"/>
      <c r="BH7" s="336"/>
      <c r="BI7" s="336"/>
      <c r="BJ7" s="336"/>
      <c r="BK7" s="336"/>
      <c r="BL7" s="336"/>
      <c r="BM7" s="336"/>
      <c r="BN7" s="336"/>
      <c r="BO7" s="336"/>
      <c r="BP7" s="336"/>
      <c r="BQ7" s="336"/>
      <c r="BR7" s="336"/>
      <c r="BS7" s="336"/>
      <c r="BT7" s="336"/>
      <c r="BU7" s="336"/>
    </row>
    <row r="8" spans="1:73" s="334" customFormat="1" ht="12.75">
      <c r="A8" s="804">
        <v>7</v>
      </c>
      <c r="B8" s="805" t="s">
        <v>86</v>
      </c>
      <c r="C8" s="806">
        <f>'BRC Workload'!K71</f>
        <v>90.63</v>
      </c>
      <c r="D8" s="807">
        <f>FTEE!D50</f>
        <v>48.5</v>
      </c>
      <c r="E8" s="808">
        <f>FTEE!E50</f>
        <v>47.5</v>
      </c>
      <c r="F8" s="809">
        <f>FTEE!G50</f>
        <v>-1</v>
      </c>
      <c r="G8" s="817">
        <f>'BRC Workload'!K71</f>
        <v>90.63</v>
      </c>
      <c r="H8" s="807">
        <f>FTEE!D51</f>
        <v>48.5</v>
      </c>
      <c r="I8" s="816">
        <f>FTEE!E51</f>
        <v>47.5</v>
      </c>
      <c r="J8" s="818">
        <f>FTEE!G51</f>
        <v>-1</v>
      </c>
      <c r="K8" s="819">
        <f>'BRC Workload'!K73</f>
        <v>82.91</v>
      </c>
      <c r="L8" s="807">
        <f>FTEE!D52</f>
        <v>48.5</v>
      </c>
      <c r="M8" s="811">
        <f>FTEE!E52</f>
        <v>47.5</v>
      </c>
      <c r="N8" s="814">
        <f>FTEE!G52</f>
        <v>-1</v>
      </c>
      <c r="O8" s="819">
        <f>'BRC Workload'!K74</f>
        <v>82.24</v>
      </c>
      <c r="P8" s="807">
        <f>FTEE!D53</f>
        <v>50</v>
      </c>
      <c r="Q8" s="816">
        <f>FTEE!E53</f>
        <v>49</v>
      </c>
      <c r="R8" s="811">
        <f>FTEE!G53</f>
        <v>-1</v>
      </c>
      <c r="S8" s="821">
        <f>'BRC Workload'!K75</f>
        <v>83.92</v>
      </c>
      <c r="T8" s="810">
        <f>FTEE!D54</f>
        <v>49.5</v>
      </c>
      <c r="U8" s="808">
        <f>FTEE!E54</f>
        <v>46.5</v>
      </c>
      <c r="V8" s="809">
        <f>FTEE!G54</f>
        <v>-3</v>
      </c>
      <c r="W8" s="372">
        <f>-'BRC Workload'!K76</f>
        <v>-85.33</v>
      </c>
      <c r="X8" s="337">
        <f>FTEE!D55</f>
        <v>48.5</v>
      </c>
      <c r="Y8" s="340">
        <f>FTEE!E55</f>
        <v>46.5</v>
      </c>
      <c r="Z8" s="517">
        <f>FTEE!G55</f>
        <v>-2</v>
      </c>
      <c r="AA8" s="514">
        <f>'BRC Workload'!K77</f>
        <v>85.45</v>
      </c>
      <c r="AB8" s="337">
        <f>FTEE!D56</f>
        <v>49.5</v>
      </c>
      <c r="AC8" s="506">
        <f>FTEE!E56</f>
        <v>46.5</v>
      </c>
      <c r="AD8" s="512">
        <f>FTEE!G56</f>
        <v>-3</v>
      </c>
      <c r="AE8" s="514">
        <f>'BRC Workload'!K78</f>
        <v>86.16</v>
      </c>
      <c r="AF8" s="337">
        <f>FTEE!D57</f>
        <v>49.5</v>
      </c>
      <c r="AG8" s="339">
        <f>FTEE!E57</f>
        <v>46.5</v>
      </c>
      <c r="AH8" s="512">
        <f>FTEE!G57</f>
        <v>-3</v>
      </c>
      <c r="AI8" s="524">
        <f>'BRC Workload'!K78</f>
        <v>86.16</v>
      </c>
      <c r="AJ8" s="338">
        <f>FTEE!D58</f>
        <v>49.5</v>
      </c>
      <c r="AK8" s="338">
        <f>FTEE!E58</f>
        <v>48.5</v>
      </c>
      <c r="AL8" s="512">
        <f>FTEE!G58</f>
        <v>-1</v>
      </c>
      <c r="AM8" s="514">
        <f>'BRC Workload'!K80</f>
        <v>87.24</v>
      </c>
      <c r="AN8" s="337">
        <f>FTEE!D59</f>
        <v>49.5</v>
      </c>
      <c r="AO8" s="506">
        <f>FTEE!E59</f>
        <v>47.5</v>
      </c>
      <c r="AP8" s="512">
        <f>FTEE!G59</f>
        <v>-2</v>
      </c>
      <c r="AQ8" s="514">
        <f>'BRC Workload'!K81</f>
        <v>87.24</v>
      </c>
      <c r="AR8" s="337">
        <f>FTEE!D60</f>
        <v>49.5</v>
      </c>
      <c r="AS8" s="506">
        <f>FTEE!E60</f>
        <v>46.5</v>
      </c>
      <c r="AT8" s="512">
        <f>FTEE!G60</f>
        <v>-3</v>
      </c>
      <c r="AU8" s="514">
        <f>'BRC Workload'!K82</f>
        <v>86.54</v>
      </c>
      <c r="AV8" s="337">
        <f>FTEE!D61</f>
        <v>49.5</v>
      </c>
      <c r="AW8" s="506">
        <f>FTEE!E61</f>
        <v>47.5</v>
      </c>
      <c r="AX8" s="512">
        <f>FTEE!G61</f>
        <v>-2</v>
      </c>
      <c r="AY8" s="335"/>
      <c r="AZ8" s="335"/>
      <c r="BA8" s="335"/>
      <c r="BB8" s="335"/>
      <c r="BC8" s="335"/>
      <c r="BD8" s="336"/>
      <c r="BE8" s="336"/>
      <c r="BF8" s="336"/>
      <c r="BG8" s="336"/>
      <c r="BH8" s="336"/>
      <c r="BI8" s="336"/>
      <c r="BJ8" s="336"/>
      <c r="BK8" s="336"/>
      <c r="BL8" s="336"/>
      <c r="BM8" s="336"/>
      <c r="BN8" s="336"/>
      <c r="BO8" s="336"/>
      <c r="BP8" s="336"/>
      <c r="BQ8" s="336"/>
      <c r="BR8" s="336"/>
      <c r="BS8" s="336"/>
      <c r="BT8" s="336"/>
      <c r="BU8" s="336"/>
    </row>
    <row r="9" spans="1:73" s="334" customFormat="1" ht="12.75">
      <c r="A9" s="804">
        <v>8</v>
      </c>
      <c r="B9" s="805" t="s">
        <v>143</v>
      </c>
      <c r="C9" s="806">
        <f>'BRC Workload'!K106</f>
        <v>44.44</v>
      </c>
      <c r="D9" s="807">
        <f>FTEE!D196</f>
        <v>34.4</v>
      </c>
      <c r="E9" s="808">
        <f>FTEE!E196</f>
        <v>28.4</v>
      </c>
      <c r="F9" s="809">
        <f>FTEE!G196</f>
        <v>-6</v>
      </c>
      <c r="G9" s="817">
        <f>'BRC Workload'!K107</f>
        <v>50</v>
      </c>
      <c r="H9" s="807">
        <f>FTEE!D197</f>
        <v>34.4</v>
      </c>
      <c r="I9" s="816">
        <f>FTEE!E197</f>
        <v>28.4</v>
      </c>
      <c r="J9" s="818">
        <f>FTEE!G197</f>
        <v>-6</v>
      </c>
      <c r="K9" s="819">
        <f>'BRC Workload'!K108</f>
        <v>53.02</v>
      </c>
      <c r="L9" s="807">
        <f>FTEE!D198</f>
        <v>34.4</v>
      </c>
      <c r="M9" s="811">
        <f>FTEE!E198</f>
        <v>28.4</v>
      </c>
      <c r="N9" s="814">
        <f>FTEE!G198</f>
        <v>-6</v>
      </c>
      <c r="O9" s="819">
        <f>'BRC Workload'!K109</f>
        <v>52.48</v>
      </c>
      <c r="P9" s="807">
        <f>FTEE!D199</f>
        <v>34.4</v>
      </c>
      <c r="Q9" s="816">
        <f>FTEE!E199</f>
        <v>28.4</v>
      </c>
      <c r="R9" s="811">
        <f>FTEE!G199</f>
        <v>-6</v>
      </c>
      <c r="S9" s="821">
        <f>'BRC Workload'!K110</f>
        <v>51.75</v>
      </c>
      <c r="T9" s="810">
        <f>FTEE!D200</f>
        <v>33.4</v>
      </c>
      <c r="U9" s="808">
        <f>FTEE!E200</f>
        <v>28.4</v>
      </c>
      <c r="V9" s="809">
        <f>FTEE!G200</f>
        <v>-5</v>
      </c>
      <c r="W9" s="372">
        <f>'BRC Workload'!K111</f>
        <v>52.25</v>
      </c>
      <c r="X9" s="337">
        <f>FTEE!D201</f>
        <v>34.4</v>
      </c>
      <c r="Y9" s="340">
        <f>FTEE!E201</f>
        <v>26.4</v>
      </c>
      <c r="Z9" s="517">
        <f>FTEE!G201</f>
        <v>-8</v>
      </c>
      <c r="AA9" s="514">
        <f>'BRC Workload'!K112</f>
        <v>51.62</v>
      </c>
      <c r="AB9" s="337">
        <f>FTEE!D202</f>
        <v>35.4</v>
      </c>
      <c r="AC9" s="506">
        <f>FTEE!E202</f>
        <v>27.4</v>
      </c>
      <c r="AD9" s="512">
        <f>FTEE!G202</f>
        <v>-8</v>
      </c>
      <c r="AE9" s="514">
        <f>'BRC Workload'!K113</f>
        <v>51.62</v>
      </c>
      <c r="AF9" s="337">
        <f>FTEE!D203</f>
        <v>35.4</v>
      </c>
      <c r="AG9" s="339">
        <f>FTEE!E203</f>
        <v>28.4</v>
      </c>
      <c r="AH9" s="512">
        <f>FTEE!G203</f>
        <v>-7</v>
      </c>
      <c r="AI9" s="525">
        <f>'BRC Workload'!K114</f>
        <v>51.8</v>
      </c>
      <c r="AJ9" s="338">
        <f>FTEE!D204</f>
        <v>35.4</v>
      </c>
      <c r="AK9" s="338">
        <f>FTEE!E204</f>
        <v>29.4</v>
      </c>
      <c r="AL9" s="512">
        <f>FTEE!G204</f>
        <v>-6</v>
      </c>
      <c r="AM9" s="514">
        <f>'BRC Workload'!K115</f>
        <v>54.12</v>
      </c>
      <c r="AN9" s="337">
        <f>FTEE!D205</f>
        <v>35.4</v>
      </c>
      <c r="AO9" s="506">
        <f>FTEE!E205</f>
        <v>31.4</v>
      </c>
      <c r="AP9" s="512">
        <f>FTEE!G205</f>
        <v>-4</v>
      </c>
      <c r="AQ9" s="514">
        <f>'BRC Workload'!K116</f>
        <v>55.36</v>
      </c>
      <c r="AR9" s="337">
        <f>FTEE!D206</f>
        <v>35.4</v>
      </c>
      <c r="AS9" s="506">
        <f>FTEE!E206</f>
        <v>31.4</v>
      </c>
      <c r="AT9" s="512">
        <f>FTEE!G206</f>
        <v>-4</v>
      </c>
      <c r="AU9" s="514">
        <f>'BRC Workload'!K117</f>
        <v>55.89</v>
      </c>
      <c r="AV9" s="337">
        <f>FTEE!D207</f>
        <v>35.4</v>
      </c>
      <c r="AW9" s="506">
        <f>FTEE!E207</f>
        <v>31.4</v>
      </c>
      <c r="AX9" s="512">
        <f>FTEE!G207</f>
        <v>-4</v>
      </c>
      <c r="AY9" s="335"/>
      <c r="AZ9" s="335"/>
      <c r="BA9" s="335"/>
      <c r="BB9" s="335"/>
      <c r="BC9" s="335"/>
      <c r="BD9" s="336"/>
      <c r="BE9" s="336"/>
      <c r="BF9" s="336"/>
      <c r="BG9" s="336"/>
      <c r="BH9" s="336"/>
      <c r="BI9" s="336"/>
      <c r="BJ9" s="336"/>
      <c r="BK9" s="336"/>
      <c r="BL9" s="336"/>
      <c r="BM9" s="336"/>
      <c r="BN9" s="336"/>
      <c r="BO9" s="336"/>
      <c r="BP9" s="336"/>
      <c r="BQ9" s="336"/>
      <c r="BR9" s="336"/>
      <c r="BS9" s="336"/>
      <c r="BT9" s="336"/>
      <c r="BU9" s="336"/>
    </row>
    <row r="10" spans="1:73" s="334" customFormat="1" ht="12.75">
      <c r="A10" s="804">
        <v>8</v>
      </c>
      <c r="B10" s="805" t="s">
        <v>144</v>
      </c>
      <c r="C10" s="806">
        <f>'BRC Workload'!K140</f>
        <v>88.98</v>
      </c>
      <c r="D10" s="807">
        <f>FTEE!D112</f>
        <v>33</v>
      </c>
      <c r="E10" s="808">
        <f>FTEE!E112</f>
        <v>31</v>
      </c>
      <c r="F10" s="809">
        <f>FTEE!G112</f>
        <v>-2</v>
      </c>
      <c r="G10" s="817">
        <f>'BRC Workload'!K141</f>
        <v>93.03</v>
      </c>
      <c r="H10" s="807">
        <f>FTEE!D113</f>
        <v>34.1</v>
      </c>
      <c r="I10" s="816">
        <f>FTEE!E113</f>
        <v>32.1</v>
      </c>
      <c r="J10" s="818">
        <f>FTEE!G113</f>
        <v>-2</v>
      </c>
      <c r="K10" s="819">
        <f>'BRC Workload'!K142</f>
        <v>88.86</v>
      </c>
      <c r="L10" s="807">
        <f>FTEE!D114</f>
        <v>34.1</v>
      </c>
      <c r="M10" s="811">
        <f>FTEE!E114</f>
        <v>32.1</v>
      </c>
      <c r="N10" s="814">
        <f>FTEE!G114</f>
        <v>-2</v>
      </c>
      <c r="O10" s="819">
        <f>'BRC Workload'!K143</f>
        <v>89.91</v>
      </c>
      <c r="P10" s="807">
        <f>FTEE!D115</f>
        <v>34.1</v>
      </c>
      <c r="Q10" s="816">
        <f>FTEE!E115</f>
        <v>32.1</v>
      </c>
      <c r="R10" s="811">
        <f>FTEE!G115</f>
        <v>-2</v>
      </c>
      <c r="S10" s="821">
        <f>'BRC Workload'!K144</f>
        <v>90.9</v>
      </c>
      <c r="T10" s="810">
        <f>FTEE!D116</f>
        <v>34.1</v>
      </c>
      <c r="U10" s="808">
        <f>FTEE!E116</f>
        <v>31.1</v>
      </c>
      <c r="V10" s="809">
        <f>FTEE!G116</f>
        <v>-3</v>
      </c>
      <c r="W10" s="372">
        <f>'BRC Workload'!K145</f>
        <v>92.03</v>
      </c>
      <c r="X10" s="337">
        <f>FTEE!D117</f>
        <v>34.1</v>
      </c>
      <c r="Y10" s="340">
        <f>FTEE!E117</f>
        <v>32</v>
      </c>
      <c r="Z10" s="517">
        <f>FTEE!G117</f>
        <v>-2.1000000000000014</v>
      </c>
      <c r="AA10" s="514">
        <f>'BRC Workload'!K146</f>
        <v>92.45</v>
      </c>
      <c r="AB10" s="337">
        <f>FTEE!D118</f>
        <v>35.8</v>
      </c>
      <c r="AC10" s="506">
        <f>FTEE!E118</f>
        <v>34.8</v>
      </c>
      <c r="AD10" s="512">
        <f>FTEE!G118</f>
        <v>-1</v>
      </c>
      <c r="AE10" s="514">
        <f>'BRC Workload'!K147</f>
        <v>92.55</v>
      </c>
      <c r="AF10" s="337">
        <f>FTEE!D119</f>
        <v>35.8</v>
      </c>
      <c r="AG10" s="339">
        <f>FTEE!E119</f>
        <v>34.8</v>
      </c>
      <c r="AH10" s="512">
        <f>FTEE!G119</f>
        <v>-1</v>
      </c>
      <c r="AI10" s="523">
        <f>'BRC Workload'!K148</f>
        <v>92.97</v>
      </c>
      <c r="AJ10" s="338">
        <f>FTEE!D120</f>
        <v>33.8</v>
      </c>
      <c r="AK10" s="338">
        <f>FTEE!E120</f>
        <v>33</v>
      </c>
      <c r="AL10" s="512">
        <f>FTEE!G120</f>
        <v>-0.7999999999999972</v>
      </c>
      <c r="AM10" s="514">
        <f>'BRC Workload'!K149</f>
        <v>93.25</v>
      </c>
      <c r="AN10" s="337">
        <f>FTEE!D100</f>
        <v>47</v>
      </c>
      <c r="AO10" s="506">
        <f>FTEE!E100</f>
        <v>40</v>
      </c>
      <c r="AP10" s="512">
        <f>FTEE!G100</f>
        <v>-7</v>
      </c>
      <c r="AQ10" s="514">
        <f>'BRC Workload'!K150</f>
        <v>93.38</v>
      </c>
      <c r="AR10" s="337">
        <f>FTEE!D122</f>
        <v>34.8</v>
      </c>
      <c r="AS10" s="506">
        <f>FTEE!E122</f>
        <v>32.8</v>
      </c>
      <c r="AT10" s="512">
        <f>FTEE!G122</f>
        <v>-2</v>
      </c>
      <c r="AU10" s="514">
        <f>'BRC Workload'!K151</f>
        <v>93.37</v>
      </c>
      <c r="AV10" s="337">
        <f>FTEE!D123</f>
        <v>34.8</v>
      </c>
      <c r="AW10" s="506">
        <f>FTEE!E123</f>
        <v>32.8</v>
      </c>
      <c r="AX10" s="512">
        <f>FTEE!G123</f>
        <v>-2</v>
      </c>
      <c r="AY10" s="335"/>
      <c r="AZ10" s="335"/>
      <c r="BA10" s="335"/>
      <c r="BB10" s="335"/>
      <c r="BC10" s="335"/>
      <c r="BD10" s="336"/>
      <c r="BE10" s="336"/>
      <c r="BF10" s="336"/>
      <c r="BG10" s="336"/>
      <c r="BH10" s="336"/>
      <c r="BI10" s="336"/>
      <c r="BJ10" s="336"/>
      <c r="BK10" s="336"/>
      <c r="BL10" s="336"/>
      <c r="BM10" s="336"/>
      <c r="BN10" s="336"/>
      <c r="BO10" s="336"/>
      <c r="BP10" s="336"/>
      <c r="BQ10" s="336"/>
      <c r="BR10" s="336"/>
      <c r="BS10" s="336"/>
      <c r="BT10" s="336"/>
      <c r="BU10" s="336"/>
    </row>
    <row r="11" spans="1:73" s="334" customFormat="1" ht="12.75">
      <c r="A11" s="804">
        <v>12</v>
      </c>
      <c r="B11" s="805" t="s">
        <v>88</v>
      </c>
      <c r="C11" s="806">
        <f>'BRC Workload'!K174</f>
        <v>88.24</v>
      </c>
      <c r="D11" s="807">
        <f>FTEE!E71</f>
        <v>52.2</v>
      </c>
      <c r="E11" s="808">
        <f>FTEE!E71</f>
        <v>52.2</v>
      </c>
      <c r="F11" s="809">
        <f>FTEE!G71</f>
        <v>-3.5</v>
      </c>
      <c r="G11" s="817">
        <f>'BRC Workload'!K175</f>
        <v>87.7</v>
      </c>
      <c r="H11" s="807">
        <f>FTEE!D72</f>
        <v>55.7</v>
      </c>
      <c r="I11" s="816">
        <f>FTEE!E72</f>
        <v>52.2</v>
      </c>
      <c r="J11" s="818">
        <f>FTEE!G72</f>
        <v>-3.5</v>
      </c>
      <c r="K11" s="819">
        <f>'BRC Workload'!K176</f>
        <v>82.64</v>
      </c>
      <c r="L11" s="807">
        <f>FTEE!D73</f>
        <v>55.7</v>
      </c>
      <c r="M11" s="811">
        <f>FTEE!E73</f>
        <v>52.2</v>
      </c>
      <c r="N11" s="814">
        <f>FTEE!G73</f>
        <v>-3.5</v>
      </c>
      <c r="O11" s="819">
        <f>'BRC Workload'!K177</f>
        <v>83.6</v>
      </c>
      <c r="P11" s="807">
        <f>FTEE!D74</f>
        <v>57.2</v>
      </c>
      <c r="Q11" s="816">
        <f>FTEE!E74</f>
        <v>53.2</v>
      </c>
      <c r="R11" s="811">
        <f>FTEE!G74</f>
        <v>-4</v>
      </c>
      <c r="S11" s="821">
        <f>'BRC Workload'!K178</f>
        <v>84.17</v>
      </c>
      <c r="T11" s="810">
        <f>FTEE!D75</f>
        <v>57.2</v>
      </c>
      <c r="U11" s="808">
        <f>FTEE!E75</f>
        <v>54.2</v>
      </c>
      <c r="V11" s="809">
        <f>FTEE!G75</f>
        <v>-3</v>
      </c>
      <c r="W11" s="373">
        <f>'BRC Workload'!K179</f>
        <v>85</v>
      </c>
      <c r="X11" s="337">
        <f>FTEE!D76</f>
        <v>57.2</v>
      </c>
      <c r="Y11" s="340">
        <f>FTEE!E76</f>
        <v>53.7</v>
      </c>
      <c r="Z11" s="517">
        <f>FTEE!G76</f>
        <v>-3.5</v>
      </c>
      <c r="AA11" s="514">
        <f>'BRC Workload'!K180</f>
        <v>85.94</v>
      </c>
      <c r="AB11" s="337">
        <f>FTEE!D77</f>
        <v>57.2</v>
      </c>
      <c r="AC11" s="506">
        <f>FTEE!E77</f>
        <v>52.7</v>
      </c>
      <c r="AD11" s="512">
        <f>FTEE!G77</f>
        <v>-4.5</v>
      </c>
      <c r="AE11" s="514">
        <f>'BRC Workload'!K181</f>
        <v>86.85</v>
      </c>
      <c r="AF11" s="337">
        <f>FTEE!D78</f>
        <v>57.2</v>
      </c>
      <c r="AG11" s="339">
        <f>FTEE!E78</f>
        <v>51.7</v>
      </c>
      <c r="AH11" s="512">
        <f>FTEE!G78</f>
        <v>-5.5</v>
      </c>
      <c r="AI11" s="524">
        <f>'BRC Workload'!K182</f>
        <v>87.37</v>
      </c>
      <c r="AJ11" s="338">
        <f>FTEE!D79</f>
        <v>57.2</v>
      </c>
      <c r="AK11" s="338">
        <f>FTEE!E79</f>
        <v>51.7</v>
      </c>
      <c r="AL11" s="512">
        <f>FTEE!G79</f>
        <v>-5.5</v>
      </c>
      <c r="AM11" s="514">
        <f>'BRC Workload'!K183</f>
        <v>87.04</v>
      </c>
      <c r="AN11" s="337">
        <f>FTEE!D80</f>
        <v>58.2</v>
      </c>
      <c r="AO11" s="506">
        <f>FTEE!E80</f>
        <v>51.7</v>
      </c>
      <c r="AP11" s="512">
        <f>FTEE!G80</f>
        <v>-6.5</v>
      </c>
      <c r="AQ11" s="514">
        <f>'BRC Workload'!K184</f>
        <v>86.77</v>
      </c>
      <c r="AR11" s="337">
        <f>FTEE!D81</f>
        <v>58.2</v>
      </c>
      <c r="AS11" s="506">
        <f>FTEE!E81</f>
        <v>51.7</v>
      </c>
      <c r="AT11" s="512">
        <f>FTEE!G81</f>
        <v>-6.5</v>
      </c>
      <c r="AU11" s="514">
        <f>'BRC Workload'!K185</f>
        <v>87.29</v>
      </c>
      <c r="AV11" s="337">
        <f>FTEE!D82</f>
        <v>58.2</v>
      </c>
      <c r="AW11" s="506">
        <f>FTEE!E82</f>
        <v>52.7</v>
      </c>
      <c r="AX11" s="512">
        <f>FTEE!G82</f>
        <v>-5.5</v>
      </c>
      <c r="AY11" s="335"/>
      <c r="AZ11" s="335"/>
      <c r="BA11" s="335"/>
      <c r="BB11" s="335"/>
      <c r="BC11" s="335"/>
      <c r="BD11" s="336"/>
      <c r="BE11" s="336"/>
      <c r="BF11" s="336"/>
      <c r="BG11" s="336"/>
      <c r="BH11" s="336"/>
      <c r="BI11" s="336"/>
      <c r="BJ11" s="336"/>
      <c r="BK11" s="336"/>
      <c r="BL11" s="336"/>
      <c r="BM11" s="336"/>
      <c r="BN11" s="336"/>
      <c r="BO11" s="336"/>
      <c r="BP11" s="336"/>
      <c r="BQ11" s="336"/>
      <c r="BR11" s="336"/>
      <c r="BS11" s="336"/>
      <c r="BT11" s="336"/>
      <c r="BU11" s="336"/>
    </row>
    <row r="12" spans="1:73" s="334" customFormat="1" ht="12.75">
      <c r="A12" s="804">
        <v>17</v>
      </c>
      <c r="B12" s="805" t="s">
        <v>215</v>
      </c>
      <c r="C12" s="806">
        <f>'BRC Workload'!K208</f>
        <v>77.42</v>
      </c>
      <c r="D12" s="807">
        <f>FTEE!D154</f>
        <v>17</v>
      </c>
      <c r="E12" s="808">
        <f>FTEE!E154</f>
        <v>16</v>
      </c>
      <c r="F12" s="809">
        <f>FTEE!G154</f>
        <v>-1</v>
      </c>
      <c r="G12" s="817">
        <f>'BRC Workload'!K209</f>
        <v>69.84</v>
      </c>
      <c r="H12" s="807">
        <f>FTEE!D155</f>
        <v>17</v>
      </c>
      <c r="I12" s="816">
        <f>FTEE!E155</f>
        <v>16</v>
      </c>
      <c r="J12" s="818">
        <f>FTEE!G155</f>
        <v>-1</v>
      </c>
      <c r="K12" s="819">
        <f>'BRC Workload'!K210</f>
        <v>64.71</v>
      </c>
      <c r="L12" s="807">
        <f>FTEE!D156</f>
        <v>17</v>
      </c>
      <c r="M12" s="811">
        <f>FTEE!E156</f>
        <v>16</v>
      </c>
      <c r="N12" s="814">
        <f>FTEE!G156</f>
        <v>-1</v>
      </c>
      <c r="O12" s="819">
        <f>'BRC Workload'!K211</f>
        <v>66.61</v>
      </c>
      <c r="P12" s="807">
        <f>FTEE!D157</f>
        <v>17</v>
      </c>
      <c r="Q12" s="816">
        <f>FTEE!E157</f>
        <v>16</v>
      </c>
      <c r="R12" s="811">
        <f>FTEE!G157</f>
        <v>-1</v>
      </c>
      <c r="S12" s="821">
        <f>'BRC Workload'!K212</f>
        <v>68.2</v>
      </c>
      <c r="T12" s="810">
        <f>FTEE!D158</f>
        <v>17</v>
      </c>
      <c r="U12" s="808">
        <f>FTEE!E158</f>
        <v>17</v>
      </c>
      <c r="V12" s="809">
        <f>FTEE!G158</f>
        <v>0</v>
      </c>
      <c r="W12" s="372">
        <f>'BRC Workload'!K213</f>
        <v>68.45</v>
      </c>
      <c r="X12" s="337">
        <f>FTEE!D159</f>
        <v>17</v>
      </c>
      <c r="Y12" s="340">
        <f>FTEE!E159</f>
        <v>17</v>
      </c>
      <c r="Z12" s="517">
        <f>FTEE!G159</f>
        <v>0</v>
      </c>
      <c r="AA12" s="514">
        <f>'BRC Workload'!K214</f>
        <v>71.42</v>
      </c>
      <c r="AB12" s="337">
        <f>FTEE!D160</f>
        <v>17</v>
      </c>
      <c r="AC12" s="506">
        <f>FTEE!E160</f>
        <v>17</v>
      </c>
      <c r="AD12" s="512">
        <f>FTEE!G160</f>
        <v>0</v>
      </c>
      <c r="AE12" s="514">
        <f>'BRC Workload'!K215</f>
        <v>70.68</v>
      </c>
      <c r="AF12" s="337">
        <f>FTEE!D161</f>
        <v>17</v>
      </c>
      <c r="AG12" s="339">
        <f>FTEE!E161</f>
        <v>16</v>
      </c>
      <c r="AH12" s="512">
        <f>FTEE!G161</f>
        <v>-1</v>
      </c>
      <c r="AI12" s="524">
        <f>'BRC Workload'!K216</f>
        <v>69.34</v>
      </c>
      <c r="AJ12" s="338">
        <f>FTEE!D162</f>
        <v>17</v>
      </c>
      <c r="AK12" s="338">
        <f>FTEE!E162</f>
        <v>16</v>
      </c>
      <c r="AL12" s="512">
        <f>FTEE!G162</f>
        <v>-1</v>
      </c>
      <c r="AM12" s="514">
        <f>'BRC Workload'!K217</f>
        <v>67.78</v>
      </c>
      <c r="AN12" s="337">
        <f>FTEE!D163</f>
        <v>17</v>
      </c>
      <c r="AO12" s="506">
        <f>FTEE!E163</f>
        <v>17</v>
      </c>
      <c r="AP12" s="512">
        <f>FTEE!G163</f>
        <v>0</v>
      </c>
      <c r="AQ12" s="514">
        <f>'BRC Workload'!K218</f>
        <v>67.76</v>
      </c>
      <c r="AR12" s="337">
        <f>FTEE!D164</f>
        <v>17</v>
      </c>
      <c r="AS12" s="506">
        <f>FTEE!E164</f>
        <v>17</v>
      </c>
      <c r="AT12" s="512">
        <f>FTEE!G164</f>
        <v>0</v>
      </c>
      <c r="AU12" s="514">
        <f>'BRC Workload'!K219</f>
        <v>68.96</v>
      </c>
      <c r="AV12" s="337">
        <f>FTEE!D165</f>
        <v>17</v>
      </c>
      <c r="AW12" s="506">
        <f>FTEE!E165</f>
        <v>16</v>
      </c>
      <c r="AX12" s="512">
        <f>FTEE!G165</f>
        <v>-1</v>
      </c>
      <c r="AY12" s="335"/>
      <c r="AZ12" s="335"/>
      <c r="BA12" s="335"/>
      <c r="BB12" s="335"/>
      <c r="BC12" s="335"/>
      <c r="BD12" s="336"/>
      <c r="BE12" s="336"/>
      <c r="BF12" s="336"/>
      <c r="BG12" s="336"/>
      <c r="BH12" s="336"/>
      <c r="BI12" s="336"/>
      <c r="BJ12" s="336"/>
      <c r="BK12" s="336"/>
      <c r="BL12" s="336"/>
      <c r="BM12" s="336"/>
      <c r="BN12" s="336"/>
      <c r="BO12" s="336"/>
      <c r="BP12" s="336"/>
      <c r="BQ12" s="336"/>
      <c r="BR12" s="336"/>
      <c r="BS12" s="336"/>
      <c r="BT12" s="336"/>
      <c r="BU12" s="336"/>
    </row>
    <row r="13" spans="1:73" s="334" customFormat="1" ht="12.75">
      <c r="A13" s="804">
        <v>18</v>
      </c>
      <c r="B13" s="805" t="s">
        <v>216</v>
      </c>
      <c r="C13" s="806">
        <f>'BRC Workload'!K241</f>
        <v>85.48</v>
      </c>
      <c r="D13" s="807">
        <f>FTEE!D133</f>
        <v>59</v>
      </c>
      <c r="E13" s="808">
        <f>FTEE!E133</f>
        <v>56</v>
      </c>
      <c r="F13" s="809">
        <f>FTEE!G133</f>
        <v>-3</v>
      </c>
      <c r="G13" s="817">
        <f>'BRC Workload'!K242</f>
        <v>82.84</v>
      </c>
      <c r="H13" s="807">
        <f>FTEE!D134</f>
        <v>59</v>
      </c>
      <c r="I13" s="816">
        <f>FTEE!E134</f>
        <v>56</v>
      </c>
      <c r="J13" s="818">
        <f>FTEE!G134</f>
        <v>-3</v>
      </c>
      <c r="K13" s="819">
        <f>'BRC Workload'!K243</f>
        <v>80.53</v>
      </c>
      <c r="L13" s="807">
        <f>FTEE!D135</f>
        <v>59</v>
      </c>
      <c r="M13" s="811">
        <f>FTEE!E135</f>
        <v>56</v>
      </c>
      <c r="N13" s="814">
        <f>FTEE!G135</f>
        <v>-3</v>
      </c>
      <c r="O13" s="819">
        <f>'BRC Workload'!K244</f>
        <v>81.18</v>
      </c>
      <c r="P13" s="807">
        <f>FTEE!D136</f>
        <v>59</v>
      </c>
      <c r="Q13" s="816">
        <f>FTEE!E136</f>
        <v>54</v>
      </c>
      <c r="R13" s="811">
        <f>FTEE!G136</f>
        <v>-5</v>
      </c>
      <c r="S13" s="821">
        <f>'BRC Workload'!K245</f>
        <v>81.46</v>
      </c>
      <c r="T13" s="810">
        <f>FTEE!D137</f>
        <v>59</v>
      </c>
      <c r="U13" s="808">
        <f>FTEE!E137</f>
        <v>54</v>
      </c>
      <c r="V13" s="809">
        <f>FTEE!G137</f>
        <v>-5</v>
      </c>
      <c r="W13" s="372">
        <f>'BRC Workload'!K246</f>
        <v>81.77</v>
      </c>
      <c r="X13" s="337">
        <f>FTEE!D138</f>
        <v>59</v>
      </c>
      <c r="Y13" s="340">
        <f>FTEE!E138</f>
        <v>54</v>
      </c>
      <c r="Z13" s="517">
        <f>FTEE!G138</f>
        <v>-5</v>
      </c>
      <c r="AA13" s="514">
        <f>'BRC Workload'!K247</f>
        <v>82.5</v>
      </c>
      <c r="AB13" s="337">
        <f>FTEE!D139</f>
        <v>59</v>
      </c>
      <c r="AC13" s="506">
        <f>FTEE!E139</f>
        <v>52</v>
      </c>
      <c r="AD13" s="512">
        <f>FTEE!G139</f>
        <v>-7</v>
      </c>
      <c r="AE13" s="514">
        <f>'BRC Workload'!K248</f>
        <v>82.62</v>
      </c>
      <c r="AF13" s="337">
        <f>FTEE!D140</f>
        <v>59</v>
      </c>
      <c r="AG13" s="339">
        <f>FTEE!E140</f>
        <v>53</v>
      </c>
      <c r="AH13" s="512">
        <f>FTEE!G140</f>
        <v>-6</v>
      </c>
      <c r="AI13" s="524">
        <f>'BRC Workload'!K249</f>
        <v>82.94</v>
      </c>
      <c r="AJ13" s="338">
        <f>FTEE!D141</f>
        <v>59</v>
      </c>
      <c r="AK13" s="338">
        <f>FTEE!E141</f>
        <v>53</v>
      </c>
      <c r="AL13" s="512">
        <f>FTEE!G141</f>
        <v>-6</v>
      </c>
      <c r="AM13" s="514">
        <f>'BRC Workload'!K250</f>
        <v>83.3</v>
      </c>
      <c r="AN13" s="337">
        <f>FTEE!D142</f>
        <v>59</v>
      </c>
      <c r="AO13" s="506">
        <f>FTEE!E142</f>
        <v>53</v>
      </c>
      <c r="AP13" s="512">
        <f>FTEE!G142</f>
        <v>-6</v>
      </c>
      <c r="AQ13" s="514">
        <f>'BRC Workload'!K251</f>
        <v>83.39</v>
      </c>
      <c r="AR13" s="337">
        <f>FTEE!D143</f>
        <v>59</v>
      </c>
      <c r="AS13" s="506">
        <f>FTEE!E143</f>
        <v>53</v>
      </c>
      <c r="AT13" s="512">
        <f>FTEE!G143</f>
        <v>-6</v>
      </c>
      <c r="AU13" s="514">
        <f>'BRC Workload'!K252</f>
        <v>83.78</v>
      </c>
      <c r="AV13" s="337">
        <f>FTEE!D144</f>
        <v>62</v>
      </c>
      <c r="AW13" s="506">
        <f>FTEE!E144</f>
        <v>56</v>
      </c>
      <c r="AX13" s="512">
        <f>FTEE!G144</f>
        <v>-6</v>
      </c>
      <c r="AY13" s="335"/>
      <c r="AZ13" s="335"/>
      <c r="BA13" s="335"/>
      <c r="BB13" s="335"/>
      <c r="BC13" s="335"/>
      <c r="BD13" s="336"/>
      <c r="BE13" s="336"/>
      <c r="BF13" s="336"/>
      <c r="BG13" s="336"/>
      <c r="BH13" s="336"/>
      <c r="BI13" s="336"/>
      <c r="BJ13" s="336"/>
      <c r="BK13" s="336"/>
      <c r="BL13" s="336"/>
      <c r="BM13" s="336"/>
      <c r="BN13" s="336"/>
      <c r="BO13" s="336"/>
      <c r="BP13" s="336"/>
      <c r="BQ13" s="336"/>
      <c r="BR13" s="336"/>
      <c r="BS13" s="336"/>
      <c r="BT13" s="336"/>
      <c r="BU13" s="336"/>
    </row>
    <row r="14" spans="1:73" s="334" customFormat="1" ht="12.75">
      <c r="A14" s="804">
        <v>20</v>
      </c>
      <c r="B14" s="805" t="s">
        <v>217</v>
      </c>
      <c r="C14" s="806">
        <f>'BRC Workload'!K274</f>
        <v>66.24</v>
      </c>
      <c r="D14" s="807">
        <f>FTEE!E9</f>
        <v>23</v>
      </c>
      <c r="E14" s="808">
        <f>FTEE!E9</f>
        <v>23</v>
      </c>
      <c r="F14" s="809">
        <f>FTEE!G9</f>
        <v>-1</v>
      </c>
      <c r="G14" s="817">
        <f>'BRC Workload'!K275</f>
        <v>66.78</v>
      </c>
      <c r="H14" s="807">
        <f>FTEE!D10</f>
        <v>24</v>
      </c>
      <c r="I14" s="816">
        <f>FTEE!E10</f>
        <v>23</v>
      </c>
      <c r="J14" s="818">
        <f>FTEE!G10</f>
        <v>-1</v>
      </c>
      <c r="K14" s="819">
        <f>'BRC Workload'!K276</f>
        <v>64.71</v>
      </c>
      <c r="L14" s="807">
        <f>FTEE!D11</f>
        <v>24</v>
      </c>
      <c r="M14" s="811">
        <f>FTEE!E11</f>
        <v>23</v>
      </c>
      <c r="N14" s="814">
        <f>FTEE!G11</f>
        <v>-1</v>
      </c>
      <c r="O14" s="819">
        <f>'BRC Workload'!K277</f>
        <v>65.26</v>
      </c>
      <c r="P14" s="807">
        <f>FTEE!D12</f>
        <v>24</v>
      </c>
      <c r="Q14" s="816">
        <f>FTEE!E12</f>
        <v>23</v>
      </c>
      <c r="R14" s="811">
        <f>FTEE!G136</f>
        <v>-5</v>
      </c>
      <c r="S14" s="821">
        <f>'BRC Workload'!K278</f>
        <v>64.74</v>
      </c>
      <c r="T14" s="810">
        <f>FTEE!D13</f>
        <v>24</v>
      </c>
      <c r="U14" s="808">
        <f>FTEE!E13</f>
        <v>23</v>
      </c>
      <c r="V14" s="809">
        <f>FTEE!G13</f>
        <v>-1</v>
      </c>
      <c r="W14" s="372">
        <f>'BRC Workload'!K279</f>
        <v>64.85</v>
      </c>
      <c r="X14" s="337">
        <f>FTEE!D14</f>
        <v>24</v>
      </c>
      <c r="Y14" s="340">
        <f>FTEE!E14</f>
        <v>23</v>
      </c>
      <c r="Z14" s="517">
        <f>FTEE!G14</f>
        <v>-1</v>
      </c>
      <c r="AA14" s="514">
        <f>'BRC Workload'!K280</f>
        <v>64.98</v>
      </c>
      <c r="AB14" s="337">
        <f>FTEE!D15</f>
        <v>24</v>
      </c>
      <c r="AC14" s="511">
        <f>FTEE!E15</f>
        <v>23</v>
      </c>
      <c r="AD14" s="512">
        <f>FTEE!G15</f>
        <v>-1</v>
      </c>
      <c r="AE14" s="514">
        <f>'BRC Workload'!K281</f>
        <v>65.03</v>
      </c>
      <c r="AF14" s="337">
        <f>FTEE!D15</f>
        <v>24</v>
      </c>
      <c r="AG14" s="339">
        <f>FTEE!E16</f>
        <v>23</v>
      </c>
      <c r="AH14" s="512">
        <f>FTEE!G16</f>
        <v>-1</v>
      </c>
      <c r="AI14" s="524">
        <f>'BRC Workload'!K282</f>
        <v>65.09</v>
      </c>
      <c r="AJ14" s="341">
        <f>FTEE!D17</f>
        <v>24</v>
      </c>
      <c r="AK14" s="341">
        <f>FTEE!E17</f>
        <v>23</v>
      </c>
      <c r="AL14" s="512">
        <f>FTEE!G17</f>
        <v>-1</v>
      </c>
      <c r="AM14" s="514">
        <f>'BRC Workload'!K283</f>
        <v>58.41</v>
      </c>
      <c r="AN14" s="337">
        <f>FTEE!D18</f>
        <v>23</v>
      </c>
      <c r="AO14" s="506">
        <f>FTEE!E18</f>
        <v>23</v>
      </c>
      <c r="AP14" s="512">
        <f>FTEE!G18</f>
        <v>0</v>
      </c>
      <c r="AQ14" s="514">
        <f>'BRC Workload'!K284</f>
        <v>65</v>
      </c>
      <c r="AR14" s="337">
        <f>FTEE!D19</f>
        <v>25</v>
      </c>
      <c r="AS14" s="506">
        <f>FTEE!E19</f>
        <v>23</v>
      </c>
      <c r="AT14" s="512">
        <f>FTEE!G19</f>
        <v>-2</v>
      </c>
      <c r="AU14" s="514">
        <f>'BRC Workload'!K285</f>
        <v>65.03</v>
      </c>
      <c r="AV14" s="337">
        <f>FTEE!D20</f>
        <v>25</v>
      </c>
      <c r="AW14" s="506">
        <f>FTEE!E20</f>
        <v>24</v>
      </c>
      <c r="AX14" s="512">
        <f>FTEE!G20</f>
        <v>-1</v>
      </c>
      <c r="AY14" s="335"/>
      <c r="AZ14" s="335"/>
      <c r="BA14" s="335"/>
      <c r="BB14" s="335"/>
      <c r="BC14" s="335"/>
      <c r="BD14" s="336"/>
      <c r="BE14" s="336"/>
      <c r="BF14" s="336"/>
      <c r="BG14" s="336"/>
      <c r="BH14" s="336"/>
      <c r="BI14" s="336"/>
      <c r="BJ14" s="336"/>
      <c r="BK14" s="336"/>
      <c r="BL14" s="336"/>
      <c r="BM14" s="336"/>
      <c r="BN14" s="336"/>
      <c r="BO14" s="336"/>
      <c r="BP14" s="336"/>
      <c r="BQ14" s="336"/>
      <c r="BR14" s="336"/>
      <c r="BS14" s="336"/>
      <c r="BT14" s="336"/>
      <c r="BU14" s="336"/>
    </row>
    <row r="15" spans="1:73" s="334" customFormat="1" ht="12.75">
      <c r="A15" s="822">
        <v>21</v>
      </c>
      <c r="B15" s="823" t="s">
        <v>90</v>
      </c>
      <c r="C15" s="806">
        <f>'BRC Workload'!K308</f>
        <v>76.81</v>
      </c>
      <c r="D15" s="807">
        <f>FTEE!D91</f>
        <v>41</v>
      </c>
      <c r="E15" s="808">
        <f>FTEE!E91</f>
        <v>36</v>
      </c>
      <c r="F15" s="809">
        <f>FTEE!G91</f>
        <v>-5</v>
      </c>
      <c r="G15" s="824">
        <f>'BRC Workload'!K309</f>
        <v>69.57</v>
      </c>
      <c r="H15" s="825">
        <f>FTEE!D92</f>
        <v>45</v>
      </c>
      <c r="I15" s="826">
        <f>FTEE!E92</f>
        <v>36</v>
      </c>
      <c r="J15" s="818">
        <f>FTEE!G92</f>
        <v>-9</v>
      </c>
      <c r="K15" s="819">
        <f>'BRC Workload'!K310</f>
        <v>64.54</v>
      </c>
      <c r="L15" s="825">
        <f>FTEE!D93</f>
        <v>45</v>
      </c>
      <c r="M15" s="827">
        <f>FTEE!E93</f>
        <v>36</v>
      </c>
      <c r="N15" s="814">
        <f>FTEE!G93</f>
        <v>-9</v>
      </c>
      <c r="O15" s="819">
        <f>'BRC Workload'!K311</f>
        <v>64.3</v>
      </c>
      <c r="P15" s="825">
        <f>FTEE!D94</f>
        <v>45</v>
      </c>
      <c r="Q15" s="826">
        <f>FTEE!E94</f>
        <v>35</v>
      </c>
      <c r="R15" s="811">
        <f>FTEE!G94</f>
        <v>-10</v>
      </c>
      <c r="S15" s="828">
        <f>'BRC Workload'!K312</f>
        <v>65.32</v>
      </c>
      <c r="T15" s="829">
        <f>FTEE!D95</f>
        <v>45</v>
      </c>
      <c r="U15" s="830">
        <f>FTEE!E95</f>
        <v>35</v>
      </c>
      <c r="V15" s="809">
        <f>FTEE!G95</f>
        <v>-10</v>
      </c>
      <c r="W15" s="372">
        <f>'BRC Workload'!K313</f>
        <v>66.15</v>
      </c>
      <c r="X15" s="343">
        <f>FTEE!D96</f>
        <v>45</v>
      </c>
      <c r="Y15" s="342">
        <f>FTEE!E96</f>
        <v>36</v>
      </c>
      <c r="Z15" s="517">
        <f>FTEE!G96</f>
        <v>-9</v>
      </c>
      <c r="AA15" s="514">
        <f>'BRC Workload'!K314</f>
        <v>66.71</v>
      </c>
      <c r="AB15" s="343">
        <f>FTEE!D97</f>
        <v>45</v>
      </c>
      <c r="AC15" s="507">
        <f>FTEE!E97</f>
        <v>36</v>
      </c>
      <c r="AD15" s="520">
        <f>FTEE!G97</f>
        <v>-9</v>
      </c>
      <c r="AE15" s="514">
        <f>'BRC Workload'!K315</f>
        <v>67.74</v>
      </c>
      <c r="AF15" s="343">
        <f>FTEE!D98</f>
        <v>47</v>
      </c>
      <c r="AG15" s="339">
        <f>FTEE!E98</f>
        <v>39</v>
      </c>
      <c r="AH15" s="520">
        <f>FTEE!G98</f>
        <v>-8</v>
      </c>
      <c r="AI15" s="525">
        <f>'BRC Workload'!K316</f>
        <v>67.34</v>
      </c>
      <c r="AJ15" s="338">
        <f>FTEE!D99</f>
        <v>41</v>
      </c>
      <c r="AK15" s="338">
        <f>FTEE!E99</f>
        <v>40</v>
      </c>
      <c r="AL15" s="520">
        <f>FTEE!G99</f>
        <v>-1</v>
      </c>
      <c r="AM15" s="514">
        <f>'BRC Workload'!K317</f>
        <v>68.6</v>
      </c>
      <c r="AN15" s="343">
        <f>FTEE!D100</f>
        <v>47</v>
      </c>
      <c r="AO15" s="507">
        <f>FTEE!E100</f>
        <v>40</v>
      </c>
      <c r="AP15" s="520">
        <f>FTEE!G100</f>
        <v>-7</v>
      </c>
      <c r="AQ15" s="514">
        <f>'BRC Workload'!K318</f>
        <v>68.8</v>
      </c>
      <c r="AR15" s="343">
        <f>FTEE!D101</f>
        <v>47</v>
      </c>
      <c r="AS15" s="507">
        <f>FTEE!E101</f>
        <v>40</v>
      </c>
      <c r="AT15" s="520">
        <f>FTEE!G101</f>
        <v>-7</v>
      </c>
      <c r="AU15" s="514">
        <f>'BRC Workload'!K319</f>
        <v>69.53</v>
      </c>
      <c r="AV15" s="343">
        <f>FTEE!D102</f>
        <v>47</v>
      </c>
      <c r="AW15" s="507">
        <f>FTEE!E102</f>
        <v>40</v>
      </c>
      <c r="AX15" s="520">
        <f>FTEE!G102</f>
        <v>-7</v>
      </c>
      <c r="AY15" s="335"/>
      <c r="AZ15" s="335"/>
      <c r="BA15" s="335"/>
      <c r="BB15" s="335"/>
      <c r="BC15" s="335"/>
      <c r="BD15" s="336"/>
      <c r="BE15" s="336"/>
      <c r="BF15" s="336"/>
      <c r="BG15" s="336"/>
      <c r="BH15" s="336"/>
      <c r="BI15" s="336"/>
      <c r="BJ15" s="336"/>
      <c r="BK15" s="336"/>
      <c r="BL15" s="336"/>
      <c r="BM15" s="336"/>
      <c r="BN15" s="336"/>
      <c r="BO15" s="336"/>
      <c r="BP15" s="336"/>
      <c r="BQ15" s="336"/>
      <c r="BR15" s="336"/>
      <c r="BS15" s="336"/>
      <c r="BT15" s="336"/>
      <c r="BU15" s="336"/>
    </row>
    <row r="16" spans="1:73" s="344" customFormat="1" ht="15.75" customHeight="1">
      <c r="A16" s="831"/>
      <c r="B16" s="832" t="s">
        <v>52</v>
      </c>
      <c r="C16" s="833">
        <f>SUM(AVERAGE(C6:C15))</f>
        <v>78.44000000000001</v>
      </c>
      <c r="D16" s="834">
        <f>SUM(D6:D15)</f>
        <v>393.6</v>
      </c>
      <c r="E16" s="835">
        <f>SUM(E6:E15)</f>
        <v>370.6</v>
      </c>
      <c r="F16" s="836">
        <f>SUM(F6:F15)</f>
        <v>-27.5</v>
      </c>
      <c r="G16" s="837">
        <f>SUM(AVERAGE(G6:G15))</f>
        <v>76.80499999999999</v>
      </c>
      <c r="H16" s="834">
        <f>SUM(H6:H15)</f>
        <v>403.2</v>
      </c>
      <c r="I16" s="834">
        <f>SUM(I6:I15)</f>
        <v>371.7</v>
      </c>
      <c r="J16" s="838">
        <f>SUM(J6:J15)</f>
        <v>-31.5</v>
      </c>
      <c r="K16" s="839">
        <f>SUM(AVERAGE(K6:K15))</f>
        <v>73.068</v>
      </c>
      <c r="L16" s="834">
        <f>SUM(L6:L15)</f>
        <v>403.2</v>
      </c>
      <c r="M16" s="834">
        <f>SUM(M6:M15)</f>
        <v>370.7</v>
      </c>
      <c r="N16" s="840">
        <f>SUM(N6:N15)</f>
        <v>-32.5</v>
      </c>
      <c r="O16" s="839">
        <f>SUM(AVERAGE(O6:O15))</f>
        <v>73.374</v>
      </c>
      <c r="P16" s="834">
        <f>SUM(P6:P15)</f>
        <v>406.2</v>
      </c>
      <c r="Q16" s="835">
        <f>SUM(Q6:Q15)</f>
        <v>370.2</v>
      </c>
      <c r="R16" s="834">
        <f>SUM(R6:R15)</f>
        <v>-40</v>
      </c>
      <c r="S16" s="834">
        <f>SUM(AVERAGE(S6:S15))</f>
        <v>73.90299999999999</v>
      </c>
      <c r="T16" s="837">
        <f>SUM(T6:T15)</f>
        <v>404.7</v>
      </c>
      <c r="U16" s="835">
        <f>SUM(U6:U15)</f>
        <v>367.7</v>
      </c>
      <c r="V16" s="836">
        <f>SUM(V6:V15)</f>
        <v>-37</v>
      </c>
      <c r="W16" s="347">
        <f>SUM(AVERAGE(W6:W15))</f>
        <v>57.608999999999995</v>
      </c>
      <c r="X16" s="346">
        <f>SUM(X6:X15)</f>
        <v>404.7</v>
      </c>
      <c r="Y16" s="346">
        <f>SUM(Y6:Y15)</f>
        <v>367.1</v>
      </c>
      <c r="Z16" s="516">
        <f>SUM(Z6:Z15)</f>
        <v>-37.6</v>
      </c>
      <c r="AA16" s="515">
        <f>SUM(AVERAGE(AA6:AA15))</f>
        <v>75.098</v>
      </c>
      <c r="AB16" s="346">
        <f>SUM(AB6:AB15)</f>
        <v>408.4</v>
      </c>
      <c r="AC16" s="346">
        <f>SUM(AC6:AC15)</f>
        <v>366.9</v>
      </c>
      <c r="AD16" s="516">
        <f>SUM(AD6:AD15)</f>
        <v>-41.5</v>
      </c>
      <c r="AE16" s="515">
        <f>SUM(AVERAGE(AE6:AE15))</f>
        <v>75.237</v>
      </c>
      <c r="AF16" s="346">
        <f>SUM(AF6:AF15)</f>
        <v>410.4</v>
      </c>
      <c r="AG16" s="509">
        <f>SUM(AG6:AG15)</f>
        <v>367.9</v>
      </c>
      <c r="AH16" s="521">
        <f>SUM(AH6:AH15)</f>
        <v>-42.5</v>
      </c>
      <c r="AI16" s="515">
        <f>SUM(AVERAGE(AI6:AI15))</f>
        <v>74.402</v>
      </c>
      <c r="AJ16" s="347">
        <f>SUM(AJ6:AJ15)</f>
        <v>403.4</v>
      </c>
      <c r="AK16" s="508">
        <f>SUM(AK6:AK15)</f>
        <v>372.1</v>
      </c>
      <c r="AL16" s="526">
        <f>SUM(AL6:AL15)</f>
        <v>-31.299999999999997</v>
      </c>
      <c r="AM16" s="515">
        <f>SUM(AVERAGE(AM6:AM15))</f>
        <v>73.35799999999999</v>
      </c>
      <c r="AN16" s="348">
        <f>SUM(AN6:AN15)</f>
        <v>423.6</v>
      </c>
      <c r="AO16" s="508">
        <f>SUM(AO6:AO15)</f>
        <v>381.1</v>
      </c>
      <c r="AP16" s="526">
        <f>SUM(AP6:AP15)</f>
        <v>-42.5</v>
      </c>
      <c r="AQ16" s="515">
        <f>SUM(AVERAGE(AQ6:AQ15))</f>
        <v>75.31099999999999</v>
      </c>
      <c r="AR16" s="348">
        <f>SUM(AR6:AR15)</f>
        <v>413.4</v>
      </c>
      <c r="AS16" s="508">
        <f>SUM(AS6:AS15)</f>
        <v>372.9</v>
      </c>
      <c r="AT16" s="526">
        <f>SUM(AT6:AT15)</f>
        <v>-40.5</v>
      </c>
      <c r="AU16" s="515">
        <f>SUM(AVERAGE(AU6:AU15))</f>
        <v>75.499</v>
      </c>
      <c r="AV16" s="348">
        <f>SUM(AV6:AV15)</f>
        <v>416.4</v>
      </c>
      <c r="AW16" s="348">
        <f>SUM(AW6:AW15)</f>
        <v>375.9</v>
      </c>
      <c r="AX16" s="528">
        <f>SUM(AX6:AX15)</f>
        <v>-40.5</v>
      </c>
      <c r="AY16" s="349"/>
      <c r="AZ16" s="349"/>
      <c r="BA16" s="349"/>
      <c r="BB16" s="349"/>
      <c r="BC16" s="349"/>
      <c r="BD16" s="345"/>
      <c r="BE16" s="350"/>
      <c r="BF16" s="350"/>
      <c r="BG16" s="350"/>
      <c r="BH16" s="350"/>
      <c r="BI16" s="350"/>
      <c r="BJ16" s="350"/>
      <c r="BK16" s="350"/>
      <c r="BL16" s="350"/>
      <c r="BM16" s="350"/>
      <c r="BN16" s="350"/>
      <c r="BO16" s="350"/>
      <c r="BP16" s="350"/>
      <c r="BQ16" s="350"/>
      <c r="BR16" s="350"/>
      <c r="BS16" s="350"/>
      <c r="BT16" s="350"/>
      <c r="BU16" s="350"/>
    </row>
    <row r="17" spans="1:22" s="583" customFormat="1" ht="27.75" customHeight="1">
      <c r="A17" s="14"/>
      <c r="B17" s="14"/>
      <c r="C17" s="14"/>
      <c r="D17" s="14"/>
      <c r="E17" s="14"/>
      <c r="F17" s="14"/>
      <c r="G17" s="841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52" s="581" customFormat="1" ht="12.75" customHeight="1">
      <c r="A18" s="14"/>
      <c r="B18" s="14"/>
      <c r="C18" s="14"/>
      <c r="D18" s="14"/>
      <c r="E18" s="14"/>
      <c r="F18" s="842"/>
      <c r="G18" s="841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583"/>
      <c r="X18" s="583"/>
      <c r="Y18" s="583"/>
      <c r="Z18" s="583"/>
      <c r="AA18" s="583"/>
      <c r="AB18" s="583"/>
      <c r="AC18" s="583"/>
      <c r="AD18" s="583"/>
      <c r="AE18" s="583"/>
      <c r="AF18" s="583"/>
      <c r="AG18" s="583"/>
      <c r="AH18" s="583"/>
      <c r="AI18" s="583"/>
      <c r="AJ18" s="583"/>
      <c r="AK18" s="583"/>
      <c r="AL18" s="583"/>
      <c r="AM18" s="583"/>
      <c r="AN18" s="583"/>
      <c r="AO18" s="583"/>
      <c r="AP18" s="583"/>
      <c r="AQ18" s="583"/>
      <c r="AR18" s="583"/>
      <c r="AS18" s="583"/>
      <c r="AT18" s="583"/>
      <c r="AU18" s="583"/>
      <c r="AV18" s="583"/>
      <c r="AW18" s="583"/>
      <c r="AX18" s="583"/>
      <c r="AY18" s="583"/>
      <c r="AZ18" s="583"/>
    </row>
    <row r="19" spans="1:54" s="581" customFormat="1" ht="12.75">
      <c r="A19" s="14"/>
      <c r="B19" s="14"/>
      <c r="C19" s="14"/>
      <c r="D19" s="14"/>
      <c r="E19" s="14"/>
      <c r="F19" s="14"/>
      <c r="G19" s="790"/>
      <c r="H19" s="6"/>
      <c r="I19" s="6"/>
      <c r="J19" s="6"/>
      <c r="K19" s="6"/>
      <c r="L19" s="6"/>
      <c r="M19" s="6"/>
      <c r="N19" s="6"/>
      <c r="O19" s="6"/>
      <c r="P19" s="6"/>
      <c r="Q19" s="6"/>
      <c r="R19" s="14"/>
      <c r="S19" s="14"/>
      <c r="T19" s="14"/>
      <c r="U19" s="14"/>
      <c r="V19" s="14"/>
      <c r="W19" s="583"/>
      <c r="X19" s="583"/>
      <c r="Y19" s="583"/>
      <c r="Z19" s="583"/>
      <c r="AA19" s="583"/>
      <c r="AB19" s="583"/>
      <c r="AC19" s="583"/>
      <c r="AD19" s="583"/>
      <c r="AE19" s="583"/>
      <c r="AF19" s="583"/>
      <c r="AG19" s="583"/>
      <c r="AH19" s="583"/>
      <c r="AI19" s="583"/>
      <c r="AJ19" s="583"/>
      <c r="AK19" s="583"/>
      <c r="AL19" s="583"/>
      <c r="AM19" s="583"/>
      <c r="AN19" s="583"/>
      <c r="AO19" s="583"/>
      <c r="AP19" s="583"/>
      <c r="AQ19" s="583"/>
      <c r="AR19" s="583"/>
      <c r="AS19" s="583"/>
      <c r="AT19" s="583"/>
      <c r="AU19" s="583"/>
      <c r="AV19" s="583"/>
      <c r="AW19" s="583"/>
      <c r="AX19" s="583"/>
      <c r="AY19" s="583"/>
      <c r="AZ19" s="583"/>
      <c r="BA19" s="583"/>
      <c r="BB19" s="583"/>
    </row>
    <row r="20" spans="1:54" s="581" customFormat="1" ht="12.75">
      <c r="A20" s="14"/>
      <c r="B20" s="14"/>
      <c r="C20" s="14"/>
      <c r="D20" s="14"/>
      <c r="E20" s="14"/>
      <c r="F20" s="14"/>
      <c r="G20" s="790"/>
      <c r="H20" s="6"/>
      <c r="I20" s="6"/>
      <c r="J20" s="6"/>
      <c r="K20" s="6"/>
      <c r="L20" s="6"/>
      <c r="M20" s="6"/>
      <c r="N20" s="6"/>
      <c r="O20" s="6"/>
      <c r="P20" s="6"/>
      <c r="Q20" s="6"/>
      <c r="R20" s="14"/>
      <c r="S20" s="14"/>
      <c r="T20" s="14"/>
      <c r="U20" s="14"/>
      <c r="V20" s="14"/>
      <c r="W20" s="583"/>
      <c r="X20" s="583"/>
      <c r="Y20" s="583"/>
      <c r="Z20" s="583"/>
      <c r="AA20" s="583"/>
      <c r="AB20" s="583"/>
      <c r="AC20" s="583"/>
      <c r="AD20" s="583"/>
      <c r="AE20" s="583"/>
      <c r="AF20" s="583"/>
      <c r="AG20" s="583"/>
      <c r="AH20" s="583"/>
      <c r="AI20" s="583"/>
      <c r="AJ20" s="583"/>
      <c r="AK20" s="583"/>
      <c r="AL20" s="583"/>
      <c r="AM20" s="583"/>
      <c r="AN20" s="583"/>
      <c r="AO20" s="583"/>
      <c r="AP20" s="583"/>
      <c r="AQ20" s="583"/>
      <c r="AR20" s="583"/>
      <c r="AS20" s="583"/>
      <c r="AT20" s="583"/>
      <c r="AU20" s="583"/>
      <c r="AV20" s="583"/>
      <c r="AW20" s="583"/>
      <c r="AX20" s="583"/>
      <c r="AY20" s="583"/>
      <c r="AZ20" s="583"/>
      <c r="BA20" s="583"/>
      <c r="BB20" s="583"/>
    </row>
    <row r="21" spans="1:54" s="581" customFormat="1" ht="12.75">
      <c r="A21" s="14"/>
      <c r="B21" s="14"/>
      <c r="C21" s="14"/>
      <c r="D21" s="14"/>
      <c r="E21" s="14"/>
      <c r="F21" s="14"/>
      <c r="G21" s="790"/>
      <c r="H21" s="6"/>
      <c r="I21" s="6"/>
      <c r="J21" s="6"/>
      <c r="K21" s="6"/>
      <c r="L21" s="6"/>
      <c r="M21" s="6"/>
      <c r="N21" s="6"/>
      <c r="O21" s="6"/>
      <c r="P21" s="6"/>
      <c r="Q21" s="6"/>
      <c r="R21" s="14"/>
      <c r="S21" s="14"/>
      <c r="T21" s="14"/>
      <c r="U21" s="14"/>
      <c r="V21" s="14"/>
      <c r="W21" s="583"/>
      <c r="X21" s="583"/>
      <c r="Y21" s="583"/>
      <c r="Z21" s="583"/>
      <c r="AA21" s="583"/>
      <c r="AB21" s="583"/>
      <c r="AC21" s="583"/>
      <c r="AD21" s="583"/>
      <c r="AE21" s="583"/>
      <c r="AF21" s="583"/>
      <c r="AG21" s="583"/>
      <c r="AH21" s="583"/>
      <c r="AI21" s="583"/>
      <c r="AJ21" s="583"/>
      <c r="AK21" s="583"/>
      <c r="AL21" s="583"/>
      <c r="AM21" s="583"/>
      <c r="AN21" s="583"/>
      <c r="AO21" s="583"/>
      <c r="AP21" s="583"/>
      <c r="AQ21" s="583"/>
      <c r="AR21" s="583"/>
      <c r="AS21" s="583"/>
      <c r="AT21" s="583"/>
      <c r="AU21" s="583"/>
      <c r="AV21" s="583"/>
      <c r="AW21" s="583"/>
      <c r="AX21" s="583"/>
      <c r="AY21" s="583"/>
      <c r="AZ21" s="583"/>
      <c r="BA21" s="583"/>
      <c r="BB21" s="583"/>
    </row>
    <row r="22" spans="1:54" s="581" customFormat="1" ht="12.75">
      <c r="A22" s="14"/>
      <c r="B22" s="14"/>
      <c r="C22" s="14"/>
      <c r="D22" s="14"/>
      <c r="E22" s="14"/>
      <c r="F22" s="14"/>
      <c r="G22" s="790"/>
      <c r="H22" s="6"/>
      <c r="I22" s="6"/>
      <c r="J22" s="6"/>
      <c r="K22" s="6"/>
      <c r="L22" s="6"/>
      <c r="M22" s="6"/>
      <c r="N22" s="6"/>
      <c r="O22" s="6"/>
      <c r="P22" s="6"/>
      <c r="Q22" s="6"/>
      <c r="R22" s="14"/>
      <c r="S22" s="14"/>
      <c r="T22" s="14"/>
      <c r="U22" s="14"/>
      <c r="V22" s="14"/>
      <c r="W22" s="583"/>
      <c r="X22" s="583"/>
      <c r="Y22" s="583"/>
      <c r="Z22" s="583"/>
      <c r="AA22" s="583"/>
      <c r="AB22" s="583"/>
      <c r="AC22" s="583"/>
      <c r="AD22" s="583"/>
      <c r="AE22" s="583"/>
      <c r="AF22" s="583"/>
      <c r="AG22" s="583"/>
      <c r="AH22" s="583"/>
      <c r="AI22" s="583"/>
      <c r="AJ22" s="583"/>
      <c r="AK22" s="583"/>
      <c r="AL22" s="583"/>
      <c r="AM22" s="583"/>
      <c r="AN22" s="583"/>
      <c r="AO22" s="583"/>
      <c r="AP22" s="583"/>
      <c r="AQ22" s="583"/>
      <c r="AR22" s="583"/>
      <c r="AS22" s="583"/>
      <c r="AT22" s="583"/>
      <c r="AU22" s="583"/>
      <c r="AV22" s="583"/>
      <c r="AW22" s="583"/>
      <c r="AX22" s="583"/>
      <c r="AY22" s="583"/>
      <c r="AZ22" s="583"/>
      <c r="BA22" s="583"/>
      <c r="BB22" s="583"/>
    </row>
    <row r="23" spans="1:54" s="581" customFormat="1" ht="12.75">
      <c r="A23" s="14"/>
      <c r="B23" s="14"/>
      <c r="C23" s="14"/>
      <c r="D23" s="14"/>
      <c r="E23" s="14"/>
      <c r="F23" s="14"/>
      <c r="G23" s="790"/>
      <c r="H23" s="6"/>
      <c r="I23" s="6"/>
      <c r="J23" s="6"/>
      <c r="K23" s="6"/>
      <c r="L23" s="6"/>
      <c r="M23" s="6"/>
      <c r="N23" s="6"/>
      <c r="O23" s="6"/>
      <c r="P23" s="6"/>
      <c r="Q23" s="6"/>
      <c r="R23" s="14"/>
      <c r="S23" s="14"/>
      <c r="T23" s="14"/>
      <c r="U23" s="14"/>
      <c r="V23" s="14"/>
      <c r="W23" s="583"/>
      <c r="X23" s="583"/>
      <c r="Y23" s="583"/>
      <c r="Z23" s="583"/>
      <c r="AA23" s="583"/>
      <c r="AB23" s="583"/>
      <c r="AC23" s="583"/>
      <c r="AD23" s="583"/>
      <c r="AE23" s="583"/>
      <c r="AF23" s="583"/>
      <c r="AG23" s="583"/>
      <c r="AH23" s="583"/>
      <c r="AI23" s="583"/>
      <c r="AJ23" s="583"/>
      <c r="AK23" s="583"/>
      <c r="AL23" s="583"/>
      <c r="AM23" s="583"/>
      <c r="AN23" s="583"/>
      <c r="AO23" s="583"/>
      <c r="AP23" s="583"/>
      <c r="AQ23" s="583"/>
      <c r="AR23" s="583"/>
      <c r="AS23" s="583"/>
      <c r="AT23" s="583"/>
      <c r="AU23" s="583"/>
      <c r="AV23" s="583"/>
      <c r="AW23" s="583"/>
      <c r="AX23" s="583"/>
      <c r="AY23" s="583"/>
      <c r="AZ23" s="583"/>
      <c r="BA23" s="583"/>
      <c r="BB23" s="583"/>
    </row>
    <row r="24" spans="1:54" s="581" customFormat="1" ht="12.75">
      <c r="A24" s="14"/>
      <c r="B24" s="14"/>
      <c r="C24" s="14"/>
      <c r="D24" s="14"/>
      <c r="E24" s="14"/>
      <c r="F24" s="14"/>
      <c r="G24" s="790"/>
      <c r="H24" s="6"/>
      <c r="I24" s="6"/>
      <c r="J24" s="6"/>
      <c r="K24" s="6"/>
      <c r="L24" s="6"/>
      <c r="M24" s="6"/>
      <c r="N24" s="6"/>
      <c r="O24" s="6"/>
      <c r="P24" s="6"/>
      <c r="Q24" s="6"/>
      <c r="R24" s="14"/>
      <c r="S24" s="14"/>
      <c r="T24" s="14"/>
      <c r="U24" s="14"/>
      <c r="V24" s="14"/>
      <c r="W24" s="583"/>
      <c r="X24" s="583"/>
      <c r="Y24" s="583"/>
      <c r="Z24" s="583"/>
      <c r="AA24" s="583"/>
      <c r="AB24" s="583"/>
      <c r="AC24" s="583"/>
      <c r="AD24" s="583"/>
      <c r="AE24" s="583"/>
      <c r="AF24" s="583"/>
      <c r="AG24" s="583"/>
      <c r="AH24" s="583"/>
      <c r="AI24" s="583"/>
      <c r="AJ24" s="583"/>
      <c r="AK24" s="583"/>
      <c r="AL24" s="583"/>
      <c r="AM24" s="583"/>
      <c r="AN24" s="583"/>
      <c r="AO24" s="583"/>
      <c r="AP24" s="583"/>
      <c r="AQ24" s="583"/>
      <c r="AR24" s="583"/>
      <c r="AS24" s="583"/>
      <c r="AT24" s="583"/>
      <c r="AU24" s="583"/>
      <c r="AV24" s="583"/>
      <c r="AW24" s="583"/>
      <c r="AX24" s="583"/>
      <c r="AY24" s="583"/>
      <c r="AZ24" s="583"/>
      <c r="BA24" s="583"/>
      <c r="BB24" s="583"/>
    </row>
    <row r="25" spans="1:54" s="581" customFormat="1" ht="12.75">
      <c r="A25" s="14"/>
      <c r="B25" s="14"/>
      <c r="C25" s="14"/>
      <c r="D25" s="14"/>
      <c r="E25" s="14"/>
      <c r="F25" s="14"/>
      <c r="G25" s="790"/>
      <c r="H25" s="6"/>
      <c r="I25" s="6"/>
      <c r="J25" s="6"/>
      <c r="K25" s="6"/>
      <c r="L25" s="6"/>
      <c r="M25" s="6"/>
      <c r="N25" s="6"/>
      <c r="O25" s="6"/>
      <c r="P25" s="6"/>
      <c r="Q25" s="6"/>
      <c r="R25" s="14"/>
      <c r="S25" s="14"/>
      <c r="T25" s="14"/>
      <c r="U25" s="14"/>
      <c r="V25" s="14"/>
      <c r="W25" s="583"/>
      <c r="X25" s="583"/>
      <c r="Y25" s="583"/>
      <c r="Z25" s="583"/>
      <c r="AA25" s="583"/>
      <c r="AB25" s="583"/>
      <c r="AC25" s="583"/>
      <c r="AD25" s="583"/>
      <c r="AE25" s="583"/>
      <c r="AF25" s="583"/>
      <c r="AG25" s="583"/>
      <c r="AH25" s="583"/>
      <c r="AI25" s="583"/>
      <c r="AJ25" s="583"/>
      <c r="AK25" s="583"/>
      <c r="AL25" s="583"/>
      <c r="AM25" s="583"/>
      <c r="AN25" s="583"/>
      <c r="AO25" s="583"/>
      <c r="AP25" s="583"/>
      <c r="AQ25" s="583"/>
      <c r="AR25" s="583"/>
      <c r="AS25" s="583"/>
      <c r="AT25" s="583"/>
      <c r="AU25" s="583"/>
      <c r="AV25" s="583"/>
      <c r="AW25" s="583"/>
      <c r="AX25" s="583"/>
      <c r="AY25" s="583"/>
      <c r="AZ25" s="583"/>
      <c r="BA25" s="583"/>
      <c r="BB25" s="583"/>
    </row>
    <row r="26" spans="1:54" s="581" customFormat="1" ht="12.75">
      <c r="A26" s="14"/>
      <c r="B26" s="14"/>
      <c r="C26" s="14"/>
      <c r="D26" s="14"/>
      <c r="E26" s="14"/>
      <c r="F26" s="14"/>
      <c r="G26" s="790"/>
      <c r="H26" s="6"/>
      <c r="I26" s="6"/>
      <c r="J26" s="6"/>
      <c r="K26" s="6"/>
      <c r="L26" s="6"/>
      <c r="M26" s="6"/>
      <c r="N26" s="6"/>
      <c r="O26" s="6"/>
      <c r="P26" s="6"/>
      <c r="Q26" s="6"/>
      <c r="R26" s="14"/>
      <c r="S26" s="14"/>
      <c r="T26" s="14"/>
      <c r="U26" s="14"/>
      <c r="V26" s="14"/>
      <c r="W26" s="583"/>
      <c r="X26" s="583"/>
      <c r="Y26" s="583"/>
      <c r="Z26" s="583"/>
      <c r="AA26" s="583"/>
      <c r="AB26" s="583"/>
      <c r="AC26" s="583"/>
      <c r="AD26" s="583"/>
      <c r="AE26" s="583"/>
      <c r="AF26" s="583"/>
      <c r="AG26" s="583"/>
      <c r="AH26" s="583"/>
      <c r="AI26" s="583"/>
      <c r="AJ26" s="583"/>
      <c r="AK26" s="583"/>
      <c r="AL26" s="583"/>
      <c r="AM26" s="583"/>
      <c r="AN26" s="583"/>
      <c r="AO26" s="583"/>
      <c r="AP26" s="583"/>
      <c r="AQ26" s="583"/>
      <c r="AR26" s="583"/>
      <c r="AS26" s="583"/>
      <c r="AT26" s="583"/>
      <c r="AU26" s="583"/>
      <c r="AV26" s="583"/>
      <c r="AW26" s="583"/>
      <c r="AX26" s="583"/>
      <c r="AY26" s="583"/>
      <c r="AZ26" s="583"/>
      <c r="BA26" s="583"/>
      <c r="BB26" s="583"/>
    </row>
    <row r="27" spans="1:54" s="581" customFormat="1" ht="12.75">
      <c r="A27" s="14"/>
      <c r="B27" s="14"/>
      <c r="C27" s="14"/>
      <c r="D27" s="14"/>
      <c r="E27" s="14"/>
      <c r="F27" s="14"/>
      <c r="G27" s="790"/>
      <c r="H27" s="6"/>
      <c r="I27" s="6"/>
      <c r="J27" s="6"/>
      <c r="K27" s="6"/>
      <c r="L27" s="6"/>
      <c r="M27" s="6"/>
      <c r="N27" s="6"/>
      <c r="O27" s="6"/>
      <c r="P27" s="6"/>
      <c r="Q27" s="6"/>
      <c r="R27" s="14"/>
      <c r="S27" s="14"/>
      <c r="T27" s="14"/>
      <c r="U27" s="14"/>
      <c r="V27" s="14"/>
      <c r="W27" s="583"/>
      <c r="X27" s="583"/>
      <c r="Y27" s="583"/>
      <c r="Z27" s="583"/>
      <c r="AA27" s="583"/>
      <c r="AB27" s="583"/>
      <c r="AC27" s="583"/>
      <c r="AD27" s="583"/>
      <c r="AE27" s="583"/>
      <c r="AF27" s="583"/>
      <c r="AG27" s="583"/>
      <c r="AH27" s="583"/>
      <c r="AI27" s="583"/>
      <c r="AJ27" s="583"/>
      <c r="AK27" s="583"/>
      <c r="AL27" s="583"/>
      <c r="AM27" s="583"/>
      <c r="AN27" s="583"/>
      <c r="AO27" s="583"/>
      <c r="AP27" s="583"/>
      <c r="AQ27" s="583"/>
      <c r="AR27" s="583"/>
      <c r="AS27" s="583"/>
      <c r="AT27" s="583"/>
      <c r="AU27" s="583"/>
      <c r="AV27" s="583"/>
      <c r="AW27" s="583"/>
      <c r="AX27" s="583"/>
      <c r="AY27" s="583"/>
      <c r="AZ27" s="583"/>
      <c r="BA27" s="583"/>
      <c r="BB27" s="583"/>
    </row>
    <row r="28" spans="1:54" s="581" customFormat="1" ht="12.75">
      <c r="A28" s="14"/>
      <c r="B28" s="14"/>
      <c r="C28" s="14"/>
      <c r="D28" s="14"/>
      <c r="E28" s="14"/>
      <c r="F28" s="14"/>
      <c r="G28" s="790"/>
      <c r="H28" s="6"/>
      <c r="I28" s="6"/>
      <c r="J28" s="6"/>
      <c r="K28" s="6"/>
      <c r="L28" s="6"/>
      <c r="M28" s="6"/>
      <c r="N28" s="6"/>
      <c r="O28" s="6"/>
      <c r="P28" s="6"/>
      <c r="Q28" s="6"/>
      <c r="R28" s="14"/>
      <c r="S28" s="14"/>
      <c r="T28" s="14"/>
      <c r="U28" s="14"/>
      <c r="V28" s="14"/>
      <c r="W28" s="583"/>
      <c r="X28" s="583"/>
      <c r="Y28" s="583"/>
      <c r="Z28" s="583"/>
      <c r="AA28" s="583"/>
      <c r="AB28" s="583"/>
      <c r="AC28" s="583"/>
      <c r="AD28" s="583"/>
      <c r="AE28" s="583"/>
      <c r="AF28" s="583"/>
      <c r="AG28" s="583"/>
      <c r="AH28" s="583"/>
      <c r="AI28" s="583"/>
      <c r="AJ28" s="583"/>
      <c r="AK28" s="583"/>
      <c r="AL28" s="583"/>
      <c r="AM28" s="583"/>
      <c r="AN28" s="583"/>
      <c r="AO28" s="583"/>
      <c r="AP28" s="583"/>
      <c r="AQ28" s="583"/>
      <c r="AR28" s="583"/>
      <c r="AS28" s="583"/>
      <c r="AT28" s="583"/>
      <c r="AU28" s="583"/>
      <c r="AV28" s="583"/>
      <c r="AW28" s="583"/>
      <c r="AX28" s="583"/>
      <c r="AY28" s="583"/>
      <c r="AZ28" s="583"/>
      <c r="BA28" s="583"/>
      <c r="BB28" s="583"/>
    </row>
    <row r="29" spans="1:54" s="581" customFormat="1" ht="12.75">
      <c r="A29" s="14"/>
      <c r="B29" s="14"/>
      <c r="C29" s="14"/>
      <c r="D29" s="14"/>
      <c r="E29" s="14"/>
      <c r="F29" s="14"/>
      <c r="G29" s="790"/>
      <c r="H29" s="6"/>
      <c r="I29" s="6"/>
      <c r="J29" s="6"/>
      <c r="K29" s="6"/>
      <c r="L29" s="6"/>
      <c r="M29" s="6"/>
      <c r="N29" s="6"/>
      <c r="O29" s="6"/>
      <c r="P29" s="6"/>
      <c r="Q29" s="6"/>
      <c r="R29" s="14"/>
      <c r="S29" s="14"/>
      <c r="T29" s="14"/>
      <c r="U29" s="14"/>
      <c r="V29" s="14"/>
      <c r="W29" s="583"/>
      <c r="X29" s="583"/>
      <c r="Y29" s="583"/>
      <c r="Z29" s="583"/>
      <c r="AA29" s="583"/>
      <c r="AB29" s="583"/>
      <c r="AC29" s="583"/>
      <c r="AD29" s="583"/>
      <c r="AE29" s="583"/>
      <c r="AF29" s="583"/>
      <c r="AG29" s="583"/>
      <c r="AH29" s="583"/>
      <c r="AI29" s="583"/>
      <c r="AJ29" s="583"/>
      <c r="AK29" s="583"/>
      <c r="AL29" s="583"/>
      <c r="AM29" s="583"/>
      <c r="AN29" s="583"/>
      <c r="AO29" s="583"/>
      <c r="AP29" s="583"/>
      <c r="AQ29" s="583"/>
      <c r="AR29" s="583"/>
      <c r="AS29" s="583"/>
      <c r="AT29" s="583"/>
      <c r="AU29" s="583"/>
      <c r="AV29" s="583"/>
      <c r="AW29" s="583"/>
      <c r="AX29" s="583"/>
      <c r="AY29" s="583"/>
      <c r="AZ29" s="583"/>
      <c r="BA29" s="583"/>
      <c r="BB29" s="583"/>
    </row>
    <row r="30" spans="1:54" s="581" customFormat="1" ht="12.75">
      <c r="A30" s="14"/>
      <c r="B30" s="14"/>
      <c r="C30" s="14"/>
      <c r="D30" s="14"/>
      <c r="E30" s="14"/>
      <c r="F30" s="14"/>
      <c r="G30" s="790"/>
      <c r="H30" s="6"/>
      <c r="I30" s="6"/>
      <c r="J30" s="6"/>
      <c r="K30" s="6"/>
      <c r="L30" s="6"/>
      <c r="M30" s="6"/>
      <c r="N30" s="6"/>
      <c r="O30" s="6"/>
      <c r="P30" s="6"/>
      <c r="Q30" s="6"/>
      <c r="R30" s="14"/>
      <c r="S30" s="14"/>
      <c r="T30" s="14"/>
      <c r="U30" s="14"/>
      <c r="V30" s="14"/>
      <c r="W30" s="583"/>
      <c r="X30" s="583"/>
      <c r="Y30" s="583"/>
      <c r="Z30" s="583"/>
      <c r="AA30" s="583"/>
      <c r="AB30" s="583"/>
      <c r="AC30" s="583"/>
      <c r="AD30" s="583"/>
      <c r="AE30" s="583"/>
      <c r="AF30" s="583"/>
      <c r="AG30" s="583"/>
      <c r="AH30" s="583"/>
      <c r="AI30" s="583"/>
      <c r="AJ30" s="583"/>
      <c r="AK30" s="583"/>
      <c r="AL30" s="583"/>
      <c r="AM30" s="583"/>
      <c r="AN30" s="583"/>
      <c r="AO30" s="583"/>
      <c r="AP30" s="583"/>
      <c r="AQ30" s="583"/>
      <c r="AR30" s="583"/>
      <c r="AS30" s="583"/>
      <c r="AT30" s="583"/>
      <c r="AU30" s="583"/>
      <c r="AV30" s="583"/>
      <c r="AW30" s="583"/>
      <c r="AX30" s="583"/>
      <c r="AY30" s="583"/>
      <c r="AZ30" s="583"/>
      <c r="BA30" s="583"/>
      <c r="BB30" s="583"/>
    </row>
    <row r="31" spans="1:22" s="368" customFormat="1" ht="12.75">
      <c r="A31" s="14"/>
      <c r="B31" s="14"/>
      <c r="C31" s="14"/>
      <c r="D31" s="14"/>
      <c r="E31" s="14"/>
      <c r="F31" s="14"/>
      <c r="G31" s="841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s="368" customFormat="1" ht="12.75">
      <c r="A32" s="14"/>
      <c r="B32" s="14"/>
      <c r="F32" s="14"/>
      <c r="G32" s="841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="368" customFormat="1" ht="12.75">
      <c r="G33" s="369"/>
    </row>
    <row r="34" s="368" customFormat="1" ht="12.75">
      <c r="G34" s="369"/>
    </row>
    <row r="35" s="368" customFormat="1" ht="12.75">
      <c r="G35" s="369"/>
    </row>
    <row r="36" s="368" customFormat="1" ht="12.75">
      <c r="G36" s="369"/>
    </row>
    <row r="37" s="368" customFormat="1" ht="12.75">
      <c r="G37" s="369"/>
    </row>
    <row r="38" s="368" customFormat="1" ht="12.75">
      <c r="G38" s="369"/>
    </row>
    <row r="39" s="368" customFormat="1" ht="12.75">
      <c r="G39" s="369"/>
    </row>
    <row r="40" s="368" customFormat="1" ht="12.75">
      <c r="G40" s="369"/>
    </row>
    <row r="41" s="368" customFormat="1" ht="12.75">
      <c r="G41" s="369"/>
    </row>
    <row r="42" s="368" customFormat="1" ht="12.75">
      <c r="G42" s="369"/>
    </row>
    <row r="43" s="368" customFormat="1" ht="12.75">
      <c r="G43" s="369"/>
    </row>
    <row r="44" s="368" customFormat="1" ht="12.75">
      <c r="G44" s="369"/>
    </row>
    <row r="45" s="368" customFormat="1" ht="12.75">
      <c r="G45" s="369"/>
    </row>
    <row r="46" s="368" customFormat="1" ht="12.75">
      <c r="G46" s="369"/>
    </row>
    <row r="47" s="368" customFormat="1" ht="12.75">
      <c r="G47" s="369"/>
    </row>
    <row r="48" s="368" customFormat="1" ht="12.75">
      <c r="G48" s="369"/>
    </row>
    <row r="49" s="368" customFormat="1" ht="12.75">
      <c r="G49" s="369"/>
    </row>
    <row r="50" s="368" customFormat="1" ht="12.75">
      <c r="G50" s="369"/>
    </row>
    <row r="51" spans="3:7" s="368" customFormat="1" ht="12.75">
      <c r="C51" s="370"/>
      <c r="D51" s="370"/>
      <c r="E51" s="370"/>
      <c r="G51" s="369"/>
    </row>
  </sheetData>
  <mergeCells count="12">
    <mergeCell ref="AU4:AX4"/>
    <mergeCell ref="S4:V4"/>
    <mergeCell ref="W4:Z4"/>
    <mergeCell ref="AA4:AD4"/>
    <mergeCell ref="AE4:AH4"/>
    <mergeCell ref="AI4:AL4"/>
    <mergeCell ref="AM4:AP4"/>
    <mergeCell ref="AQ4:AT4"/>
    <mergeCell ref="C4:F4"/>
    <mergeCell ref="G4:J4"/>
    <mergeCell ref="K4:N4"/>
    <mergeCell ref="O4:R4"/>
  </mergeCells>
  <printOptions/>
  <pageMargins left="0.5" right="0.25" top="0.25" bottom="1" header="0.5" footer="0.5"/>
  <pageSetup horizontalDpi="600" verticalDpi="600" orientation="landscape" r:id="rId2"/>
  <rowBreaks count="1" manualBreakCount="1">
    <brk id="17" max="255" man="1"/>
  </rowBreaks>
  <colBreaks count="1" manualBreakCount="1">
    <brk id="42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64"/>
  <sheetViews>
    <sheetView zoomScale="75" zoomScaleNormal="75" workbookViewId="0" topLeftCell="A124">
      <selection activeCell="L149" sqref="L149"/>
    </sheetView>
  </sheetViews>
  <sheetFormatPr defaultColWidth="9.140625" defaultRowHeight="12.75"/>
  <cols>
    <col min="1" max="1" width="9.140625" style="14" customWidth="1"/>
    <col min="2" max="2" width="8.140625" style="6" customWidth="1"/>
    <col min="3" max="6" width="7.7109375" style="45" customWidth="1"/>
    <col min="7" max="7" width="9.140625" style="45" customWidth="1"/>
    <col min="8" max="8" width="7.7109375" style="45" customWidth="1"/>
    <col min="9" max="9" width="9.421875" style="45" customWidth="1"/>
    <col min="10" max="10" width="7.7109375" style="45" customWidth="1"/>
    <col min="11" max="11" width="9.140625" style="45" customWidth="1"/>
    <col min="12" max="12" width="7.57421875" style="45" customWidth="1"/>
    <col min="13" max="14" width="8.140625" style="45" customWidth="1"/>
    <col min="15" max="16" width="8.8515625" style="45" customWidth="1"/>
    <col min="17" max="20" width="7.7109375" style="17" customWidth="1"/>
    <col min="21" max="21" width="7.7109375" style="14" customWidth="1"/>
    <col min="22" max="24" width="7.7109375" style="6" customWidth="1"/>
    <col min="25" max="25" width="12.421875" style="6" customWidth="1"/>
    <col min="26" max="16384" width="9.140625" style="6" customWidth="1"/>
  </cols>
  <sheetData>
    <row r="1" spans="1:20" s="14" customFormat="1" ht="12.75">
      <c r="A1" s="13" t="s">
        <v>1</v>
      </c>
      <c r="C1" s="42"/>
      <c r="D1" s="42"/>
      <c r="E1" s="43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17"/>
      <c r="R1" s="17"/>
      <c r="S1" s="17"/>
      <c r="T1" s="17"/>
    </row>
    <row r="2" spans="1:20" s="14" customFormat="1" ht="12.75">
      <c r="A2" s="13" t="s">
        <v>470</v>
      </c>
      <c r="B2" s="17"/>
      <c r="C2" s="42"/>
      <c r="D2" s="42"/>
      <c r="E2" s="43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17"/>
      <c r="R2" s="17"/>
      <c r="S2" s="17"/>
      <c r="T2" s="17"/>
    </row>
    <row r="3" spans="1:20" s="14" customFormat="1" ht="13.5" thickBot="1">
      <c r="A3" s="17"/>
      <c r="B3" s="17"/>
      <c r="C3" s="12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42"/>
      <c r="Q3" s="17"/>
      <c r="R3" s="17"/>
      <c r="S3" s="17"/>
      <c r="T3" s="17"/>
    </row>
    <row r="4" spans="1:16" ht="26.25" customHeight="1">
      <c r="A4" s="1047" t="s">
        <v>22</v>
      </c>
      <c r="B4" s="1037"/>
      <c r="C4" s="1026" t="s">
        <v>241</v>
      </c>
      <c r="D4" s="1027"/>
      <c r="E4" s="1026" t="s">
        <v>244</v>
      </c>
      <c r="F4" s="1027"/>
      <c r="G4" s="1031" t="s">
        <v>249</v>
      </c>
      <c r="H4" s="1027"/>
      <c r="I4" s="1026" t="s">
        <v>245</v>
      </c>
      <c r="J4" s="1027"/>
      <c r="K4" s="1026" t="s">
        <v>246</v>
      </c>
      <c r="L4" s="1027"/>
      <c r="M4" s="1031" t="s">
        <v>247</v>
      </c>
      <c r="N4" s="1027"/>
      <c r="O4" s="1026" t="s">
        <v>248</v>
      </c>
      <c r="P4" s="1027"/>
    </row>
    <row r="5" spans="1:16" ht="13.5" thickBot="1">
      <c r="A5" s="1048"/>
      <c r="B5" s="1043"/>
      <c r="C5" s="595" t="s">
        <v>448</v>
      </c>
      <c r="D5" s="230" t="s">
        <v>472</v>
      </c>
      <c r="E5" s="314" t="s">
        <v>448</v>
      </c>
      <c r="F5" s="314" t="s">
        <v>471</v>
      </c>
      <c r="G5" s="314" t="s">
        <v>448</v>
      </c>
      <c r="H5" s="314" t="s">
        <v>471</v>
      </c>
      <c r="I5" s="314" t="s">
        <v>448</v>
      </c>
      <c r="J5" s="314" t="s">
        <v>471</v>
      </c>
      <c r="K5" s="316" t="s">
        <v>448</v>
      </c>
      <c r="L5" s="899" t="s">
        <v>471</v>
      </c>
      <c r="M5" s="121" t="s">
        <v>448</v>
      </c>
      <c r="N5" s="314" t="s">
        <v>471</v>
      </c>
      <c r="O5" s="121" t="s">
        <v>448</v>
      </c>
      <c r="P5" s="314" t="s">
        <v>471</v>
      </c>
    </row>
    <row r="6" spans="1:16" ht="12.75">
      <c r="A6" s="48"/>
      <c r="B6" s="49" t="s">
        <v>3</v>
      </c>
      <c r="C6" s="231">
        <v>13</v>
      </c>
      <c r="D6" s="231">
        <v>6</v>
      </c>
      <c r="E6" s="231">
        <v>21</v>
      </c>
      <c r="F6" s="231">
        <v>35</v>
      </c>
      <c r="G6" s="231">
        <v>70</v>
      </c>
      <c r="H6" s="231">
        <v>41</v>
      </c>
      <c r="I6" s="231">
        <v>84</v>
      </c>
      <c r="J6" s="231">
        <v>58</v>
      </c>
      <c r="K6" s="231">
        <v>64</v>
      </c>
      <c r="L6" s="258">
        <v>56</v>
      </c>
      <c r="M6" s="231">
        <v>88</v>
      </c>
      <c r="N6" s="231">
        <v>71</v>
      </c>
      <c r="O6" s="231">
        <v>110</v>
      </c>
      <c r="P6" s="231">
        <v>72</v>
      </c>
    </row>
    <row r="7" spans="1:16" ht="12.75">
      <c r="A7" s="50"/>
      <c r="B7" s="51" t="s">
        <v>4</v>
      </c>
      <c r="C7" s="258">
        <v>20</v>
      </c>
      <c r="D7" s="258">
        <v>5</v>
      </c>
      <c r="E7" s="258">
        <v>20</v>
      </c>
      <c r="F7" s="258">
        <v>45</v>
      </c>
      <c r="G7" s="258">
        <v>68</v>
      </c>
      <c r="H7" s="258">
        <v>47</v>
      </c>
      <c r="I7" s="258">
        <v>85</v>
      </c>
      <c r="J7" s="258">
        <v>71</v>
      </c>
      <c r="K7" s="258">
        <v>64</v>
      </c>
      <c r="L7" s="258">
        <v>43</v>
      </c>
      <c r="M7" s="258">
        <v>83</v>
      </c>
      <c r="N7" s="258">
        <v>84</v>
      </c>
      <c r="O7" s="258">
        <v>109</v>
      </c>
      <c r="P7" s="258">
        <v>91</v>
      </c>
    </row>
    <row r="8" spans="1:16" ht="12.75">
      <c r="A8" s="48"/>
      <c r="B8" s="49" t="s">
        <v>5</v>
      </c>
      <c r="C8" s="258">
        <v>18</v>
      </c>
      <c r="D8" s="258">
        <v>3</v>
      </c>
      <c r="E8" s="258">
        <v>22</v>
      </c>
      <c r="F8" s="258">
        <v>56</v>
      </c>
      <c r="G8" s="258">
        <v>90</v>
      </c>
      <c r="H8" s="258">
        <v>41</v>
      </c>
      <c r="I8" s="258">
        <v>91</v>
      </c>
      <c r="J8" s="258">
        <v>67</v>
      </c>
      <c r="K8" s="258">
        <v>65</v>
      </c>
      <c r="L8" s="258">
        <v>46</v>
      </c>
      <c r="M8" s="258">
        <v>90</v>
      </c>
      <c r="N8" s="258">
        <v>75</v>
      </c>
      <c r="O8" s="258">
        <v>111</v>
      </c>
      <c r="P8" s="258">
        <v>83</v>
      </c>
    </row>
    <row r="9" spans="1:16" ht="12.75">
      <c r="A9" s="50"/>
      <c r="B9" s="51" t="s">
        <v>6</v>
      </c>
      <c r="C9" s="258">
        <v>15</v>
      </c>
      <c r="D9" s="258">
        <v>7</v>
      </c>
      <c r="E9" s="258">
        <v>20</v>
      </c>
      <c r="F9" s="258">
        <v>47</v>
      </c>
      <c r="G9" s="258">
        <v>84</v>
      </c>
      <c r="H9" s="258">
        <v>35</v>
      </c>
      <c r="I9" s="258">
        <v>84</v>
      </c>
      <c r="J9" s="258">
        <v>80</v>
      </c>
      <c r="K9" s="258">
        <v>54</v>
      </c>
      <c r="L9" s="258">
        <v>48</v>
      </c>
      <c r="M9" s="258">
        <v>90</v>
      </c>
      <c r="N9" s="258">
        <v>70</v>
      </c>
      <c r="O9" s="258">
        <v>104</v>
      </c>
      <c r="P9" s="258">
        <v>64</v>
      </c>
    </row>
    <row r="10" spans="1:16" ht="12.75">
      <c r="A10" s="48"/>
      <c r="B10" s="49" t="s">
        <v>7</v>
      </c>
      <c r="C10" s="258">
        <v>15</v>
      </c>
      <c r="D10" s="258">
        <v>13</v>
      </c>
      <c r="E10" s="258">
        <v>22</v>
      </c>
      <c r="F10" s="258">
        <v>42</v>
      </c>
      <c r="G10" s="258">
        <v>75</v>
      </c>
      <c r="H10" s="258">
        <v>44</v>
      </c>
      <c r="I10" s="258">
        <v>90</v>
      </c>
      <c r="J10" s="258">
        <v>81</v>
      </c>
      <c r="K10" s="258">
        <v>51</v>
      </c>
      <c r="L10" s="258">
        <v>51</v>
      </c>
      <c r="M10" s="258">
        <v>105</v>
      </c>
      <c r="N10" s="258">
        <v>74</v>
      </c>
      <c r="O10" s="258">
        <v>88</v>
      </c>
      <c r="P10" s="258">
        <v>64</v>
      </c>
    </row>
    <row r="11" spans="1:16" ht="12.75">
      <c r="A11" s="50"/>
      <c r="B11" s="51" t="s">
        <v>8</v>
      </c>
      <c r="C11" s="258">
        <v>12</v>
      </c>
      <c r="D11" s="258">
        <v>13</v>
      </c>
      <c r="E11" s="258">
        <v>22</v>
      </c>
      <c r="F11" s="258">
        <v>39</v>
      </c>
      <c r="G11" s="258">
        <v>51</v>
      </c>
      <c r="H11" s="258">
        <v>57</v>
      </c>
      <c r="I11" s="258">
        <v>83</v>
      </c>
      <c r="J11" s="258">
        <v>85</v>
      </c>
      <c r="K11" s="258">
        <v>59</v>
      </c>
      <c r="L11" s="900">
        <v>46</v>
      </c>
      <c r="M11" s="258">
        <v>103</v>
      </c>
      <c r="N11" s="258">
        <v>56</v>
      </c>
      <c r="O11" s="258">
        <v>82</v>
      </c>
      <c r="P11" s="258">
        <v>68</v>
      </c>
    </row>
    <row r="12" spans="1:16" ht="12.75">
      <c r="A12" s="48"/>
      <c r="B12" s="49" t="s">
        <v>9</v>
      </c>
      <c r="C12" s="258">
        <v>9</v>
      </c>
      <c r="D12" s="258">
        <v>8</v>
      </c>
      <c r="E12" s="258">
        <v>21</v>
      </c>
      <c r="F12" s="258">
        <v>43</v>
      </c>
      <c r="G12" s="258">
        <v>48</v>
      </c>
      <c r="H12" s="258">
        <v>56</v>
      </c>
      <c r="I12" s="258">
        <v>74</v>
      </c>
      <c r="J12" s="258">
        <v>81</v>
      </c>
      <c r="K12" s="258">
        <v>45</v>
      </c>
      <c r="L12" s="258">
        <v>55</v>
      </c>
      <c r="M12" s="258">
        <v>96</v>
      </c>
      <c r="N12" s="258">
        <v>41</v>
      </c>
      <c r="O12" s="258">
        <v>88</v>
      </c>
      <c r="P12" s="258">
        <v>75</v>
      </c>
    </row>
    <row r="13" spans="1:16" ht="12.75">
      <c r="A13" s="50"/>
      <c r="B13" s="51" t="s">
        <v>10</v>
      </c>
      <c r="C13" s="258">
        <v>9</v>
      </c>
      <c r="D13" s="258">
        <v>8</v>
      </c>
      <c r="E13" s="258">
        <v>28</v>
      </c>
      <c r="F13" s="258">
        <v>33</v>
      </c>
      <c r="G13" s="258">
        <v>53</v>
      </c>
      <c r="H13" s="258">
        <v>66</v>
      </c>
      <c r="I13" s="258">
        <v>63</v>
      </c>
      <c r="J13" s="258">
        <v>81</v>
      </c>
      <c r="K13" s="258">
        <v>44</v>
      </c>
      <c r="L13" s="258">
        <v>39</v>
      </c>
      <c r="M13" s="258">
        <v>84</v>
      </c>
      <c r="N13" s="258">
        <v>30</v>
      </c>
      <c r="O13" s="258">
        <v>94</v>
      </c>
      <c r="P13" s="258">
        <v>73</v>
      </c>
    </row>
    <row r="14" spans="1:21" s="7" customFormat="1" ht="12.75">
      <c r="A14" s="48"/>
      <c r="B14" s="49" t="s">
        <v>11</v>
      </c>
      <c r="C14" s="543">
        <v>11</v>
      </c>
      <c r="D14" s="543">
        <v>6</v>
      </c>
      <c r="E14" s="543">
        <v>25</v>
      </c>
      <c r="F14" s="543">
        <v>38</v>
      </c>
      <c r="G14" s="543">
        <v>56</v>
      </c>
      <c r="H14" s="543">
        <v>71</v>
      </c>
      <c r="I14" s="543">
        <v>58</v>
      </c>
      <c r="J14" s="543">
        <v>76</v>
      </c>
      <c r="K14" s="543">
        <v>49</v>
      </c>
      <c r="L14" s="901">
        <v>50</v>
      </c>
      <c r="M14" s="543">
        <v>80</v>
      </c>
      <c r="N14" s="543">
        <v>30</v>
      </c>
      <c r="O14" s="543">
        <v>92</v>
      </c>
      <c r="P14" s="543">
        <v>66</v>
      </c>
      <c r="Q14" s="17"/>
      <c r="R14" s="17"/>
      <c r="S14" s="17"/>
      <c r="T14" s="17"/>
      <c r="U14" s="17"/>
    </row>
    <row r="15" spans="1:16" ht="12.75">
      <c r="A15" s="50"/>
      <c r="B15" s="51" t="s">
        <v>12</v>
      </c>
      <c r="C15" s="258">
        <v>11</v>
      </c>
      <c r="D15" s="258">
        <v>10</v>
      </c>
      <c r="E15" s="258">
        <v>31</v>
      </c>
      <c r="F15" s="258">
        <v>46</v>
      </c>
      <c r="G15" s="258">
        <v>57</v>
      </c>
      <c r="H15" s="258">
        <v>67</v>
      </c>
      <c r="I15" s="258">
        <v>63</v>
      </c>
      <c r="J15" s="258">
        <v>81</v>
      </c>
      <c r="K15" s="258">
        <v>42</v>
      </c>
      <c r="L15" s="258">
        <v>51</v>
      </c>
      <c r="M15" s="258">
        <v>73</v>
      </c>
      <c r="N15" s="258">
        <v>20</v>
      </c>
      <c r="O15" s="258">
        <v>82</v>
      </c>
      <c r="P15" s="258">
        <v>68</v>
      </c>
    </row>
    <row r="16" spans="1:16" ht="12.75">
      <c r="A16" s="48"/>
      <c r="B16" s="52" t="s">
        <v>13</v>
      </c>
      <c r="C16" s="258">
        <v>9</v>
      </c>
      <c r="D16" s="258">
        <v>12</v>
      </c>
      <c r="E16" s="258">
        <v>36</v>
      </c>
      <c r="F16" s="258">
        <v>47</v>
      </c>
      <c r="G16" s="258">
        <v>51</v>
      </c>
      <c r="H16" s="258">
        <v>65</v>
      </c>
      <c r="I16" s="258">
        <v>60</v>
      </c>
      <c r="J16" s="258">
        <v>81</v>
      </c>
      <c r="K16" s="258">
        <v>40</v>
      </c>
      <c r="L16" s="258">
        <v>53</v>
      </c>
      <c r="M16" s="258">
        <v>65</v>
      </c>
      <c r="N16" s="258">
        <v>24</v>
      </c>
      <c r="O16" s="258">
        <v>85</v>
      </c>
      <c r="P16" s="258">
        <v>70</v>
      </c>
    </row>
    <row r="17" spans="1:16" ht="13.5" thickBot="1">
      <c r="A17" s="53"/>
      <c r="B17" s="54" t="s">
        <v>14</v>
      </c>
      <c r="C17" s="230">
        <v>9</v>
      </c>
      <c r="D17" s="230">
        <v>8</v>
      </c>
      <c r="E17" s="230">
        <v>38</v>
      </c>
      <c r="F17" s="230">
        <v>45</v>
      </c>
      <c r="G17" s="230">
        <v>46</v>
      </c>
      <c r="H17" s="230">
        <v>78</v>
      </c>
      <c r="I17" s="230">
        <v>71</v>
      </c>
      <c r="J17" s="230">
        <v>77</v>
      </c>
      <c r="K17" s="230">
        <v>45</v>
      </c>
      <c r="L17" s="230">
        <v>52</v>
      </c>
      <c r="M17" s="230">
        <v>60</v>
      </c>
      <c r="N17" s="230">
        <v>20</v>
      </c>
      <c r="O17" s="230">
        <v>74</v>
      </c>
      <c r="P17" s="230">
        <v>71</v>
      </c>
    </row>
    <row r="18" spans="1:25" s="14" customFormat="1" ht="12.75">
      <c r="A18" s="17"/>
      <c r="B18" s="2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17"/>
      <c r="R18" s="17"/>
      <c r="S18" s="17"/>
      <c r="T18" s="17"/>
      <c r="U18" s="17"/>
      <c r="V18" s="17"/>
      <c r="W18" s="17"/>
      <c r="X18" s="17"/>
      <c r="Y18" s="23"/>
    </row>
    <row r="19" spans="1:25" s="14" customFormat="1" ht="13.5" thickBot="1">
      <c r="A19" s="17"/>
      <c r="B19" s="22"/>
      <c r="C19" s="11"/>
      <c r="D19" s="11"/>
      <c r="E19" s="11"/>
      <c r="F19" s="11"/>
      <c r="G19" s="11"/>
      <c r="H19"/>
      <c r="I19" s="43"/>
      <c r="J19" s="43"/>
      <c r="K19" s="43"/>
      <c r="L19" s="43"/>
      <c r="M19" s="43"/>
      <c r="N19" s="43"/>
      <c r="O19" s="43"/>
      <c r="P19" s="43"/>
      <c r="Q19" s="17"/>
      <c r="R19" s="17"/>
      <c r="S19" s="17"/>
      <c r="T19" s="17"/>
      <c r="U19" s="17"/>
      <c r="V19" s="17"/>
      <c r="W19" s="17"/>
      <c r="X19" s="17"/>
      <c r="Y19" s="23"/>
    </row>
    <row r="20" spans="1:25" ht="25.5" customHeight="1">
      <c r="A20" s="1036" t="s">
        <v>22</v>
      </c>
      <c r="B20" s="1037"/>
      <c r="C20" s="1031" t="s">
        <v>250</v>
      </c>
      <c r="D20" s="1027"/>
      <c r="E20" s="1026" t="s">
        <v>239</v>
      </c>
      <c r="F20" s="1027"/>
      <c r="G20" s="1031" t="s">
        <v>240</v>
      </c>
      <c r="H20" s="1027"/>
      <c r="I20" s="1032" t="s">
        <v>30</v>
      </c>
      <c r="J20" s="1033"/>
      <c r="K20" s="1034"/>
      <c r="L20" s="43"/>
      <c r="M20" s="43"/>
      <c r="N20" s="43"/>
      <c r="O20" s="43"/>
      <c r="P20" s="43"/>
      <c r="U20" s="17"/>
      <c r="V20" s="7"/>
      <c r="W20" s="7"/>
      <c r="X20" s="7"/>
      <c r="Y20" s="39"/>
    </row>
    <row r="21" spans="1:25" ht="24.75" customHeight="1" thickBot="1">
      <c r="A21" s="1038"/>
      <c r="B21" s="1039"/>
      <c r="C21" s="121" t="s">
        <v>448</v>
      </c>
      <c r="D21" s="314" t="s">
        <v>471</v>
      </c>
      <c r="E21" s="121" t="s">
        <v>448</v>
      </c>
      <c r="F21" s="314" t="s">
        <v>471</v>
      </c>
      <c r="G21" s="121" t="s">
        <v>448</v>
      </c>
      <c r="H21" s="122" t="s">
        <v>471</v>
      </c>
      <c r="I21" s="121" t="s">
        <v>448</v>
      </c>
      <c r="J21" s="316" t="s">
        <v>471</v>
      </c>
      <c r="K21" s="314" t="s">
        <v>252</v>
      </c>
      <c r="L21" s="43"/>
      <c r="M21" s="43"/>
      <c r="N21" s="43"/>
      <c r="O21" s="43"/>
      <c r="P21" s="43"/>
      <c r="U21" s="17"/>
      <c r="V21" s="7"/>
      <c r="W21" s="7"/>
      <c r="X21" s="7"/>
      <c r="Y21" s="39"/>
    </row>
    <row r="22" spans="1:25" ht="12.75">
      <c r="A22" s="40"/>
      <c r="B22" s="63" t="s">
        <v>3</v>
      </c>
      <c r="C22" s="231">
        <v>46</v>
      </c>
      <c r="D22" s="231">
        <v>53</v>
      </c>
      <c r="E22" s="231">
        <v>88</v>
      </c>
      <c r="F22" s="231">
        <v>43</v>
      </c>
      <c r="G22" s="231">
        <v>53</v>
      </c>
      <c r="H22" s="231">
        <v>31</v>
      </c>
      <c r="I22" s="315">
        <f aca="true" t="shared" si="0" ref="I22:I33">C6+E6+G6+I6+J6+M6+O6+C22+E22+G22</f>
        <v>631</v>
      </c>
      <c r="J22" s="315">
        <f>D6+F6+H6+J6+L6+N6+P6+D22+F22+H22</f>
        <v>466</v>
      </c>
      <c r="K22" s="255">
        <f>100%-(J33/I22)</f>
        <v>0.2820919175911252</v>
      </c>
      <c r="L22" s="43"/>
      <c r="M22" s="43"/>
      <c r="N22" s="42"/>
      <c r="O22" s="43"/>
      <c r="P22" s="43"/>
      <c r="U22" s="17"/>
      <c r="V22" s="7"/>
      <c r="W22" s="7"/>
      <c r="X22" s="7"/>
      <c r="Y22" s="39"/>
    </row>
    <row r="23" spans="1:25" ht="12.75">
      <c r="A23" s="16"/>
      <c r="B23" s="51" t="s">
        <v>4</v>
      </c>
      <c r="C23" s="258">
        <v>47</v>
      </c>
      <c r="D23" s="258">
        <v>53</v>
      </c>
      <c r="E23" s="258">
        <v>88</v>
      </c>
      <c r="F23" s="258">
        <v>37</v>
      </c>
      <c r="G23" s="258">
        <v>57</v>
      </c>
      <c r="H23" s="258">
        <v>31</v>
      </c>
      <c r="I23" s="315">
        <f t="shared" si="0"/>
        <v>648</v>
      </c>
      <c r="J23" s="315">
        <f>D7+F7+H7+J7+L7+N7+P7+D23+F23+H23</f>
        <v>507</v>
      </c>
      <c r="K23" s="256">
        <f aca="true" t="shared" si="1" ref="K23:K33">100%-(J23/I23)</f>
        <v>0.21759259259259256</v>
      </c>
      <c r="L23" s="43"/>
      <c r="M23" s="43"/>
      <c r="N23" s="42"/>
      <c r="O23" s="43"/>
      <c r="P23" s="43"/>
      <c r="U23" s="17"/>
      <c r="V23" s="7"/>
      <c r="W23" s="7"/>
      <c r="X23" s="7"/>
      <c r="Y23" s="39"/>
    </row>
    <row r="24" spans="1:25" ht="12.75">
      <c r="A24" s="15"/>
      <c r="B24" s="49" t="s">
        <v>5</v>
      </c>
      <c r="C24" s="258">
        <v>40</v>
      </c>
      <c r="D24" s="258">
        <v>45</v>
      </c>
      <c r="E24" s="258">
        <v>80</v>
      </c>
      <c r="F24" s="258">
        <v>41</v>
      </c>
      <c r="G24" s="258">
        <v>40</v>
      </c>
      <c r="H24" s="258">
        <v>29</v>
      </c>
      <c r="I24" s="315">
        <f t="shared" si="0"/>
        <v>649</v>
      </c>
      <c r="J24" s="315">
        <f>D8+F8+H8+J8+L8+N8+P8+D24+F24+H24</f>
        <v>486</v>
      </c>
      <c r="K24" s="256">
        <f t="shared" si="1"/>
        <v>0.25115562403698</v>
      </c>
      <c r="L24" s="43"/>
      <c r="M24" s="43"/>
      <c r="N24" s="42"/>
      <c r="O24" s="43"/>
      <c r="P24" s="43"/>
      <c r="U24" s="17"/>
      <c r="V24" s="7"/>
      <c r="W24" s="7"/>
      <c r="X24" s="7"/>
      <c r="Y24" s="39"/>
    </row>
    <row r="25" spans="1:25" ht="12.75">
      <c r="A25" s="16"/>
      <c r="B25" s="51" t="s">
        <v>6</v>
      </c>
      <c r="C25" s="258">
        <v>56</v>
      </c>
      <c r="D25" s="258">
        <v>41</v>
      </c>
      <c r="E25" s="258">
        <v>68</v>
      </c>
      <c r="F25" s="258">
        <v>35</v>
      </c>
      <c r="G25" s="258">
        <v>33</v>
      </c>
      <c r="H25" s="258">
        <v>25</v>
      </c>
      <c r="I25" s="315">
        <f t="shared" si="0"/>
        <v>634</v>
      </c>
      <c r="J25" s="315">
        <f aca="true" t="shared" si="2" ref="J25:J33">D9+F9+H9+J9+L9+N9+P9+D25+F25+H25</f>
        <v>452</v>
      </c>
      <c r="K25" s="256">
        <f t="shared" si="1"/>
        <v>0.2870662460567823</v>
      </c>
      <c r="L25" s="43"/>
      <c r="M25" s="43"/>
      <c r="N25" s="42"/>
      <c r="O25" s="43"/>
      <c r="P25" s="43"/>
      <c r="U25" s="17"/>
      <c r="V25" s="7"/>
      <c r="W25" s="7"/>
      <c r="X25" s="7"/>
      <c r="Y25" s="39"/>
    </row>
    <row r="26" spans="1:25" ht="12.75">
      <c r="A26" s="15"/>
      <c r="B26" s="49" t="s">
        <v>7</v>
      </c>
      <c r="C26" s="258">
        <v>58</v>
      </c>
      <c r="D26" s="258">
        <v>43</v>
      </c>
      <c r="E26" s="258">
        <v>58</v>
      </c>
      <c r="F26" s="258">
        <v>38</v>
      </c>
      <c r="G26" s="258">
        <v>32</v>
      </c>
      <c r="H26" s="258">
        <v>28</v>
      </c>
      <c r="I26" s="315">
        <f t="shared" si="0"/>
        <v>624</v>
      </c>
      <c r="J26" s="315">
        <f t="shared" si="2"/>
        <v>478</v>
      </c>
      <c r="K26" s="256">
        <f t="shared" si="1"/>
        <v>0.23397435897435892</v>
      </c>
      <c r="L26" s="43"/>
      <c r="M26" s="43"/>
      <c r="N26" s="42"/>
      <c r="O26" s="43"/>
      <c r="P26" s="43"/>
      <c r="U26" s="17"/>
      <c r="V26" s="7"/>
      <c r="W26" s="7"/>
      <c r="X26" s="7"/>
      <c r="Y26" s="39"/>
    </row>
    <row r="27" spans="1:25" ht="12.75">
      <c r="A27" s="16"/>
      <c r="B27" s="51" t="s">
        <v>8</v>
      </c>
      <c r="C27" s="258">
        <v>59</v>
      </c>
      <c r="D27" s="258">
        <v>39</v>
      </c>
      <c r="E27" s="258">
        <v>58</v>
      </c>
      <c r="F27" s="258">
        <v>34</v>
      </c>
      <c r="G27" s="258">
        <v>32</v>
      </c>
      <c r="H27" s="258">
        <v>31</v>
      </c>
      <c r="I27" s="315">
        <f t="shared" si="0"/>
        <v>587</v>
      </c>
      <c r="J27" s="315">
        <f t="shared" si="2"/>
        <v>468</v>
      </c>
      <c r="K27" s="256">
        <f t="shared" si="1"/>
        <v>0.20272572402044298</v>
      </c>
      <c r="L27" s="43"/>
      <c r="M27" s="43"/>
      <c r="N27" s="42"/>
      <c r="O27" s="43"/>
      <c r="P27" s="43"/>
      <c r="U27" s="17"/>
      <c r="V27" s="7"/>
      <c r="W27" s="7"/>
      <c r="X27" s="7"/>
      <c r="Y27" s="39"/>
    </row>
    <row r="28" spans="1:25" ht="12.75">
      <c r="A28" s="15"/>
      <c r="B28" s="49" t="s">
        <v>9</v>
      </c>
      <c r="C28" s="258">
        <v>52</v>
      </c>
      <c r="D28" s="258">
        <v>39</v>
      </c>
      <c r="E28" s="258">
        <v>36</v>
      </c>
      <c r="F28" s="258">
        <v>34</v>
      </c>
      <c r="G28" s="258">
        <v>33</v>
      </c>
      <c r="H28" s="258">
        <v>27</v>
      </c>
      <c r="I28" s="315">
        <f t="shared" si="0"/>
        <v>538</v>
      </c>
      <c r="J28" s="315">
        <f t="shared" si="2"/>
        <v>459</v>
      </c>
      <c r="K28" s="256">
        <f t="shared" si="1"/>
        <v>0.14684014869888473</v>
      </c>
      <c r="L28" s="43"/>
      <c r="M28" s="43"/>
      <c r="N28" s="42"/>
      <c r="O28" s="43"/>
      <c r="P28" s="43"/>
      <c r="U28" s="17"/>
      <c r="V28" s="7"/>
      <c r="W28" s="7"/>
      <c r="X28" s="7"/>
      <c r="Y28" s="39"/>
    </row>
    <row r="29" spans="1:25" ht="12.75">
      <c r="A29" s="16"/>
      <c r="B29" s="51" t="s">
        <v>10</v>
      </c>
      <c r="C29" s="258">
        <v>55</v>
      </c>
      <c r="D29" s="258">
        <v>31</v>
      </c>
      <c r="E29" s="258">
        <v>41</v>
      </c>
      <c r="F29" s="258">
        <v>39</v>
      </c>
      <c r="G29" s="258">
        <v>30</v>
      </c>
      <c r="H29" s="258">
        <v>27</v>
      </c>
      <c r="I29" s="315">
        <f t="shared" si="0"/>
        <v>538</v>
      </c>
      <c r="J29" s="315">
        <f t="shared" si="2"/>
        <v>427</v>
      </c>
      <c r="K29" s="256">
        <f t="shared" si="1"/>
        <v>0.20631970260223054</v>
      </c>
      <c r="L29" s="43"/>
      <c r="M29" s="43"/>
      <c r="N29" s="42"/>
      <c r="O29" s="43"/>
      <c r="P29" s="43"/>
      <c r="U29" s="17"/>
      <c r="V29" s="7"/>
      <c r="W29" s="7"/>
      <c r="X29" s="7"/>
      <c r="Y29" s="39"/>
    </row>
    <row r="30" spans="1:25" ht="12.75">
      <c r="A30" s="15"/>
      <c r="B30" s="49" t="s">
        <v>11</v>
      </c>
      <c r="C30" s="258">
        <v>58</v>
      </c>
      <c r="D30" s="258">
        <v>30</v>
      </c>
      <c r="E30" s="258">
        <v>41</v>
      </c>
      <c r="F30" s="258">
        <v>40</v>
      </c>
      <c r="G30" s="258">
        <v>30</v>
      </c>
      <c r="H30" s="258">
        <v>36</v>
      </c>
      <c r="I30" s="315">
        <f t="shared" si="0"/>
        <v>527</v>
      </c>
      <c r="J30" s="315">
        <f t="shared" si="2"/>
        <v>443</v>
      </c>
      <c r="K30" s="256">
        <f t="shared" si="1"/>
        <v>0.15939278937381407</v>
      </c>
      <c r="L30" s="43"/>
      <c r="M30" s="43"/>
      <c r="N30" s="42"/>
      <c r="O30" s="43"/>
      <c r="P30" s="43"/>
      <c r="U30" s="17"/>
      <c r="V30" s="7"/>
      <c r="W30" s="7"/>
      <c r="X30" s="7"/>
      <c r="Y30" s="39"/>
    </row>
    <row r="31" spans="1:25" ht="12.75">
      <c r="A31" s="16"/>
      <c r="B31" s="51" t="s">
        <v>12</v>
      </c>
      <c r="C31" s="258">
        <v>51</v>
      </c>
      <c r="D31" s="258">
        <v>29</v>
      </c>
      <c r="E31" s="258">
        <v>32</v>
      </c>
      <c r="F31" s="258">
        <v>33</v>
      </c>
      <c r="G31" s="258">
        <v>28</v>
      </c>
      <c r="H31" s="258">
        <v>34</v>
      </c>
      <c r="I31" s="315">
        <f t="shared" si="0"/>
        <v>509</v>
      </c>
      <c r="J31" s="315">
        <f t="shared" si="2"/>
        <v>439</v>
      </c>
      <c r="K31" s="256">
        <f t="shared" si="1"/>
        <v>0.13752455795677798</v>
      </c>
      <c r="L31" s="43"/>
      <c r="M31" s="43"/>
      <c r="N31" s="42"/>
      <c r="O31" s="43"/>
      <c r="P31" s="43"/>
      <c r="U31" s="17"/>
      <c r="V31" s="7"/>
      <c r="W31" s="7"/>
      <c r="X31" s="7"/>
      <c r="Y31" s="39"/>
    </row>
    <row r="32" spans="1:25" ht="12.75">
      <c r="A32" s="15"/>
      <c r="B32" s="52" t="s">
        <v>13</v>
      </c>
      <c r="C32" s="258">
        <v>53</v>
      </c>
      <c r="D32" s="258">
        <v>27</v>
      </c>
      <c r="E32" s="258">
        <v>44</v>
      </c>
      <c r="F32" s="258">
        <v>45</v>
      </c>
      <c r="G32" s="258">
        <v>24</v>
      </c>
      <c r="H32" s="258">
        <v>40</v>
      </c>
      <c r="I32" s="315">
        <f t="shared" si="0"/>
        <v>508</v>
      </c>
      <c r="J32" s="315">
        <f t="shared" si="2"/>
        <v>464</v>
      </c>
      <c r="K32" s="256">
        <f t="shared" si="1"/>
        <v>0.08661417322834641</v>
      </c>
      <c r="L32" s="43"/>
      <c r="M32" s="43"/>
      <c r="N32" s="42"/>
      <c r="O32" s="43"/>
      <c r="P32" s="43"/>
      <c r="U32" s="17"/>
      <c r="V32" s="7"/>
      <c r="W32" s="7"/>
      <c r="X32" s="7"/>
      <c r="Y32" s="39"/>
    </row>
    <row r="33" spans="1:25" ht="13.5" thickBot="1">
      <c r="A33" s="24"/>
      <c r="B33" s="55" t="s">
        <v>14</v>
      </c>
      <c r="C33" s="230">
        <v>51</v>
      </c>
      <c r="D33" s="230">
        <v>24</v>
      </c>
      <c r="E33" s="230">
        <v>44</v>
      </c>
      <c r="F33" s="230">
        <v>52</v>
      </c>
      <c r="G33" s="230">
        <v>28</v>
      </c>
      <c r="H33" s="230">
        <v>26</v>
      </c>
      <c r="I33" s="46">
        <f t="shared" si="0"/>
        <v>498</v>
      </c>
      <c r="J33" s="315">
        <f t="shared" si="2"/>
        <v>453</v>
      </c>
      <c r="K33" s="256">
        <f t="shared" si="1"/>
        <v>0.09036144578313254</v>
      </c>
      <c r="L33" s="43"/>
      <c r="M33" s="43"/>
      <c r="N33" s="42"/>
      <c r="O33" s="43"/>
      <c r="P33" s="43"/>
      <c r="U33" s="17"/>
      <c r="V33" s="7"/>
      <c r="W33" s="7"/>
      <c r="X33" s="7"/>
      <c r="Y33" s="39"/>
    </row>
    <row r="34" spans="1:25" ht="12.75">
      <c r="A34" s="17"/>
      <c r="B34" s="2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U34" s="17"/>
      <c r="V34" s="7"/>
      <c r="W34" s="7"/>
      <c r="X34" s="7"/>
      <c r="Y34" s="39"/>
    </row>
    <row r="35" spans="3:20" s="11" customFormat="1" ht="12.75"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532"/>
      <c r="Q35" s="21"/>
      <c r="R35" s="21"/>
      <c r="S35" s="21"/>
      <c r="T35" s="21"/>
    </row>
    <row r="36" spans="1:20" s="11" customFormat="1" ht="13.5" thickBot="1">
      <c r="A36" s="12"/>
      <c r="B36" s="12"/>
      <c r="P36" s="584"/>
      <c r="Q36" s="21"/>
      <c r="R36" s="21"/>
      <c r="S36" s="21"/>
      <c r="T36" s="21"/>
    </row>
    <row r="37" spans="1:16" ht="27.75" customHeight="1">
      <c r="A37" s="1036" t="s">
        <v>23</v>
      </c>
      <c r="B37" s="1037"/>
      <c r="C37" s="1026" t="s">
        <v>241</v>
      </c>
      <c r="D37" s="1027"/>
      <c r="E37" s="1026" t="s">
        <v>244</v>
      </c>
      <c r="F37" s="1027"/>
      <c r="G37" s="1031" t="s">
        <v>249</v>
      </c>
      <c r="H37" s="1027"/>
      <c r="I37" s="1026" t="s">
        <v>245</v>
      </c>
      <c r="J37" s="1027"/>
      <c r="K37" s="1026" t="s">
        <v>246</v>
      </c>
      <c r="L37" s="1027"/>
      <c r="M37" s="1031" t="s">
        <v>247</v>
      </c>
      <c r="N37" s="1027"/>
      <c r="O37" s="1026" t="s">
        <v>248</v>
      </c>
      <c r="P37" s="1027"/>
    </row>
    <row r="38" spans="1:16" ht="13.5" thickBot="1">
      <c r="A38" s="1038"/>
      <c r="B38" s="1039"/>
      <c r="C38" s="121" t="s">
        <v>448</v>
      </c>
      <c r="D38" s="314" t="s">
        <v>471</v>
      </c>
      <c r="E38" s="122" t="s">
        <v>448</v>
      </c>
      <c r="F38" s="122" t="s">
        <v>471</v>
      </c>
      <c r="G38" s="121" t="s">
        <v>448</v>
      </c>
      <c r="H38" s="314" t="s">
        <v>471</v>
      </c>
      <c r="I38" s="121" t="s">
        <v>448</v>
      </c>
      <c r="J38" s="314" t="s">
        <v>471</v>
      </c>
      <c r="K38" s="121" t="s">
        <v>448</v>
      </c>
      <c r="L38" s="314" t="s">
        <v>471</v>
      </c>
      <c r="M38" s="121" t="s">
        <v>448</v>
      </c>
      <c r="N38" s="314" t="s">
        <v>471</v>
      </c>
      <c r="O38" s="121" t="s">
        <v>448</v>
      </c>
      <c r="P38" s="314" t="s">
        <v>471</v>
      </c>
    </row>
    <row r="39" spans="1:16" ht="12.75" customHeight="1">
      <c r="A39" s="40"/>
      <c r="B39" s="63" t="s">
        <v>3</v>
      </c>
      <c r="C39" s="231">
        <v>11</v>
      </c>
      <c r="D39" s="231">
        <v>18</v>
      </c>
      <c r="E39" s="231">
        <v>10</v>
      </c>
      <c r="F39" s="231">
        <v>33</v>
      </c>
      <c r="G39" s="231">
        <v>28</v>
      </c>
      <c r="H39" s="231">
        <v>24</v>
      </c>
      <c r="I39" s="62">
        <v>0</v>
      </c>
      <c r="J39" s="62">
        <v>0</v>
      </c>
      <c r="K39" s="231">
        <v>36</v>
      </c>
      <c r="L39" s="231">
        <v>23</v>
      </c>
      <c r="M39" s="231">
        <v>7</v>
      </c>
      <c r="N39" s="231">
        <v>2</v>
      </c>
      <c r="O39" s="231">
        <v>38</v>
      </c>
      <c r="P39" s="231">
        <v>32</v>
      </c>
    </row>
    <row r="40" spans="1:16" ht="12.75">
      <c r="A40" s="16"/>
      <c r="B40" s="51" t="s">
        <v>4</v>
      </c>
      <c r="C40" s="258">
        <v>11</v>
      </c>
      <c r="D40" s="258">
        <v>12</v>
      </c>
      <c r="E40" s="258">
        <v>10</v>
      </c>
      <c r="F40" s="258">
        <v>29</v>
      </c>
      <c r="G40" s="258">
        <v>32</v>
      </c>
      <c r="H40" s="258">
        <v>25</v>
      </c>
      <c r="I40" s="59">
        <v>0</v>
      </c>
      <c r="J40" s="59">
        <v>0</v>
      </c>
      <c r="K40" s="258">
        <v>30</v>
      </c>
      <c r="L40" s="258">
        <v>24</v>
      </c>
      <c r="M40" s="258">
        <v>6</v>
      </c>
      <c r="N40" s="258">
        <v>2</v>
      </c>
      <c r="O40" s="258">
        <v>41</v>
      </c>
      <c r="P40" s="258">
        <v>35</v>
      </c>
    </row>
    <row r="41" spans="1:16" ht="12.75">
      <c r="A41" s="15"/>
      <c r="B41" s="49" t="s">
        <v>5</v>
      </c>
      <c r="C41" s="258">
        <v>8</v>
      </c>
      <c r="D41" s="258">
        <v>8</v>
      </c>
      <c r="E41" s="258">
        <v>13</v>
      </c>
      <c r="F41" s="258">
        <v>21</v>
      </c>
      <c r="G41" s="258">
        <v>31</v>
      </c>
      <c r="H41" s="258">
        <v>32</v>
      </c>
      <c r="I41" s="59">
        <v>0</v>
      </c>
      <c r="J41" s="59">
        <v>0</v>
      </c>
      <c r="K41" s="258">
        <v>32</v>
      </c>
      <c r="L41" s="258">
        <v>25</v>
      </c>
      <c r="M41" s="258">
        <v>5</v>
      </c>
      <c r="N41" s="258">
        <v>1</v>
      </c>
      <c r="O41" s="258">
        <v>40</v>
      </c>
      <c r="P41" s="258">
        <v>34</v>
      </c>
    </row>
    <row r="42" spans="1:16" ht="12.75">
      <c r="A42" s="16"/>
      <c r="B42" s="51" t="s">
        <v>6</v>
      </c>
      <c r="C42" s="258">
        <v>14</v>
      </c>
      <c r="D42" s="258">
        <v>8</v>
      </c>
      <c r="E42" s="258">
        <v>17</v>
      </c>
      <c r="F42" s="258">
        <v>28</v>
      </c>
      <c r="G42" s="258">
        <v>41</v>
      </c>
      <c r="H42" s="258">
        <v>39</v>
      </c>
      <c r="I42" s="59">
        <v>0</v>
      </c>
      <c r="J42" s="59">
        <v>0</v>
      </c>
      <c r="K42" s="258">
        <v>28</v>
      </c>
      <c r="L42" s="258">
        <v>24</v>
      </c>
      <c r="M42" s="258">
        <v>6</v>
      </c>
      <c r="N42" s="258">
        <v>2</v>
      </c>
      <c r="O42" s="258">
        <v>43</v>
      </c>
      <c r="P42" s="258">
        <v>34</v>
      </c>
    </row>
    <row r="43" spans="1:16" ht="12.75">
      <c r="A43" s="15"/>
      <c r="B43" s="49" t="s">
        <v>7</v>
      </c>
      <c r="C43" s="258">
        <v>19</v>
      </c>
      <c r="D43" s="258">
        <v>14</v>
      </c>
      <c r="E43" s="258">
        <v>14</v>
      </c>
      <c r="F43" s="258">
        <v>25</v>
      </c>
      <c r="G43" s="258">
        <v>40</v>
      </c>
      <c r="H43" s="258">
        <v>44</v>
      </c>
      <c r="I43" s="59">
        <v>0</v>
      </c>
      <c r="J43" s="59">
        <v>0</v>
      </c>
      <c r="K43" s="258">
        <v>30</v>
      </c>
      <c r="L43" s="258">
        <v>24</v>
      </c>
      <c r="M43" s="258">
        <v>4</v>
      </c>
      <c r="N43" s="258">
        <v>1</v>
      </c>
      <c r="O43" s="258">
        <v>44</v>
      </c>
      <c r="P43" s="258">
        <v>36</v>
      </c>
    </row>
    <row r="44" spans="1:16" ht="12.75">
      <c r="A44" s="16"/>
      <c r="B44" s="51" t="s">
        <v>8</v>
      </c>
      <c r="C44" s="258">
        <v>20</v>
      </c>
      <c r="D44" s="258">
        <v>12</v>
      </c>
      <c r="E44" s="258">
        <v>16</v>
      </c>
      <c r="F44" s="258">
        <v>23</v>
      </c>
      <c r="G44" s="258">
        <v>38</v>
      </c>
      <c r="H44" s="258">
        <v>43</v>
      </c>
      <c r="I44" s="59">
        <v>0</v>
      </c>
      <c r="J44" s="59">
        <v>0</v>
      </c>
      <c r="K44" s="258">
        <v>30</v>
      </c>
      <c r="L44" s="258">
        <v>25</v>
      </c>
      <c r="M44" s="258">
        <v>5</v>
      </c>
      <c r="N44" s="258">
        <v>1</v>
      </c>
      <c r="O44" s="258">
        <v>47</v>
      </c>
      <c r="P44" s="258">
        <v>37</v>
      </c>
    </row>
    <row r="45" spans="1:16" ht="12.75">
      <c r="A45" s="15"/>
      <c r="B45" s="49" t="s">
        <v>9</v>
      </c>
      <c r="C45" s="258">
        <v>22</v>
      </c>
      <c r="D45" s="258">
        <v>12</v>
      </c>
      <c r="E45" s="258">
        <v>11</v>
      </c>
      <c r="F45" s="258">
        <v>20</v>
      </c>
      <c r="G45" s="258">
        <v>33</v>
      </c>
      <c r="H45" s="258">
        <v>38</v>
      </c>
      <c r="I45" s="59">
        <v>0</v>
      </c>
      <c r="J45" s="59">
        <v>0</v>
      </c>
      <c r="K45" s="258">
        <v>35</v>
      </c>
      <c r="L45" s="258">
        <v>28</v>
      </c>
      <c r="M45" s="258">
        <v>5</v>
      </c>
      <c r="N45" s="258">
        <v>2</v>
      </c>
      <c r="O45" s="258">
        <v>47</v>
      </c>
      <c r="P45" s="258">
        <v>39</v>
      </c>
    </row>
    <row r="46" spans="1:16" ht="12.75">
      <c r="A46" s="16"/>
      <c r="B46" s="51" t="s">
        <v>10</v>
      </c>
      <c r="C46" s="258">
        <v>19</v>
      </c>
      <c r="D46" s="258">
        <v>10</v>
      </c>
      <c r="E46" s="258">
        <v>21</v>
      </c>
      <c r="F46" s="258">
        <v>33</v>
      </c>
      <c r="G46" s="258">
        <v>45</v>
      </c>
      <c r="H46" s="258">
        <v>36</v>
      </c>
      <c r="I46" s="59">
        <v>0</v>
      </c>
      <c r="J46" s="59">
        <v>0</v>
      </c>
      <c r="K46" s="258">
        <v>30</v>
      </c>
      <c r="L46" s="258">
        <v>22</v>
      </c>
      <c r="M46" s="258">
        <v>3</v>
      </c>
      <c r="N46" s="258">
        <v>0</v>
      </c>
      <c r="O46" s="258">
        <v>40</v>
      </c>
      <c r="P46" s="258">
        <v>34</v>
      </c>
    </row>
    <row r="47" spans="1:16" ht="12.75">
      <c r="A47" s="15"/>
      <c r="B47" s="49" t="s">
        <v>11</v>
      </c>
      <c r="C47" s="258">
        <v>18</v>
      </c>
      <c r="D47" s="258">
        <v>8</v>
      </c>
      <c r="E47" s="258">
        <v>29</v>
      </c>
      <c r="F47" s="258">
        <v>24</v>
      </c>
      <c r="G47" s="258">
        <v>50</v>
      </c>
      <c r="H47" s="258">
        <v>41</v>
      </c>
      <c r="I47" s="59">
        <v>0</v>
      </c>
      <c r="J47" s="59">
        <v>0</v>
      </c>
      <c r="K47" s="258">
        <v>34</v>
      </c>
      <c r="L47" s="258">
        <v>33</v>
      </c>
      <c r="M47" s="258">
        <v>4</v>
      </c>
      <c r="N47" s="258">
        <v>0</v>
      </c>
      <c r="O47" s="258">
        <v>39</v>
      </c>
      <c r="P47" s="258">
        <v>30</v>
      </c>
    </row>
    <row r="48" spans="1:16" ht="12.75">
      <c r="A48" s="16"/>
      <c r="B48" s="51" t="s">
        <v>12</v>
      </c>
      <c r="C48" s="258">
        <v>19</v>
      </c>
      <c r="D48" s="258">
        <v>6</v>
      </c>
      <c r="E48" s="258">
        <v>30</v>
      </c>
      <c r="F48" s="258">
        <v>28</v>
      </c>
      <c r="G48" s="258">
        <v>42</v>
      </c>
      <c r="H48" s="258">
        <v>47</v>
      </c>
      <c r="I48" s="59">
        <v>0</v>
      </c>
      <c r="J48" s="59">
        <v>0</v>
      </c>
      <c r="K48" s="258">
        <v>30</v>
      </c>
      <c r="L48" s="258">
        <v>33</v>
      </c>
      <c r="M48" s="45">
        <v>3</v>
      </c>
      <c r="N48" s="45">
        <v>0</v>
      </c>
      <c r="O48" s="258">
        <v>39</v>
      </c>
      <c r="P48" s="258">
        <v>31</v>
      </c>
    </row>
    <row r="49" spans="1:16" ht="12.75">
      <c r="A49" s="15"/>
      <c r="B49" s="52" t="s">
        <v>13</v>
      </c>
      <c r="C49" s="258">
        <v>20</v>
      </c>
      <c r="D49" s="258">
        <v>11</v>
      </c>
      <c r="E49" s="258">
        <v>30</v>
      </c>
      <c r="F49" s="258">
        <v>26</v>
      </c>
      <c r="G49" s="258">
        <v>39</v>
      </c>
      <c r="H49" s="258">
        <v>47</v>
      </c>
      <c r="I49" s="59">
        <v>0</v>
      </c>
      <c r="J49" s="59">
        <v>0</v>
      </c>
      <c r="K49" s="258">
        <v>28</v>
      </c>
      <c r="L49" s="258">
        <v>35</v>
      </c>
      <c r="M49" s="258">
        <v>2</v>
      </c>
      <c r="N49" s="258">
        <v>0</v>
      </c>
      <c r="O49" s="258">
        <v>36</v>
      </c>
      <c r="P49" s="258">
        <v>26</v>
      </c>
    </row>
    <row r="50" spans="1:16" ht="13.5" thickBot="1">
      <c r="A50" s="24"/>
      <c r="B50" s="61" t="s">
        <v>14</v>
      </c>
      <c r="C50" s="230">
        <v>20</v>
      </c>
      <c r="D50" s="230">
        <v>3</v>
      </c>
      <c r="E50" s="230">
        <v>32</v>
      </c>
      <c r="F50" s="230">
        <v>29</v>
      </c>
      <c r="G50" s="230">
        <v>33</v>
      </c>
      <c r="H50" s="230">
        <v>49</v>
      </c>
      <c r="I50" s="230">
        <v>0</v>
      </c>
      <c r="J50" s="230">
        <v>0</v>
      </c>
      <c r="K50" s="230">
        <v>24</v>
      </c>
      <c r="L50" s="230">
        <v>41</v>
      </c>
      <c r="M50" s="230">
        <v>3</v>
      </c>
      <c r="N50" s="230">
        <v>0</v>
      </c>
      <c r="O50" s="230">
        <v>31</v>
      </c>
      <c r="P50" s="230">
        <v>24</v>
      </c>
    </row>
    <row r="51" spans="2:16" ht="12.75">
      <c r="B51" s="14"/>
      <c r="C51" s="11"/>
      <c r="D51" s="11"/>
      <c r="E51" s="11"/>
      <c r="F51" s="11"/>
      <c r="G51" s="11"/>
      <c r="H51" s="42"/>
      <c r="I51" s="42"/>
      <c r="J51" s="42"/>
      <c r="K51" s="42"/>
      <c r="L51" s="42"/>
      <c r="M51" s="42"/>
      <c r="N51" s="42"/>
      <c r="O51" s="42"/>
      <c r="P51" s="42"/>
    </row>
    <row r="52" spans="2:16" ht="13.5" thickBot="1">
      <c r="B52" s="14"/>
      <c r="C52" s="11"/>
      <c r="D52" s="11"/>
      <c r="E52" s="11"/>
      <c r="F52" s="11"/>
      <c r="G52" s="11"/>
      <c r="H52" s="42"/>
      <c r="I52" s="42"/>
      <c r="J52" s="42"/>
      <c r="K52" s="42"/>
      <c r="L52" s="42"/>
      <c r="M52" s="42"/>
      <c r="N52" s="42"/>
      <c r="O52" s="42"/>
      <c r="P52" s="42"/>
    </row>
    <row r="53" spans="1:16" ht="29.25" customHeight="1" thickBot="1">
      <c r="A53" s="1036" t="s">
        <v>23</v>
      </c>
      <c r="B53" s="1037"/>
      <c r="C53" s="1057" t="s">
        <v>250</v>
      </c>
      <c r="D53" s="1056"/>
      <c r="E53" s="1057" t="s">
        <v>239</v>
      </c>
      <c r="F53" s="1056"/>
      <c r="G53" s="1055" t="s">
        <v>240</v>
      </c>
      <c r="H53" s="1056"/>
      <c r="I53" s="1044" t="s">
        <v>251</v>
      </c>
      <c r="J53" s="1045"/>
      <c r="K53" s="1046"/>
      <c r="L53" s="42"/>
      <c r="M53" s="42"/>
      <c r="N53" s="42"/>
      <c r="O53" s="42"/>
      <c r="P53" s="42"/>
    </row>
    <row r="54" spans="1:16" ht="22.5" customHeight="1" thickBot="1">
      <c r="A54" s="1038"/>
      <c r="B54" s="1039"/>
      <c r="C54" s="585" t="s">
        <v>448</v>
      </c>
      <c r="D54" s="586" t="s">
        <v>471</v>
      </c>
      <c r="E54" s="585" t="s">
        <v>448</v>
      </c>
      <c r="F54" s="586" t="s">
        <v>471</v>
      </c>
      <c r="G54" s="585" t="s">
        <v>448</v>
      </c>
      <c r="H54" s="586" t="s">
        <v>471</v>
      </c>
      <c r="I54" s="585" t="s">
        <v>448</v>
      </c>
      <c r="J54" s="587" t="s">
        <v>471</v>
      </c>
      <c r="K54" s="586" t="s">
        <v>252</v>
      </c>
      <c r="L54" s="42"/>
      <c r="M54" s="42"/>
      <c r="N54" s="42"/>
      <c r="O54" s="42"/>
      <c r="P54" s="42"/>
    </row>
    <row r="55" spans="1:16" ht="12.75">
      <c r="A55" s="40"/>
      <c r="B55" s="63" t="s">
        <v>3</v>
      </c>
      <c r="C55" s="231">
        <v>5</v>
      </c>
      <c r="D55" s="231">
        <v>13</v>
      </c>
      <c r="E55" s="62">
        <v>0</v>
      </c>
      <c r="F55" s="62">
        <v>0</v>
      </c>
      <c r="G55" s="231">
        <v>9</v>
      </c>
      <c r="H55" s="231">
        <v>15</v>
      </c>
      <c r="I55" s="315">
        <f>C39+E39+G39+I39+K39+M39+O39+C55+E55+G55</f>
        <v>144</v>
      </c>
      <c r="J55" s="231">
        <f>SUM(D39+F39+H39+J39+L39+N39+P39+D55+F55+H55)</f>
        <v>160</v>
      </c>
      <c r="K55" s="255">
        <f aca="true" t="shared" si="3" ref="K55:K66">100%-(J55/I55)</f>
        <v>-0.11111111111111116</v>
      </c>
      <c r="L55" s="42"/>
      <c r="M55" s="42"/>
      <c r="N55" s="42"/>
      <c r="O55" s="42"/>
      <c r="P55" s="42"/>
    </row>
    <row r="56" spans="1:16" ht="12.75">
      <c r="A56" s="16"/>
      <c r="B56" s="51" t="s">
        <v>4</v>
      </c>
      <c r="C56" s="258">
        <v>6</v>
      </c>
      <c r="D56" s="258">
        <v>14</v>
      </c>
      <c r="E56" s="59">
        <v>0</v>
      </c>
      <c r="F56" s="59">
        <v>0</v>
      </c>
      <c r="G56" s="258">
        <v>9</v>
      </c>
      <c r="H56" s="258">
        <v>13</v>
      </c>
      <c r="I56" s="315">
        <f>C40+E40+G40+I40+K40+M40+O40+C56+E56+G56</f>
        <v>145</v>
      </c>
      <c r="J56" s="231">
        <f aca="true" t="shared" si="4" ref="J56:J66">SUM(D40+F40+H40+J40+L40+N40+P40+D56+F56+H56)</f>
        <v>154</v>
      </c>
      <c r="K56" s="255">
        <f t="shared" si="3"/>
        <v>-0.06206896551724128</v>
      </c>
      <c r="L56" s="42"/>
      <c r="M56" s="42"/>
      <c r="N56" s="42"/>
      <c r="O56" s="42"/>
      <c r="P56" s="42"/>
    </row>
    <row r="57" spans="1:16" ht="12.75">
      <c r="A57" s="15"/>
      <c r="B57" s="49" t="s">
        <v>5</v>
      </c>
      <c r="C57" s="258">
        <v>3</v>
      </c>
      <c r="D57" s="258">
        <v>11</v>
      </c>
      <c r="E57" s="59">
        <v>0</v>
      </c>
      <c r="F57" s="59">
        <v>0</v>
      </c>
      <c r="G57" s="258">
        <v>15</v>
      </c>
      <c r="H57" s="258">
        <v>10</v>
      </c>
      <c r="I57" s="315">
        <f aca="true" t="shared" si="5" ref="I57:I63">C41+E41+G41+I41+K41+M41+O41+C57+E57+G57</f>
        <v>147</v>
      </c>
      <c r="J57" s="231">
        <f t="shared" si="4"/>
        <v>142</v>
      </c>
      <c r="K57" s="255">
        <f t="shared" si="3"/>
        <v>0.03401360544217691</v>
      </c>
      <c r="L57" s="42"/>
      <c r="M57" s="42"/>
      <c r="N57" s="42"/>
      <c r="O57" s="42"/>
      <c r="P57" s="42"/>
    </row>
    <row r="58" spans="1:16" ht="12.75">
      <c r="A58" s="16"/>
      <c r="B58" s="51" t="s">
        <v>6</v>
      </c>
      <c r="C58" s="258">
        <v>3</v>
      </c>
      <c r="D58" s="258">
        <v>12</v>
      </c>
      <c r="E58" s="60">
        <v>0</v>
      </c>
      <c r="F58" s="60">
        <v>0</v>
      </c>
      <c r="G58" s="258">
        <v>16</v>
      </c>
      <c r="H58" s="258">
        <v>13</v>
      </c>
      <c r="I58" s="315">
        <f t="shared" si="5"/>
        <v>168</v>
      </c>
      <c r="J58" s="231">
        <f t="shared" si="4"/>
        <v>160</v>
      </c>
      <c r="K58" s="255">
        <f t="shared" si="3"/>
        <v>0.04761904761904767</v>
      </c>
      <c r="L58" s="42"/>
      <c r="M58" s="42"/>
      <c r="N58" s="42"/>
      <c r="O58" s="42"/>
      <c r="P58" s="42"/>
    </row>
    <row r="59" spans="1:16" ht="12.75">
      <c r="A59" s="15"/>
      <c r="B59" s="49" t="s">
        <v>7</v>
      </c>
      <c r="C59" s="258">
        <v>2</v>
      </c>
      <c r="D59" s="258">
        <v>16</v>
      </c>
      <c r="E59" s="60">
        <v>0</v>
      </c>
      <c r="F59" s="60">
        <v>0</v>
      </c>
      <c r="G59" s="258">
        <v>15</v>
      </c>
      <c r="H59" s="258">
        <v>15</v>
      </c>
      <c r="I59" s="315">
        <f t="shared" si="5"/>
        <v>168</v>
      </c>
      <c r="J59" s="231">
        <f t="shared" si="4"/>
        <v>175</v>
      </c>
      <c r="K59" s="255">
        <f t="shared" si="3"/>
        <v>-0.04166666666666674</v>
      </c>
      <c r="L59" s="42"/>
      <c r="M59" s="42"/>
      <c r="N59" s="42"/>
      <c r="O59" s="42"/>
      <c r="P59" s="42"/>
    </row>
    <row r="60" spans="1:16" ht="12.75">
      <c r="A60" s="16"/>
      <c r="B60" s="51" t="s">
        <v>8</v>
      </c>
      <c r="C60" s="258">
        <v>5</v>
      </c>
      <c r="D60" s="258">
        <v>15</v>
      </c>
      <c r="E60" s="60">
        <v>0</v>
      </c>
      <c r="F60" s="60">
        <v>0</v>
      </c>
      <c r="G60" s="258">
        <v>15</v>
      </c>
      <c r="H60" s="258">
        <v>12</v>
      </c>
      <c r="I60" s="315">
        <f t="shared" si="5"/>
        <v>176</v>
      </c>
      <c r="J60" s="231">
        <f t="shared" si="4"/>
        <v>168</v>
      </c>
      <c r="K60" s="255">
        <f t="shared" si="3"/>
        <v>0.045454545454545414</v>
      </c>
      <c r="L60" s="42"/>
      <c r="M60" s="42"/>
      <c r="N60" s="42"/>
      <c r="O60" s="42"/>
      <c r="P60" s="42"/>
    </row>
    <row r="61" spans="1:16" ht="12.75">
      <c r="A61" s="15"/>
      <c r="B61" s="49" t="s">
        <v>9</v>
      </c>
      <c r="C61" s="258">
        <v>4</v>
      </c>
      <c r="D61" s="258">
        <v>15</v>
      </c>
      <c r="E61" s="60">
        <v>0</v>
      </c>
      <c r="F61" s="60">
        <v>0</v>
      </c>
      <c r="G61" s="258">
        <v>12</v>
      </c>
      <c r="H61" s="258">
        <v>10</v>
      </c>
      <c r="I61" s="315">
        <f t="shared" si="5"/>
        <v>169</v>
      </c>
      <c r="J61" s="231">
        <f t="shared" si="4"/>
        <v>164</v>
      </c>
      <c r="K61" s="255">
        <f t="shared" si="3"/>
        <v>0.029585798816568087</v>
      </c>
      <c r="L61" s="42"/>
      <c r="M61" s="42"/>
      <c r="N61" s="42"/>
      <c r="O61" s="42"/>
      <c r="P61" s="42"/>
    </row>
    <row r="62" spans="1:16" ht="12.75">
      <c r="A62" s="16"/>
      <c r="B62" s="51" t="s">
        <v>10</v>
      </c>
      <c r="C62" s="258">
        <v>6</v>
      </c>
      <c r="D62" s="258">
        <v>18</v>
      </c>
      <c r="E62" s="60">
        <v>0</v>
      </c>
      <c r="F62" s="60">
        <v>0</v>
      </c>
      <c r="G62" s="258">
        <v>13</v>
      </c>
      <c r="H62" s="258">
        <v>10</v>
      </c>
      <c r="I62" s="315">
        <f t="shared" si="5"/>
        <v>177</v>
      </c>
      <c r="J62" s="231">
        <f t="shared" si="4"/>
        <v>163</v>
      </c>
      <c r="K62" s="255">
        <f t="shared" si="3"/>
        <v>0.07909604519774016</v>
      </c>
      <c r="L62" s="42"/>
      <c r="M62" s="42"/>
      <c r="N62" s="42"/>
      <c r="O62" s="42"/>
      <c r="P62" s="42"/>
    </row>
    <row r="63" spans="1:16" ht="12.75">
      <c r="A63" s="15"/>
      <c r="B63" s="49" t="s">
        <v>11</v>
      </c>
      <c r="C63" s="258">
        <v>9</v>
      </c>
      <c r="D63" s="258">
        <v>16</v>
      </c>
      <c r="E63" s="60">
        <v>0</v>
      </c>
      <c r="F63" s="60">
        <v>0</v>
      </c>
      <c r="G63" s="258">
        <v>13</v>
      </c>
      <c r="H63" s="258">
        <v>8</v>
      </c>
      <c r="I63" s="315">
        <f t="shared" si="5"/>
        <v>196</v>
      </c>
      <c r="J63" s="231">
        <f t="shared" si="4"/>
        <v>160</v>
      </c>
      <c r="K63" s="255">
        <f t="shared" si="3"/>
        <v>0.18367346938775508</v>
      </c>
      <c r="L63" s="42"/>
      <c r="M63" s="42"/>
      <c r="N63" s="42"/>
      <c r="O63" s="42"/>
      <c r="P63" s="42"/>
    </row>
    <row r="64" spans="1:16" ht="12.75">
      <c r="A64" s="16"/>
      <c r="B64" s="51" t="s">
        <v>12</v>
      </c>
      <c r="C64" s="258">
        <v>10</v>
      </c>
      <c r="D64" s="258">
        <v>15</v>
      </c>
      <c r="E64" s="60">
        <v>0</v>
      </c>
      <c r="F64" s="60">
        <v>0</v>
      </c>
      <c r="G64" s="258">
        <v>10</v>
      </c>
      <c r="H64" s="258">
        <v>11</v>
      </c>
      <c r="I64" s="315">
        <f>C48+E48+G48+I48+K48+M49+O48+C64+E64+G64</f>
        <v>182</v>
      </c>
      <c r="J64" s="231">
        <f t="shared" si="4"/>
        <v>171</v>
      </c>
      <c r="K64" s="255">
        <f t="shared" si="3"/>
        <v>0.06043956043956045</v>
      </c>
      <c r="L64" s="42"/>
      <c r="M64" s="42"/>
      <c r="N64" s="42"/>
      <c r="P64" s="42"/>
    </row>
    <row r="65" spans="1:16" ht="12.75">
      <c r="A65" s="15"/>
      <c r="B65" s="52" t="s">
        <v>13</v>
      </c>
      <c r="C65" s="258">
        <v>13</v>
      </c>
      <c r="D65" s="258">
        <v>12</v>
      </c>
      <c r="E65" s="59">
        <v>0</v>
      </c>
      <c r="F65" s="59">
        <v>0</v>
      </c>
      <c r="G65" s="258">
        <v>10</v>
      </c>
      <c r="H65" s="258">
        <v>14</v>
      </c>
      <c r="I65" s="315">
        <f>C49+E49+G49+I49+K49+M50+O49+C65+E65+G65</f>
        <v>179</v>
      </c>
      <c r="J65" s="231">
        <f t="shared" si="4"/>
        <v>171</v>
      </c>
      <c r="K65" s="255">
        <f t="shared" si="3"/>
        <v>0.04469273743016755</v>
      </c>
      <c r="L65" s="42"/>
      <c r="M65" s="42"/>
      <c r="N65" s="42"/>
      <c r="O65" s="42"/>
      <c r="P65" s="42"/>
    </row>
    <row r="66" spans="1:16" ht="13.5" thickBot="1">
      <c r="A66" s="24"/>
      <c r="B66" s="55" t="s">
        <v>14</v>
      </c>
      <c r="C66" s="230">
        <v>13</v>
      </c>
      <c r="D66" s="230">
        <v>15</v>
      </c>
      <c r="E66" s="47">
        <v>0</v>
      </c>
      <c r="F66" s="47">
        <v>0</v>
      </c>
      <c r="G66" s="230">
        <v>13</v>
      </c>
      <c r="H66" s="230">
        <v>14</v>
      </c>
      <c r="I66" s="46">
        <f>C50+E50+G50+I50+K50+M50+O50+C66+E66+G66</f>
        <v>169</v>
      </c>
      <c r="J66" s="231">
        <f t="shared" si="4"/>
        <v>175</v>
      </c>
      <c r="K66" s="257">
        <f t="shared" si="3"/>
        <v>-0.035502958579881616</v>
      </c>
      <c r="L66" s="42"/>
      <c r="M66" s="42"/>
      <c r="N66" s="42"/>
      <c r="O66" s="42"/>
      <c r="P66" s="42"/>
    </row>
    <row r="67" spans="2:16" ht="12.75">
      <c r="B67" s="14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</row>
    <row r="68" spans="2:16" ht="12.75">
      <c r="B68" s="14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</row>
    <row r="69" spans="1:16" ht="17.25" customHeight="1" thickBot="1">
      <c r="A69" s="533"/>
      <c r="B69" s="25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42"/>
    </row>
    <row r="70" spans="1:16" ht="30" customHeight="1">
      <c r="A70" s="1040" t="s">
        <v>24</v>
      </c>
      <c r="B70" s="1041"/>
      <c r="C70" s="1026" t="s">
        <v>241</v>
      </c>
      <c r="D70" s="1027"/>
      <c r="E70" s="1026" t="s">
        <v>244</v>
      </c>
      <c r="F70" s="1027"/>
      <c r="G70" s="1031" t="s">
        <v>249</v>
      </c>
      <c r="H70" s="1027"/>
      <c r="I70" s="1026" t="s">
        <v>245</v>
      </c>
      <c r="J70" s="1027"/>
      <c r="K70" s="1026" t="s">
        <v>246</v>
      </c>
      <c r="L70" s="1027"/>
      <c r="M70" s="1031" t="s">
        <v>247</v>
      </c>
      <c r="N70" s="1027"/>
      <c r="O70" s="1026" t="s">
        <v>248</v>
      </c>
      <c r="P70" s="1027"/>
    </row>
    <row r="71" spans="1:16" ht="13.5" thickBot="1">
      <c r="A71" s="1042"/>
      <c r="B71" s="1043"/>
      <c r="C71" s="121" t="s">
        <v>448</v>
      </c>
      <c r="D71" s="314" t="s">
        <v>471</v>
      </c>
      <c r="E71" s="121" t="s">
        <v>448</v>
      </c>
      <c r="F71" s="314" t="s">
        <v>471</v>
      </c>
      <c r="G71" s="121" t="s">
        <v>448</v>
      </c>
      <c r="H71" s="314" t="s">
        <v>471</v>
      </c>
      <c r="I71" s="121" t="s">
        <v>448</v>
      </c>
      <c r="J71" s="122" t="s">
        <v>471</v>
      </c>
      <c r="K71" s="121" t="s">
        <v>448</v>
      </c>
      <c r="L71" s="314" t="s">
        <v>471</v>
      </c>
      <c r="M71" s="121" t="s">
        <v>448</v>
      </c>
      <c r="N71" s="314" t="s">
        <v>471</v>
      </c>
      <c r="O71" s="316" t="s">
        <v>448</v>
      </c>
      <c r="P71" s="314" t="s">
        <v>471</v>
      </c>
    </row>
    <row r="72" spans="1:16" ht="12.75">
      <c r="A72" s="15"/>
      <c r="B72" s="49" t="s">
        <v>3</v>
      </c>
      <c r="C72" s="231">
        <v>6</v>
      </c>
      <c r="D72" s="231">
        <v>4</v>
      </c>
      <c r="E72" s="231">
        <v>9</v>
      </c>
      <c r="F72" s="231">
        <v>15</v>
      </c>
      <c r="G72" s="231">
        <v>31</v>
      </c>
      <c r="H72" s="231">
        <v>41</v>
      </c>
      <c r="I72" s="231">
        <v>8</v>
      </c>
      <c r="J72" s="231">
        <v>100</v>
      </c>
      <c r="K72" s="231">
        <v>16</v>
      </c>
      <c r="L72" s="231">
        <v>25</v>
      </c>
      <c r="M72" s="231">
        <v>21</v>
      </c>
      <c r="N72" s="231">
        <v>18</v>
      </c>
      <c r="O72" s="231">
        <v>57</v>
      </c>
      <c r="P72" s="231">
        <v>63</v>
      </c>
    </row>
    <row r="73" spans="1:16" ht="12.75">
      <c r="A73" s="16"/>
      <c r="B73" s="51" t="s">
        <v>4</v>
      </c>
      <c r="C73" s="258">
        <v>5</v>
      </c>
      <c r="D73" s="258">
        <v>2</v>
      </c>
      <c r="E73" s="258">
        <v>12</v>
      </c>
      <c r="F73" s="258">
        <v>13</v>
      </c>
      <c r="G73" s="258">
        <v>31</v>
      </c>
      <c r="H73" s="258">
        <v>40</v>
      </c>
      <c r="I73" s="258">
        <v>64</v>
      </c>
      <c r="J73" s="258">
        <v>90</v>
      </c>
      <c r="K73" s="258">
        <v>20</v>
      </c>
      <c r="L73" s="258">
        <v>27</v>
      </c>
      <c r="M73" s="258">
        <v>20</v>
      </c>
      <c r="N73" s="258">
        <v>19</v>
      </c>
      <c r="O73" s="258">
        <v>63</v>
      </c>
      <c r="P73" s="258">
        <v>57</v>
      </c>
    </row>
    <row r="74" spans="1:16" ht="12.75">
      <c r="A74" s="15"/>
      <c r="B74" s="49" t="s">
        <v>5</v>
      </c>
      <c r="C74" s="258">
        <v>4</v>
      </c>
      <c r="D74" s="258">
        <v>2</v>
      </c>
      <c r="E74" s="258">
        <v>10</v>
      </c>
      <c r="F74" s="258">
        <v>12</v>
      </c>
      <c r="G74" s="258">
        <v>37</v>
      </c>
      <c r="H74" s="258">
        <v>40</v>
      </c>
      <c r="I74" s="258">
        <v>66</v>
      </c>
      <c r="J74" s="258">
        <v>89</v>
      </c>
      <c r="K74" s="258">
        <v>19</v>
      </c>
      <c r="L74" s="258">
        <v>28</v>
      </c>
      <c r="M74" s="258">
        <v>19</v>
      </c>
      <c r="N74" s="258">
        <v>12</v>
      </c>
      <c r="O74" s="258">
        <v>58</v>
      </c>
      <c r="P74" s="258">
        <v>57</v>
      </c>
    </row>
    <row r="75" spans="1:16" ht="12.75">
      <c r="A75" s="16"/>
      <c r="B75" s="51" t="s">
        <v>6</v>
      </c>
      <c r="C75" s="258">
        <v>2</v>
      </c>
      <c r="D75" s="258">
        <v>2</v>
      </c>
      <c r="E75" s="258">
        <v>10</v>
      </c>
      <c r="F75" s="258">
        <v>14</v>
      </c>
      <c r="G75" s="258">
        <v>36</v>
      </c>
      <c r="H75" s="258">
        <v>32</v>
      </c>
      <c r="I75" s="258">
        <v>66</v>
      </c>
      <c r="J75" s="258">
        <v>93</v>
      </c>
      <c r="K75" s="258">
        <v>19</v>
      </c>
      <c r="L75" s="258">
        <v>27</v>
      </c>
      <c r="M75" s="258">
        <v>21</v>
      </c>
      <c r="N75" s="258">
        <v>10</v>
      </c>
      <c r="O75" s="258">
        <v>57</v>
      </c>
      <c r="P75" s="258">
        <v>64</v>
      </c>
    </row>
    <row r="76" spans="1:16" ht="12.75">
      <c r="A76" s="15"/>
      <c r="B76" s="49" t="s">
        <v>7</v>
      </c>
      <c r="C76" s="258">
        <v>5</v>
      </c>
      <c r="D76" s="258">
        <v>1</v>
      </c>
      <c r="E76" s="258">
        <v>7</v>
      </c>
      <c r="F76" s="258">
        <v>18</v>
      </c>
      <c r="G76" s="258">
        <v>33</v>
      </c>
      <c r="H76" s="258">
        <v>27</v>
      </c>
      <c r="I76" s="258">
        <v>71</v>
      </c>
      <c r="J76" s="258">
        <v>91</v>
      </c>
      <c r="K76" s="258">
        <v>20</v>
      </c>
      <c r="L76" s="258">
        <v>30</v>
      </c>
      <c r="M76" s="258">
        <v>18</v>
      </c>
      <c r="N76" s="258">
        <v>9</v>
      </c>
      <c r="O76" s="258">
        <v>54</v>
      </c>
      <c r="P76" s="258">
        <v>70</v>
      </c>
    </row>
    <row r="77" spans="1:16" ht="12.75">
      <c r="A77" s="16"/>
      <c r="B77" s="51" t="s">
        <v>8</v>
      </c>
      <c r="C77" s="258">
        <v>7</v>
      </c>
      <c r="D77" s="258">
        <v>2</v>
      </c>
      <c r="E77" s="258">
        <v>6</v>
      </c>
      <c r="F77" s="258">
        <v>19</v>
      </c>
      <c r="G77" s="258">
        <v>47</v>
      </c>
      <c r="H77" s="258">
        <v>27</v>
      </c>
      <c r="I77" s="258">
        <v>80</v>
      </c>
      <c r="J77" s="258">
        <v>92</v>
      </c>
      <c r="K77" s="258">
        <v>26</v>
      </c>
      <c r="L77" s="258">
        <v>25</v>
      </c>
      <c r="M77" s="258">
        <v>18</v>
      </c>
      <c r="N77" s="258">
        <v>6</v>
      </c>
      <c r="O77" s="258">
        <v>55</v>
      </c>
      <c r="P77" s="258">
        <v>73</v>
      </c>
    </row>
    <row r="78" spans="1:17" ht="12.75">
      <c r="A78" s="15"/>
      <c r="B78" s="49" t="s">
        <v>9</v>
      </c>
      <c r="C78" s="258">
        <v>3</v>
      </c>
      <c r="D78" s="258">
        <v>6</v>
      </c>
      <c r="E78" s="258">
        <v>7</v>
      </c>
      <c r="F78" s="258">
        <v>13</v>
      </c>
      <c r="G78" s="258">
        <v>37</v>
      </c>
      <c r="H78" s="258">
        <v>23</v>
      </c>
      <c r="I78" s="258">
        <v>88</v>
      </c>
      <c r="J78" s="258">
        <v>88</v>
      </c>
      <c r="K78" s="258">
        <v>27</v>
      </c>
      <c r="L78" s="258">
        <v>22</v>
      </c>
      <c r="M78" s="258">
        <v>17</v>
      </c>
      <c r="N78" s="258">
        <v>2</v>
      </c>
      <c r="O78" s="258">
        <v>55</v>
      </c>
      <c r="P78" s="258">
        <v>66</v>
      </c>
      <c r="Q78" s="43"/>
    </row>
    <row r="79" spans="1:16" ht="12.75">
      <c r="A79" s="16"/>
      <c r="B79" s="51" t="s">
        <v>10</v>
      </c>
      <c r="C79" s="258">
        <v>1</v>
      </c>
      <c r="D79" s="258">
        <v>3</v>
      </c>
      <c r="E79" s="258">
        <v>11</v>
      </c>
      <c r="F79" s="258">
        <v>12</v>
      </c>
      <c r="G79" s="258">
        <v>36</v>
      </c>
      <c r="H79" s="258">
        <v>21</v>
      </c>
      <c r="I79" s="258">
        <v>95</v>
      </c>
      <c r="J79" s="258">
        <v>91</v>
      </c>
      <c r="K79" s="258">
        <v>31</v>
      </c>
      <c r="L79" s="258">
        <v>20</v>
      </c>
      <c r="M79" s="258">
        <v>15</v>
      </c>
      <c r="N79" s="258">
        <v>4</v>
      </c>
      <c r="O79" s="258">
        <v>55</v>
      </c>
      <c r="P79" s="258">
        <v>68</v>
      </c>
    </row>
    <row r="80" spans="1:16" ht="12.75">
      <c r="A80" s="15"/>
      <c r="B80" s="49" t="s">
        <v>11</v>
      </c>
      <c r="C80" s="258">
        <v>2</v>
      </c>
      <c r="D80" s="258">
        <v>3</v>
      </c>
      <c r="E80" s="258">
        <v>11</v>
      </c>
      <c r="F80" s="258">
        <v>13</v>
      </c>
      <c r="G80" s="258">
        <v>36</v>
      </c>
      <c r="H80" s="258">
        <v>25</v>
      </c>
      <c r="I80" s="258">
        <v>96</v>
      </c>
      <c r="J80" s="258">
        <v>90</v>
      </c>
      <c r="K80" s="258">
        <v>32</v>
      </c>
      <c r="L80" s="258">
        <v>31</v>
      </c>
      <c r="M80" s="258">
        <v>14</v>
      </c>
      <c r="N80" s="258">
        <v>4</v>
      </c>
      <c r="O80" s="258">
        <v>50</v>
      </c>
      <c r="P80" s="258">
        <v>67</v>
      </c>
    </row>
    <row r="81" spans="1:16" ht="12.75">
      <c r="A81" s="16"/>
      <c r="B81" s="51" t="s">
        <v>12</v>
      </c>
      <c r="C81" s="258">
        <v>2</v>
      </c>
      <c r="D81" s="258">
        <v>5</v>
      </c>
      <c r="E81" s="258">
        <v>12</v>
      </c>
      <c r="F81" s="258">
        <v>17</v>
      </c>
      <c r="G81" s="258">
        <v>33</v>
      </c>
      <c r="H81" s="258">
        <v>24</v>
      </c>
      <c r="I81" s="258">
        <v>93</v>
      </c>
      <c r="J81" s="258">
        <v>92</v>
      </c>
      <c r="K81" s="258">
        <v>29</v>
      </c>
      <c r="L81" s="258">
        <v>31</v>
      </c>
      <c r="M81" s="258">
        <v>19</v>
      </c>
      <c r="N81" s="258">
        <v>6</v>
      </c>
      <c r="O81" s="258">
        <v>59</v>
      </c>
      <c r="P81" s="258">
        <v>66</v>
      </c>
    </row>
    <row r="82" spans="1:16" ht="12.75">
      <c r="A82" s="15"/>
      <c r="B82" s="52" t="s">
        <v>13</v>
      </c>
      <c r="C82" s="258">
        <v>1</v>
      </c>
      <c r="D82" s="258">
        <v>3</v>
      </c>
      <c r="E82" s="258">
        <v>12</v>
      </c>
      <c r="F82" s="258">
        <v>23</v>
      </c>
      <c r="G82" s="258">
        <v>41</v>
      </c>
      <c r="H82" s="258">
        <v>30</v>
      </c>
      <c r="I82" s="258">
        <v>100</v>
      </c>
      <c r="J82" s="258">
        <v>94</v>
      </c>
      <c r="K82" s="258">
        <v>33</v>
      </c>
      <c r="L82" s="258">
        <v>24</v>
      </c>
      <c r="M82" s="258">
        <v>17</v>
      </c>
      <c r="N82" s="258">
        <v>11</v>
      </c>
      <c r="O82" s="258">
        <v>55</v>
      </c>
      <c r="P82" s="258">
        <v>69</v>
      </c>
    </row>
    <row r="83" spans="1:16" ht="13.5" thickBot="1">
      <c r="A83" s="24"/>
      <c r="B83" s="55" t="s">
        <v>14</v>
      </c>
      <c r="C83" s="230">
        <v>3</v>
      </c>
      <c r="D83" s="230">
        <v>1</v>
      </c>
      <c r="E83" s="230">
        <v>14</v>
      </c>
      <c r="F83" s="230">
        <v>16</v>
      </c>
      <c r="G83" s="230">
        <v>35</v>
      </c>
      <c r="H83" s="230">
        <v>32</v>
      </c>
      <c r="I83" s="230">
        <v>106</v>
      </c>
      <c r="J83" s="230">
        <v>94</v>
      </c>
      <c r="K83" s="230">
        <v>26</v>
      </c>
      <c r="L83" s="230">
        <v>24</v>
      </c>
      <c r="M83" s="230">
        <v>15</v>
      </c>
      <c r="N83" s="230">
        <v>12</v>
      </c>
      <c r="O83" s="230">
        <v>61</v>
      </c>
      <c r="P83" s="230">
        <v>70</v>
      </c>
    </row>
    <row r="84" spans="2:16" ht="13.5" customHeight="1">
      <c r="B84" s="14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</row>
    <row r="85" spans="2:16" ht="13.5" customHeight="1" thickBot="1">
      <c r="B85" s="11"/>
      <c r="C85" s="11"/>
      <c r="D85" s="11"/>
      <c r="E85" s="11"/>
      <c r="F85" s="11"/>
      <c r="G85" s="11"/>
      <c r="H85" s="11"/>
      <c r="I85" s="11"/>
      <c r="J85" s="42"/>
      <c r="K85" s="42"/>
      <c r="L85" s="42"/>
      <c r="M85" s="42"/>
      <c r="N85" s="42"/>
      <c r="O85" s="42"/>
      <c r="P85" s="42"/>
    </row>
    <row r="86" spans="1:16" ht="26.25" customHeight="1">
      <c r="A86" s="1047" t="s">
        <v>24</v>
      </c>
      <c r="B86" s="1037"/>
      <c r="C86" s="1031" t="s">
        <v>250</v>
      </c>
      <c r="D86" s="1027"/>
      <c r="E86" s="1026" t="s">
        <v>239</v>
      </c>
      <c r="F86" s="1027"/>
      <c r="G86" s="1031" t="s">
        <v>240</v>
      </c>
      <c r="H86" s="1027"/>
      <c r="I86" s="1032" t="s">
        <v>31</v>
      </c>
      <c r="J86" s="1033"/>
      <c r="K86" s="1034"/>
      <c r="L86" s="42"/>
      <c r="M86" s="14"/>
      <c r="N86" s="14"/>
      <c r="O86" s="14"/>
      <c r="P86" s="14"/>
    </row>
    <row r="87" spans="1:16" ht="20.25" customHeight="1" thickBot="1">
      <c r="A87" s="1054"/>
      <c r="B87" s="1039"/>
      <c r="C87" s="121" t="s">
        <v>473</v>
      </c>
      <c r="D87" s="314" t="s">
        <v>471</v>
      </c>
      <c r="E87" s="121" t="s">
        <v>473</v>
      </c>
      <c r="F87" s="314" t="s">
        <v>471</v>
      </c>
      <c r="G87" s="121" t="s">
        <v>473</v>
      </c>
      <c r="H87" s="314" t="s">
        <v>471</v>
      </c>
      <c r="I87" s="121" t="s">
        <v>473</v>
      </c>
      <c r="J87" s="316" t="s">
        <v>471</v>
      </c>
      <c r="K87" s="314" t="s">
        <v>252</v>
      </c>
      <c r="L87" s="42"/>
      <c r="M87" s="14"/>
      <c r="N87" s="14"/>
      <c r="O87" s="14"/>
      <c r="P87" s="14"/>
    </row>
    <row r="88" spans="1:16" ht="13.5" customHeight="1">
      <c r="A88" s="40"/>
      <c r="B88" s="64" t="s">
        <v>3</v>
      </c>
      <c r="C88" s="231">
        <v>17</v>
      </c>
      <c r="D88" s="231">
        <v>12</v>
      </c>
      <c r="E88" s="231">
        <v>56</v>
      </c>
      <c r="F88" s="231">
        <v>63</v>
      </c>
      <c r="G88" s="231">
        <v>26</v>
      </c>
      <c r="H88" s="231">
        <v>9</v>
      </c>
      <c r="I88" s="315">
        <f>C72+E72+G72+I72+K72+M72+O72+C88+E88+G88</f>
        <v>247</v>
      </c>
      <c r="J88" s="231">
        <f>SUM(D72+F72+H72+J72+L72+N72+P72+D88+F88+H88)</f>
        <v>350</v>
      </c>
      <c r="K88" s="255">
        <f aca="true" t="shared" si="6" ref="K88:K99">100%-(J88/I88)</f>
        <v>-0.417004048582996</v>
      </c>
      <c r="L88" s="42"/>
      <c r="M88" s="14"/>
      <c r="N88" s="14"/>
      <c r="P88" s="14"/>
    </row>
    <row r="89" spans="1:16" ht="13.5" customHeight="1">
      <c r="A89" s="16"/>
      <c r="B89" s="51" t="s">
        <v>4</v>
      </c>
      <c r="C89" s="258">
        <v>20</v>
      </c>
      <c r="D89" s="258">
        <v>14</v>
      </c>
      <c r="E89" s="258">
        <v>53</v>
      </c>
      <c r="F89" s="258">
        <v>68</v>
      </c>
      <c r="G89" s="258">
        <v>26</v>
      </c>
      <c r="H89" s="258">
        <v>9</v>
      </c>
      <c r="I89" s="315">
        <f aca="true" t="shared" si="7" ref="I89:I99">C73+E73+G73+I73+K73+M73+O73+C89+E89+G89</f>
        <v>314</v>
      </c>
      <c r="J89" s="231">
        <f aca="true" t="shared" si="8" ref="J89:J98">SUM(D73+F73+H73+J73+L73+N73+P73+D89+F89+H89)</f>
        <v>339</v>
      </c>
      <c r="K89" s="256">
        <f t="shared" si="6"/>
        <v>-0.07961783439490455</v>
      </c>
      <c r="L89" s="42"/>
      <c r="M89" s="14"/>
      <c r="N89" s="14"/>
      <c r="O89" s="42"/>
      <c r="P89" s="14"/>
    </row>
    <row r="90" spans="1:16" ht="13.5" customHeight="1">
      <c r="A90" s="15"/>
      <c r="B90" s="49" t="s">
        <v>5</v>
      </c>
      <c r="C90" s="258">
        <v>15</v>
      </c>
      <c r="D90" s="258">
        <v>12</v>
      </c>
      <c r="E90" s="258">
        <v>52</v>
      </c>
      <c r="F90" s="258">
        <v>67</v>
      </c>
      <c r="G90" s="258">
        <v>15</v>
      </c>
      <c r="H90" s="258">
        <v>9</v>
      </c>
      <c r="I90" s="315">
        <f t="shared" si="7"/>
        <v>295</v>
      </c>
      <c r="J90" s="231">
        <f t="shared" si="8"/>
        <v>328</v>
      </c>
      <c r="K90" s="256">
        <f t="shared" si="6"/>
        <v>-0.11186440677966103</v>
      </c>
      <c r="L90" s="42"/>
      <c r="M90" s="14"/>
      <c r="N90" s="14"/>
      <c r="O90" s="42"/>
      <c r="P90" s="14"/>
    </row>
    <row r="91" spans="1:16" ht="13.5" customHeight="1">
      <c r="A91" s="16"/>
      <c r="B91" s="51" t="s">
        <v>6</v>
      </c>
      <c r="C91" s="258">
        <v>17</v>
      </c>
      <c r="D91" s="258">
        <v>15</v>
      </c>
      <c r="E91" s="258">
        <v>64</v>
      </c>
      <c r="F91" s="258">
        <v>62</v>
      </c>
      <c r="G91" s="258">
        <v>23</v>
      </c>
      <c r="H91" s="258">
        <v>16</v>
      </c>
      <c r="I91" s="315">
        <f t="shared" si="7"/>
        <v>315</v>
      </c>
      <c r="J91" s="231">
        <f t="shared" si="8"/>
        <v>335</v>
      </c>
      <c r="K91" s="256">
        <f t="shared" si="6"/>
        <v>-0.06349206349206349</v>
      </c>
      <c r="L91" s="42"/>
      <c r="M91" s="14"/>
      <c r="N91" s="14"/>
      <c r="O91" s="42"/>
      <c r="P91" s="14"/>
    </row>
    <row r="92" spans="1:16" ht="13.5" customHeight="1">
      <c r="A92" s="15"/>
      <c r="B92" s="49" t="s">
        <v>7</v>
      </c>
      <c r="C92" s="258">
        <v>15</v>
      </c>
      <c r="D92" s="258">
        <v>15</v>
      </c>
      <c r="E92" s="258">
        <v>74</v>
      </c>
      <c r="F92" s="258">
        <v>65</v>
      </c>
      <c r="G92" s="258">
        <v>19</v>
      </c>
      <c r="H92" s="258">
        <v>16</v>
      </c>
      <c r="I92" s="315">
        <f t="shared" si="7"/>
        <v>316</v>
      </c>
      <c r="J92" s="231">
        <f t="shared" si="8"/>
        <v>342</v>
      </c>
      <c r="K92" s="256">
        <f t="shared" si="6"/>
        <v>-0.08227848101265822</v>
      </c>
      <c r="L92" s="42"/>
      <c r="M92" s="14"/>
      <c r="N92" s="14"/>
      <c r="O92" s="42"/>
      <c r="P92" s="14"/>
    </row>
    <row r="93" spans="1:16" ht="13.5" customHeight="1">
      <c r="A93" s="16"/>
      <c r="B93" s="51" t="s">
        <v>8</v>
      </c>
      <c r="C93" s="258">
        <v>14</v>
      </c>
      <c r="D93" s="258">
        <v>11</v>
      </c>
      <c r="E93" s="258">
        <v>74</v>
      </c>
      <c r="F93" s="258">
        <v>66</v>
      </c>
      <c r="G93" s="258">
        <v>19</v>
      </c>
      <c r="H93" s="258">
        <v>17</v>
      </c>
      <c r="I93" s="315">
        <f t="shared" si="7"/>
        <v>346</v>
      </c>
      <c r="J93" s="231">
        <f t="shared" si="8"/>
        <v>338</v>
      </c>
      <c r="K93" s="256">
        <f t="shared" si="6"/>
        <v>0.023121387283236983</v>
      </c>
      <c r="L93" s="42"/>
      <c r="M93" s="14"/>
      <c r="N93" s="14"/>
      <c r="O93" s="42"/>
      <c r="P93" s="14"/>
    </row>
    <row r="94" spans="1:16" ht="13.5" customHeight="1">
      <c r="A94" s="15"/>
      <c r="B94" s="49" t="s">
        <v>9</v>
      </c>
      <c r="C94" s="258">
        <v>14</v>
      </c>
      <c r="D94" s="258">
        <v>11</v>
      </c>
      <c r="E94" s="258">
        <v>60</v>
      </c>
      <c r="F94" s="258">
        <v>76</v>
      </c>
      <c r="G94" s="258">
        <v>13</v>
      </c>
      <c r="H94" s="258">
        <v>17</v>
      </c>
      <c r="I94" s="315">
        <f t="shared" si="7"/>
        <v>321</v>
      </c>
      <c r="J94" s="231">
        <f t="shared" si="8"/>
        <v>324</v>
      </c>
      <c r="K94" s="256">
        <f t="shared" si="6"/>
        <v>-0.009345794392523255</v>
      </c>
      <c r="L94" s="42"/>
      <c r="M94" s="14"/>
      <c r="N94" s="14"/>
      <c r="O94" s="42"/>
      <c r="P94" s="14"/>
    </row>
    <row r="95" spans="1:16" ht="13.5" customHeight="1">
      <c r="A95" s="16"/>
      <c r="B95" s="51" t="s">
        <v>10</v>
      </c>
      <c r="C95" s="258">
        <v>16</v>
      </c>
      <c r="D95" s="258">
        <v>17</v>
      </c>
      <c r="E95" s="258">
        <v>81</v>
      </c>
      <c r="F95" s="258">
        <v>79</v>
      </c>
      <c r="G95" s="258">
        <v>8</v>
      </c>
      <c r="H95" s="258">
        <v>17</v>
      </c>
      <c r="I95" s="315">
        <f t="shared" si="7"/>
        <v>349</v>
      </c>
      <c r="J95" s="231">
        <f t="shared" si="8"/>
        <v>332</v>
      </c>
      <c r="K95" s="256">
        <f t="shared" si="6"/>
        <v>0.04871060171919772</v>
      </c>
      <c r="L95" s="42"/>
      <c r="M95" s="14"/>
      <c r="N95" s="14"/>
      <c r="O95" s="42"/>
      <c r="P95" s="14"/>
    </row>
    <row r="96" spans="1:16" ht="13.5" customHeight="1">
      <c r="A96" s="15"/>
      <c r="B96" s="49" t="s">
        <v>11</v>
      </c>
      <c r="C96" s="258">
        <v>16</v>
      </c>
      <c r="D96" s="258">
        <v>20</v>
      </c>
      <c r="E96" s="258">
        <v>81</v>
      </c>
      <c r="F96" s="258">
        <v>86</v>
      </c>
      <c r="G96" s="258">
        <v>13</v>
      </c>
      <c r="H96" s="258">
        <v>20</v>
      </c>
      <c r="I96" s="315">
        <f t="shared" si="7"/>
        <v>351</v>
      </c>
      <c r="J96" s="231">
        <f t="shared" si="8"/>
        <v>359</v>
      </c>
      <c r="K96" s="256">
        <f t="shared" si="6"/>
        <v>-0.02279202279202286</v>
      </c>
      <c r="L96" s="42"/>
      <c r="M96" s="14"/>
      <c r="N96" s="14"/>
      <c r="O96" s="42"/>
      <c r="P96" s="14"/>
    </row>
    <row r="97" spans="1:16" ht="13.5" customHeight="1">
      <c r="A97" s="16"/>
      <c r="B97" s="51" t="s">
        <v>12</v>
      </c>
      <c r="C97" s="258">
        <v>15</v>
      </c>
      <c r="D97" s="258">
        <v>20</v>
      </c>
      <c r="E97" s="258">
        <v>58</v>
      </c>
      <c r="F97" s="258">
        <v>84</v>
      </c>
      <c r="G97" s="258">
        <v>7</v>
      </c>
      <c r="H97" s="258">
        <v>18</v>
      </c>
      <c r="I97" s="315">
        <f t="shared" si="7"/>
        <v>327</v>
      </c>
      <c r="J97" s="231">
        <f t="shared" si="8"/>
        <v>363</v>
      </c>
      <c r="K97" s="256">
        <f t="shared" si="6"/>
        <v>-0.11009174311926606</v>
      </c>
      <c r="L97" s="42"/>
      <c r="M97" s="14"/>
      <c r="N97" s="14"/>
      <c r="O97" s="42"/>
      <c r="P97" s="14"/>
    </row>
    <row r="98" spans="1:16" ht="12.75" customHeight="1">
      <c r="A98" s="15"/>
      <c r="B98" s="52" t="s">
        <v>13</v>
      </c>
      <c r="C98" s="258">
        <v>15</v>
      </c>
      <c r="D98" s="258">
        <v>18</v>
      </c>
      <c r="E98" s="258">
        <v>68</v>
      </c>
      <c r="F98" s="258">
        <v>84</v>
      </c>
      <c r="G98" s="258">
        <v>6</v>
      </c>
      <c r="H98" s="258">
        <v>22</v>
      </c>
      <c r="I98" s="44">
        <f t="shared" si="7"/>
        <v>348</v>
      </c>
      <c r="J98" s="231">
        <f t="shared" si="8"/>
        <v>378</v>
      </c>
      <c r="K98" s="256">
        <f t="shared" si="6"/>
        <v>-0.0862068965517242</v>
      </c>
      <c r="L98" s="42"/>
      <c r="M98" s="14"/>
      <c r="N98" s="14"/>
      <c r="O98" s="42"/>
      <c r="P98" s="14"/>
    </row>
    <row r="99" spans="1:16" ht="13.5" thickBot="1">
      <c r="A99" s="24"/>
      <c r="B99" s="55" t="s">
        <v>14</v>
      </c>
      <c r="C99" s="230">
        <v>15</v>
      </c>
      <c r="D99" s="230">
        <v>16</v>
      </c>
      <c r="E99" s="230">
        <v>66</v>
      </c>
      <c r="F99" s="230">
        <v>88</v>
      </c>
      <c r="G99" s="230">
        <v>9</v>
      </c>
      <c r="H99" s="230">
        <v>17</v>
      </c>
      <c r="I99" s="597">
        <f t="shared" si="7"/>
        <v>350</v>
      </c>
      <c r="J99" s="597"/>
      <c r="K99" s="257">
        <f t="shared" si="6"/>
        <v>1</v>
      </c>
      <c r="L99" s="42"/>
      <c r="M99" s="14"/>
      <c r="N99" s="14"/>
      <c r="O99" s="42"/>
      <c r="P99" s="14"/>
    </row>
    <row r="100" spans="1:16" ht="12.75">
      <c r="A100" s="1049"/>
      <c r="B100" s="1049"/>
      <c r="C100" s="43"/>
      <c r="D100" s="43"/>
      <c r="E100" s="43"/>
      <c r="F100" s="43"/>
      <c r="G100" s="43"/>
      <c r="H100" s="43"/>
      <c r="I100" s="43"/>
      <c r="J100" s="43"/>
      <c r="K100" s="42"/>
      <c r="L100" s="42"/>
      <c r="M100" s="43"/>
      <c r="N100" s="43"/>
      <c r="O100" s="42"/>
      <c r="P100" s="42"/>
    </row>
    <row r="101" spans="1:16" ht="12.75">
      <c r="A101" s="56"/>
      <c r="B101" s="56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42"/>
    </row>
    <row r="102" spans="1:16" ht="13.5" thickBot="1">
      <c r="A102" s="56"/>
      <c r="B102" s="56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42"/>
    </row>
    <row r="103" spans="1:16" ht="27" customHeight="1">
      <c r="A103" s="1047" t="s">
        <v>109</v>
      </c>
      <c r="B103" s="1037"/>
      <c r="C103" s="1026" t="s">
        <v>241</v>
      </c>
      <c r="D103" s="1027"/>
      <c r="E103" s="1026" t="s">
        <v>244</v>
      </c>
      <c r="F103" s="1027"/>
      <c r="G103" s="1031" t="s">
        <v>249</v>
      </c>
      <c r="H103" s="1027"/>
      <c r="I103" s="1026" t="s">
        <v>245</v>
      </c>
      <c r="J103" s="1027"/>
      <c r="K103" s="1026" t="s">
        <v>246</v>
      </c>
      <c r="L103" s="1027"/>
      <c r="M103" s="1031" t="s">
        <v>247</v>
      </c>
      <c r="N103" s="1027"/>
      <c r="O103" s="1026" t="s">
        <v>248</v>
      </c>
      <c r="P103" s="1027"/>
    </row>
    <row r="104" spans="1:16" ht="13.5" thickBot="1">
      <c r="A104" s="1054"/>
      <c r="B104" s="1039"/>
      <c r="C104" s="121" t="s">
        <v>448</v>
      </c>
      <c r="D104" s="314" t="s">
        <v>471</v>
      </c>
      <c r="E104" s="121" t="s">
        <v>448</v>
      </c>
      <c r="F104" s="314" t="s">
        <v>471</v>
      </c>
      <c r="G104" s="121" t="s">
        <v>448</v>
      </c>
      <c r="H104" s="314" t="s">
        <v>471</v>
      </c>
      <c r="I104" s="121" t="s">
        <v>448</v>
      </c>
      <c r="J104" s="314" t="s">
        <v>471</v>
      </c>
      <c r="K104" s="121" t="s">
        <v>448</v>
      </c>
      <c r="L104" s="122" t="s">
        <v>471</v>
      </c>
      <c r="M104" s="123" t="s">
        <v>448</v>
      </c>
      <c r="N104" s="314" t="s">
        <v>471</v>
      </c>
      <c r="O104" s="121" t="s">
        <v>448</v>
      </c>
      <c r="P104" s="314" t="s">
        <v>471</v>
      </c>
    </row>
    <row r="105" spans="1:16" ht="12.75">
      <c r="A105" s="40"/>
      <c r="B105" s="63" t="s">
        <v>3</v>
      </c>
      <c r="C105" s="315">
        <v>0</v>
      </c>
      <c r="D105" s="315">
        <v>0</v>
      </c>
      <c r="E105" s="231">
        <v>1</v>
      </c>
      <c r="F105" s="231">
        <v>8</v>
      </c>
      <c r="G105" s="231">
        <v>3</v>
      </c>
      <c r="H105" s="231">
        <v>24</v>
      </c>
      <c r="I105" s="231">
        <v>33</v>
      </c>
      <c r="J105" s="231">
        <v>53</v>
      </c>
      <c r="K105" s="231">
        <v>3</v>
      </c>
      <c r="L105" s="231">
        <v>20</v>
      </c>
      <c r="M105" s="231">
        <v>0</v>
      </c>
      <c r="N105" s="231">
        <v>2</v>
      </c>
      <c r="O105" s="231">
        <v>14</v>
      </c>
      <c r="P105" s="231">
        <v>12</v>
      </c>
    </row>
    <row r="106" spans="1:16" ht="12.75">
      <c r="A106" s="16"/>
      <c r="B106" s="51" t="s">
        <v>4</v>
      </c>
      <c r="C106" s="44">
        <v>0</v>
      </c>
      <c r="D106" s="44">
        <v>0</v>
      </c>
      <c r="E106" s="258">
        <v>1</v>
      </c>
      <c r="F106" s="258">
        <v>6</v>
      </c>
      <c r="G106" s="258">
        <v>3</v>
      </c>
      <c r="H106" s="258">
        <v>27</v>
      </c>
      <c r="I106" s="258">
        <v>35</v>
      </c>
      <c r="J106" s="258">
        <v>52</v>
      </c>
      <c r="K106" s="258">
        <v>2</v>
      </c>
      <c r="L106" s="258">
        <v>19</v>
      </c>
      <c r="M106" s="258">
        <v>0</v>
      </c>
      <c r="N106" s="258">
        <v>6</v>
      </c>
      <c r="O106" s="258">
        <v>12</v>
      </c>
      <c r="P106" s="258">
        <v>13</v>
      </c>
    </row>
    <row r="107" spans="1:16" ht="12.75">
      <c r="A107" s="15"/>
      <c r="B107" s="49" t="s">
        <v>5</v>
      </c>
      <c r="C107" s="44">
        <v>0</v>
      </c>
      <c r="D107" s="44">
        <v>0</v>
      </c>
      <c r="E107" s="258">
        <v>2</v>
      </c>
      <c r="F107" s="258">
        <v>6</v>
      </c>
      <c r="G107" s="258">
        <v>8</v>
      </c>
      <c r="H107" s="258">
        <v>26</v>
      </c>
      <c r="I107" s="258">
        <v>37</v>
      </c>
      <c r="J107" s="258">
        <v>55</v>
      </c>
      <c r="K107" s="258">
        <v>1</v>
      </c>
      <c r="L107" s="258">
        <v>14</v>
      </c>
      <c r="M107" s="258">
        <v>0</v>
      </c>
      <c r="N107" s="258">
        <v>5</v>
      </c>
      <c r="O107" s="258">
        <v>12</v>
      </c>
      <c r="P107" s="258">
        <v>14</v>
      </c>
    </row>
    <row r="108" spans="1:16" ht="12.75">
      <c r="A108" s="16"/>
      <c r="B108" s="51" t="s">
        <v>6</v>
      </c>
      <c r="C108" s="44">
        <v>0</v>
      </c>
      <c r="D108" s="44">
        <v>0</v>
      </c>
      <c r="E108" s="258">
        <v>1</v>
      </c>
      <c r="F108" s="258">
        <v>6</v>
      </c>
      <c r="G108" s="258">
        <v>6</v>
      </c>
      <c r="H108" s="258">
        <v>25</v>
      </c>
      <c r="I108" s="258">
        <v>36</v>
      </c>
      <c r="J108" s="258">
        <v>60</v>
      </c>
      <c r="K108" s="258">
        <v>1</v>
      </c>
      <c r="L108" s="258">
        <v>14</v>
      </c>
      <c r="M108" s="258">
        <v>0</v>
      </c>
      <c r="N108" s="258">
        <v>4</v>
      </c>
      <c r="O108" s="258">
        <v>13</v>
      </c>
      <c r="P108" s="258">
        <v>14</v>
      </c>
    </row>
    <row r="109" spans="1:16" ht="12.75">
      <c r="A109" s="15"/>
      <c r="B109" s="49" t="s">
        <v>7</v>
      </c>
      <c r="C109" s="44">
        <v>0</v>
      </c>
      <c r="D109" s="44">
        <v>0</v>
      </c>
      <c r="E109" s="258">
        <v>5</v>
      </c>
      <c r="F109" s="258">
        <v>4</v>
      </c>
      <c r="G109" s="258">
        <v>5</v>
      </c>
      <c r="H109" s="258">
        <v>22</v>
      </c>
      <c r="I109" s="258">
        <v>34</v>
      </c>
      <c r="J109" s="258">
        <v>60</v>
      </c>
      <c r="K109" s="258">
        <v>1</v>
      </c>
      <c r="L109" s="258">
        <v>17</v>
      </c>
      <c r="M109" s="258">
        <v>0</v>
      </c>
      <c r="N109" s="258">
        <v>5</v>
      </c>
      <c r="O109" s="258">
        <v>14</v>
      </c>
      <c r="P109" s="258">
        <v>15</v>
      </c>
    </row>
    <row r="110" spans="1:16" ht="12.75">
      <c r="A110" s="16"/>
      <c r="B110" s="51" t="s">
        <v>8</v>
      </c>
      <c r="C110" s="44">
        <v>1</v>
      </c>
      <c r="D110" s="44">
        <v>0</v>
      </c>
      <c r="E110" s="258">
        <v>4</v>
      </c>
      <c r="F110" s="258">
        <v>3</v>
      </c>
      <c r="G110" s="258">
        <v>4</v>
      </c>
      <c r="H110" s="258">
        <v>24</v>
      </c>
      <c r="I110" s="258">
        <v>42</v>
      </c>
      <c r="J110" s="258">
        <v>65</v>
      </c>
      <c r="K110" s="258">
        <v>1</v>
      </c>
      <c r="L110" s="258">
        <v>11</v>
      </c>
      <c r="M110" s="258">
        <v>0</v>
      </c>
      <c r="N110" s="258">
        <v>4</v>
      </c>
      <c r="O110" s="258">
        <v>15</v>
      </c>
      <c r="P110" s="258">
        <v>14</v>
      </c>
    </row>
    <row r="111" spans="1:17" ht="12.75">
      <c r="A111" s="15"/>
      <c r="B111" s="49" t="s">
        <v>9</v>
      </c>
      <c r="C111" s="44">
        <v>1</v>
      </c>
      <c r="D111" s="44">
        <v>0</v>
      </c>
      <c r="E111" s="258">
        <v>5</v>
      </c>
      <c r="F111" s="258">
        <v>11</v>
      </c>
      <c r="G111" s="258">
        <v>4</v>
      </c>
      <c r="H111" s="258">
        <v>22</v>
      </c>
      <c r="I111" s="258">
        <v>43</v>
      </c>
      <c r="J111" s="258">
        <v>66</v>
      </c>
      <c r="K111" s="258">
        <v>8</v>
      </c>
      <c r="L111" s="258">
        <v>10</v>
      </c>
      <c r="M111" s="258">
        <v>0</v>
      </c>
      <c r="N111" s="258">
        <v>2</v>
      </c>
      <c r="O111" s="258">
        <v>11</v>
      </c>
      <c r="P111" s="258">
        <v>15</v>
      </c>
      <c r="Q111" s="43"/>
    </row>
    <row r="112" spans="1:16" ht="12.75">
      <c r="A112" s="16"/>
      <c r="B112" s="51" t="s">
        <v>10</v>
      </c>
      <c r="C112" s="44">
        <v>0</v>
      </c>
      <c r="D112" s="44">
        <v>0</v>
      </c>
      <c r="E112" s="258">
        <v>5</v>
      </c>
      <c r="F112" s="258">
        <v>16</v>
      </c>
      <c r="G112" s="258">
        <v>9</v>
      </c>
      <c r="H112" s="258">
        <v>28</v>
      </c>
      <c r="I112" s="258">
        <v>47</v>
      </c>
      <c r="J112" s="258">
        <v>71</v>
      </c>
      <c r="K112" s="258">
        <v>10</v>
      </c>
      <c r="L112" s="258">
        <v>14</v>
      </c>
      <c r="M112" s="258">
        <v>1</v>
      </c>
      <c r="N112" s="258">
        <v>1</v>
      </c>
      <c r="O112" s="258">
        <v>12</v>
      </c>
      <c r="P112" s="258">
        <v>13</v>
      </c>
    </row>
    <row r="113" spans="1:16" ht="12.75">
      <c r="A113" s="15"/>
      <c r="B113" s="49" t="s">
        <v>11</v>
      </c>
      <c r="C113" s="44">
        <v>3</v>
      </c>
      <c r="D113" s="44">
        <v>0</v>
      </c>
      <c r="E113" s="258">
        <v>9</v>
      </c>
      <c r="F113" s="258">
        <v>12</v>
      </c>
      <c r="G113" s="258">
        <v>11</v>
      </c>
      <c r="H113" s="258">
        <v>28</v>
      </c>
      <c r="I113" s="258">
        <v>50</v>
      </c>
      <c r="J113" s="258">
        <v>71</v>
      </c>
      <c r="K113" s="258">
        <v>12</v>
      </c>
      <c r="L113" s="258">
        <v>13</v>
      </c>
      <c r="M113" s="258">
        <v>1</v>
      </c>
      <c r="N113" s="258">
        <v>1</v>
      </c>
      <c r="O113" s="258">
        <v>1</v>
      </c>
      <c r="P113" s="258">
        <v>12</v>
      </c>
    </row>
    <row r="114" spans="1:16" ht="12.75">
      <c r="A114" s="16"/>
      <c r="B114" s="51" t="s">
        <v>12</v>
      </c>
      <c r="C114" s="44">
        <v>2</v>
      </c>
      <c r="D114" s="44">
        <v>0</v>
      </c>
      <c r="E114" s="258">
        <v>10</v>
      </c>
      <c r="F114" s="258">
        <v>17</v>
      </c>
      <c r="G114" s="258">
        <v>13</v>
      </c>
      <c r="H114" s="258">
        <v>30</v>
      </c>
      <c r="I114" s="258">
        <v>47</v>
      </c>
      <c r="J114" s="258">
        <v>66</v>
      </c>
      <c r="K114" s="258">
        <v>11</v>
      </c>
      <c r="L114" s="258">
        <v>12</v>
      </c>
      <c r="M114" s="258">
        <v>2</v>
      </c>
      <c r="N114" s="258">
        <v>1</v>
      </c>
      <c r="O114" s="258">
        <v>8</v>
      </c>
      <c r="P114" s="258">
        <v>12</v>
      </c>
    </row>
    <row r="115" spans="1:16" ht="12.75">
      <c r="A115" s="15"/>
      <c r="B115" s="52" t="s">
        <v>13</v>
      </c>
      <c r="C115" s="44">
        <v>2</v>
      </c>
      <c r="D115" s="44">
        <v>0</v>
      </c>
      <c r="E115" s="258">
        <v>10</v>
      </c>
      <c r="F115" s="258">
        <v>17</v>
      </c>
      <c r="G115" s="258">
        <v>17</v>
      </c>
      <c r="H115" s="258">
        <v>32</v>
      </c>
      <c r="I115" s="258">
        <v>51</v>
      </c>
      <c r="J115" s="258">
        <v>65</v>
      </c>
      <c r="K115" s="258">
        <v>14</v>
      </c>
      <c r="L115" s="258">
        <v>10</v>
      </c>
      <c r="M115" s="258">
        <v>1</v>
      </c>
      <c r="N115" s="258">
        <v>1</v>
      </c>
      <c r="O115" s="258">
        <v>9</v>
      </c>
      <c r="P115" s="258">
        <v>8</v>
      </c>
    </row>
    <row r="116" spans="1:16" ht="13.5" thickBot="1">
      <c r="A116" s="24"/>
      <c r="B116" s="55" t="s">
        <v>14</v>
      </c>
      <c r="C116" s="46">
        <v>2</v>
      </c>
      <c r="D116" s="46">
        <v>0</v>
      </c>
      <c r="E116" s="230">
        <v>10</v>
      </c>
      <c r="F116" s="230">
        <v>9</v>
      </c>
      <c r="G116" s="230">
        <v>21</v>
      </c>
      <c r="H116" s="230">
        <v>31</v>
      </c>
      <c r="I116" s="230">
        <v>47</v>
      </c>
      <c r="J116" s="230">
        <v>67</v>
      </c>
      <c r="K116" s="230">
        <v>17</v>
      </c>
      <c r="L116" s="230">
        <v>7</v>
      </c>
      <c r="M116" s="230">
        <v>1</v>
      </c>
      <c r="N116" s="230">
        <v>1</v>
      </c>
      <c r="O116" s="230">
        <v>9</v>
      </c>
      <c r="P116" s="230">
        <v>9</v>
      </c>
    </row>
    <row r="117" spans="2:16" ht="13.5" customHeight="1">
      <c r="B117" s="14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</row>
    <row r="118" spans="2:16" ht="13.5" customHeight="1" thickBot="1">
      <c r="B118" s="14"/>
      <c r="C118" s="11"/>
      <c r="D118" s="11"/>
      <c r="E118" s="11"/>
      <c r="F118" s="11"/>
      <c r="G118" s="11"/>
      <c r="H118" s="42"/>
      <c r="I118" s="42"/>
      <c r="J118" s="42"/>
      <c r="K118" s="42"/>
      <c r="L118" s="42"/>
      <c r="M118" s="42"/>
      <c r="N118" s="42"/>
      <c r="O118" s="42"/>
      <c r="P118" s="42"/>
    </row>
    <row r="119" spans="1:16" ht="27.75" customHeight="1">
      <c r="A119" s="1047" t="s">
        <v>110</v>
      </c>
      <c r="B119" s="1037"/>
      <c r="C119" s="1031" t="s">
        <v>250</v>
      </c>
      <c r="D119" s="1027"/>
      <c r="E119" s="1026" t="s">
        <v>239</v>
      </c>
      <c r="F119" s="1027"/>
      <c r="G119" s="1031" t="s">
        <v>240</v>
      </c>
      <c r="H119" s="1027"/>
      <c r="I119" s="1032" t="s">
        <v>111</v>
      </c>
      <c r="J119" s="1033"/>
      <c r="K119" s="1034"/>
      <c r="L119" s="42"/>
      <c r="M119" s="14"/>
      <c r="N119" s="14"/>
      <c r="O119" s="14"/>
      <c r="P119" s="14"/>
    </row>
    <row r="120" spans="1:16" ht="23.25" customHeight="1" thickBot="1">
      <c r="A120" s="1054"/>
      <c r="B120" s="1039"/>
      <c r="C120" s="121" t="s">
        <v>473</v>
      </c>
      <c r="D120" s="314" t="s">
        <v>471</v>
      </c>
      <c r="E120" s="121" t="s">
        <v>473</v>
      </c>
      <c r="F120" s="314" t="s">
        <v>471</v>
      </c>
      <c r="G120" s="121" t="s">
        <v>473</v>
      </c>
      <c r="H120" s="314" t="s">
        <v>471</v>
      </c>
      <c r="I120" s="121" t="s">
        <v>448</v>
      </c>
      <c r="J120" s="316" t="s">
        <v>471</v>
      </c>
      <c r="K120" s="314" t="s">
        <v>252</v>
      </c>
      <c r="L120" s="42"/>
      <c r="M120" s="14"/>
      <c r="N120" s="14"/>
      <c r="O120" s="14"/>
      <c r="P120" s="14"/>
    </row>
    <row r="121" spans="1:16" ht="13.5" customHeight="1">
      <c r="A121" s="40"/>
      <c r="B121" s="64" t="s">
        <v>3</v>
      </c>
      <c r="C121" s="231">
        <v>0</v>
      </c>
      <c r="D121" s="231">
        <v>0</v>
      </c>
      <c r="E121" s="231">
        <v>0</v>
      </c>
      <c r="F121" s="231">
        <v>0</v>
      </c>
      <c r="G121" s="231">
        <v>9</v>
      </c>
      <c r="H121" s="231">
        <v>12</v>
      </c>
      <c r="I121" s="231">
        <f>SUM(C105+E105+G105+I105+K105+M105+O105+C132+E121+G121)</f>
        <v>63</v>
      </c>
      <c r="J121" s="231">
        <f>SUM(D105+F105+H105+J105+L105+N105+P105+D121+F121+H121)</f>
        <v>131</v>
      </c>
      <c r="K121" s="255">
        <f aca="true" t="shared" si="9" ref="K121:K132">100%-(J121/I121)</f>
        <v>-1.0793650793650795</v>
      </c>
      <c r="L121" s="42"/>
      <c r="M121" s="14"/>
      <c r="N121" s="14"/>
      <c r="O121" s="42"/>
      <c r="P121" s="14"/>
    </row>
    <row r="122" spans="1:16" ht="13.5" customHeight="1">
      <c r="A122" s="16"/>
      <c r="B122" s="9" t="s">
        <v>4</v>
      </c>
      <c r="C122" s="258">
        <v>0</v>
      </c>
      <c r="D122" s="258">
        <v>0</v>
      </c>
      <c r="E122" s="258">
        <v>0</v>
      </c>
      <c r="F122" s="258">
        <v>0</v>
      </c>
      <c r="G122" s="258">
        <v>9</v>
      </c>
      <c r="H122" s="258">
        <v>12</v>
      </c>
      <c r="I122" s="231">
        <f aca="true" t="shared" si="10" ref="I122:I132">SUM(C106+E106+G106+I106+K106+M106+O106+C122+E122+G122)</f>
        <v>62</v>
      </c>
      <c r="J122" s="231">
        <f aca="true" t="shared" si="11" ref="J122:J132">SUM(D106+F106+H106+J106+L106+N106+P106+D122+F122+H122)</f>
        <v>135</v>
      </c>
      <c r="K122" s="256">
        <f t="shared" si="9"/>
        <v>-1.1774193548387095</v>
      </c>
      <c r="L122" s="42"/>
      <c r="M122" s="14"/>
      <c r="N122" s="14"/>
      <c r="O122" s="42"/>
      <c r="P122" s="14"/>
    </row>
    <row r="123" spans="1:16" ht="13.5" customHeight="1">
      <c r="A123" s="15"/>
      <c r="B123" s="8" t="s">
        <v>5</v>
      </c>
      <c r="C123" s="258">
        <v>0</v>
      </c>
      <c r="D123" s="258">
        <v>0</v>
      </c>
      <c r="E123" s="258">
        <v>0</v>
      </c>
      <c r="F123" s="258">
        <v>0</v>
      </c>
      <c r="G123" s="258">
        <v>12</v>
      </c>
      <c r="H123" s="258">
        <v>12</v>
      </c>
      <c r="I123" s="231">
        <f t="shared" si="10"/>
        <v>72</v>
      </c>
      <c r="J123" s="231">
        <f t="shared" si="11"/>
        <v>132</v>
      </c>
      <c r="K123" s="256">
        <f t="shared" si="9"/>
        <v>-0.8333333333333333</v>
      </c>
      <c r="L123" s="42"/>
      <c r="M123" s="14"/>
      <c r="N123" s="14"/>
      <c r="O123" s="42"/>
      <c r="P123" s="14"/>
    </row>
    <row r="124" spans="1:16" ht="13.5" customHeight="1">
      <c r="A124" s="16"/>
      <c r="B124" s="9" t="s">
        <v>6</v>
      </c>
      <c r="C124" s="258">
        <v>0</v>
      </c>
      <c r="D124" s="258">
        <v>0</v>
      </c>
      <c r="E124" s="258">
        <v>0</v>
      </c>
      <c r="F124" s="258">
        <v>0</v>
      </c>
      <c r="G124" s="258">
        <v>11</v>
      </c>
      <c r="H124" s="258">
        <v>6</v>
      </c>
      <c r="I124" s="231">
        <f t="shared" si="10"/>
        <v>68</v>
      </c>
      <c r="J124" s="231">
        <f t="shared" si="11"/>
        <v>129</v>
      </c>
      <c r="K124" s="256">
        <f t="shared" si="9"/>
        <v>-0.8970588235294117</v>
      </c>
      <c r="L124" s="42"/>
      <c r="M124" s="14"/>
      <c r="N124" s="14"/>
      <c r="O124" s="42"/>
      <c r="P124" s="14"/>
    </row>
    <row r="125" spans="1:16" ht="13.5" customHeight="1">
      <c r="A125" s="15"/>
      <c r="B125" s="8" t="s">
        <v>7</v>
      </c>
      <c r="C125" s="258">
        <v>0</v>
      </c>
      <c r="D125" s="258">
        <v>0</v>
      </c>
      <c r="E125" s="258">
        <v>0</v>
      </c>
      <c r="F125" s="258">
        <v>0</v>
      </c>
      <c r="G125" s="258">
        <v>11</v>
      </c>
      <c r="H125" s="258">
        <v>6</v>
      </c>
      <c r="I125" s="231">
        <f t="shared" si="10"/>
        <v>70</v>
      </c>
      <c r="J125" s="231">
        <f t="shared" si="11"/>
        <v>129</v>
      </c>
      <c r="K125" s="256">
        <f t="shared" si="9"/>
        <v>-0.8428571428571427</v>
      </c>
      <c r="L125" s="42"/>
      <c r="M125" s="14"/>
      <c r="N125" s="14"/>
      <c r="O125" s="42"/>
      <c r="P125" s="14"/>
    </row>
    <row r="126" spans="1:16" ht="13.5" customHeight="1">
      <c r="A126" s="16"/>
      <c r="B126" s="9" t="s">
        <v>8</v>
      </c>
      <c r="C126" s="258">
        <v>0</v>
      </c>
      <c r="D126" s="258">
        <v>0</v>
      </c>
      <c r="E126" s="258">
        <v>0</v>
      </c>
      <c r="F126" s="258">
        <v>0</v>
      </c>
      <c r="G126" s="258">
        <v>11</v>
      </c>
      <c r="H126" s="258">
        <v>9</v>
      </c>
      <c r="I126" s="231">
        <f t="shared" si="10"/>
        <v>78</v>
      </c>
      <c r="J126" s="231">
        <f t="shared" si="11"/>
        <v>130</v>
      </c>
      <c r="K126" s="256">
        <f t="shared" si="9"/>
        <v>-0.6666666666666667</v>
      </c>
      <c r="L126" s="42"/>
      <c r="M126" s="14"/>
      <c r="N126" s="14"/>
      <c r="O126" s="42"/>
      <c r="P126" s="14"/>
    </row>
    <row r="127" spans="1:16" ht="13.5" customHeight="1">
      <c r="A127" s="15"/>
      <c r="B127" s="8" t="s">
        <v>9</v>
      </c>
      <c r="C127" s="258">
        <v>0</v>
      </c>
      <c r="D127" s="258">
        <v>0</v>
      </c>
      <c r="E127" s="258">
        <v>0</v>
      </c>
      <c r="F127" s="258">
        <v>0</v>
      </c>
      <c r="G127" s="258">
        <v>9</v>
      </c>
      <c r="H127" s="258">
        <v>7</v>
      </c>
      <c r="I127" s="231">
        <f t="shared" si="10"/>
        <v>81</v>
      </c>
      <c r="J127" s="231">
        <f t="shared" si="11"/>
        <v>133</v>
      </c>
      <c r="K127" s="256">
        <f t="shared" si="9"/>
        <v>-0.6419753086419753</v>
      </c>
      <c r="L127" s="42"/>
      <c r="M127" s="14"/>
      <c r="N127" s="14"/>
      <c r="O127" s="42"/>
      <c r="P127" s="14"/>
    </row>
    <row r="128" spans="1:16" ht="13.5" customHeight="1">
      <c r="A128" s="16"/>
      <c r="B128" s="9" t="s">
        <v>10</v>
      </c>
      <c r="C128" s="258">
        <v>0</v>
      </c>
      <c r="D128" s="258">
        <v>1</v>
      </c>
      <c r="E128" s="258">
        <v>0</v>
      </c>
      <c r="F128" s="258">
        <v>0</v>
      </c>
      <c r="G128" s="258">
        <v>15</v>
      </c>
      <c r="H128" s="258">
        <v>6</v>
      </c>
      <c r="I128" s="231">
        <f t="shared" si="10"/>
        <v>99</v>
      </c>
      <c r="J128" s="231">
        <f t="shared" si="11"/>
        <v>150</v>
      </c>
      <c r="K128" s="256">
        <f t="shared" si="9"/>
        <v>-0.5151515151515151</v>
      </c>
      <c r="L128" s="42"/>
      <c r="M128" s="14"/>
      <c r="N128" s="14"/>
      <c r="O128" s="42"/>
      <c r="P128" s="14"/>
    </row>
    <row r="129" spans="1:16" ht="13.5" customHeight="1">
      <c r="A129" s="15"/>
      <c r="B129" s="8" t="s">
        <v>11</v>
      </c>
      <c r="C129" s="258">
        <v>0</v>
      </c>
      <c r="D129" s="258">
        <v>1</v>
      </c>
      <c r="E129" s="258">
        <v>0</v>
      </c>
      <c r="F129" s="258">
        <v>0</v>
      </c>
      <c r="G129" s="258">
        <v>14</v>
      </c>
      <c r="H129" s="258">
        <v>9</v>
      </c>
      <c r="I129" s="231">
        <f t="shared" si="10"/>
        <v>101</v>
      </c>
      <c r="J129" s="231">
        <f t="shared" si="11"/>
        <v>147</v>
      </c>
      <c r="K129" s="256">
        <f t="shared" si="9"/>
        <v>-0.4554455445544554</v>
      </c>
      <c r="L129" s="42"/>
      <c r="M129" s="14"/>
      <c r="N129" s="14"/>
      <c r="O129" s="42"/>
      <c r="P129" s="14"/>
    </row>
    <row r="130" spans="1:16" ht="13.5" customHeight="1">
      <c r="A130" s="16"/>
      <c r="B130" s="9" t="s">
        <v>12</v>
      </c>
      <c r="C130" s="258">
        <v>0</v>
      </c>
      <c r="D130" s="258">
        <v>3</v>
      </c>
      <c r="E130" s="258">
        <v>0</v>
      </c>
      <c r="F130" s="258">
        <v>0</v>
      </c>
      <c r="G130" s="258">
        <v>13</v>
      </c>
      <c r="H130" s="258">
        <v>14</v>
      </c>
      <c r="I130" s="231">
        <f t="shared" si="10"/>
        <v>106</v>
      </c>
      <c r="J130" s="231">
        <f t="shared" si="11"/>
        <v>155</v>
      </c>
      <c r="K130" s="256">
        <f t="shared" si="9"/>
        <v>-0.46226415094339623</v>
      </c>
      <c r="L130" s="42"/>
      <c r="M130" s="14"/>
      <c r="N130" s="14"/>
      <c r="O130" s="42"/>
      <c r="P130" s="14"/>
    </row>
    <row r="131" spans="1:16" ht="12.75" customHeight="1">
      <c r="A131" s="15"/>
      <c r="B131" s="10" t="s">
        <v>13</v>
      </c>
      <c r="C131" s="258">
        <v>0</v>
      </c>
      <c r="D131" s="258">
        <v>3</v>
      </c>
      <c r="E131" s="258">
        <v>0</v>
      </c>
      <c r="F131" s="258">
        <v>0</v>
      </c>
      <c r="G131" s="258">
        <v>11</v>
      </c>
      <c r="H131" s="258">
        <v>17</v>
      </c>
      <c r="I131" s="231">
        <f t="shared" si="10"/>
        <v>115</v>
      </c>
      <c r="J131" s="231">
        <f t="shared" si="11"/>
        <v>153</v>
      </c>
      <c r="K131" s="256">
        <f t="shared" si="9"/>
        <v>-0.33043478260869574</v>
      </c>
      <c r="L131" s="42"/>
      <c r="M131" s="14"/>
      <c r="N131" s="14"/>
      <c r="O131" s="42"/>
      <c r="P131" s="14"/>
    </row>
    <row r="132" spans="1:16" ht="13.5" thickBot="1">
      <c r="A132" s="24"/>
      <c r="B132" s="61" t="s">
        <v>14</v>
      </c>
      <c r="C132" s="230">
        <v>0</v>
      </c>
      <c r="D132" s="230">
        <v>4</v>
      </c>
      <c r="E132" s="46">
        <v>0</v>
      </c>
      <c r="F132" s="46">
        <v>0</v>
      </c>
      <c r="G132" s="230">
        <v>11</v>
      </c>
      <c r="H132" s="230">
        <v>18</v>
      </c>
      <c r="I132" s="230">
        <f t="shared" si="10"/>
        <v>118</v>
      </c>
      <c r="J132" s="231">
        <f t="shared" si="11"/>
        <v>146</v>
      </c>
      <c r="K132" s="257">
        <f t="shared" si="9"/>
        <v>-0.23728813559322037</v>
      </c>
      <c r="L132" s="42"/>
      <c r="M132" s="14"/>
      <c r="N132" s="14"/>
      <c r="P132" s="14"/>
    </row>
    <row r="133" spans="1:16" ht="12.75">
      <c r="A133" s="1049"/>
      <c r="B133" s="1049"/>
      <c r="C133" s="43"/>
      <c r="D133" s="43"/>
      <c r="E133" s="43"/>
      <c r="F133" s="43"/>
      <c r="G133" s="43"/>
      <c r="H133" s="43"/>
      <c r="I133" s="43"/>
      <c r="J133" s="43"/>
      <c r="K133" s="42"/>
      <c r="L133" s="42"/>
      <c r="M133" s="43"/>
      <c r="N133" s="43"/>
      <c r="O133" s="42"/>
      <c r="P133" s="42"/>
    </row>
    <row r="134" spans="1:16" ht="12.75">
      <c r="A134" s="56"/>
      <c r="B134" s="56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42"/>
    </row>
    <row r="135" spans="1:16" ht="13.5" customHeight="1" thickBot="1">
      <c r="A135" s="56"/>
      <c r="B135" s="56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42"/>
    </row>
    <row r="136" spans="1:16" ht="30.75" customHeight="1">
      <c r="A136" s="1050" t="s">
        <v>35</v>
      </c>
      <c r="B136" s="1051"/>
      <c r="C136" s="1026" t="s">
        <v>241</v>
      </c>
      <c r="D136" s="1027"/>
      <c r="E136" s="1026" t="s">
        <v>244</v>
      </c>
      <c r="F136" s="1027"/>
      <c r="G136" s="1031" t="s">
        <v>249</v>
      </c>
      <c r="H136" s="1027"/>
      <c r="I136" s="1026" t="s">
        <v>245</v>
      </c>
      <c r="J136" s="1027"/>
      <c r="K136" s="1026" t="s">
        <v>246</v>
      </c>
      <c r="L136" s="1027"/>
      <c r="M136" s="1031" t="s">
        <v>247</v>
      </c>
      <c r="N136" s="1027"/>
      <c r="O136" s="1026" t="s">
        <v>248</v>
      </c>
      <c r="P136" s="1027"/>
    </row>
    <row r="137" spans="1:16" ht="13.5" thickBot="1">
      <c r="A137" s="1052"/>
      <c r="B137" s="1053"/>
      <c r="C137" s="121" t="s">
        <v>448</v>
      </c>
      <c r="D137" s="122" t="s">
        <v>471</v>
      </c>
      <c r="E137" s="123" t="s">
        <v>448</v>
      </c>
      <c r="F137" s="122" t="s">
        <v>471</v>
      </c>
      <c r="G137" s="121" t="s">
        <v>448</v>
      </c>
      <c r="H137" s="122" t="s">
        <v>471</v>
      </c>
      <c r="I137" s="121" t="s">
        <v>448</v>
      </c>
      <c r="J137" s="122" t="s">
        <v>471</v>
      </c>
      <c r="K137" s="121" t="s">
        <v>448</v>
      </c>
      <c r="L137" s="314" t="s">
        <v>471</v>
      </c>
      <c r="M137" s="121" t="s">
        <v>448</v>
      </c>
      <c r="N137" s="122" t="s">
        <v>471</v>
      </c>
      <c r="O137" s="123" t="s">
        <v>448</v>
      </c>
      <c r="P137" s="122" t="s">
        <v>471</v>
      </c>
    </row>
    <row r="138" spans="1:16" ht="12.75">
      <c r="A138" s="40"/>
      <c r="B138" s="577" t="s">
        <v>3</v>
      </c>
      <c r="C138" s="579">
        <f>C6+C39+C72+C105</f>
        <v>30</v>
      </c>
      <c r="D138" s="592">
        <f aca="true" t="shared" si="12" ref="D138:D149">D6+D39+D72+D105</f>
        <v>28</v>
      </c>
      <c r="E138" s="579">
        <f aca="true" t="shared" si="13" ref="E138:F149">E6+E39+E72+E105</f>
        <v>41</v>
      </c>
      <c r="F138" s="579">
        <f t="shared" si="13"/>
        <v>91</v>
      </c>
      <c r="G138" s="579">
        <f aca="true" t="shared" si="14" ref="G138:I139">G6+G39+G72+G105</f>
        <v>132</v>
      </c>
      <c r="H138" s="579">
        <f t="shared" si="14"/>
        <v>130</v>
      </c>
      <c r="I138" s="579">
        <f t="shared" si="14"/>
        <v>125</v>
      </c>
      <c r="J138" s="592">
        <f aca="true" t="shared" si="15" ref="J138:K149">J6+J39+J72+J105</f>
        <v>211</v>
      </c>
      <c r="K138" s="579">
        <f>K6+K39+K72+K105</f>
        <v>119</v>
      </c>
      <c r="L138" s="579">
        <f aca="true" t="shared" si="16" ref="L138:L149">L6+L39+L72+L105</f>
        <v>124</v>
      </c>
      <c r="M138" s="579">
        <f aca="true" t="shared" si="17" ref="M138:N149">M6+M39+M72+M105</f>
        <v>116</v>
      </c>
      <c r="N138" s="579">
        <f t="shared" si="17"/>
        <v>93</v>
      </c>
      <c r="O138" s="579">
        <f aca="true" t="shared" si="18" ref="O138:P149">O6+O39+O72+O105</f>
        <v>219</v>
      </c>
      <c r="P138" s="579">
        <f t="shared" si="18"/>
        <v>179</v>
      </c>
    </row>
    <row r="139" spans="1:16" ht="12.75">
      <c r="A139" s="16"/>
      <c r="B139" s="9" t="s">
        <v>4</v>
      </c>
      <c r="C139" s="579">
        <f aca="true" t="shared" si="19" ref="C139:C149">C7+C40+C73+C106</f>
        <v>36</v>
      </c>
      <c r="D139" s="592">
        <f t="shared" si="12"/>
        <v>19</v>
      </c>
      <c r="E139" s="542">
        <f t="shared" si="13"/>
        <v>43</v>
      </c>
      <c r="F139" s="578">
        <f t="shared" si="13"/>
        <v>93</v>
      </c>
      <c r="G139" s="542">
        <f t="shared" si="14"/>
        <v>134</v>
      </c>
      <c r="H139" s="578">
        <f t="shared" si="14"/>
        <v>139</v>
      </c>
      <c r="I139" s="579">
        <f t="shared" si="14"/>
        <v>184</v>
      </c>
      <c r="J139" s="592">
        <f t="shared" si="15"/>
        <v>213</v>
      </c>
      <c r="K139" s="579">
        <f t="shared" si="15"/>
        <v>116</v>
      </c>
      <c r="L139" s="579">
        <f t="shared" si="16"/>
        <v>113</v>
      </c>
      <c r="M139" s="542">
        <f t="shared" si="17"/>
        <v>109</v>
      </c>
      <c r="N139" s="579">
        <f aca="true" t="shared" si="20" ref="N139:N149">N7+N40+N73+N106</f>
        <v>111</v>
      </c>
      <c r="O139" s="317">
        <f t="shared" si="18"/>
        <v>225</v>
      </c>
      <c r="P139" s="317">
        <f aca="true" t="shared" si="21" ref="P139:P149">P7+P40+P73+P106</f>
        <v>196</v>
      </c>
    </row>
    <row r="140" spans="1:16" ht="12.75">
      <c r="A140" s="15"/>
      <c r="B140" s="8" t="s">
        <v>5</v>
      </c>
      <c r="C140" s="579">
        <f t="shared" si="19"/>
        <v>30</v>
      </c>
      <c r="D140" s="592">
        <f t="shared" si="12"/>
        <v>13</v>
      </c>
      <c r="E140" s="542">
        <f t="shared" si="13"/>
        <v>47</v>
      </c>
      <c r="F140" s="578">
        <f aca="true" t="shared" si="22" ref="F140:F149">F8+F41+F74+F107</f>
        <v>95</v>
      </c>
      <c r="G140" s="542">
        <f aca="true" t="shared" si="23" ref="G140:G149">G8+G41+G74+G107</f>
        <v>166</v>
      </c>
      <c r="H140" s="578">
        <f aca="true" t="shared" si="24" ref="H140:I149">H8+H41+H74+H107</f>
        <v>139</v>
      </c>
      <c r="I140" s="579">
        <f t="shared" si="24"/>
        <v>194</v>
      </c>
      <c r="J140" s="592">
        <f t="shared" si="15"/>
        <v>211</v>
      </c>
      <c r="K140" s="579">
        <f t="shared" si="15"/>
        <v>117</v>
      </c>
      <c r="L140" s="579">
        <f t="shared" si="16"/>
        <v>113</v>
      </c>
      <c r="M140" s="542">
        <f t="shared" si="17"/>
        <v>114</v>
      </c>
      <c r="N140" s="579">
        <f t="shared" si="20"/>
        <v>93</v>
      </c>
      <c r="O140" s="317">
        <f t="shared" si="18"/>
        <v>221</v>
      </c>
      <c r="P140" s="317">
        <f t="shared" si="21"/>
        <v>188</v>
      </c>
    </row>
    <row r="141" spans="1:16" ht="12.75">
      <c r="A141" s="16"/>
      <c r="B141" s="9" t="s">
        <v>6</v>
      </c>
      <c r="C141" s="579">
        <f t="shared" si="19"/>
        <v>31</v>
      </c>
      <c r="D141" s="592">
        <f t="shared" si="12"/>
        <v>17</v>
      </c>
      <c r="E141" s="542">
        <f t="shared" si="13"/>
        <v>48</v>
      </c>
      <c r="F141" s="578">
        <f t="shared" si="22"/>
        <v>95</v>
      </c>
      <c r="G141" s="542">
        <f t="shared" si="23"/>
        <v>167</v>
      </c>
      <c r="H141" s="578">
        <f t="shared" si="24"/>
        <v>131</v>
      </c>
      <c r="I141" s="579">
        <f t="shared" si="24"/>
        <v>186</v>
      </c>
      <c r="J141" s="592">
        <f t="shared" si="15"/>
        <v>233</v>
      </c>
      <c r="K141" s="579">
        <f t="shared" si="15"/>
        <v>102</v>
      </c>
      <c r="L141" s="579">
        <f t="shared" si="16"/>
        <v>113</v>
      </c>
      <c r="M141" s="542">
        <f t="shared" si="17"/>
        <v>117</v>
      </c>
      <c r="N141" s="579">
        <f t="shared" si="20"/>
        <v>86</v>
      </c>
      <c r="O141" s="317">
        <f t="shared" si="18"/>
        <v>217</v>
      </c>
      <c r="P141" s="317">
        <f t="shared" si="21"/>
        <v>176</v>
      </c>
    </row>
    <row r="142" spans="1:16" ht="12.75">
      <c r="A142" s="15"/>
      <c r="B142" s="8" t="s">
        <v>7</v>
      </c>
      <c r="C142" s="579">
        <f t="shared" si="19"/>
        <v>39</v>
      </c>
      <c r="D142" s="592">
        <f t="shared" si="12"/>
        <v>28</v>
      </c>
      <c r="E142" s="542">
        <f t="shared" si="13"/>
        <v>48</v>
      </c>
      <c r="F142" s="578">
        <f t="shared" si="22"/>
        <v>89</v>
      </c>
      <c r="G142" s="542">
        <f t="shared" si="23"/>
        <v>153</v>
      </c>
      <c r="H142" s="578">
        <f t="shared" si="24"/>
        <v>137</v>
      </c>
      <c r="I142" s="579">
        <f t="shared" si="24"/>
        <v>195</v>
      </c>
      <c r="J142" s="592">
        <f t="shared" si="15"/>
        <v>232</v>
      </c>
      <c r="K142" s="579">
        <f t="shared" si="15"/>
        <v>102</v>
      </c>
      <c r="L142" s="579">
        <f t="shared" si="16"/>
        <v>122</v>
      </c>
      <c r="M142" s="542">
        <f t="shared" si="17"/>
        <v>127</v>
      </c>
      <c r="N142" s="579">
        <f t="shared" si="20"/>
        <v>89</v>
      </c>
      <c r="O142" s="317">
        <f t="shared" si="18"/>
        <v>200</v>
      </c>
      <c r="P142" s="317">
        <f t="shared" si="21"/>
        <v>185</v>
      </c>
    </row>
    <row r="143" spans="1:16" ht="12.75">
      <c r="A143" s="16"/>
      <c r="B143" s="9" t="s">
        <v>8</v>
      </c>
      <c r="C143" s="579">
        <f t="shared" si="19"/>
        <v>40</v>
      </c>
      <c r="D143" s="592">
        <f t="shared" si="12"/>
        <v>27</v>
      </c>
      <c r="E143" s="542">
        <f t="shared" si="13"/>
        <v>48</v>
      </c>
      <c r="F143" s="578">
        <f t="shared" si="22"/>
        <v>84</v>
      </c>
      <c r="G143" s="542">
        <f t="shared" si="23"/>
        <v>140</v>
      </c>
      <c r="H143" s="578">
        <f t="shared" si="24"/>
        <v>151</v>
      </c>
      <c r="I143" s="579">
        <f t="shared" si="24"/>
        <v>205</v>
      </c>
      <c r="J143" s="592">
        <f t="shared" si="15"/>
        <v>242</v>
      </c>
      <c r="K143" s="579">
        <f t="shared" si="15"/>
        <v>116</v>
      </c>
      <c r="L143" s="579">
        <f t="shared" si="16"/>
        <v>107</v>
      </c>
      <c r="M143" s="542">
        <f t="shared" si="17"/>
        <v>126</v>
      </c>
      <c r="N143" s="579">
        <f t="shared" si="20"/>
        <v>67</v>
      </c>
      <c r="O143" s="317">
        <f t="shared" si="18"/>
        <v>199</v>
      </c>
      <c r="P143" s="317">
        <f t="shared" si="21"/>
        <v>192</v>
      </c>
    </row>
    <row r="144" spans="1:16" ht="12.75">
      <c r="A144" s="15"/>
      <c r="B144" s="8" t="s">
        <v>9</v>
      </c>
      <c r="C144" s="579">
        <f t="shared" si="19"/>
        <v>35</v>
      </c>
      <c r="D144" s="592">
        <f t="shared" si="12"/>
        <v>26</v>
      </c>
      <c r="E144" s="542">
        <f t="shared" si="13"/>
        <v>44</v>
      </c>
      <c r="F144" s="578">
        <f t="shared" si="22"/>
        <v>87</v>
      </c>
      <c r="G144" s="542">
        <f t="shared" si="23"/>
        <v>122</v>
      </c>
      <c r="H144" s="578">
        <f t="shared" si="24"/>
        <v>139</v>
      </c>
      <c r="I144" s="579">
        <f t="shared" si="24"/>
        <v>205</v>
      </c>
      <c r="J144" s="592">
        <f t="shared" si="15"/>
        <v>235</v>
      </c>
      <c r="K144" s="579">
        <f t="shared" si="15"/>
        <v>115</v>
      </c>
      <c r="L144" s="579">
        <f t="shared" si="16"/>
        <v>115</v>
      </c>
      <c r="M144" s="542">
        <f t="shared" si="17"/>
        <v>118</v>
      </c>
      <c r="N144" s="579">
        <f t="shared" si="20"/>
        <v>47</v>
      </c>
      <c r="O144" s="317">
        <f t="shared" si="18"/>
        <v>201</v>
      </c>
      <c r="P144" s="317">
        <f t="shared" si="21"/>
        <v>195</v>
      </c>
    </row>
    <row r="145" spans="1:16" ht="12.75">
      <c r="A145" s="16"/>
      <c r="B145" s="9" t="s">
        <v>10</v>
      </c>
      <c r="C145" s="579">
        <f t="shared" si="19"/>
        <v>29</v>
      </c>
      <c r="D145" s="592">
        <f t="shared" si="12"/>
        <v>21</v>
      </c>
      <c r="E145" s="542">
        <f t="shared" si="13"/>
        <v>65</v>
      </c>
      <c r="F145" s="578">
        <f t="shared" si="22"/>
        <v>94</v>
      </c>
      <c r="G145" s="542">
        <f t="shared" si="23"/>
        <v>143</v>
      </c>
      <c r="H145" s="578">
        <f t="shared" si="24"/>
        <v>151</v>
      </c>
      <c r="I145" s="579">
        <f t="shared" si="24"/>
        <v>205</v>
      </c>
      <c r="J145" s="592">
        <f t="shared" si="15"/>
        <v>243</v>
      </c>
      <c r="K145" s="579">
        <f t="shared" si="15"/>
        <v>115</v>
      </c>
      <c r="L145" s="579">
        <f t="shared" si="16"/>
        <v>95</v>
      </c>
      <c r="M145" s="542">
        <f t="shared" si="17"/>
        <v>103</v>
      </c>
      <c r="N145" s="579">
        <f t="shared" si="20"/>
        <v>35</v>
      </c>
      <c r="O145" s="317">
        <f t="shared" si="18"/>
        <v>201</v>
      </c>
      <c r="P145" s="317">
        <f t="shared" si="21"/>
        <v>188</v>
      </c>
    </row>
    <row r="146" spans="1:16" ht="12.75">
      <c r="A146" s="15"/>
      <c r="B146" s="8" t="s">
        <v>11</v>
      </c>
      <c r="C146" s="579">
        <f t="shared" si="19"/>
        <v>34</v>
      </c>
      <c r="D146" s="592">
        <f t="shared" si="12"/>
        <v>17</v>
      </c>
      <c r="E146" s="542">
        <f t="shared" si="13"/>
        <v>74</v>
      </c>
      <c r="F146" s="578">
        <f t="shared" si="22"/>
        <v>87</v>
      </c>
      <c r="G146" s="542">
        <f t="shared" si="23"/>
        <v>153</v>
      </c>
      <c r="H146" s="578">
        <f t="shared" si="24"/>
        <v>165</v>
      </c>
      <c r="I146" s="579">
        <f t="shared" si="24"/>
        <v>204</v>
      </c>
      <c r="J146" s="592">
        <f t="shared" si="15"/>
        <v>237</v>
      </c>
      <c r="K146" s="579">
        <f t="shared" si="15"/>
        <v>127</v>
      </c>
      <c r="L146" s="579">
        <f t="shared" si="16"/>
        <v>127</v>
      </c>
      <c r="M146" s="542">
        <f t="shared" si="17"/>
        <v>99</v>
      </c>
      <c r="N146" s="579">
        <f t="shared" si="20"/>
        <v>35</v>
      </c>
      <c r="O146" s="317">
        <f t="shared" si="18"/>
        <v>182</v>
      </c>
      <c r="P146" s="317">
        <f t="shared" si="21"/>
        <v>175</v>
      </c>
    </row>
    <row r="147" spans="1:16" ht="12.75">
      <c r="A147" s="16"/>
      <c r="B147" s="9" t="s">
        <v>12</v>
      </c>
      <c r="C147" s="579">
        <f t="shared" si="19"/>
        <v>34</v>
      </c>
      <c r="D147" s="592">
        <f t="shared" si="12"/>
        <v>21</v>
      </c>
      <c r="E147" s="542">
        <f t="shared" si="13"/>
        <v>83</v>
      </c>
      <c r="F147" s="578">
        <f t="shared" si="22"/>
        <v>108</v>
      </c>
      <c r="G147" s="542">
        <f t="shared" si="23"/>
        <v>145</v>
      </c>
      <c r="H147" s="578">
        <f t="shared" si="24"/>
        <v>168</v>
      </c>
      <c r="I147" s="579">
        <f t="shared" si="24"/>
        <v>203</v>
      </c>
      <c r="J147" s="592">
        <f t="shared" si="15"/>
        <v>239</v>
      </c>
      <c r="K147" s="579">
        <f t="shared" si="15"/>
        <v>112</v>
      </c>
      <c r="L147" s="579">
        <f t="shared" si="16"/>
        <v>127</v>
      </c>
      <c r="M147" s="542">
        <f t="shared" si="17"/>
        <v>97</v>
      </c>
      <c r="N147" s="579">
        <f>N15+N48+N81+N114</f>
        <v>27</v>
      </c>
      <c r="O147" s="317">
        <f t="shared" si="18"/>
        <v>188</v>
      </c>
      <c r="P147" s="317">
        <f t="shared" si="21"/>
        <v>177</v>
      </c>
    </row>
    <row r="148" spans="1:16" ht="12.75">
      <c r="A148" s="15"/>
      <c r="B148" s="10" t="s">
        <v>13</v>
      </c>
      <c r="C148" s="579">
        <f t="shared" si="19"/>
        <v>32</v>
      </c>
      <c r="D148" s="592">
        <f t="shared" si="12"/>
        <v>26</v>
      </c>
      <c r="E148" s="542">
        <f t="shared" si="13"/>
        <v>88</v>
      </c>
      <c r="F148" s="578">
        <f t="shared" si="22"/>
        <v>113</v>
      </c>
      <c r="G148" s="542">
        <f t="shared" si="23"/>
        <v>148</v>
      </c>
      <c r="H148" s="578">
        <f t="shared" si="24"/>
        <v>174</v>
      </c>
      <c r="I148" s="579">
        <f t="shared" si="24"/>
        <v>211</v>
      </c>
      <c r="J148" s="592">
        <f t="shared" si="15"/>
        <v>240</v>
      </c>
      <c r="K148" s="579">
        <f t="shared" si="15"/>
        <v>115</v>
      </c>
      <c r="L148" s="579">
        <f t="shared" si="16"/>
        <v>122</v>
      </c>
      <c r="M148" s="542">
        <f t="shared" si="17"/>
        <v>85</v>
      </c>
      <c r="N148" s="579">
        <f>N16+N49+N82+N115</f>
        <v>36</v>
      </c>
      <c r="O148" s="317">
        <f t="shared" si="18"/>
        <v>185</v>
      </c>
      <c r="P148" s="317">
        <f t="shared" si="21"/>
        <v>173</v>
      </c>
    </row>
    <row r="149" spans="1:16" ht="13.5" thickBot="1">
      <c r="A149" s="24"/>
      <c r="B149" s="61" t="s">
        <v>14</v>
      </c>
      <c r="C149" s="593">
        <f t="shared" si="19"/>
        <v>34</v>
      </c>
      <c r="D149" s="594">
        <f t="shared" si="12"/>
        <v>12</v>
      </c>
      <c r="E149" s="588">
        <f t="shared" si="13"/>
        <v>94</v>
      </c>
      <c r="F149" s="593">
        <f t="shared" si="22"/>
        <v>99</v>
      </c>
      <c r="G149" s="588">
        <f t="shared" si="23"/>
        <v>135</v>
      </c>
      <c r="H149" s="593">
        <f>H17+H50+H83+H116</f>
        <v>190</v>
      </c>
      <c r="I149" s="593">
        <f t="shared" si="24"/>
        <v>224</v>
      </c>
      <c r="J149" s="594">
        <f t="shared" si="15"/>
        <v>238</v>
      </c>
      <c r="K149" s="902">
        <f t="shared" si="15"/>
        <v>112</v>
      </c>
      <c r="L149" s="593">
        <f t="shared" si="16"/>
        <v>124</v>
      </c>
      <c r="M149" s="588">
        <f t="shared" si="17"/>
        <v>79</v>
      </c>
      <c r="N149" s="593">
        <f t="shared" si="20"/>
        <v>33</v>
      </c>
      <c r="O149" s="251">
        <f t="shared" si="18"/>
        <v>175</v>
      </c>
      <c r="P149" s="251">
        <f t="shared" si="21"/>
        <v>174</v>
      </c>
    </row>
    <row r="150" spans="1:16" ht="12.75">
      <c r="A150" s="65"/>
      <c r="B150" s="65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</row>
    <row r="151" spans="1:16" ht="13.5" thickBot="1">
      <c r="A151" s="17"/>
      <c r="B151" s="22"/>
      <c r="C151" s="11"/>
      <c r="D151" s="11"/>
      <c r="E151" s="11"/>
      <c r="F151" s="11"/>
      <c r="G151" s="11"/>
      <c r="H151" s="11"/>
      <c r="I151" s="43"/>
      <c r="J151" s="43"/>
      <c r="K151" s="42"/>
      <c r="L151" s="42"/>
      <c r="M151" s="42"/>
      <c r="N151" s="42"/>
      <c r="O151" s="42"/>
      <c r="P151" s="42"/>
    </row>
    <row r="152" spans="1:16" ht="28.5" customHeight="1">
      <c r="A152" s="1058" t="s">
        <v>185</v>
      </c>
      <c r="B152" s="1059"/>
      <c r="C152" s="1031" t="s">
        <v>250</v>
      </c>
      <c r="D152" s="1027"/>
      <c r="E152" s="1026" t="s">
        <v>239</v>
      </c>
      <c r="F152" s="1027"/>
      <c r="G152" s="1031" t="s">
        <v>240</v>
      </c>
      <c r="H152" s="1027"/>
      <c r="I152" s="1032" t="s">
        <v>186</v>
      </c>
      <c r="J152" s="1033"/>
      <c r="K152" s="1034"/>
      <c r="L152" s="42"/>
      <c r="M152" s="42"/>
      <c r="N152" s="42"/>
      <c r="O152" s="14"/>
      <c r="P152" s="14"/>
    </row>
    <row r="153" spans="1:16" ht="27" thickBot="1">
      <c r="A153" s="1060"/>
      <c r="B153" s="1061"/>
      <c r="C153" s="121" t="s">
        <v>448</v>
      </c>
      <c r="D153" s="122" t="s">
        <v>471</v>
      </c>
      <c r="E153" s="121" t="s">
        <v>448</v>
      </c>
      <c r="F153" s="314" t="s">
        <v>471</v>
      </c>
      <c r="G153" s="121" t="s">
        <v>448</v>
      </c>
      <c r="H153" s="122" t="s">
        <v>471</v>
      </c>
      <c r="I153" s="316" t="s">
        <v>473</v>
      </c>
      <c r="J153" s="316" t="s">
        <v>471</v>
      </c>
      <c r="K153" s="314" t="s">
        <v>2</v>
      </c>
      <c r="L153" s="42"/>
      <c r="M153" s="42"/>
      <c r="N153" s="42"/>
      <c r="O153" s="42"/>
      <c r="P153" s="14"/>
    </row>
    <row r="154" spans="1:16" ht="13.5" thickBot="1">
      <c r="A154" s="40"/>
      <c r="B154" s="63" t="s">
        <v>3</v>
      </c>
      <c r="C154" s="590">
        <f>C22+C55+C88+C121</f>
        <v>68</v>
      </c>
      <c r="D154" s="598">
        <f>D22+D55+D88+D121</f>
        <v>78</v>
      </c>
      <c r="E154" s="589">
        <f>E22+E55+E88+E121</f>
        <v>144</v>
      </c>
      <c r="F154" s="598">
        <f aca="true" t="shared" si="25" ref="F154:F165">F22+F55+F88+F121</f>
        <v>106</v>
      </c>
      <c r="G154" s="589">
        <f aca="true" t="shared" si="26" ref="G154:H165">G22+G55+G88+G121</f>
        <v>97</v>
      </c>
      <c r="H154" s="579">
        <f t="shared" si="26"/>
        <v>67</v>
      </c>
      <c r="I154" s="599">
        <f>C138+E138+G138+I138+K138+M138+O138+C154+E154+G154</f>
        <v>1091</v>
      </c>
      <c r="J154" s="599">
        <f>D138+F138+H138+J138+L138+N138+P138+D154+F154+H154</f>
        <v>1107</v>
      </c>
      <c r="K154" s="255">
        <f aca="true" t="shared" si="27" ref="K154:K165">100%-(J154/I154)</f>
        <v>-0.01466544454628771</v>
      </c>
      <c r="L154" s="42"/>
      <c r="M154" s="42"/>
      <c r="N154" s="42"/>
      <c r="O154" s="42"/>
      <c r="P154" s="14"/>
    </row>
    <row r="155" spans="1:16" ht="13.5" thickBot="1">
      <c r="A155" s="16"/>
      <c r="B155" s="51" t="s">
        <v>4</v>
      </c>
      <c r="C155" s="590">
        <f aca="true" t="shared" si="28" ref="C155:D165">C23+C56+C89+C122</f>
        <v>73</v>
      </c>
      <c r="D155" s="579">
        <f t="shared" si="28"/>
        <v>81</v>
      </c>
      <c r="E155" s="589">
        <f aca="true" t="shared" si="29" ref="E155:E165">E23+E56+E89+E122</f>
        <v>141</v>
      </c>
      <c r="F155" s="578">
        <f t="shared" si="25"/>
        <v>105</v>
      </c>
      <c r="G155" s="542">
        <f t="shared" si="26"/>
        <v>101</v>
      </c>
      <c r="H155" s="578">
        <f aca="true" t="shared" si="30" ref="H155:H165">H23+H56+H89+H122</f>
        <v>65</v>
      </c>
      <c r="I155" s="231">
        <f aca="true" t="shared" si="31" ref="I155:I165">C139+E139+G139+I139+K139+M139+O139+C155+E155+G155</f>
        <v>1162</v>
      </c>
      <c r="J155" s="599">
        <f aca="true" t="shared" si="32" ref="J155:J165">D139+F139+H139+J139+L139+N139+P139+D155+F155+H155</f>
        <v>1135</v>
      </c>
      <c r="K155" s="256">
        <f t="shared" si="27"/>
        <v>0.023235800344234114</v>
      </c>
      <c r="L155" s="42"/>
      <c r="M155" s="42"/>
      <c r="N155" s="42"/>
      <c r="O155" s="42"/>
      <c r="P155" s="14"/>
    </row>
    <row r="156" spans="1:16" ht="13.5" thickBot="1">
      <c r="A156" s="15"/>
      <c r="B156" s="49" t="s">
        <v>5</v>
      </c>
      <c r="C156" s="590">
        <f t="shared" si="28"/>
        <v>58</v>
      </c>
      <c r="D156" s="579">
        <f t="shared" si="28"/>
        <v>68</v>
      </c>
      <c r="E156" s="589">
        <f t="shared" si="29"/>
        <v>132</v>
      </c>
      <c r="F156" s="578">
        <f t="shared" si="25"/>
        <v>108</v>
      </c>
      <c r="G156" s="542">
        <f t="shared" si="26"/>
        <v>82</v>
      </c>
      <c r="H156" s="578">
        <f t="shared" si="30"/>
        <v>60</v>
      </c>
      <c r="I156" s="231">
        <f t="shared" si="31"/>
        <v>1161</v>
      </c>
      <c r="J156" s="599">
        <f t="shared" si="32"/>
        <v>1088</v>
      </c>
      <c r="K156" s="256">
        <f t="shared" si="27"/>
        <v>0.06287683031869074</v>
      </c>
      <c r="L156" s="42"/>
      <c r="M156" s="42"/>
      <c r="N156" s="42"/>
      <c r="O156" s="42"/>
      <c r="P156" s="14" t="s">
        <v>184</v>
      </c>
    </row>
    <row r="157" spans="1:16" ht="13.5" thickBot="1">
      <c r="A157" s="16"/>
      <c r="B157" s="51" t="s">
        <v>6</v>
      </c>
      <c r="C157" s="590">
        <f t="shared" si="28"/>
        <v>76</v>
      </c>
      <c r="D157" s="579">
        <f t="shared" si="28"/>
        <v>68</v>
      </c>
      <c r="E157" s="589">
        <f t="shared" si="29"/>
        <v>132</v>
      </c>
      <c r="F157" s="578">
        <f t="shared" si="25"/>
        <v>97</v>
      </c>
      <c r="G157" s="542">
        <f t="shared" si="26"/>
        <v>83</v>
      </c>
      <c r="H157" s="578">
        <f t="shared" si="30"/>
        <v>60</v>
      </c>
      <c r="I157" s="231">
        <f t="shared" si="31"/>
        <v>1159</v>
      </c>
      <c r="J157" s="599">
        <f t="shared" si="32"/>
        <v>1076</v>
      </c>
      <c r="K157" s="256">
        <f t="shared" si="27"/>
        <v>0.0716134598792062</v>
      </c>
      <c r="L157" s="42"/>
      <c r="M157" s="42"/>
      <c r="N157" s="42"/>
      <c r="O157" s="42"/>
      <c r="P157" s="14"/>
    </row>
    <row r="158" spans="1:16" ht="13.5" thickBot="1">
      <c r="A158" s="15"/>
      <c r="B158" s="49" t="s">
        <v>7</v>
      </c>
      <c r="C158" s="590">
        <f t="shared" si="28"/>
        <v>75</v>
      </c>
      <c r="D158" s="579">
        <f t="shared" si="28"/>
        <v>74</v>
      </c>
      <c r="E158" s="589">
        <f t="shared" si="29"/>
        <v>132</v>
      </c>
      <c r="F158" s="578">
        <f t="shared" si="25"/>
        <v>103</v>
      </c>
      <c r="G158" s="542">
        <f t="shared" si="26"/>
        <v>77</v>
      </c>
      <c r="H158" s="578">
        <f t="shared" si="30"/>
        <v>65</v>
      </c>
      <c r="I158" s="231">
        <f t="shared" si="31"/>
        <v>1148</v>
      </c>
      <c r="J158" s="599">
        <f t="shared" si="32"/>
        <v>1124</v>
      </c>
      <c r="K158" s="256">
        <f t="shared" si="27"/>
        <v>0.020905923344947785</v>
      </c>
      <c r="L158" s="42"/>
      <c r="M158" s="42"/>
      <c r="N158" s="42"/>
      <c r="O158" s="42"/>
      <c r="P158" s="14"/>
    </row>
    <row r="159" spans="1:16" ht="13.5" thickBot="1">
      <c r="A159" s="16"/>
      <c r="B159" s="51" t="s">
        <v>8</v>
      </c>
      <c r="C159" s="590">
        <f t="shared" si="28"/>
        <v>78</v>
      </c>
      <c r="D159" s="579">
        <f t="shared" si="28"/>
        <v>65</v>
      </c>
      <c r="E159" s="589">
        <f t="shared" si="29"/>
        <v>132</v>
      </c>
      <c r="F159" s="578">
        <f t="shared" si="25"/>
        <v>100</v>
      </c>
      <c r="G159" s="542">
        <f t="shared" si="26"/>
        <v>77</v>
      </c>
      <c r="H159" s="578">
        <f t="shared" si="30"/>
        <v>69</v>
      </c>
      <c r="I159" s="231">
        <f t="shared" si="31"/>
        <v>1161</v>
      </c>
      <c r="J159" s="599">
        <f t="shared" si="32"/>
        <v>1104</v>
      </c>
      <c r="K159" s="256">
        <f t="shared" si="27"/>
        <v>0.04909560723514217</v>
      </c>
      <c r="L159" s="42"/>
      <c r="M159" s="42"/>
      <c r="N159" s="42"/>
      <c r="O159" s="42"/>
      <c r="P159" s="14"/>
    </row>
    <row r="160" spans="1:16" ht="13.5" thickBot="1">
      <c r="A160" s="15"/>
      <c r="B160" s="49" t="s">
        <v>9</v>
      </c>
      <c r="C160" s="590">
        <f t="shared" si="28"/>
        <v>70</v>
      </c>
      <c r="D160" s="579">
        <f t="shared" si="28"/>
        <v>65</v>
      </c>
      <c r="E160" s="589">
        <f t="shared" si="29"/>
        <v>96</v>
      </c>
      <c r="F160" s="578">
        <f t="shared" si="25"/>
        <v>110</v>
      </c>
      <c r="G160" s="542">
        <f t="shared" si="26"/>
        <v>67</v>
      </c>
      <c r="H160" s="578">
        <f t="shared" si="30"/>
        <v>61</v>
      </c>
      <c r="I160" s="231">
        <f t="shared" si="31"/>
        <v>1073</v>
      </c>
      <c r="J160" s="599">
        <f t="shared" si="32"/>
        <v>1080</v>
      </c>
      <c r="K160" s="256">
        <f t="shared" si="27"/>
        <v>-0.006523765144454741</v>
      </c>
      <c r="L160" s="42"/>
      <c r="M160" s="42"/>
      <c r="N160" s="42"/>
      <c r="O160" s="42"/>
      <c r="P160" s="14"/>
    </row>
    <row r="161" spans="1:16" ht="13.5" thickBot="1">
      <c r="A161" s="16"/>
      <c r="B161" s="51" t="s">
        <v>10</v>
      </c>
      <c r="C161" s="590">
        <f t="shared" si="28"/>
        <v>77</v>
      </c>
      <c r="D161" s="579">
        <f t="shared" si="28"/>
        <v>67</v>
      </c>
      <c r="E161" s="589">
        <f t="shared" si="29"/>
        <v>122</v>
      </c>
      <c r="F161" s="578">
        <f t="shared" si="25"/>
        <v>118</v>
      </c>
      <c r="G161" s="542">
        <f t="shared" si="26"/>
        <v>66</v>
      </c>
      <c r="H161" s="578">
        <f t="shared" si="30"/>
        <v>60</v>
      </c>
      <c r="I161" s="231">
        <f t="shared" si="31"/>
        <v>1126</v>
      </c>
      <c r="J161" s="599">
        <f t="shared" si="32"/>
        <v>1072</v>
      </c>
      <c r="K161" s="256">
        <f t="shared" si="27"/>
        <v>0.047957371225577305</v>
      </c>
      <c r="L161" s="42"/>
      <c r="M161" s="42"/>
      <c r="N161" s="42"/>
      <c r="O161" s="42"/>
      <c r="P161" s="14"/>
    </row>
    <row r="162" spans="1:16" ht="13.5" thickBot="1">
      <c r="A162" s="15"/>
      <c r="B162" s="49" t="s">
        <v>11</v>
      </c>
      <c r="C162" s="590">
        <f t="shared" si="28"/>
        <v>83</v>
      </c>
      <c r="D162" s="579">
        <f t="shared" si="28"/>
        <v>67</v>
      </c>
      <c r="E162" s="589">
        <f t="shared" si="29"/>
        <v>122</v>
      </c>
      <c r="F162" s="578">
        <f t="shared" si="25"/>
        <v>126</v>
      </c>
      <c r="G162" s="542">
        <f t="shared" si="26"/>
        <v>70</v>
      </c>
      <c r="H162" s="578">
        <f t="shared" si="30"/>
        <v>73</v>
      </c>
      <c r="I162" s="231">
        <f t="shared" si="31"/>
        <v>1148</v>
      </c>
      <c r="J162" s="599">
        <f t="shared" si="32"/>
        <v>1109</v>
      </c>
      <c r="K162" s="256">
        <f t="shared" si="27"/>
        <v>0.03397212543554007</v>
      </c>
      <c r="L162" s="42"/>
      <c r="M162" s="42"/>
      <c r="N162" s="42"/>
      <c r="O162" s="42"/>
      <c r="P162" s="14"/>
    </row>
    <row r="163" spans="1:16" ht="13.5" thickBot="1">
      <c r="A163" s="16"/>
      <c r="B163" s="51" t="s">
        <v>12</v>
      </c>
      <c r="C163" s="590">
        <f t="shared" si="28"/>
        <v>76</v>
      </c>
      <c r="D163" s="579">
        <f t="shared" si="28"/>
        <v>67</v>
      </c>
      <c r="E163" s="589">
        <f t="shared" si="29"/>
        <v>90</v>
      </c>
      <c r="F163" s="578">
        <f t="shared" si="25"/>
        <v>117</v>
      </c>
      <c r="G163" s="542">
        <f t="shared" si="26"/>
        <v>58</v>
      </c>
      <c r="H163" s="578">
        <f t="shared" si="30"/>
        <v>77</v>
      </c>
      <c r="I163" s="231">
        <f t="shared" si="31"/>
        <v>1086</v>
      </c>
      <c r="J163" s="599">
        <f t="shared" si="32"/>
        <v>1128</v>
      </c>
      <c r="K163" s="256">
        <f t="shared" si="27"/>
        <v>-0.03867403314917128</v>
      </c>
      <c r="L163" s="42"/>
      <c r="M163" s="42"/>
      <c r="N163" s="42"/>
      <c r="O163" s="42"/>
      <c r="P163" s="14"/>
    </row>
    <row r="164" spans="1:16" ht="13.5" thickBot="1">
      <c r="A164" s="15"/>
      <c r="B164" s="52" t="s">
        <v>13</v>
      </c>
      <c r="C164" s="590">
        <f t="shared" si="28"/>
        <v>81</v>
      </c>
      <c r="D164" s="579">
        <f t="shared" si="28"/>
        <v>60</v>
      </c>
      <c r="E164" s="589">
        <f t="shared" si="29"/>
        <v>112</v>
      </c>
      <c r="F164" s="578">
        <f t="shared" si="25"/>
        <v>129</v>
      </c>
      <c r="G164" s="542">
        <f t="shared" si="26"/>
        <v>51</v>
      </c>
      <c r="H164" s="578">
        <f t="shared" si="30"/>
        <v>93</v>
      </c>
      <c r="I164" s="258">
        <f t="shared" si="31"/>
        <v>1108</v>
      </c>
      <c r="J164" s="599">
        <f t="shared" si="32"/>
        <v>1166</v>
      </c>
      <c r="K164" s="256">
        <f t="shared" si="27"/>
        <v>-0.05234657039711199</v>
      </c>
      <c r="L164" s="42"/>
      <c r="M164" s="42"/>
      <c r="N164" s="42"/>
      <c r="P164" s="14"/>
    </row>
    <row r="165" spans="1:16" ht="13.5" thickBot="1">
      <c r="A165" s="24"/>
      <c r="B165" s="55" t="s">
        <v>14</v>
      </c>
      <c r="C165" s="591">
        <f t="shared" si="28"/>
        <v>79</v>
      </c>
      <c r="D165" s="593">
        <f t="shared" si="28"/>
        <v>59</v>
      </c>
      <c r="E165" s="251">
        <f t="shared" si="29"/>
        <v>110</v>
      </c>
      <c r="F165" s="593">
        <f t="shared" si="25"/>
        <v>140</v>
      </c>
      <c r="G165" s="588">
        <f t="shared" si="26"/>
        <v>61</v>
      </c>
      <c r="H165" s="593">
        <f t="shared" si="30"/>
        <v>75</v>
      </c>
      <c r="I165" s="600">
        <f t="shared" si="31"/>
        <v>1103</v>
      </c>
      <c r="J165" s="599">
        <f t="shared" si="32"/>
        <v>1144</v>
      </c>
      <c r="K165" s="257">
        <f t="shared" si="27"/>
        <v>-0.03717135086128742</v>
      </c>
      <c r="L165" s="43"/>
      <c r="M165" s="42"/>
      <c r="N165" s="42"/>
      <c r="O165" s="14"/>
      <c r="P165" s="14"/>
    </row>
    <row r="166" spans="1:16" ht="12.75">
      <c r="A166" s="17"/>
      <c r="B166" s="22"/>
      <c r="C166" s="43"/>
      <c r="D166" s="43"/>
      <c r="E166" s="43"/>
      <c r="F166" s="43"/>
      <c r="G166" s="43"/>
      <c r="H166" s="43"/>
      <c r="I166" s="43"/>
      <c r="J166" s="43"/>
      <c r="K166" s="42"/>
      <c r="L166" s="42"/>
      <c r="M166" s="42"/>
      <c r="N166" s="42"/>
      <c r="O166" s="42"/>
      <c r="P166" s="42"/>
    </row>
    <row r="167" spans="1:16" ht="12.75">
      <c r="A167" s="17"/>
      <c r="B167" s="22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2"/>
      <c r="P167" s="42"/>
    </row>
    <row r="168" spans="1:16" ht="12.75" hidden="1">
      <c r="A168"/>
      <c r="B168"/>
      <c r="C168" s="227"/>
      <c r="D168" s="227"/>
      <c r="E168" s="227"/>
      <c r="F168" s="227"/>
      <c r="G168" s="227"/>
      <c r="H168" s="227"/>
      <c r="I168" s="227"/>
      <c r="J168" s="227"/>
      <c r="K168" s="43"/>
      <c r="L168" s="43"/>
      <c r="M168" s="43"/>
      <c r="N168" s="43"/>
      <c r="O168" s="43"/>
      <c r="P168" s="43"/>
    </row>
    <row r="169" spans="1:16" ht="12.75">
      <c r="A169" s="228"/>
      <c r="B169" s="22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</row>
    <row r="170" spans="1:16" ht="12.75">
      <c r="A170" s="228"/>
      <c r="B170" s="22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</row>
    <row r="171" spans="1:16" ht="12.75">
      <c r="A171" s="228"/>
      <c r="B171" s="22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</row>
    <row r="172" spans="1:16" ht="12.75">
      <c r="A172" s="228"/>
      <c r="B172" s="22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</row>
    <row r="173" spans="1:16" ht="12.75">
      <c r="A173" s="228"/>
      <c r="B173" s="22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</row>
    <row r="174" spans="1:16" ht="12.75">
      <c r="A174" s="228"/>
      <c r="B174" s="22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</row>
    <row r="175" spans="1:16" ht="12.75">
      <c r="A175" s="228"/>
      <c r="B175" s="22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</row>
    <row r="176" spans="1:16" ht="12.75">
      <c r="A176" s="228"/>
      <c r="B176" s="22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</row>
    <row r="177" spans="1:16" ht="12.75">
      <c r="A177" s="228"/>
      <c r="B177" s="22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</row>
    <row r="178" spans="1:16" ht="12.75">
      <c r="A178" s="228"/>
      <c r="B178" s="22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</row>
    <row r="179" spans="1:16" ht="12.75">
      <c r="A179" s="228"/>
      <c r="B179" s="229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</row>
    <row r="180" spans="1:16" ht="12.75">
      <c r="A180" s="17"/>
      <c r="B180" s="22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</row>
    <row r="181" spans="1:16" ht="12.75">
      <c r="A181" s="17"/>
      <c r="B181" s="17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</row>
    <row r="182" spans="1:16" ht="39.75" customHeight="1">
      <c r="A182" s="17"/>
      <c r="B182" s="17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</row>
    <row r="183" spans="1:16" ht="12.75" customHeight="1">
      <c r="A183" s="1035"/>
      <c r="B183" s="1035"/>
      <c r="C183" s="1030"/>
      <c r="D183" s="1030"/>
      <c r="E183" s="1030"/>
      <c r="F183" s="1030"/>
      <c r="G183" s="1030"/>
      <c r="H183" s="1030"/>
      <c r="I183" s="1030"/>
      <c r="J183" s="1030"/>
      <c r="K183" s="1030"/>
      <c r="L183" s="1030"/>
      <c r="M183" s="1030"/>
      <c r="N183" s="1030"/>
      <c r="O183" s="1030"/>
      <c r="P183" s="1030"/>
    </row>
    <row r="184" spans="1:16" ht="12.75" customHeight="1">
      <c r="A184" s="1035"/>
      <c r="B184" s="1035"/>
      <c r="C184" s="227"/>
      <c r="D184" s="227"/>
      <c r="E184" s="227"/>
      <c r="F184" s="227"/>
      <c r="G184" s="227"/>
      <c r="H184" s="227"/>
      <c r="I184" s="227"/>
      <c r="J184" s="227"/>
      <c r="K184" s="227"/>
      <c r="L184" s="227"/>
      <c r="M184" s="227"/>
      <c r="N184" s="227"/>
      <c r="O184" s="227"/>
      <c r="P184" s="227"/>
    </row>
    <row r="185" spans="1:16" ht="12.75">
      <c r="A185" s="228"/>
      <c r="B185" s="22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</row>
    <row r="186" spans="1:16" ht="12.75">
      <c r="A186" s="228"/>
      <c r="B186" s="22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</row>
    <row r="187" spans="1:16" ht="12.75">
      <c r="A187" s="228"/>
      <c r="B187" s="22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</row>
    <row r="188" spans="1:16" ht="12.75">
      <c r="A188" s="228"/>
      <c r="B188" s="22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</row>
    <row r="189" spans="1:16" ht="12.75">
      <c r="A189" s="228"/>
      <c r="B189" s="22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</row>
    <row r="190" spans="1:16" ht="12.75">
      <c r="A190" s="228"/>
      <c r="B190" s="22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</row>
    <row r="191" spans="1:16" ht="12.75">
      <c r="A191" s="228"/>
      <c r="B191" s="22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</row>
    <row r="192" spans="1:16" ht="12.75">
      <c r="A192" s="228"/>
      <c r="B192" s="22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</row>
    <row r="193" spans="1:16" ht="12.75">
      <c r="A193" s="228"/>
      <c r="B193" s="22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</row>
    <row r="194" spans="1:16" ht="12.75">
      <c r="A194" s="228"/>
      <c r="B194" s="22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</row>
    <row r="195" spans="1:16" ht="12.75">
      <c r="A195" s="228"/>
      <c r="B195" s="229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</row>
    <row r="196" spans="1:16" ht="12.75">
      <c r="A196" s="17"/>
      <c r="B196" s="22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</row>
    <row r="197" spans="1:16" ht="12.75">
      <c r="A197" s="1028"/>
      <c r="B197" s="1029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</row>
    <row r="198" spans="1:16" ht="10.5" customHeight="1">
      <c r="A198" s="17"/>
      <c r="B198" s="17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</row>
    <row r="199" spans="1:16" ht="12.75">
      <c r="A199" s="43"/>
      <c r="B199" s="43"/>
      <c r="C199" s="43"/>
      <c r="D199" s="43"/>
      <c r="E199" s="17"/>
      <c r="F199" s="43"/>
      <c r="G199" s="17"/>
      <c r="H199" s="43"/>
      <c r="I199" s="17"/>
      <c r="J199" s="43"/>
      <c r="K199" s="17"/>
      <c r="L199" s="17"/>
      <c r="M199" s="17"/>
      <c r="N199" s="17"/>
      <c r="O199" s="17"/>
      <c r="P199" s="17"/>
    </row>
    <row r="200" spans="1:16" ht="12.75">
      <c r="A200" s="43"/>
      <c r="B200" s="43"/>
      <c r="C200" s="43"/>
      <c r="D200" s="43"/>
      <c r="E200" s="17"/>
      <c r="F200" s="43"/>
      <c r="G200" s="17"/>
      <c r="H200" s="43"/>
      <c r="I200" s="17"/>
      <c r="J200" s="43"/>
      <c r="K200" s="17"/>
      <c r="L200" s="17"/>
      <c r="M200" s="17"/>
      <c r="N200" s="17"/>
      <c r="O200" s="17"/>
      <c r="P200" s="17"/>
    </row>
    <row r="201" spans="1:16" ht="2.25" customHeight="1">
      <c r="A201" s="42"/>
      <c r="B201" s="42"/>
      <c r="C201" s="42"/>
      <c r="D201" s="42"/>
      <c r="E201" s="14"/>
      <c r="F201" s="42"/>
      <c r="G201" s="14"/>
      <c r="H201" s="42"/>
      <c r="I201" s="14"/>
      <c r="J201" s="42"/>
      <c r="K201" s="14"/>
      <c r="L201" s="14"/>
      <c r="M201" s="14"/>
      <c r="N201" s="14"/>
      <c r="O201" s="14"/>
      <c r="P201" s="14"/>
    </row>
    <row r="202" spans="1:16" ht="12.75" hidden="1">
      <c r="A202" s="42"/>
      <c r="B202" s="42"/>
      <c r="C202" s="42"/>
      <c r="D202" s="42"/>
      <c r="E202" s="14"/>
      <c r="F202" s="42"/>
      <c r="G202" s="14"/>
      <c r="H202" s="42"/>
      <c r="I202" s="14"/>
      <c r="J202" s="42"/>
      <c r="K202" s="14"/>
      <c r="L202" s="14"/>
      <c r="M202" s="14"/>
      <c r="N202" s="14"/>
      <c r="O202" s="14"/>
      <c r="P202" s="14"/>
    </row>
    <row r="203" spans="1:16" ht="12.75" hidden="1">
      <c r="A203" s="42"/>
      <c r="B203" s="42"/>
      <c r="C203" s="42"/>
      <c r="D203" s="42"/>
      <c r="E203" s="14"/>
      <c r="F203" s="42"/>
      <c r="G203" s="14"/>
      <c r="H203" s="42"/>
      <c r="I203" s="14"/>
      <c r="J203" s="42"/>
      <c r="K203" s="14"/>
      <c r="L203" s="14"/>
      <c r="M203" s="14"/>
      <c r="N203" s="14"/>
      <c r="O203" s="14"/>
      <c r="P203" s="14"/>
    </row>
    <row r="204" spans="1:16" ht="12.75" hidden="1">
      <c r="A204" s="42"/>
      <c r="B204" s="42"/>
      <c r="C204" s="42"/>
      <c r="D204" s="42"/>
      <c r="E204" s="14"/>
      <c r="F204" s="42"/>
      <c r="G204" s="14"/>
      <c r="H204" s="42"/>
      <c r="I204" s="14"/>
      <c r="J204" s="42"/>
      <c r="K204" s="14"/>
      <c r="L204" s="14"/>
      <c r="M204" s="14"/>
      <c r="N204" s="14"/>
      <c r="O204" s="14"/>
      <c r="P204" s="14"/>
    </row>
    <row r="205" spans="1:16" ht="12.75" hidden="1">
      <c r="A205" s="42"/>
      <c r="B205" s="42"/>
      <c r="C205" s="42"/>
      <c r="D205" s="42"/>
      <c r="E205" s="14"/>
      <c r="F205" s="42"/>
      <c r="G205" s="14"/>
      <c r="H205" s="42"/>
      <c r="I205" s="14"/>
      <c r="J205" s="42"/>
      <c r="K205" s="14"/>
      <c r="L205" s="14"/>
      <c r="M205" s="14"/>
      <c r="N205" s="14"/>
      <c r="O205" s="14"/>
      <c r="P205" s="14"/>
    </row>
    <row r="206" spans="1:16" ht="12.75" hidden="1">
      <c r="A206" s="42"/>
      <c r="B206" s="42"/>
      <c r="C206" s="42"/>
      <c r="D206" s="42"/>
      <c r="E206" s="14"/>
      <c r="F206" s="42"/>
      <c r="G206" s="14"/>
      <c r="H206" s="42"/>
      <c r="I206" s="14"/>
      <c r="J206" s="42"/>
      <c r="K206" s="14"/>
      <c r="L206" s="14"/>
      <c r="M206" s="14"/>
      <c r="N206" s="14"/>
      <c r="O206" s="14"/>
      <c r="P206" s="14"/>
    </row>
    <row r="207" spans="1:16" ht="12.75" hidden="1">
      <c r="A207" s="42"/>
      <c r="B207" s="42"/>
      <c r="C207" s="42"/>
      <c r="D207" s="42"/>
      <c r="E207" s="14"/>
      <c r="F207" s="42"/>
      <c r="G207" s="14"/>
      <c r="H207" s="42"/>
      <c r="I207" s="14"/>
      <c r="J207" s="42"/>
      <c r="K207" s="14"/>
      <c r="L207" s="14"/>
      <c r="M207" s="14"/>
      <c r="N207" s="14"/>
      <c r="O207" s="14"/>
      <c r="P207" s="14"/>
    </row>
    <row r="208" spans="1:16" ht="12.75" hidden="1">
      <c r="A208" s="42"/>
      <c r="B208" s="42"/>
      <c r="C208" s="42"/>
      <c r="D208" s="42"/>
      <c r="E208" s="14"/>
      <c r="F208" s="42"/>
      <c r="G208" s="14"/>
      <c r="H208" s="42"/>
      <c r="I208" s="14"/>
      <c r="J208" s="42"/>
      <c r="K208" s="14"/>
      <c r="L208" s="14"/>
      <c r="M208" s="14"/>
      <c r="N208" s="14"/>
      <c r="O208" s="14"/>
      <c r="P208" s="14"/>
    </row>
    <row r="209" spans="1:16" ht="12.75" hidden="1">
      <c r="A209" s="42"/>
      <c r="B209" s="42"/>
      <c r="C209" s="42"/>
      <c r="D209" s="42"/>
      <c r="E209" s="14"/>
      <c r="F209" s="42"/>
      <c r="G209" s="14"/>
      <c r="H209" s="42"/>
      <c r="I209" s="14"/>
      <c r="J209" s="42"/>
      <c r="K209" s="14"/>
      <c r="L209" s="14"/>
      <c r="M209" s="14"/>
      <c r="N209" s="14"/>
      <c r="O209" s="14"/>
      <c r="P209" s="14"/>
    </row>
    <row r="210" spans="1:16" ht="12.75" hidden="1">
      <c r="A210" s="42"/>
      <c r="B210" s="42"/>
      <c r="C210" s="42"/>
      <c r="D210" s="42"/>
      <c r="E210" s="14"/>
      <c r="F210" s="42"/>
      <c r="G210" s="14"/>
      <c r="H210" s="42"/>
      <c r="I210" s="14"/>
      <c r="J210" s="42"/>
      <c r="K210" s="14"/>
      <c r="L210" s="14"/>
      <c r="M210" s="14"/>
      <c r="N210" s="14"/>
      <c r="O210" s="14"/>
      <c r="P210" s="14"/>
    </row>
    <row r="211" spans="1:16" ht="12.75" hidden="1">
      <c r="A211" s="42"/>
      <c r="B211" s="42"/>
      <c r="C211" s="42"/>
      <c r="D211" s="42"/>
      <c r="E211" s="14"/>
      <c r="F211" s="42"/>
      <c r="G211" s="14"/>
      <c r="H211" s="42"/>
      <c r="I211" s="14"/>
      <c r="J211" s="42"/>
      <c r="K211" s="14"/>
      <c r="L211" s="14"/>
      <c r="M211" s="14"/>
      <c r="N211" s="14"/>
      <c r="O211" s="14"/>
      <c r="P211" s="14"/>
    </row>
    <row r="212" spans="1:16" ht="12.75" hidden="1">
      <c r="A212" s="42"/>
      <c r="B212" s="42"/>
      <c r="C212" s="42"/>
      <c r="D212" s="42"/>
      <c r="E212" s="14"/>
      <c r="F212" s="42"/>
      <c r="G212" s="14"/>
      <c r="H212" s="42"/>
      <c r="I212" s="14"/>
      <c r="J212" s="42"/>
      <c r="K212" s="14"/>
      <c r="L212" s="14"/>
      <c r="M212" s="14"/>
      <c r="N212" s="14"/>
      <c r="O212" s="14"/>
      <c r="P212" s="14"/>
    </row>
    <row r="213" spans="1:16" ht="12.75" hidden="1">
      <c r="A213" s="42"/>
      <c r="B213" s="42"/>
      <c r="C213" s="42"/>
      <c r="D213" s="42"/>
      <c r="E213" s="14"/>
      <c r="F213" s="42"/>
      <c r="G213" s="14"/>
      <c r="H213" s="42"/>
      <c r="I213" s="14"/>
      <c r="J213" s="42"/>
      <c r="K213" s="14"/>
      <c r="L213" s="14"/>
      <c r="M213" s="14"/>
      <c r="N213" s="14"/>
      <c r="O213" s="14"/>
      <c r="P213" s="14"/>
    </row>
    <row r="214" spans="2:16" ht="12.75" hidden="1">
      <c r="B214" s="14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</row>
    <row r="215" spans="2:16" ht="12.75" hidden="1">
      <c r="B215" s="14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</row>
    <row r="216" spans="2:16" ht="12.75" hidden="1">
      <c r="B216" s="14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</row>
    <row r="217" spans="2:16" ht="12.75" hidden="1">
      <c r="B217" s="14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</row>
    <row r="218" spans="2:16" ht="12.75" hidden="1">
      <c r="B218" s="14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</row>
    <row r="219" spans="2:16" ht="12.75" hidden="1">
      <c r="B219" s="14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</row>
    <row r="220" spans="2:16" ht="1.5" customHeight="1">
      <c r="B220" s="14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</row>
    <row r="221" spans="2:16" ht="12.75" hidden="1">
      <c r="B221" s="14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</row>
    <row r="222" spans="2:16" ht="12.75" hidden="1">
      <c r="B222" s="14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</row>
    <row r="223" spans="2:16" ht="12.75" hidden="1">
      <c r="B223" s="14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</row>
    <row r="224" spans="2:16" ht="12.75" hidden="1">
      <c r="B224" s="14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</row>
    <row r="225" spans="2:16" ht="12.75" hidden="1">
      <c r="B225" s="14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</row>
    <row r="226" spans="2:16" ht="12.75" hidden="1">
      <c r="B226" s="14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</row>
    <row r="227" spans="2:16" ht="12.75" hidden="1">
      <c r="B227" s="14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</row>
    <row r="228" spans="2:16" ht="12.75" hidden="1">
      <c r="B228" s="14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</row>
    <row r="229" spans="2:16" ht="12.75" hidden="1">
      <c r="B229" s="14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</row>
    <row r="230" spans="2:16" ht="12.75" hidden="1">
      <c r="B230" s="14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</row>
    <row r="231" spans="2:16" ht="12.75" hidden="1">
      <c r="B231" s="14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</row>
    <row r="232" spans="2:16" ht="12.75" hidden="1">
      <c r="B232" s="14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</row>
    <row r="233" spans="2:16" ht="12.75" hidden="1">
      <c r="B233" s="14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</row>
    <row r="234" spans="2:16" ht="12.75" hidden="1">
      <c r="B234" s="14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</row>
    <row r="235" spans="2:16" ht="12.75" hidden="1">
      <c r="B235" s="14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</row>
    <row r="236" spans="2:16" ht="12.75" hidden="1">
      <c r="B236" s="14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</row>
    <row r="237" spans="2:16" ht="12.75" hidden="1">
      <c r="B237" s="14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</row>
    <row r="238" spans="2:16" ht="12.75" hidden="1">
      <c r="B238" s="14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</row>
    <row r="239" spans="2:16" ht="12.75">
      <c r="B239" s="14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</row>
    <row r="240" spans="2:16" ht="12.75">
      <c r="B240" s="14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</row>
    <row r="241" spans="2:16" ht="12.75">
      <c r="B241" s="14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</row>
    <row r="242" spans="2:16" ht="12.75">
      <c r="B242" s="14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</row>
    <row r="243" spans="2:16" ht="12.75">
      <c r="B243" s="14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</row>
    <row r="244" spans="2:16" ht="12.75">
      <c r="B244" s="14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</row>
    <row r="245" spans="2:16" ht="12.75">
      <c r="B245" s="14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</row>
    <row r="246" spans="2:16" ht="12.75">
      <c r="B246" s="14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</row>
    <row r="247" spans="2:16" ht="12.75">
      <c r="B247" s="14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</row>
    <row r="248" spans="2:16" ht="12.75">
      <c r="B248" s="14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</row>
    <row r="249" spans="2:16" ht="12.75">
      <c r="B249" s="14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</row>
    <row r="250" spans="2:16" ht="12.75">
      <c r="B250" s="14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</row>
    <row r="251" spans="2:16" ht="12.75">
      <c r="B251" s="14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</row>
    <row r="252" spans="2:16" ht="12.75">
      <c r="B252" s="14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</row>
    <row r="253" spans="2:16" ht="12.75">
      <c r="B253" s="14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</row>
    <row r="254" spans="2:16" ht="12.75">
      <c r="B254" s="14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</row>
    <row r="255" spans="2:16" ht="12.75">
      <c r="B255" s="14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</row>
    <row r="256" spans="2:16" ht="12.75">
      <c r="B256" s="14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</row>
    <row r="257" spans="2:16" ht="12.75">
      <c r="B257" s="14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</row>
    <row r="258" spans="2:16" ht="12.75">
      <c r="B258" s="14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</row>
    <row r="259" spans="2:16" ht="12.75">
      <c r="B259" s="14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</row>
    <row r="260" spans="2:16" ht="12.75">
      <c r="B260" s="14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</row>
    <row r="261" spans="2:16" ht="12.75">
      <c r="B261" s="14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</row>
    <row r="262" spans="2:16" ht="12.75">
      <c r="B262" s="14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</row>
    <row r="263" spans="2:16" ht="12.75">
      <c r="B263" s="14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</row>
    <row r="264" spans="2:16" ht="12.75">
      <c r="B264" s="14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</row>
  </sheetData>
  <mergeCells count="76">
    <mergeCell ref="A152:B153"/>
    <mergeCell ref="G152:H152"/>
    <mergeCell ref="C86:D86"/>
    <mergeCell ref="E86:F86"/>
    <mergeCell ref="G86:H86"/>
    <mergeCell ref="A86:B87"/>
    <mergeCell ref="G103:H103"/>
    <mergeCell ref="C119:D119"/>
    <mergeCell ref="E119:F119"/>
    <mergeCell ref="G119:H119"/>
    <mergeCell ref="C37:D37"/>
    <mergeCell ref="E37:F37"/>
    <mergeCell ref="I86:K86"/>
    <mergeCell ref="G37:H37"/>
    <mergeCell ref="C70:D70"/>
    <mergeCell ref="G53:H53"/>
    <mergeCell ref="E70:F70"/>
    <mergeCell ref="C53:D53"/>
    <mergeCell ref="E53:F53"/>
    <mergeCell ref="G70:H70"/>
    <mergeCell ref="M4:N4"/>
    <mergeCell ref="I20:K20"/>
    <mergeCell ref="O4:P4"/>
    <mergeCell ref="M37:N37"/>
    <mergeCell ref="O37:P37"/>
    <mergeCell ref="I4:J4"/>
    <mergeCell ref="K37:L37"/>
    <mergeCell ref="I37:J37"/>
    <mergeCell ref="K4:L4"/>
    <mergeCell ref="C20:D20"/>
    <mergeCell ref="E20:F20"/>
    <mergeCell ref="G4:H4"/>
    <mergeCell ref="G20:H20"/>
    <mergeCell ref="C4:D4"/>
    <mergeCell ref="E4:F4"/>
    <mergeCell ref="A37:B38"/>
    <mergeCell ref="A4:B5"/>
    <mergeCell ref="A100:B100"/>
    <mergeCell ref="A136:B137"/>
    <mergeCell ref="A103:B104"/>
    <mergeCell ref="A133:B133"/>
    <mergeCell ref="A20:B21"/>
    <mergeCell ref="A119:B120"/>
    <mergeCell ref="M70:N70"/>
    <mergeCell ref="O70:P70"/>
    <mergeCell ref="A53:B54"/>
    <mergeCell ref="A70:B71"/>
    <mergeCell ref="I53:K53"/>
    <mergeCell ref="K70:L70"/>
    <mergeCell ref="I70:J70"/>
    <mergeCell ref="M183:N183"/>
    <mergeCell ref="O183:P183"/>
    <mergeCell ref="M103:N103"/>
    <mergeCell ref="O103:P103"/>
    <mergeCell ref="M136:N136"/>
    <mergeCell ref="O136:P136"/>
    <mergeCell ref="I152:K152"/>
    <mergeCell ref="A183:B184"/>
    <mergeCell ref="C183:D183"/>
    <mergeCell ref="K103:L103"/>
    <mergeCell ref="K183:L183"/>
    <mergeCell ref="I119:K119"/>
    <mergeCell ref="E183:F183"/>
    <mergeCell ref="G183:H183"/>
    <mergeCell ref="I136:J136"/>
    <mergeCell ref="K136:L136"/>
    <mergeCell ref="C103:D103"/>
    <mergeCell ref="E103:F103"/>
    <mergeCell ref="I103:J103"/>
    <mergeCell ref="A197:B197"/>
    <mergeCell ref="I183:J183"/>
    <mergeCell ref="C136:D136"/>
    <mergeCell ref="E136:F136"/>
    <mergeCell ref="G136:H136"/>
    <mergeCell ref="C152:D152"/>
    <mergeCell ref="E152:F152"/>
  </mergeCells>
  <printOptions gridLines="1"/>
  <pageMargins left="0.5" right="0" top="1" bottom="1" header="0.5" footer="0.5"/>
  <pageSetup fitToWidth="4" horizontalDpi="600" verticalDpi="600" orientation="landscape" r:id="rId1"/>
  <headerFooter alignWithMargins="0">
    <oddFooter>&amp;R&amp;P</oddFooter>
  </headerFooter>
  <rowBreaks count="2" manualBreakCount="2">
    <brk id="99" max="24" man="1"/>
    <brk id="132" max="24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224"/>
  <sheetViews>
    <sheetView workbookViewId="0" topLeftCell="A18">
      <selection activeCell="K37" sqref="K37"/>
    </sheetView>
  </sheetViews>
  <sheetFormatPr defaultColWidth="9.140625" defaultRowHeight="12.75"/>
  <cols>
    <col min="1" max="1" width="7.421875" style="0" customWidth="1"/>
    <col min="2" max="2" width="6.57421875" style="0" customWidth="1"/>
    <col min="3" max="3" width="12.8515625" style="0" customWidth="1"/>
    <col min="9" max="9" width="9.140625" style="596" customWidth="1"/>
  </cols>
  <sheetData>
    <row r="1" spans="1:10" ht="12.75">
      <c r="A1" s="6"/>
      <c r="B1" s="6"/>
      <c r="C1" s="6"/>
      <c r="D1" s="6"/>
      <c r="E1" s="6"/>
      <c r="F1" s="6"/>
      <c r="G1" s="6"/>
      <c r="H1" s="6"/>
      <c r="I1" s="843"/>
      <c r="J1" s="6"/>
    </row>
    <row r="2" spans="1:10" ht="12.75">
      <c r="A2" s="686" t="s">
        <v>112</v>
      </c>
      <c r="B2" s="686" t="s">
        <v>113</v>
      </c>
      <c r="C2" s="686" t="s">
        <v>146</v>
      </c>
      <c r="D2" s="687" t="s">
        <v>114</v>
      </c>
      <c r="E2" s="966" t="s">
        <v>202</v>
      </c>
      <c r="F2" s="970"/>
      <c r="G2" s="970"/>
      <c r="H2" s="970"/>
      <c r="I2" s="971"/>
      <c r="J2" s="6"/>
    </row>
    <row r="3" spans="1:10" ht="12.75">
      <c r="A3" s="653"/>
      <c r="B3" s="653"/>
      <c r="C3" s="653"/>
      <c r="D3" s="653"/>
      <c r="E3" s="691" t="s">
        <v>25</v>
      </c>
      <c r="F3" s="691" t="s">
        <v>26</v>
      </c>
      <c r="G3" s="691" t="s">
        <v>153</v>
      </c>
      <c r="H3" s="691" t="s">
        <v>152</v>
      </c>
      <c r="I3" s="844" t="s">
        <v>190</v>
      </c>
      <c r="J3" s="6"/>
    </row>
    <row r="4" spans="1:10" ht="12.75">
      <c r="A4" s="632">
        <v>1</v>
      </c>
      <c r="B4" s="633">
        <v>689</v>
      </c>
      <c r="C4" s="633" t="s">
        <v>117</v>
      </c>
      <c r="D4" s="696" t="s">
        <v>118</v>
      </c>
      <c r="E4" s="700">
        <f>'BRC Workload'!K22</f>
        <v>69</v>
      </c>
      <c r="F4" s="700">
        <f>'BRC Workload'!L22</f>
        <v>113</v>
      </c>
      <c r="G4" s="700">
        <f>'BRC Workload'!M22</f>
        <v>0</v>
      </c>
      <c r="H4" s="700">
        <f>'BRC Workload'!N22</f>
        <v>0</v>
      </c>
      <c r="I4" s="845">
        <f>AVERAGE(E4:F4)</f>
        <v>91</v>
      </c>
      <c r="J4" s="6"/>
    </row>
    <row r="5" spans="1:10" ht="12.75">
      <c r="A5" s="632">
        <v>1</v>
      </c>
      <c r="B5" s="633">
        <v>689</v>
      </c>
      <c r="C5" s="633" t="s">
        <v>117</v>
      </c>
      <c r="D5" s="696" t="s">
        <v>119</v>
      </c>
      <c r="E5" s="700">
        <f>'BRC Workload'!K23</f>
        <v>81</v>
      </c>
      <c r="F5" s="700">
        <f>'BRC Workload'!L23</f>
        <v>126</v>
      </c>
      <c r="G5" s="700">
        <f>'BRC Workload'!M23</f>
        <v>0</v>
      </c>
      <c r="H5" s="700">
        <f>'BRC Workload'!N23</f>
        <v>0</v>
      </c>
      <c r="I5" s="845">
        <f aca="true" t="shared" si="0" ref="I5:I15">AVERAGE(E5:F5)</f>
        <v>103.5</v>
      </c>
      <c r="J5" s="6"/>
    </row>
    <row r="6" spans="1:10" ht="12.75">
      <c r="A6" s="632">
        <v>1</v>
      </c>
      <c r="B6" s="633">
        <v>689</v>
      </c>
      <c r="C6" s="633" t="s">
        <v>117</v>
      </c>
      <c r="D6" s="696" t="s">
        <v>120</v>
      </c>
      <c r="E6" s="700">
        <f>'BRC Workload'!K24</f>
        <v>86</v>
      </c>
      <c r="F6" s="700">
        <f>'BRC Workload'!L24</f>
        <v>140</v>
      </c>
      <c r="G6" s="700">
        <f>'BRC Workload'!M24</f>
        <v>0</v>
      </c>
      <c r="H6" s="700">
        <f>'BRC Workload'!N24</f>
        <v>0</v>
      </c>
      <c r="I6" s="845">
        <f t="shared" si="0"/>
        <v>113</v>
      </c>
      <c r="J6" s="6"/>
    </row>
    <row r="7" spans="1:10" ht="12.75">
      <c r="A7" s="632">
        <v>1</v>
      </c>
      <c r="B7" s="633">
        <v>689</v>
      </c>
      <c r="C7" s="633" t="s">
        <v>117</v>
      </c>
      <c r="D7" s="696" t="s">
        <v>121</v>
      </c>
      <c r="E7" s="700">
        <f>'BRC Workload'!K25</f>
        <v>87</v>
      </c>
      <c r="F7" s="700">
        <f>'BRC Workload'!L25</f>
        <v>143</v>
      </c>
      <c r="G7" s="700">
        <f>'BRC Workload'!M25</f>
        <v>0</v>
      </c>
      <c r="H7" s="700">
        <f>'BRC Workload'!N25</f>
        <v>0</v>
      </c>
      <c r="I7" s="845">
        <f t="shared" si="0"/>
        <v>115</v>
      </c>
      <c r="J7" s="6"/>
    </row>
    <row r="8" spans="1:10" ht="12.75">
      <c r="A8" s="632">
        <v>1</v>
      </c>
      <c r="B8" s="633">
        <v>689</v>
      </c>
      <c r="C8" s="633" t="s">
        <v>117</v>
      </c>
      <c r="D8" s="696" t="s">
        <v>122</v>
      </c>
      <c r="E8" s="700">
        <f>'BRC Workload'!K26</f>
        <v>63</v>
      </c>
      <c r="F8" s="700">
        <f>'BRC Workload'!L26</f>
        <v>138</v>
      </c>
      <c r="G8" s="700">
        <f>'BRC Workload'!M26</f>
        <v>0</v>
      </c>
      <c r="H8" s="700">
        <f>'BRC Workload'!N26</f>
        <v>0</v>
      </c>
      <c r="I8" s="845">
        <f t="shared" si="0"/>
        <v>100.5</v>
      </c>
      <c r="J8" s="6"/>
    </row>
    <row r="9" spans="1:10" ht="12.75">
      <c r="A9" s="632">
        <v>1</v>
      </c>
      <c r="B9" s="633">
        <v>689</v>
      </c>
      <c r="C9" s="633" t="s">
        <v>117</v>
      </c>
      <c r="D9" s="696" t="s">
        <v>123</v>
      </c>
      <c r="E9" s="700">
        <f>'BRC Workload'!K27</f>
        <v>63</v>
      </c>
      <c r="F9" s="700">
        <f>'BRC Workload'!L27</f>
        <v>138</v>
      </c>
      <c r="G9" s="700">
        <f>'BRC Workload'!M27</f>
        <v>0</v>
      </c>
      <c r="H9" s="700">
        <f>'BRC Workload'!N27</f>
        <v>0</v>
      </c>
      <c r="I9" s="845">
        <f t="shared" si="0"/>
        <v>100.5</v>
      </c>
      <c r="J9" s="6"/>
    </row>
    <row r="10" spans="1:10" ht="12.75">
      <c r="A10" s="632">
        <v>1</v>
      </c>
      <c r="B10" s="633">
        <v>689</v>
      </c>
      <c r="C10" s="633" t="s">
        <v>117</v>
      </c>
      <c r="D10" s="696" t="s">
        <v>124</v>
      </c>
      <c r="E10" s="700">
        <f>'BRC Workload'!K28</f>
        <v>42</v>
      </c>
      <c r="F10" s="700">
        <f>'BRC Workload'!L28</f>
        <v>136.5</v>
      </c>
      <c r="G10" s="700">
        <f>'BRC Workload'!M28</f>
        <v>0</v>
      </c>
      <c r="H10" s="700">
        <f>'BRC Workload'!N28</f>
        <v>0</v>
      </c>
      <c r="I10" s="845">
        <f t="shared" si="0"/>
        <v>89.25</v>
      </c>
      <c r="J10" s="6"/>
    </row>
    <row r="11" spans="1:10" ht="12.75">
      <c r="A11" s="632">
        <v>1</v>
      </c>
      <c r="B11" s="633">
        <v>689</v>
      </c>
      <c r="C11" s="633" t="s">
        <v>117</v>
      </c>
      <c r="D11" s="696" t="s">
        <v>125</v>
      </c>
      <c r="E11" s="700">
        <f>'BRC Workload'!K29</f>
        <v>48.8</v>
      </c>
      <c r="F11" s="700">
        <f>'BRC Workload'!L29</f>
        <v>132.2</v>
      </c>
      <c r="G11" s="700">
        <f>'BRC Workload'!M29</f>
        <v>0</v>
      </c>
      <c r="H11" s="700">
        <f>'BRC Workload'!N29</f>
        <v>0</v>
      </c>
      <c r="I11" s="845">
        <f t="shared" si="0"/>
        <v>90.5</v>
      </c>
      <c r="J11" s="6"/>
    </row>
    <row r="12" spans="1:10" ht="12.75">
      <c r="A12" s="632">
        <v>1</v>
      </c>
      <c r="B12" s="633">
        <v>689</v>
      </c>
      <c r="C12" s="633" t="s">
        <v>117</v>
      </c>
      <c r="D12" s="696" t="s">
        <v>126</v>
      </c>
      <c r="E12" s="700">
        <f>'BRC Workload'!K30</f>
        <v>56.2</v>
      </c>
      <c r="F12" s="700">
        <f>'BRC Workload'!L30</f>
        <v>140.45</v>
      </c>
      <c r="G12" s="700">
        <f>'BRC Workload'!M30</f>
        <v>0</v>
      </c>
      <c r="H12" s="700">
        <f>'BRC Workload'!N30</f>
        <v>0</v>
      </c>
      <c r="I12" s="845">
        <f t="shared" si="0"/>
        <v>98.32499999999999</v>
      </c>
      <c r="J12" s="6"/>
    </row>
    <row r="13" spans="1:10" ht="12.75">
      <c r="A13" s="632">
        <v>1</v>
      </c>
      <c r="B13" s="633">
        <v>689</v>
      </c>
      <c r="C13" s="633" t="s">
        <v>117</v>
      </c>
      <c r="D13" s="696" t="s">
        <v>127</v>
      </c>
      <c r="E13" s="700">
        <f>'BRC Workload'!K31</f>
        <v>72.2</v>
      </c>
      <c r="F13" s="700">
        <f>'BRC Workload'!L31</f>
        <v>144.2</v>
      </c>
      <c r="G13" s="700">
        <f>'BRC Workload'!M31</f>
        <v>0</v>
      </c>
      <c r="H13" s="700">
        <f>'BRC Workload'!N31</f>
        <v>0</v>
      </c>
      <c r="I13" s="845">
        <f t="shared" si="0"/>
        <v>108.19999999999999</v>
      </c>
      <c r="J13" s="6"/>
    </row>
    <row r="14" spans="1:10" ht="12.75">
      <c r="A14" s="632">
        <v>1</v>
      </c>
      <c r="B14" s="633">
        <v>689</v>
      </c>
      <c r="C14" s="633" t="s">
        <v>117</v>
      </c>
      <c r="D14" s="696" t="s">
        <v>128</v>
      </c>
      <c r="E14" s="700">
        <f>'BRC Workload'!K32</f>
        <v>60.95</v>
      </c>
      <c r="F14" s="700">
        <f>'BRC Workload'!L32</f>
        <v>160.4</v>
      </c>
      <c r="G14" s="700">
        <f>'BRC Workload'!M32</f>
        <v>0</v>
      </c>
      <c r="H14" s="700">
        <f>'BRC Workload'!N32</f>
        <v>0</v>
      </c>
      <c r="I14" s="845">
        <f t="shared" si="0"/>
        <v>110.67500000000001</v>
      </c>
      <c r="J14" s="6"/>
    </row>
    <row r="15" spans="1:10" ht="12.75">
      <c r="A15" s="632">
        <v>1</v>
      </c>
      <c r="B15" s="633">
        <v>689</v>
      </c>
      <c r="C15" s="633" t="s">
        <v>117</v>
      </c>
      <c r="D15" s="705" t="s">
        <v>129</v>
      </c>
      <c r="E15" s="700">
        <f>'BRC Workload'!K33</f>
        <v>60.35</v>
      </c>
      <c r="F15" s="700">
        <f>'BRC Workload'!L33</f>
        <v>137</v>
      </c>
      <c r="G15" s="700">
        <f>'BRC Workload'!M33</f>
        <v>0</v>
      </c>
      <c r="H15" s="700">
        <f>'BRC Workload'!N33</f>
        <v>0</v>
      </c>
      <c r="I15" s="845">
        <f t="shared" si="0"/>
        <v>98.675</v>
      </c>
      <c r="J15" s="6"/>
    </row>
    <row r="16" spans="1:10" ht="13.5" thickBot="1">
      <c r="A16" s="676" t="s">
        <v>33</v>
      </c>
      <c r="B16" s="672"/>
      <c r="C16" s="707"/>
      <c r="D16" s="673"/>
      <c r="E16" s="708"/>
      <c r="F16" s="708"/>
      <c r="G16" s="708"/>
      <c r="H16" s="708"/>
      <c r="I16" s="738"/>
      <c r="J16" s="6"/>
    </row>
    <row r="17" spans="1:10" ht="12.75">
      <c r="A17" s="6"/>
      <c r="B17" s="6"/>
      <c r="C17" s="6"/>
      <c r="D17" s="6"/>
      <c r="E17" s="6"/>
      <c r="F17" s="6"/>
      <c r="G17" s="6"/>
      <c r="H17" s="6"/>
      <c r="I17" s="843"/>
      <c r="J17" s="6"/>
    </row>
    <row r="18" spans="1:10" ht="12.75" customHeight="1">
      <c r="A18" s="686" t="s">
        <v>112</v>
      </c>
      <c r="B18" s="686" t="s">
        <v>113</v>
      </c>
      <c r="C18" s="686" t="s">
        <v>146</v>
      </c>
      <c r="D18" s="687" t="s">
        <v>114</v>
      </c>
      <c r="E18" s="1062" t="s">
        <v>202</v>
      </c>
      <c r="F18" s="1063"/>
      <c r="G18" s="1063"/>
      <c r="H18" s="1063"/>
      <c r="I18" s="1064"/>
      <c r="J18" s="6"/>
    </row>
    <row r="19" spans="1:10" ht="12.75">
      <c r="A19" s="653"/>
      <c r="B19" s="653"/>
      <c r="C19" s="653"/>
      <c r="D19" s="653"/>
      <c r="E19" s="691" t="s">
        <v>25</v>
      </c>
      <c r="F19" s="691" t="s">
        <v>26</v>
      </c>
      <c r="G19" s="691" t="s">
        <v>153</v>
      </c>
      <c r="H19" s="691" t="s">
        <v>152</v>
      </c>
      <c r="I19" s="846" t="s">
        <v>190</v>
      </c>
      <c r="J19" s="6"/>
    </row>
    <row r="20" spans="1:10" ht="12.75">
      <c r="A20" s="632">
        <v>7</v>
      </c>
      <c r="B20" s="633">
        <v>509</v>
      </c>
      <c r="C20" s="633" t="s">
        <v>74</v>
      </c>
      <c r="D20" s="696" t="s">
        <v>118</v>
      </c>
      <c r="E20" s="700">
        <f>'BRC Workload'!K55</f>
        <v>124</v>
      </c>
      <c r="F20" s="700">
        <f>'BRC Workload'!L55</f>
        <v>138</v>
      </c>
      <c r="G20" s="700">
        <f>'BRC Workload'!M55</f>
        <v>132</v>
      </c>
      <c r="H20" s="700">
        <f>'BRC Workload'!N55</f>
        <v>0</v>
      </c>
      <c r="I20" s="807">
        <f>'BRC Workload'!O55</f>
        <v>131.33333333333334</v>
      </c>
      <c r="J20" s="6"/>
    </row>
    <row r="21" spans="1:10" ht="12.75">
      <c r="A21" s="632">
        <v>7</v>
      </c>
      <c r="B21" s="633">
        <v>509</v>
      </c>
      <c r="C21" s="633" t="s">
        <v>74</v>
      </c>
      <c r="D21" s="696" t="s">
        <v>119</v>
      </c>
      <c r="E21" s="700">
        <f>'BRC Workload'!K56</f>
        <v>129</v>
      </c>
      <c r="F21" s="700">
        <f>'BRC Workload'!L56</f>
        <v>144</v>
      </c>
      <c r="G21" s="700">
        <f>'BRC Workload'!M56</f>
        <v>130</v>
      </c>
      <c r="H21" s="700">
        <f>'BRC Workload'!N56</f>
        <v>0</v>
      </c>
      <c r="I21" s="807">
        <f>'BRC Workload'!O56</f>
        <v>134.33333333333334</v>
      </c>
      <c r="J21" s="6"/>
    </row>
    <row r="22" spans="1:10" ht="12.75">
      <c r="A22" s="632">
        <v>7</v>
      </c>
      <c r="B22" s="633">
        <v>509</v>
      </c>
      <c r="C22" s="633" t="s">
        <v>74</v>
      </c>
      <c r="D22" s="696" t="s">
        <v>120</v>
      </c>
      <c r="E22" s="700">
        <f>'BRC Workload'!K57</f>
        <v>133</v>
      </c>
      <c r="F22" s="700">
        <f>'BRC Workload'!L57</f>
        <v>151</v>
      </c>
      <c r="G22" s="700">
        <f>'BRC Workload'!M57</f>
        <v>129</v>
      </c>
      <c r="H22" s="700">
        <f>'BRC Workload'!N57</f>
        <v>0</v>
      </c>
      <c r="I22" s="807">
        <f>'BRC Workload'!O57</f>
        <v>137.66666666666666</v>
      </c>
      <c r="J22" s="6"/>
    </row>
    <row r="23" spans="1:10" ht="12.75">
      <c r="A23" s="632">
        <v>7</v>
      </c>
      <c r="B23" s="633">
        <v>509</v>
      </c>
      <c r="C23" s="633" t="s">
        <v>74</v>
      </c>
      <c r="D23" s="696" t="s">
        <v>121</v>
      </c>
      <c r="E23" s="700">
        <f>'BRC Workload'!K58</f>
        <v>128</v>
      </c>
      <c r="F23" s="700">
        <f>'BRC Workload'!L58</f>
        <v>142</v>
      </c>
      <c r="G23" s="700">
        <f>'BRC Workload'!M58</f>
        <v>126</v>
      </c>
      <c r="H23" s="700">
        <f>'BRC Workload'!N58</f>
        <v>0</v>
      </c>
      <c r="I23" s="807">
        <f>'BRC Workload'!O58</f>
        <v>132</v>
      </c>
      <c r="J23" s="6"/>
    </row>
    <row r="24" spans="1:10" ht="12.75">
      <c r="A24" s="632">
        <v>7</v>
      </c>
      <c r="B24" s="633">
        <v>509</v>
      </c>
      <c r="C24" s="633" t="s">
        <v>74</v>
      </c>
      <c r="D24" s="696" t="s">
        <v>122</v>
      </c>
      <c r="E24" s="700">
        <f>'BRC Workload'!K59</f>
        <v>141</v>
      </c>
      <c r="F24" s="700">
        <f>'BRC Workload'!L59</f>
        <v>136</v>
      </c>
      <c r="G24" s="700">
        <f>'BRC Workload'!M59</f>
        <v>134</v>
      </c>
      <c r="H24" s="700">
        <f>'BRC Workload'!N59</f>
        <v>0</v>
      </c>
      <c r="I24" s="807">
        <f>'BRC Workload'!O59</f>
        <v>137</v>
      </c>
      <c r="J24" s="6"/>
    </row>
    <row r="25" spans="1:10" ht="12.75">
      <c r="A25" s="632">
        <v>7</v>
      </c>
      <c r="B25" s="633">
        <v>509</v>
      </c>
      <c r="C25" s="633" t="s">
        <v>74</v>
      </c>
      <c r="D25" s="696" t="s">
        <v>123</v>
      </c>
      <c r="E25" s="700">
        <f>'BRC Workload'!K60</f>
        <v>138</v>
      </c>
      <c r="F25" s="700">
        <f>'BRC Workload'!L60</f>
        <v>128</v>
      </c>
      <c r="G25" s="700">
        <f>'BRC Workload'!M60</f>
        <v>130</v>
      </c>
      <c r="H25" s="700">
        <f>'BRC Workload'!N60</f>
        <v>0</v>
      </c>
      <c r="I25" s="807">
        <f>'BRC Workload'!O60</f>
        <v>132</v>
      </c>
      <c r="J25" s="6"/>
    </row>
    <row r="26" spans="1:10" ht="12.75">
      <c r="A26" s="632">
        <v>7</v>
      </c>
      <c r="B26" s="633">
        <v>509</v>
      </c>
      <c r="C26" s="633" t="s">
        <v>74</v>
      </c>
      <c r="D26" s="696" t="s">
        <v>124</v>
      </c>
      <c r="E26" s="700">
        <f>'BRC Workload'!K61</f>
        <v>167</v>
      </c>
      <c r="F26" s="700">
        <f>'BRC Workload'!L61</f>
        <v>158</v>
      </c>
      <c r="G26" s="700">
        <f>'BRC Workload'!M61</f>
        <v>174</v>
      </c>
      <c r="H26" s="700">
        <f>'BRC Workload'!N61</f>
        <v>0</v>
      </c>
      <c r="I26" s="807">
        <f>'BRC Workload'!O61</f>
        <v>166.33333333333334</v>
      </c>
      <c r="J26" s="6"/>
    </row>
    <row r="27" spans="1:10" ht="12.75">
      <c r="A27" s="632">
        <v>7</v>
      </c>
      <c r="B27" s="633">
        <v>509</v>
      </c>
      <c r="C27" s="633" t="s">
        <v>74</v>
      </c>
      <c r="D27" s="696" t="s">
        <v>125</v>
      </c>
      <c r="E27" s="700">
        <f>'BRC Workload'!K62</f>
        <v>188</v>
      </c>
      <c r="F27" s="700">
        <f>'BRC Workload'!L62</f>
        <v>172</v>
      </c>
      <c r="G27" s="700">
        <f>'BRC Workload'!M62</f>
        <v>190</v>
      </c>
      <c r="H27" s="700">
        <f>'BRC Workload'!N62</f>
        <v>0</v>
      </c>
      <c r="I27" s="807">
        <f>'BRC Workload'!O62</f>
        <v>183.33333333333334</v>
      </c>
      <c r="J27" s="6"/>
    </row>
    <row r="28" spans="1:10" ht="12.75">
      <c r="A28" s="632">
        <v>7</v>
      </c>
      <c r="B28" s="633">
        <v>509</v>
      </c>
      <c r="C28" s="633" t="s">
        <v>74</v>
      </c>
      <c r="D28" s="696" t="s">
        <v>126</v>
      </c>
      <c r="E28" s="700">
        <f>'BRC Workload'!K63</f>
        <v>189</v>
      </c>
      <c r="F28" s="700">
        <f>'BRC Workload'!L63</f>
        <v>135</v>
      </c>
      <c r="G28" s="700">
        <f>'BRC Workload'!M63</f>
        <v>235</v>
      </c>
      <c r="H28" s="700">
        <f>'BRC Workload'!N63</f>
        <v>0</v>
      </c>
      <c r="I28" s="807">
        <f>'BRC Workload'!O63</f>
        <v>186.33333333333334</v>
      </c>
      <c r="J28" s="6"/>
    </row>
    <row r="29" spans="1:10" ht="12.75">
      <c r="A29" s="632">
        <v>7</v>
      </c>
      <c r="B29" s="633">
        <v>509</v>
      </c>
      <c r="C29" s="633" t="s">
        <v>74</v>
      </c>
      <c r="D29" s="696" t="s">
        <v>127</v>
      </c>
      <c r="E29" s="700">
        <f>'BRC Workload'!K64</f>
        <v>152</v>
      </c>
      <c r="F29" s="700">
        <f>'BRC Workload'!L64</f>
        <v>155</v>
      </c>
      <c r="G29" s="700">
        <f>'BRC Workload'!M64</f>
        <v>197</v>
      </c>
      <c r="H29" s="700">
        <f>'BRC Workload'!N64</f>
        <v>0</v>
      </c>
      <c r="I29" s="807">
        <f>'BRC Workload'!O64</f>
        <v>168</v>
      </c>
      <c r="J29" s="6"/>
    </row>
    <row r="30" spans="1:10" ht="12.75">
      <c r="A30" s="632">
        <v>7</v>
      </c>
      <c r="B30" s="633">
        <v>509</v>
      </c>
      <c r="C30" s="633" t="s">
        <v>74</v>
      </c>
      <c r="D30" s="696" t="s">
        <v>128</v>
      </c>
      <c r="E30" s="700">
        <f>'BRC Workload'!K65</f>
        <v>153</v>
      </c>
      <c r="F30" s="700">
        <f>'BRC Workload'!L65</f>
        <v>157</v>
      </c>
      <c r="G30" s="700">
        <f>'BRC Workload'!M65</f>
        <v>198</v>
      </c>
      <c r="H30" s="700">
        <f>'BRC Workload'!N65</f>
        <v>0</v>
      </c>
      <c r="I30" s="807">
        <f>'BRC Workload'!O65</f>
        <v>169.33333333333334</v>
      </c>
      <c r="J30" s="6"/>
    </row>
    <row r="31" spans="1:10" ht="12.75">
      <c r="A31" s="632">
        <v>7</v>
      </c>
      <c r="B31" s="633">
        <v>509</v>
      </c>
      <c r="C31" s="633" t="s">
        <v>74</v>
      </c>
      <c r="D31" s="696" t="s">
        <v>129</v>
      </c>
      <c r="E31" s="700">
        <f>'BRC Workload'!K66</f>
        <v>155</v>
      </c>
      <c r="F31" s="700">
        <f>'BRC Workload'!L66</f>
        <v>159</v>
      </c>
      <c r="G31" s="700">
        <f>'BRC Workload'!M66</f>
        <v>199</v>
      </c>
      <c r="H31" s="700">
        <f>'BRC Workload'!N66</f>
        <v>0</v>
      </c>
      <c r="I31" s="807">
        <f>'BRC Workload'!O66</f>
        <v>171</v>
      </c>
      <c r="J31" s="6"/>
    </row>
    <row r="32" spans="1:10" ht="13.5" thickBot="1">
      <c r="A32" s="676" t="s">
        <v>33</v>
      </c>
      <c r="B32" s="672"/>
      <c r="C32" s="672"/>
      <c r="D32" s="847"/>
      <c r="E32" s="708"/>
      <c r="F32" s="708"/>
      <c r="G32" s="708"/>
      <c r="H32" s="708"/>
      <c r="I32" s="848"/>
      <c r="J32" s="6"/>
    </row>
    <row r="33" spans="1:10" s="351" customFormat="1" ht="12.75">
      <c r="A33" s="849"/>
      <c r="B33" s="850"/>
      <c r="C33" s="850"/>
      <c r="D33" s="849"/>
      <c r="E33" s="851"/>
      <c r="F33" s="851"/>
      <c r="G33" s="851"/>
      <c r="H33" s="851"/>
      <c r="I33" s="852"/>
      <c r="J33" s="851"/>
    </row>
    <row r="34" spans="1:10" ht="12.75">
      <c r="A34" s="6"/>
      <c r="B34" s="6"/>
      <c r="C34" s="6"/>
      <c r="D34" s="6"/>
      <c r="E34" s="6"/>
      <c r="F34" s="6"/>
      <c r="G34" s="6"/>
      <c r="H34" s="6"/>
      <c r="I34" s="843"/>
      <c r="J34" s="6"/>
    </row>
    <row r="35" spans="1:10" ht="12.75">
      <c r="A35" s="686" t="s">
        <v>112</v>
      </c>
      <c r="B35" s="686" t="s">
        <v>113</v>
      </c>
      <c r="C35" s="686" t="s">
        <v>146</v>
      </c>
      <c r="D35" s="687" t="s">
        <v>114</v>
      </c>
      <c r="E35" s="966" t="s">
        <v>202</v>
      </c>
      <c r="F35" s="970"/>
      <c r="G35" s="970"/>
      <c r="H35" s="970"/>
      <c r="I35" s="971"/>
      <c r="J35" s="6"/>
    </row>
    <row r="36" spans="1:10" ht="12.75">
      <c r="A36" s="653"/>
      <c r="B36" s="653"/>
      <c r="C36" s="653"/>
      <c r="D36" s="653"/>
      <c r="E36" s="694" t="s">
        <v>25</v>
      </c>
      <c r="F36" s="694" t="s">
        <v>26</v>
      </c>
      <c r="G36" s="694" t="s">
        <v>153</v>
      </c>
      <c r="H36" s="694" t="s">
        <v>152</v>
      </c>
      <c r="I36" s="844" t="s">
        <v>190</v>
      </c>
      <c r="J36" s="6"/>
    </row>
    <row r="37" spans="1:10" ht="12.75">
      <c r="A37" s="632">
        <v>7</v>
      </c>
      <c r="B37" s="633">
        <v>521</v>
      </c>
      <c r="C37" s="633" t="s">
        <v>86</v>
      </c>
      <c r="D37" s="696" t="s">
        <v>118</v>
      </c>
      <c r="E37" s="700">
        <f>'BRC Workload'!K88</f>
        <v>70</v>
      </c>
      <c r="F37" s="700">
        <f>'BRC Workload'!L88</f>
        <v>99</v>
      </c>
      <c r="G37" s="700">
        <f>'BRC Workload'!M88</f>
        <v>91</v>
      </c>
      <c r="H37" s="700">
        <f>'BRC Workload'!N88</f>
        <v>0</v>
      </c>
      <c r="I37" s="807">
        <f>'BRC Workload'!O88</f>
        <v>86.66666666666667</v>
      </c>
      <c r="J37" s="6"/>
    </row>
    <row r="38" spans="1:10" ht="12.75">
      <c r="A38" s="632">
        <v>7</v>
      </c>
      <c r="B38" s="633">
        <v>521</v>
      </c>
      <c r="C38" s="633" t="s">
        <v>86</v>
      </c>
      <c r="D38" s="696" t="s">
        <v>119</v>
      </c>
      <c r="E38" s="700">
        <f>'BRC Workload'!K89</f>
        <v>70</v>
      </c>
      <c r="F38" s="700">
        <f>'BRC Workload'!L89</f>
        <v>95</v>
      </c>
      <c r="G38" s="700">
        <f>'BRC Workload'!M89</f>
        <v>90</v>
      </c>
      <c r="H38" s="700">
        <f>'BRC Workload'!N89</f>
        <v>0</v>
      </c>
      <c r="I38" s="807">
        <f>'BRC Workload'!O89</f>
        <v>85</v>
      </c>
      <c r="J38" s="6"/>
    </row>
    <row r="39" spans="1:10" ht="12.75">
      <c r="A39" s="632">
        <v>7</v>
      </c>
      <c r="B39" s="633">
        <v>521</v>
      </c>
      <c r="C39" s="633" t="s">
        <v>86</v>
      </c>
      <c r="D39" s="696" t="s">
        <v>120</v>
      </c>
      <c r="E39" s="700">
        <f>'BRC Workload'!K90</f>
        <v>70</v>
      </c>
      <c r="F39" s="700">
        <f>'BRC Workload'!L90</f>
        <v>97</v>
      </c>
      <c r="G39" s="700">
        <f>'BRC Workload'!M90</f>
        <v>96</v>
      </c>
      <c r="H39" s="700">
        <f>'BRC Workload'!N90</f>
        <v>0</v>
      </c>
      <c r="I39" s="807">
        <f>'BRC Workload'!O90</f>
        <v>87.66666666666667</v>
      </c>
      <c r="J39" s="6"/>
    </row>
    <row r="40" spans="1:10" ht="12.75">
      <c r="A40" s="632">
        <v>7</v>
      </c>
      <c r="B40" s="633">
        <v>521</v>
      </c>
      <c r="C40" s="633" t="s">
        <v>86</v>
      </c>
      <c r="D40" s="696" t="s">
        <v>121</v>
      </c>
      <c r="E40" s="700">
        <f>'BRC Workload'!K91</f>
        <v>69</v>
      </c>
      <c r="F40" s="700">
        <f>'BRC Workload'!L91</f>
        <v>101</v>
      </c>
      <c r="G40" s="700">
        <f>'BRC Workload'!M91</f>
        <v>94</v>
      </c>
      <c r="H40" s="700">
        <f>'BRC Workload'!N91</f>
        <v>0</v>
      </c>
      <c r="I40" s="807">
        <f>'BRC Workload'!O91</f>
        <v>88</v>
      </c>
      <c r="J40" s="6"/>
    </row>
    <row r="41" spans="1:10" ht="12.75">
      <c r="A41" s="632">
        <v>7</v>
      </c>
      <c r="B41" s="633">
        <v>521</v>
      </c>
      <c r="C41" s="633" t="s">
        <v>86</v>
      </c>
      <c r="D41" s="696" t="s">
        <v>122</v>
      </c>
      <c r="E41" s="700">
        <f>'BRC Workload'!K92</f>
        <v>69</v>
      </c>
      <c r="F41" s="700">
        <f>'BRC Workload'!L92</f>
        <v>101</v>
      </c>
      <c r="G41" s="700">
        <f>'BRC Workload'!M92</f>
        <v>90</v>
      </c>
      <c r="H41" s="700">
        <f>'BRC Workload'!N92</f>
        <v>0</v>
      </c>
      <c r="I41" s="807">
        <f>'BRC Workload'!O92</f>
        <v>86.66666666666667</v>
      </c>
      <c r="J41" s="6"/>
    </row>
    <row r="42" spans="1:10" ht="12.75">
      <c r="A42" s="632">
        <v>7</v>
      </c>
      <c r="B42" s="633">
        <v>521</v>
      </c>
      <c r="C42" s="633" t="s">
        <v>86</v>
      </c>
      <c r="D42" s="696" t="s">
        <v>123</v>
      </c>
      <c r="E42" s="700">
        <f>'BRC Workload'!K93</f>
        <v>68</v>
      </c>
      <c r="F42" s="700">
        <f>'BRC Workload'!L93</f>
        <v>104</v>
      </c>
      <c r="G42" s="700">
        <f>'BRC Workload'!M93</f>
        <v>88</v>
      </c>
      <c r="H42" s="700">
        <f>'BRC Workload'!N93</f>
        <v>0</v>
      </c>
      <c r="I42" s="807">
        <f>'BRC Workload'!O93</f>
        <v>86.66666666666667</v>
      </c>
      <c r="J42" s="6"/>
    </row>
    <row r="43" spans="1:10" ht="12.75">
      <c r="A43" s="632">
        <v>7</v>
      </c>
      <c r="B43" s="633">
        <v>521</v>
      </c>
      <c r="C43" s="633" t="s">
        <v>86</v>
      </c>
      <c r="D43" s="696" t="s">
        <v>124</v>
      </c>
      <c r="E43" s="700">
        <f>'BRC Workload'!K94</f>
        <v>67</v>
      </c>
      <c r="F43" s="700">
        <f>'BRC Workload'!L94</f>
        <v>102</v>
      </c>
      <c r="G43" s="700">
        <f>'BRC Workload'!M94</f>
        <v>85</v>
      </c>
      <c r="H43" s="700">
        <f>'BRC Workload'!N94</f>
        <v>0</v>
      </c>
      <c r="I43" s="807">
        <f>'BRC Workload'!O94</f>
        <v>84.66666666666667</v>
      </c>
      <c r="J43" s="6"/>
    </row>
    <row r="44" spans="1:10" ht="12.75">
      <c r="A44" s="632">
        <v>7</v>
      </c>
      <c r="B44" s="633">
        <v>521</v>
      </c>
      <c r="C44" s="633" t="s">
        <v>86</v>
      </c>
      <c r="D44" s="696" t="s">
        <v>125</v>
      </c>
      <c r="E44" s="700">
        <f>'BRC Workload'!K95</f>
        <v>67</v>
      </c>
      <c r="F44" s="700">
        <f>'BRC Workload'!L95</f>
        <v>110</v>
      </c>
      <c r="G44" s="700">
        <f>'BRC Workload'!M95</f>
        <v>85</v>
      </c>
      <c r="H44" s="700">
        <f>'BRC Workload'!N95</f>
        <v>0</v>
      </c>
      <c r="I44" s="807">
        <f>'BRC Workload'!O95</f>
        <v>87.33333333333333</v>
      </c>
      <c r="J44" s="6"/>
    </row>
    <row r="45" spans="1:10" ht="12.75">
      <c r="A45" s="632">
        <v>7</v>
      </c>
      <c r="B45" s="633">
        <v>521</v>
      </c>
      <c r="C45" s="633" t="s">
        <v>86</v>
      </c>
      <c r="D45" s="696" t="s">
        <v>126</v>
      </c>
      <c r="E45" s="700">
        <f>'BRC Workload'!K96</f>
        <v>66</v>
      </c>
      <c r="F45" s="700">
        <f>'BRC Workload'!L96</f>
        <v>99</v>
      </c>
      <c r="G45" s="700">
        <f>'BRC Workload'!M96</f>
        <v>84</v>
      </c>
      <c r="H45" s="700">
        <f>'BRC Workload'!N96</f>
        <v>0</v>
      </c>
      <c r="I45" s="807">
        <f>'BRC Workload'!O96</f>
        <v>83</v>
      </c>
      <c r="J45" s="6"/>
    </row>
    <row r="46" spans="1:10" ht="12.75">
      <c r="A46" s="632">
        <v>7</v>
      </c>
      <c r="B46" s="633">
        <v>521</v>
      </c>
      <c r="C46" s="633" t="s">
        <v>86</v>
      </c>
      <c r="D46" s="696" t="s">
        <v>127</v>
      </c>
      <c r="E46" s="700">
        <f>'BRC Workload'!K97</f>
        <v>68</v>
      </c>
      <c r="F46" s="700">
        <f>'BRC Workload'!L97</f>
        <v>97</v>
      </c>
      <c r="G46" s="700">
        <f>'BRC Workload'!M97</f>
        <v>82</v>
      </c>
      <c r="H46" s="700">
        <f>'BRC Workload'!N97</f>
        <v>0</v>
      </c>
      <c r="I46" s="807">
        <f>'BRC Workload'!O97</f>
        <v>82.33333333333333</v>
      </c>
      <c r="J46" s="6"/>
    </row>
    <row r="47" spans="1:10" ht="12.75">
      <c r="A47" s="632">
        <v>7</v>
      </c>
      <c r="B47" s="633">
        <v>521</v>
      </c>
      <c r="C47" s="633" t="s">
        <v>86</v>
      </c>
      <c r="D47" s="696" t="s">
        <v>128</v>
      </c>
      <c r="E47" s="700">
        <f>'BRC Workload'!K98</f>
        <v>69</v>
      </c>
      <c r="F47" s="700">
        <f>'BRC Workload'!L98</f>
        <v>96</v>
      </c>
      <c r="G47" s="700">
        <f>'BRC Workload'!M98</f>
        <v>85</v>
      </c>
      <c r="H47" s="700">
        <f>'BRC Workload'!N98</f>
        <v>0</v>
      </c>
      <c r="I47" s="807">
        <f>'BRC Workload'!O98</f>
        <v>83.33333333333333</v>
      </c>
      <c r="J47" s="6"/>
    </row>
    <row r="48" spans="1:10" ht="12.75">
      <c r="A48" s="632">
        <v>7</v>
      </c>
      <c r="B48" s="633">
        <v>521</v>
      </c>
      <c r="C48" s="633" t="s">
        <v>86</v>
      </c>
      <c r="D48" s="696" t="s">
        <v>129</v>
      </c>
      <c r="E48" s="700">
        <f>'BRC Workload'!K99</f>
        <v>69</v>
      </c>
      <c r="F48" s="700">
        <f>'BRC Workload'!L99</f>
        <v>69</v>
      </c>
      <c r="G48" s="700">
        <f>'BRC Workload'!M99</f>
        <v>85</v>
      </c>
      <c r="H48" s="700">
        <f>'BRC Workload'!N99</f>
        <v>0</v>
      </c>
      <c r="I48" s="807">
        <f>'BRC Workload'!O99</f>
        <v>74.33333333333333</v>
      </c>
      <c r="J48" s="6"/>
    </row>
    <row r="49" spans="1:10" ht="13.5" thickBot="1">
      <c r="A49" s="676" t="s">
        <v>33</v>
      </c>
      <c r="B49" s="672"/>
      <c r="C49" s="672"/>
      <c r="D49" s="625"/>
      <c r="E49" s="738"/>
      <c r="F49" s="738"/>
      <c r="G49" s="738"/>
      <c r="H49" s="738"/>
      <c r="I49" s="738"/>
      <c r="J49" s="6"/>
    </row>
    <row r="50" spans="1:10" ht="12.75">
      <c r="A50" s="6"/>
      <c r="B50" s="6"/>
      <c r="C50" s="6"/>
      <c r="D50" s="6"/>
      <c r="E50" s="6"/>
      <c r="F50" s="6"/>
      <c r="G50" s="6"/>
      <c r="H50" s="6"/>
      <c r="I50" s="843"/>
      <c r="J50" s="6"/>
    </row>
    <row r="51" spans="1:10" ht="12.75">
      <c r="A51" s="6"/>
      <c r="B51" s="6"/>
      <c r="C51" s="6"/>
      <c r="D51" s="6"/>
      <c r="E51" s="6"/>
      <c r="F51" s="6"/>
      <c r="G51" s="6"/>
      <c r="H51" s="6"/>
      <c r="I51" s="843"/>
      <c r="J51" s="6"/>
    </row>
    <row r="52" spans="1:10" ht="12.75">
      <c r="A52" s="686" t="s">
        <v>112</v>
      </c>
      <c r="B52" s="686" t="s">
        <v>113</v>
      </c>
      <c r="C52" s="686" t="s">
        <v>147</v>
      </c>
      <c r="D52" s="687" t="s">
        <v>114</v>
      </c>
      <c r="E52" s="966" t="s">
        <v>202</v>
      </c>
      <c r="F52" s="970"/>
      <c r="G52" s="970"/>
      <c r="H52" s="970"/>
      <c r="I52" s="971"/>
      <c r="J52" s="6"/>
    </row>
    <row r="53" spans="1:10" ht="12.75">
      <c r="A53" s="653"/>
      <c r="B53" s="653"/>
      <c r="C53" s="653"/>
      <c r="D53" s="653"/>
      <c r="E53" s="691" t="s">
        <v>25</v>
      </c>
      <c r="F53" s="691" t="s">
        <v>26</v>
      </c>
      <c r="G53" s="691" t="s">
        <v>153</v>
      </c>
      <c r="H53" s="691" t="s">
        <v>152</v>
      </c>
      <c r="I53" s="846" t="s">
        <v>190</v>
      </c>
      <c r="J53" s="6"/>
    </row>
    <row r="54" spans="1:10" ht="12.75">
      <c r="A54" s="627">
        <v>8</v>
      </c>
      <c r="B54" s="628">
        <v>548</v>
      </c>
      <c r="C54" s="628" t="s">
        <v>143</v>
      </c>
      <c r="D54" s="742" t="s">
        <v>118</v>
      </c>
      <c r="E54" s="697">
        <f>'BRC Workload'!K123</f>
        <v>31</v>
      </c>
      <c r="F54" s="697">
        <f>'BRC Workload'!L123</f>
        <v>21</v>
      </c>
      <c r="G54" s="697">
        <f>'BRC Workload'!M123</f>
        <v>23</v>
      </c>
      <c r="H54" s="697">
        <f>'BRC Workload'!N123</f>
        <v>40</v>
      </c>
      <c r="I54" s="807">
        <f>'BRC Workload'!O123</f>
        <v>25</v>
      </c>
      <c r="J54" s="6"/>
    </row>
    <row r="55" spans="1:10" ht="12.75">
      <c r="A55" s="627">
        <v>8</v>
      </c>
      <c r="B55" s="628">
        <v>548</v>
      </c>
      <c r="C55" s="633" t="s">
        <v>143</v>
      </c>
      <c r="D55" s="696" t="s">
        <v>119</v>
      </c>
      <c r="E55" s="697">
        <f>'BRC Workload'!K124</f>
        <v>31</v>
      </c>
      <c r="F55" s="697">
        <f>'BRC Workload'!L124</f>
        <v>21</v>
      </c>
      <c r="G55" s="697">
        <f>'BRC Workload'!M124</f>
        <v>23</v>
      </c>
      <c r="H55" s="697">
        <f>'BRC Workload'!N124</f>
        <v>40</v>
      </c>
      <c r="I55" s="807">
        <f>'BRC Workload'!O124</f>
        <v>25</v>
      </c>
      <c r="J55" s="6"/>
    </row>
    <row r="56" spans="1:10" ht="12.75">
      <c r="A56" s="627">
        <v>8</v>
      </c>
      <c r="B56" s="628">
        <v>548</v>
      </c>
      <c r="C56" s="633" t="s">
        <v>143</v>
      </c>
      <c r="D56" s="696" t="s">
        <v>120</v>
      </c>
      <c r="E56" s="697">
        <f>'BRC Workload'!K125</f>
        <v>30</v>
      </c>
      <c r="F56" s="697">
        <f>'BRC Workload'!L125</f>
        <v>20</v>
      </c>
      <c r="G56" s="697">
        <f>'BRC Workload'!M125</f>
        <v>33</v>
      </c>
      <c r="H56" s="697">
        <f>'BRC Workload'!N125</f>
        <v>45</v>
      </c>
      <c r="I56" s="807">
        <f>'BRC Workload'!O125</f>
        <v>27.666666666666668</v>
      </c>
      <c r="J56" s="6"/>
    </row>
    <row r="57" spans="1:10" ht="12.75">
      <c r="A57" s="627">
        <v>8</v>
      </c>
      <c r="B57" s="628">
        <v>548</v>
      </c>
      <c r="C57" s="633" t="s">
        <v>143</v>
      </c>
      <c r="D57" s="696" t="s">
        <v>121</v>
      </c>
      <c r="E57" s="697">
        <f>'BRC Workload'!K126</f>
        <v>45</v>
      </c>
      <c r="F57" s="697">
        <f>'BRC Workload'!L126</f>
        <v>55</v>
      </c>
      <c r="G57" s="697">
        <f>'BRC Workload'!M126</f>
        <v>34</v>
      </c>
      <c r="H57" s="697">
        <f>'BRC Workload'!N126</f>
        <v>50</v>
      </c>
      <c r="I57" s="807">
        <f>'BRC Workload'!O126</f>
        <v>44.666666666666664</v>
      </c>
      <c r="J57" s="6"/>
    </row>
    <row r="58" spans="1:10" ht="12.75">
      <c r="A58" s="627">
        <v>8</v>
      </c>
      <c r="B58" s="628">
        <v>548</v>
      </c>
      <c r="C58" s="633" t="s">
        <v>143</v>
      </c>
      <c r="D58" s="696" t="s">
        <v>122</v>
      </c>
      <c r="E58" s="697">
        <f>'BRC Workload'!K127</f>
        <v>50</v>
      </c>
      <c r="F58" s="697">
        <f>'BRC Workload'!L127</f>
        <v>55</v>
      </c>
      <c r="G58" s="697">
        <f>'BRC Workload'!M127</f>
        <v>35</v>
      </c>
      <c r="H58" s="697">
        <f>'BRC Workload'!N127</f>
        <v>55</v>
      </c>
      <c r="I58" s="807">
        <f>'BRC Workload'!O127</f>
        <v>46.666666666666664</v>
      </c>
      <c r="J58" s="6"/>
    </row>
    <row r="59" spans="1:10" ht="12.75">
      <c r="A59" s="627">
        <v>8</v>
      </c>
      <c r="B59" s="628">
        <v>548</v>
      </c>
      <c r="C59" s="633" t="s">
        <v>143</v>
      </c>
      <c r="D59" s="696" t="s">
        <v>123</v>
      </c>
      <c r="E59" s="697">
        <f>'BRC Workload'!K128</f>
        <v>40</v>
      </c>
      <c r="F59" s="697">
        <f>'BRC Workload'!L128</f>
        <v>50</v>
      </c>
      <c r="G59" s="697">
        <f>'BRC Workload'!M128</f>
        <v>43</v>
      </c>
      <c r="H59" s="697">
        <f>'BRC Workload'!N128</f>
        <v>55</v>
      </c>
      <c r="I59" s="807">
        <f>'BRC Workload'!O128</f>
        <v>44.333333333333336</v>
      </c>
      <c r="J59" s="6"/>
    </row>
    <row r="60" spans="1:10" ht="12.75">
      <c r="A60" s="627">
        <v>8</v>
      </c>
      <c r="B60" s="628">
        <v>548</v>
      </c>
      <c r="C60" s="633" t="s">
        <v>143</v>
      </c>
      <c r="D60" s="696" t="s">
        <v>124</v>
      </c>
      <c r="E60" s="697">
        <f>'BRC Workload'!K129</f>
        <v>45</v>
      </c>
      <c r="F60" s="697">
        <f>'BRC Workload'!L129</f>
        <v>55</v>
      </c>
      <c r="G60" s="697">
        <f>'BRC Workload'!M129</f>
        <v>40</v>
      </c>
      <c r="H60" s="697">
        <f>'BRC Workload'!N129</f>
        <v>57</v>
      </c>
      <c r="I60" s="807">
        <f>'BRC Workload'!O129</f>
        <v>46.666666666666664</v>
      </c>
      <c r="J60" s="6"/>
    </row>
    <row r="61" spans="1:10" ht="12.75">
      <c r="A61" s="627">
        <v>8</v>
      </c>
      <c r="B61" s="628">
        <v>548</v>
      </c>
      <c r="C61" s="633" t="s">
        <v>143</v>
      </c>
      <c r="D61" s="696" t="s">
        <v>125</v>
      </c>
      <c r="E61" s="697">
        <f>'BRC Workload'!K130</f>
        <v>42</v>
      </c>
      <c r="F61" s="697">
        <f>'BRC Workload'!L130</f>
        <v>101</v>
      </c>
      <c r="G61" s="697">
        <f>'BRC Workload'!M130</f>
        <v>76</v>
      </c>
      <c r="H61" s="697">
        <f>'BRC Workload'!N130</f>
        <v>57</v>
      </c>
      <c r="I61" s="807">
        <f>'BRC Workload'!O130</f>
        <v>73</v>
      </c>
      <c r="J61" s="6"/>
    </row>
    <row r="62" spans="1:10" ht="12.75">
      <c r="A62" s="627">
        <v>8</v>
      </c>
      <c r="B62" s="628">
        <v>548</v>
      </c>
      <c r="C62" s="633" t="s">
        <v>143</v>
      </c>
      <c r="D62" s="696" t="s">
        <v>126</v>
      </c>
      <c r="E62" s="697">
        <f>'BRC Workload'!K131</f>
        <v>51.8</v>
      </c>
      <c r="F62" s="697">
        <f>'BRC Workload'!L131</f>
        <v>79.5</v>
      </c>
      <c r="G62" s="697">
        <f>'BRC Workload'!M131</f>
        <v>76.5</v>
      </c>
      <c r="H62" s="697">
        <f>'BRC Workload'!N131</f>
        <v>65</v>
      </c>
      <c r="I62" s="807">
        <f>'BRC Workload'!O131</f>
        <v>69.26666666666667</v>
      </c>
      <c r="J62" s="6"/>
    </row>
    <row r="63" spans="1:10" ht="12.75">
      <c r="A63" s="627">
        <v>8</v>
      </c>
      <c r="B63" s="628">
        <v>548</v>
      </c>
      <c r="C63" s="633" t="s">
        <v>143</v>
      </c>
      <c r="D63" s="696" t="s">
        <v>127</v>
      </c>
      <c r="E63" s="697">
        <f>'BRC Workload'!K132</f>
        <v>25.5</v>
      </c>
      <c r="F63" s="697">
        <f>'BRC Workload'!L132</f>
        <v>70.5</v>
      </c>
      <c r="G63" s="697">
        <f>'BRC Workload'!M132</f>
        <v>33.5</v>
      </c>
      <c r="H63" s="697">
        <f>'BRC Workload'!N132</f>
        <v>62</v>
      </c>
      <c r="I63" s="807">
        <f>'BRC Workload'!O132</f>
        <v>43.166666666666664</v>
      </c>
      <c r="J63" s="6"/>
    </row>
    <row r="64" spans="1:10" ht="12.75">
      <c r="A64" s="627">
        <v>8</v>
      </c>
      <c r="B64" s="628">
        <v>548</v>
      </c>
      <c r="C64" s="633" t="s">
        <v>143</v>
      </c>
      <c r="D64" s="696" t="s">
        <v>128</v>
      </c>
      <c r="E64" s="697">
        <f>'BRC Workload'!K133</f>
        <v>19.5</v>
      </c>
      <c r="F64" s="697">
        <f>'BRC Workload'!L133</f>
        <v>65.5</v>
      </c>
      <c r="G64" s="697">
        <f>'BRC Workload'!M133</f>
        <v>45.5</v>
      </c>
      <c r="H64" s="697">
        <f>'BRC Workload'!N133</f>
        <v>67</v>
      </c>
      <c r="I64" s="807">
        <f>'BRC Workload'!O133</f>
        <v>43.5</v>
      </c>
      <c r="J64" s="6"/>
    </row>
    <row r="65" spans="1:10" ht="12.75">
      <c r="A65" s="627">
        <v>8</v>
      </c>
      <c r="B65" s="628">
        <v>548</v>
      </c>
      <c r="C65" s="633" t="s">
        <v>143</v>
      </c>
      <c r="D65" s="696" t="s">
        <v>129</v>
      </c>
      <c r="E65" s="697">
        <f>'BRC Workload'!K134</f>
        <v>15.5</v>
      </c>
      <c r="F65" s="697">
        <f>'BRC Workload'!L134</f>
        <v>65.5</v>
      </c>
      <c r="G65" s="697">
        <f>'BRC Workload'!M134</f>
        <v>13.5</v>
      </c>
      <c r="H65" s="697">
        <f>'BRC Workload'!N134</f>
        <v>70</v>
      </c>
      <c r="I65" s="807">
        <f>'BRC Workload'!O134</f>
        <v>31.5</v>
      </c>
      <c r="J65" s="6"/>
    </row>
    <row r="66" spans="1:10" ht="13.5" thickBot="1">
      <c r="A66" s="676" t="s">
        <v>33</v>
      </c>
      <c r="B66" s="672"/>
      <c r="C66" s="672"/>
      <c r="D66" s="625"/>
      <c r="E66" s="708"/>
      <c r="F66" s="708"/>
      <c r="G66" s="708"/>
      <c r="H66" s="708"/>
      <c r="I66" s="738"/>
      <c r="J66" s="6"/>
    </row>
    <row r="67" spans="1:10" ht="12.75">
      <c r="A67" s="6"/>
      <c r="B67" s="6"/>
      <c r="C67" s="6"/>
      <c r="D67" s="6"/>
      <c r="E67" s="6"/>
      <c r="F67" s="6"/>
      <c r="G67" s="6"/>
      <c r="H67" s="6"/>
      <c r="I67" s="843"/>
      <c r="J67" s="6"/>
    </row>
    <row r="68" spans="1:10" ht="12.75">
      <c r="A68" s="6"/>
      <c r="B68" s="6"/>
      <c r="C68" s="6"/>
      <c r="D68" s="6"/>
      <c r="E68" s="6"/>
      <c r="F68" s="6"/>
      <c r="G68" s="6"/>
      <c r="H68" s="6"/>
      <c r="I68" s="843"/>
      <c r="J68" s="6"/>
    </row>
    <row r="69" spans="1:10" ht="12.75">
      <c r="A69" s="686" t="s">
        <v>112</v>
      </c>
      <c r="B69" s="686" t="s">
        <v>113</v>
      </c>
      <c r="C69" s="686" t="s">
        <v>147</v>
      </c>
      <c r="D69" s="687" t="s">
        <v>114</v>
      </c>
      <c r="E69" s="966" t="s">
        <v>202</v>
      </c>
      <c r="F69" s="970"/>
      <c r="G69" s="970"/>
      <c r="H69" s="970"/>
      <c r="I69" s="971"/>
      <c r="J69" s="6"/>
    </row>
    <row r="70" spans="1:10" ht="12.75">
      <c r="A70" s="653"/>
      <c r="B70" s="653"/>
      <c r="C70" s="653"/>
      <c r="D70" s="653"/>
      <c r="E70" s="691" t="s">
        <v>25</v>
      </c>
      <c r="F70" s="691" t="s">
        <v>26</v>
      </c>
      <c r="G70" s="691" t="s">
        <v>153</v>
      </c>
      <c r="H70" s="691" t="s">
        <v>152</v>
      </c>
      <c r="I70" s="846" t="s">
        <v>50</v>
      </c>
      <c r="J70" s="6"/>
    </row>
    <row r="71" spans="1:10" ht="12.75">
      <c r="A71" s="632">
        <v>8</v>
      </c>
      <c r="B71" s="633">
        <v>672</v>
      </c>
      <c r="C71" s="633" t="s">
        <v>144</v>
      </c>
      <c r="D71" s="696" t="s">
        <v>118</v>
      </c>
      <c r="E71" s="697">
        <f>'BRC Workload'!K157</f>
        <v>32</v>
      </c>
      <c r="F71" s="697">
        <f>'BRC Workload'!L157</f>
        <v>48</v>
      </c>
      <c r="G71" s="697">
        <f>'BRC Workload'!M157</f>
        <v>55</v>
      </c>
      <c r="H71" s="697">
        <f>'BRC Workload'!N157</f>
        <v>0</v>
      </c>
      <c r="I71" s="807">
        <f>'BRC Workload'!O157</f>
        <v>45</v>
      </c>
      <c r="J71" s="6"/>
    </row>
    <row r="72" spans="1:10" ht="12.75">
      <c r="A72" s="632">
        <v>8</v>
      </c>
      <c r="B72" s="633">
        <v>672</v>
      </c>
      <c r="C72" s="633" t="s">
        <v>144</v>
      </c>
      <c r="D72" s="696" t="s">
        <v>119</v>
      </c>
      <c r="E72" s="697">
        <f>'BRC Workload'!K158</f>
        <v>30</v>
      </c>
      <c r="F72" s="697">
        <f>'BRC Workload'!L158</f>
        <v>40</v>
      </c>
      <c r="G72" s="697">
        <f>'BRC Workload'!M158</f>
        <v>57</v>
      </c>
      <c r="H72" s="697">
        <f>'BRC Workload'!N158</f>
        <v>0</v>
      </c>
      <c r="I72" s="807">
        <f>'BRC Workload'!O158</f>
        <v>42.333333333333336</v>
      </c>
      <c r="J72" s="6"/>
    </row>
    <row r="73" spans="1:10" ht="12.75">
      <c r="A73" s="632">
        <v>8</v>
      </c>
      <c r="B73" s="633">
        <v>672</v>
      </c>
      <c r="C73" s="633" t="s">
        <v>144</v>
      </c>
      <c r="D73" s="696" t="s">
        <v>120</v>
      </c>
      <c r="E73" s="697">
        <f>'BRC Workload'!K159</f>
        <v>25</v>
      </c>
      <c r="F73" s="697">
        <f>'BRC Workload'!L159</f>
        <v>30</v>
      </c>
      <c r="G73" s="697">
        <f>'BRC Workload'!M159</f>
        <v>45</v>
      </c>
      <c r="H73" s="697">
        <f>'BRC Workload'!N159</f>
        <v>0</v>
      </c>
      <c r="I73" s="807">
        <f>'BRC Workload'!O159</f>
        <v>33.333333333333336</v>
      </c>
      <c r="J73" s="6"/>
    </row>
    <row r="74" spans="1:10" ht="12.75">
      <c r="A74" s="632">
        <v>8</v>
      </c>
      <c r="B74" s="633">
        <v>672</v>
      </c>
      <c r="C74" s="633" t="s">
        <v>144</v>
      </c>
      <c r="D74" s="696" t="s">
        <v>121</v>
      </c>
      <c r="E74" s="697">
        <f>'BRC Workload'!K160</f>
        <v>24</v>
      </c>
      <c r="F74" s="697">
        <f>'BRC Workload'!L160</f>
        <v>25</v>
      </c>
      <c r="G74" s="697">
        <f>'BRC Workload'!M160</f>
        <v>40</v>
      </c>
      <c r="H74" s="697">
        <f>'BRC Workload'!N160</f>
        <v>0</v>
      </c>
      <c r="I74" s="807">
        <f>'BRC Workload'!O160</f>
        <v>29.666666666666668</v>
      </c>
      <c r="J74" s="6"/>
    </row>
    <row r="75" spans="1:10" ht="12.75">
      <c r="A75" s="632">
        <v>8</v>
      </c>
      <c r="B75" s="633">
        <v>672</v>
      </c>
      <c r="C75" s="633" t="s">
        <v>144</v>
      </c>
      <c r="D75" s="696" t="s">
        <v>122</v>
      </c>
      <c r="E75" s="697">
        <f>'BRC Workload'!K161</f>
        <v>26</v>
      </c>
      <c r="F75" s="697">
        <f>'BRC Workload'!L161</f>
        <v>30</v>
      </c>
      <c r="G75" s="697">
        <f>'BRC Workload'!M161</f>
        <v>38</v>
      </c>
      <c r="H75" s="697">
        <f>'BRC Workload'!N161</f>
        <v>0</v>
      </c>
      <c r="I75" s="807">
        <f>'BRC Workload'!O161</f>
        <v>31.333333333333332</v>
      </c>
      <c r="J75" s="6"/>
    </row>
    <row r="76" spans="1:10" ht="12.75">
      <c r="A76" s="632">
        <v>8</v>
      </c>
      <c r="B76" s="633">
        <v>672</v>
      </c>
      <c r="C76" s="633" t="s">
        <v>144</v>
      </c>
      <c r="D76" s="696" t="s">
        <v>123</v>
      </c>
      <c r="E76" s="697">
        <f>'BRC Workload'!K162</f>
        <v>29</v>
      </c>
      <c r="F76" s="697">
        <f>'BRC Workload'!L162</f>
        <v>30</v>
      </c>
      <c r="G76" s="697">
        <f>'BRC Workload'!M162</f>
        <v>32</v>
      </c>
      <c r="H76" s="697">
        <f>'BRC Workload'!N162</f>
        <v>0</v>
      </c>
      <c r="I76" s="807">
        <f>'BRC Workload'!O162</f>
        <v>30.333333333333332</v>
      </c>
      <c r="J76" s="6"/>
    </row>
    <row r="77" spans="1:10" ht="12.75">
      <c r="A77" s="632">
        <v>8</v>
      </c>
      <c r="B77" s="633">
        <v>672</v>
      </c>
      <c r="C77" s="633" t="s">
        <v>144</v>
      </c>
      <c r="D77" s="696" t="s">
        <v>124</v>
      </c>
      <c r="E77" s="697">
        <f>'BRC Workload'!K163</f>
        <v>25</v>
      </c>
      <c r="F77" s="697">
        <f>'BRC Workload'!L163</f>
        <v>30</v>
      </c>
      <c r="G77" s="697">
        <f>'BRC Workload'!M163</f>
        <v>30</v>
      </c>
      <c r="H77" s="697">
        <f>'BRC Workload'!N163</f>
        <v>0</v>
      </c>
      <c r="I77" s="807">
        <f>'BRC Workload'!O163</f>
        <v>28.333333333333332</v>
      </c>
      <c r="J77" s="6"/>
    </row>
    <row r="78" spans="1:10" ht="12.75">
      <c r="A78" s="632">
        <v>8</v>
      </c>
      <c r="B78" s="633">
        <v>672</v>
      </c>
      <c r="C78" s="633" t="s">
        <v>144</v>
      </c>
      <c r="D78" s="696" t="s">
        <v>125</v>
      </c>
      <c r="E78" s="697">
        <f>'BRC Workload'!K164</f>
        <v>22</v>
      </c>
      <c r="F78" s="697">
        <f>'BRC Workload'!L164</f>
        <v>33</v>
      </c>
      <c r="G78" s="697">
        <f>'BRC Workload'!M164</f>
        <v>0</v>
      </c>
      <c r="H78" s="697">
        <f>'BRC Workload'!N164</f>
        <v>0</v>
      </c>
      <c r="I78" s="807">
        <f>'BRC Workload'!O164</f>
        <v>18.333333333333332</v>
      </c>
      <c r="J78" s="6"/>
    </row>
    <row r="79" spans="1:10" ht="12.75">
      <c r="A79" s="632">
        <v>8</v>
      </c>
      <c r="B79" s="633">
        <v>672</v>
      </c>
      <c r="C79" s="633" t="s">
        <v>144</v>
      </c>
      <c r="D79" s="696" t="s">
        <v>126</v>
      </c>
      <c r="E79" s="697">
        <f>'BRC Workload'!K165</f>
        <v>21</v>
      </c>
      <c r="F79" s="697">
        <f>'BRC Workload'!L165</f>
        <v>30</v>
      </c>
      <c r="G79" s="697">
        <f>'BRC Workload'!M165</f>
        <v>0</v>
      </c>
      <c r="H79" s="697">
        <f>'BRC Workload'!N165</f>
        <v>0</v>
      </c>
      <c r="I79" s="807">
        <f>'BRC Workload'!O165</f>
        <v>17</v>
      </c>
      <c r="J79" s="6"/>
    </row>
    <row r="80" spans="1:10" ht="12.75">
      <c r="A80" s="632">
        <v>8</v>
      </c>
      <c r="B80" s="633">
        <v>672</v>
      </c>
      <c r="C80" s="633" t="s">
        <v>144</v>
      </c>
      <c r="D80" s="696" t="s">
        <v>127</v>
      </c>
      <c r="E80" s="697">
        <f>'BRC Workload'!K166</f>
        <v>23</v>
      </c>
      <c r="F80" s="697">
        <f>'BRC Workload'!L166</f>
        <v>29</v>
      </c>
      <c r="G80" s="697">
        <f>'BRC Workload'!M166</f>
        <v>0</v>
      </c>
      <c r="H80" s="697">
        <f>'BRC Workload'!N166</f>
        <v>0</v>
      </c>
      <c r="I80" s="807">
        <f>'BRC Workload'!O166</f>
        <v>17.333333333333332</v>
      </c>
      <c r="J80" s="6"/>
    </row>
    <row r="81" spans="1:10" ht="12.75">
      <c r="A81" s="632">
        <v>8</v>
      </c>
      <c r="B81" s="633">
        <v>672</v>
      </c>
      <c r="C81" s="633" t="s">
        <v>144</v>
      </c>
      <c r="D81" s="696" t="s">
        <v>128</v>
      </c>
      <c r="E81" s="697">
        <f>'BRC Workload'!K167</f>
        <v>30</v>
      </c>
      <c r="F81" s="697">
        <f>'BRC Workload'!L167</f>
        <v>30</v>
      </c>
      <c r="G81" s="697">
        <f>'BRC Workload'!M167</f>
        <v>0</v>
      </c>
      <c r="H81" s="697">
        <f>'BRC Workload'!N167</f>
        <v>0</v>
      </c>
      <c r="I81" s="807">
        <f>'BRC Workload'!O167</f>
        <v>20</v>
      </c>
      <c r="J81" s="6"/>
    </row>
    <row r="82" spans="1:10" ht="12.75">
      <c r="A82" s="632">
        <v>8</v>
      </c>
      <c r="B82" s="633">
        <v>672</v>
      </c>
      <c r="C82" s="633" t="s">
        <v>144</v>
      </c>
      <c r="D82" s="696" t="s">
        <v>129</v>
      </c>
      <c r="E82" s="697">
        <f>'BRC Workload'!K168</f>
        <v>30</v>
      </c>
      <c r="F82" s="697">
        <f>'BRC Workload'!L168</f>
        <v>34</v>
      </c>
      <c r="G82" s="697">
        <f>'BRC Workload'!M168</f>
        <v>0</v>
      </c>
      <c r="H82" s="697">
        <f>'BRC Workload'!N168</f>
        <v>0</v>
      </c>
      <c r="I82" s="807">
        <f>'BRC Workload'!O168</f>
        <v>21.333333333333332</v>
      </c>
      <c r="J82" s="6"/>
    </row>
    <row r="83" spans="1:10" ht="13.5" thickBot="1">
      <c r="A83" s="676" t="s">
        <v>33</v>
      </c>
      <c r="B83" s="672"/>
      <c r="C83" s="672"/>
      <c r="D83" s="625"/>
      <c r="E83" s="708"/>
      <c r="F83" s="708"/>
      <c r="G83" s="708"/>
      <c r="H83" s="708"/>
      <c r="I83" s="738"/>
      <c r="J83" s="6"/>
    </row>
    <row r="84" spans="1:10" ht="12.75">
      <c r="A84" s="6"/>
      <c r="B84" s="6"/>
      <c r="C84" s="6"/>
      <c r="D84" s="6"/>
      <c r="E84" s="6"/>
      <c r="F84" s="6"/>
      <c r="G84" s="6"/>
      <c r="H84" s="6"/>
      <c r="I84" s="843"/>
      <c r="J84" s="6"/>
    </row>
    <row r="85" spans="1:10" ht="12.75">
      <c r="A85" s="6"/>
      <c r="B85" s="6"/>
      <c r="C85" s="6"/>
      <c r="D85" s="6"/>
      <c r="E85" s="6"/>
      <c r="F85" s="6"/>
      <c r="G85" s="6"/>
      <c r="H85" s="6"/>
      <c r="I85" s="843"/>
      <c r="J85" s="6"/>
    </row>
    <row r="86" spans="1:10" ht="12.75">
      <c r="A86" s="686" t="s">
        <v>112</v>
      </c>
      <c r="B86" s="686" t="s">
        <v>113</v>
      </c>
      <c r="C86" s="686" t="s">
        <v>147</v>
      </c>
      <c r="D86" s="687" t="s">
        <v>114</v>
      </c>
      <c r="E86" s="966" t="s">
        <v>201</v>
      </c>
      <c r="F86" s="970"/>
      <c r="G86" s="970"/>
      <c r="H86" s="970"/>
      <c r="I86" s="971"/>
      <c r="J86" s="6"/>
    </row>
    <row r="87" spans="1:10" ht="12.75">
      <c r="A87" s="653"/>
      <c r="B87" s="653"/>
      <c r="C87" s="653"/>
      <c r="D87" s="653"/>
      <c r="E87" s="691" t="s">
        <v>25</v>
      </c>
      <c r="F87" s="691" t="s">
        <v>26</v>
      </c>
      <c r="G87" s="691" t="s">
        <v>153</v>
      </c>
      <c r="H87" s="691" t="s">
        <v>152</v>
      </c>
      <c r="I87" s="853" t="s">
        <v>190</v>
      </c>
      <c r="J87" s="6"/>
    </row>
    <row r="88" spans="1:10" ht="12.75">
      <c r="A88" s="632">
        <v>12</v>
      </c>
      <c r="B88" s="633">
        <v>578</v>
      </c>
      <c r="C88" s="633" t="s">
        <v>88</v>
      </c>
      <c r="D88" s="696" t="s">
        <v>118</v>
      </c>
      <c r="E88" s="700">
        <f>'BRC Workload'!K191</f>
        <v>82.99</v>
      </c>
      <c r="F88" s="700">
        <f>'BRC Workload'!L191</f>
        <v>227.6</v>
      </c>
      <c r="G88" s="700">
        <f>'BRC Workload'!M191</f>
        <v>0</v>
      </c>
      <c r="H88" s="700">
        <f>'BRC Workload'!N191</f>
        <v>172.34</v>
      </c>
      <c r="I88" s="807">
        <f>'BRC Workload'!O191</f>
        <v>120.73249999999999</v>
      </c>
      <c r="J88" s="6"/>
    </row>
    <row r="89" spans="1:10" ht="12.75">
      <c r="A89" s="632">
        <v>12</v>
      </c>
      <c r="B89" s="633">
        <v>578</v>
      </c>
      <c r="C89" s="633" t="s">
        <v>88</v>
      </c>
      <c r="D89" s="696" t="s">
        <v>119</v>
      </c>
      <c r="E89" s="700">
        <f>'BRC Workload'!K192</f>
        <v>82.75</v>
      </c>
      <c r="F89" s="700">
        <f>'BRC Workload'!L192</f>
        <v>227.7</v>
      </c>
      <c r="G89" s="700">
        <f>'BRC Workload'!M192</f>
        <v>0</v>
      </c>
      <c r="H89" s="700">
        <f>'BRC Workload'!N192</f>
        <v>178.61</v>
      </c>
      <c r="I89" s="807">
        <f>'BRC Workload'!O192</f>
        <v>122.265</v>
      </c>
      <c r="J89" s="6"/>
    </row>
    <row r="90" spans="1:10" ht="12.75">
      <c r="A90" s="632">
        <v>12</v>
      </c>
      <c r="B90" s="633">
        <v>578</v>
      </c>
      <c r="C90" s="633" t="s">
        <v>88</v>
      </c>
      <c r="D90" s="696" t="s">
        <v>120</v>
      </c>
      <c r="E90" s="700">
        <f>'BRC Workload'!K193</f>
        <v>85.01</v>
      </c>
      <c r="F90" s="700">
        <f>'BRC Workload'!L193</f>
        <v>225.07</v>
      </c>
      <c r="G90" s="700">
        <f>'BRC Workload'!M193</f>
        <v>0</v>
      </c>
      <c r="H90" s="700">
        <f>'BRC Workload'!N193</f>
        <v>171.95</v>
      </c>
      <c r="I90" s="807">
        <f>'BRC Workload'!O193</f>
        <v>120.5075</v>
      </c>
      <c r="J90" s="6"/>
    </row>
    <row r="91" spans="1:10" ht="12.75">
      <c r="A91" s="632">
        <v>12</v>
      </c>
      <c r="B91" s="633">
        <v>578</v>
      </c>
      <c r="C91" s="633" t="s">
        <v>88</v>
      </c>
      <c r="D91" s="696" t="s">
        <v>121</v>
      </c>
      <c r="E91" s="700">
        <f>'BRC Workload'!K194</f>
        <v>93.65</v>
      </c>
      <c r="F91" s="700">
        <f>'BRC Workload'!L194</f>
        <v>241.36</v>
      </c>
      <c r="G91" s="700">
        <f>'BRC Workload'!M194</f>
        <v>0</v>
      </c>
      <c r="H91" s="700">
        <f>'BRC Workload'!N194</f>
        <v>151.77</v>
      </c>
      <c r="I91" s="807">
        <f>'BRC Workload'!O194</f>
        <v>121.695</v>
      </c>
      <c r="J91" s="6"/>
    </row>
    <row r="92" spans="1:10" ht="12.75">
      <c r="A92" s="632">
        <v>12</v>
      </c>
      <c r="B92" s="633">
        <v>578</v>
      </c>
      <c r="C92" s="633" t="s">
        <v>88</v>
      </c>
      <c r="D92" s="696" t="s">
        <v>122</v>
      </c>
      <c r="E92" s="700">
        <f>'BRC Workload'!K195</f>
        <v>103.31</v>
      </c>
      <c r="F92" s="700">
        <f>'BRC Workload'!L195</f>
        <v>247.28</v>
      </c>
      <c r="G92" s="700">
        <f>'BRC Workload'!M195</f>
        <v>0</v>
      </c>
      <c r="H92" s="700">
        <f>'BRC Workload'!N195</f>
        <v>154.05</v>
      </c>
      <c r="I92" s="807">
        <f>'BRC Workload'!O195</f>
        <v>126.16000000000001</v>
      </c>
      <c r="J92" s="6"/>
    </row>
    <row r="93" spans="1:10" ht="12.75">
      <c r="A93" s="632">
        <v>12</v>
      </c>
      <c r="B93" s="633">
        <v>578</v>
      </c>
      <c r="C93" s="633" t="s">
        <v>88</v>
      </c>
      <c r="D93" s="696" t="s">
        <v>123</v>
      </c>
      <c r="E93" s="700">
        <f>'BRC Workload'!K196</f>
        <v>104.55</v>
      </c>
      <c r="F93" s="700">
        <f>'BRC Workload'!L196</f>
        <v>246.25</v>
      </c>
      <c r="G93" s="700">
        <f>'BRC Workload'!M196</f>
        <v>0</v>
      </c>
      <c r="H93" s="700">
        <f>'BRC Workload'!N196</f>
        <v>133.29</v>
      </c>
      <c r="I93" s="807">
        <f>'BRC Workload'!O196</f>
        <v>121.02250000000001</v>
      </c>
      <c r="J93" s="6"/>
    </row>
    <row r="94" spans="1:10" ht="12.75">
      <c r="A94" s="632">
        <v>12</v>
      </c>
      <c r="B94" s="633">
        <v>578</v>
      </c>
      <c r="C94" s="633" t="s">
        <v>88</v>
      </c>
      <c r="D94" s="696" t="s">
        <v>124</v>
      </c>
      <c r="E94" s="700">
        <f>'BRC Workload'!K197</f>
        <v>110.56</v>
      </c>
      <c r="F94" s="700">
        <f>'BRC Workload'!L197</f>
        <v>258.18</v>
      </c>
      <c r="G94" s="700">
        <f>'BRC Workload'!M197</f>
        <v>0</v>
      </c>
      <c r="H94" s="700">
        <f>'BRC Workload'!N197</f>
        <v>144.19</v>
      </c>
      <c r="I94" s="807">
        <f>'BRC Workload'!O197</f>
        <v>128.23250000000002</v>
      </c>
      <c r="J94" s="6"/>
    </row>
    <row r="95" spans="1:10" ht="12.75">
      <c r="A95" s="632">
        <v>12</v>
      </c>
      <c r="B95" s="633">
        <v>578</v>
      </c>
      <c r="C95" s="633" t="s">
        <v>88</v>
      </c>
      <c r="D95" s="696" t="s">
        <v>125</v>
      </c>
      <c r="E95" s="700">
        <f>'BRC Workload'!K198</f>
        <v>110.56</v>
      </c>
      <c r="F95" s="700">
        <f>'BRC Workload'!L198</f>
        <v>264.56</v>
      </c>
      <c r="G95" s="700">
        <f>'BRC Workload'!M198</f>
        <v>0</v>
      </c>
      <c r="H95" s="700">
        <f>'BRC Workload'!N198</f>
        <v>141.37</v>
      </c>
      <c r="I95" s="807">
        <f>'BRC Workload'!O198</f>
        <v>129.1225</v>
      </c>
      <c r="J95" s="6"/>
    </row>
    <row r="96" spans="1:10" ht="12.75">
      <c r="A96" s="632">
        <v>12</v>
      </c>
      <c r="B96" s="633">
        <v>578</v>
      </c>
      <c r="C96" s="633" t="s">
        <v>88</v>
      </c>
      <c r="D96" s="696" t="s">
        <v>126</v>
      </c>
      <c r="E96" s="700">
        <f>'BRC Workload'!K199</f>
        <v>111.49</v>
      </c>
      <c r="F96" s="700">
        <f>'BRC Workload'!L199</f>
        <v>270.7</v>
      </c>
      <c r="G96" s="700">
        <f>'BRC Workload'!M199</f>
        <v>0</v>
      </c>
      <c r="H96" s="700">
        <f>'BRC Workload'!N199</f>
        <v>133.03</v>
      </c>
      <c r="I96" s="807">
        <f>'BRC Workload'!O199</f>
        <v>128.805</v>
      </c>
      <c r="J96" s="6"/>
    </row>
    <row r="97" spans="1:10" ht="12.75">
      <c r="A97" s="632">
        <v>12</v>
      </c>
      <c r="B97" s="633">
        <v>578</v>
      </c>
      <c r="C97" s="633" t="s">
        <v>88</v>
      </c>
      <c r="D97" s="696" t="s">
        <v>127</v>
      </c>
      <c r="E97" s="700">
        <f>'BRC Workload'!K200</f>
        <v>112.24</v>
      </c>
      <c r="F97" s="700">
        <f>'BRC Workload'!L200</f>
        <v>283.59</v>
      </c>
      <c r="G97" s="700">
        <f>'BRC Workload'!M200</f>
        <v>0</v>
      </c>
      <c r="H97" s="700">
        <f>'BRC Workload'!N200</f>
        <v>160.9</v>
      </c>
      <c r="I97" s="807">
        <f>'BRC Workload'!O200</f>
        <v>139.1825</v>
      </c>
      <c r="J97" s="6"/>
    </row>
    <row r="98" spans="1:10" ht="12.75">
      <c r="A98" s="632">
        <v>12</v>
      </c>
      <c r="B98" s="633">
        <v>578</v>
      </c>
      <c r="C98" s="633" t="s">
        <v>88</v>
      </c>
      <c r="D98" s="696" t="s">
        <v>128</v>
      </c>
      <c r="E98" s="700">
        <f>'BRC Workload'!K201</f>
        <v>108.59</v>
      </c>
      <c r="F98" s="700">
        <f>'BRC Workload'!L201</f>
        <v>292.16</v>
      </c>
      <c r="G98" s="700">
        <f>'BRC Workload'!M201</f>
        <v>0</v>
      </c>
      <c r="H98" s="700">
        <f>'BRC Workload'!N201</f>
        <v>170</v>
      </c>
      <c r="I98" s="807">
        <f>'BRC Workload'!O201</f>
        <v>142.6875</v>
      </c>
      <c r="J98" s="6"/>
    </row>
    <row r="99" spans="1:10" ht="12.75">
      <c r="A99" s="632">
        <v>12</v>
      </c>
      <c r="B99" s="633">
        <v>578</v>
      </c>
      <c r="C99" s="633" t="s">
        <v>88</v>
      </c>
      <c r="D99" s="696" t="s">
        <v>129</v>
      </c>
      <c r="E99" s="700">
        <f>'BRC Workload'!K202</f>
        <v>107.68</v>
      </c>
      <c r="F99" s="700">
        <f>'BRC Workload'!L202</f>
        <v>288.6</v>
      </c>
      <c r="G99" s="700">
        <f>'BRC Workload'!M202</f>
        <v>0</v>
      </c>
      <c r="H99" s="700">
        <f>'BRC Workload'!N202</f>
        <v>165.77</v>
      </c>
      <c r="I99" s="807">
        <f>'BRC Workload'!O202</f>
        <v>140.51250000000002</v>
      </c>
      <c r="J99" s="6"/>
    </row>
    <row r="100" spans="1:10" ht="13.5" thickBot="1">
      <c r="A100" s="676" t="s">
        <v>33</v>
      </c>
      <c r="B100" s="672"/>
      <c r="C100" s="672"/>
      <c r="D100" s="625"/>
      <c r="E100" s="738"/>
      <c r="F100" s="738"/>
      <c r="G100" s="738"/>
      <c r="H100" s="738"/>
      <c r="I100" s="738"/>
      <c r="J100" s="6"/>
    </row>
    <row r="101" spans="1:10" ht="12.75">
      <c r="A101" s="6"/>
      <c r="B101" s="6"/>
      <c r="C101" s="6"/>
      <c r="D101" s="6"/>
      <c r="E101" s="6"/>
      <c r="F101" s="6"/>
      <c r="G101" s="6"/>
      <c r="H101" s="6"/>
      <c r="I101" s="843"/>
      <c r="J101" s="6"/>
    </row>
    <row r="102" spans="1:10" ht="12.75">
      <c r="A102" s="6"/>
      <c r="B102" s="6"/>
      <c r="C102" s="6"/>
      <c r="D102" s="6"/>
      <c r="E102" s="6"/>
      <c r="F102" s="6"/>
      <c r="G102" s="6"/>
      <c r="H102" s="6"/>
      <c r="I102" s="843"/>
      <c r="J102" s="6"/>
    </row>
    <row r="103" spans="1:10" ht="12.75">
      <c r="A103" s="686" t="s">
        <v>112</v>
      </c>
      <c r="B103" s="686" t="s">
        <v>113</v>
      </c>
      <c r="C103" s="686" t="s">
        <v>147</v>
      </c>
      <c r="D103" s="687" t="s">
        <v>114</v>
      </c>
      <c r="E103" s="966" t="s">
        <v>201</v>
      </c>
      <c r="F103" s="970"/>
      <c r="G103" s="970"/>
      <c r="H103" s="970"/>
      <c r="I103" s="971"/>
      <c r="J103" s="6"/>
    </row>
    <row r="104" spans="1:10" ht="12.75">
      <c r="A104" s="653"/>
      <c r="B104" s="653"/>
      <c r="C104" s="653"/>
      <c r="D104" s="653"/>
      <c r="E104" s="691" t="s">
        <v>25</v>
      </c>
      <c r="F104" s="691" t="s">
        <v>26</v>
      </c>
      <c r="G104" s="691" t="s">
        <v>153</v>
      </c>
      <c r="H104" s="691" t="s">
        <v>152</v>
      </c>
      <c r="I104" s="854" t="s">
        <v>190</v>
      </c>
      <c r="J104" s="6"/>
    </row>
    <row r="105" spans="1:10" ht="12.75">
      <c r="A105" s="632">
        <v>17</v>
      </c>
      <c r="B105" s="633">
        <v>674</v>
      </c>
      <c r="C105" s="633" t="s">
        <v>29</v>
      </c>
      <c r="D105" s="696" t="s">
        <v>118</v>
      </c>
      <c r="E105" s="697">
        <f>'BRC Workload'!K225</f>
        <v>115</v>
      </c>
      <c r="F105" s="697">
        <f>'BRC Workload'!L225</f>
        <v>87</v>
      </c>
      <c r="G105" s="697">
        <f>'BRC Workload'!M225</f>
        <v>98</v>
      </c>
      <c r="H105" s="697">
        <f>'BRC Workload'!N225</f>
        <v>0</v>
      </c>
      <c r="I105" s="807">
        <f>'BRC Workload'!O225</f>
        <v>100</v>
      </c>
      <c r="J105" s="6"/>
    </row>
    <row r="106" spans="1:10" ht="12.75">
      <c r="A106" s="632">
        <v>17</v>
      </c>
      <c r="B106" s="633">
        <v>674</v>
      </c>
      <c r="C106" s="633" t="s">
        <v>29</v>
      </c>
      <c r="D106" s="696" t="s">
        <v>119</v>
      </c>
      <c r="E106" s="697">
        <f>'BRC Workload'!K226</f>
        <v>110</v>
      </c>
      <c r="F106" s="697">
        <f>'BRC Workload'!L226</f>
        <v>85</v>
      </c>
      <c r="G106" s="697">
        <f>'BRC Workload'!M226</f>
        <v>93</v>
      </c>
      <c r="H106" s="697">
        <f>'BRC Workload'!N226</f>
        <v>0</v>
      </c>
      <c r="I106" s="807">
        <f>'BRC Workload'!O226</f>
        <v>96</v>
      </c>
      <c r="J106" s="6"/>
    </row>
    <row r="107" spans="1:10" ht="12.75">
      <c r="A107" s="632">
        <v>17</v>
      </c>
      <c r="B107" s="633">
        <v>674</v>
      </c>
      <c r="C107" s="633" t="s">
        <v>29</v>
      </c>
      <c r="D107" s="696" t="s">
        <v>120</v>
      </c>
      <c r="E107" s="697">
        <f>'BRC Workload'!K227</f>
        <v>107</v>
      </c>
      <c r="F107" s="697">
        <f>'BRC Workload'!L227</f>
        <v>84</v>
      </c>
      <c r="G107" s="697">
        <f>'BRC Workload'!M227</f>
        <v>109</v>
      </c>
      <c r="H107" s="697">
        <f>'BRC Workload'!N227</f>
        <v>0</v>
      </c>
      <c r="I107" s="807">
        <f>'BRC Workload'!O227</f>
        <v>75</v>
      </c>
      <c r="J107" s="6"/>
    </row>
    <row r="108" spans="1:10" ht="12.75">
      <c r="A108" s="632">
        <v>17</v>
      </c>
      <c r="B108" s="633">
        <v>674</v>
      </c>
      <c r="C108" s="633" t="s">
        <v>29</v>
      </c>
      <c r="D108" s="696" t="s">
        <v>121</v>
      </c>
      <c r="E108" s="697">
        <f>'BRC Workload'!K228</f>
        <v>116</v>
      </c>
      <c r="F108" s="697">
        <f>'BRC Workload'!L228</f>
        <v>78</v>
      </c>
      <c r="G108" s="697">
        <f>'BRC Workload'!M228</f>
        <v>111</v>
      </c>
      <c r="H108" s="697">
        <f>'BRC Workload'!N228</f>
        <v>0</v>
      </c>
      <c r="I108" s="807">
        <f>'BRC Workload'!O228</f>
        <v>101.66666666666667</v>
      </c>
      <c r="J108" s="6"/>
    </row>
    <row r="109" spans="1:10" ht="12.75">
      <c r="A109" s="632">
        <v>17</v>
      </c>
      <c r="B109" s="633">
        <v>674</v>
      </c>
      <c r="C109" s="633" t="s">
        <v>29</v>
      </c>
      <c r="D109" s="696" t="s">
        <v>122</v>
      </c>
      <c r="E109" s="697">
        <f>'BRC Workload'!K229</f>
        <v>114</v>
      </c>
      <c r="F109" s="697">
        <f>'BRC Workload'!L229</f>
        <v>86</v>
      </c>
      <c r="G109" s="697">
        <f>'BRC Workload'!M229</f>
        <v>111</v>
      </c>
      <c r="H109" s="697">
        <f>'BRC Workload'!N229</f>
        <v>0</v>
      </c>
      <c r="I109" s="807">
        <f>'BRC Workload'!O229</f>
        <v>77.75</v>
      </c>
      <c r="J109" s="6"/>
    </row>
    <row r="110" spans="1:10" ht="12.75">
      <c r="A110" s="632">
        <v>17</v>
      </c>
      <c r="B110" s="633">
        <v>674</v>
      </c>
      <c r="C110" s="633" t="s">
        <v>29</v>
      </c>
      <c r="D110" s="696" t="s">
        <v>123</v>
      </c>
      <c r="E110" s="697">
        <f>'BRC Workload'!K230</f>
        <v>105</v>
      </c>
      <c r="F110" s="697">
        <f>'BRC Workload'!L230</f>
        <v>104</v>
      </c>
      <c r="G110" s="697">
        <f>'BRC Workload'!M230</f>
        <v>107</v>
      </c>
      <c r="H110" s="697">
        <f>'BRC Workload'!N230</f>
        <v>0</v>
      </c>
      <c r="I110" s="807">
        <f>'BRC Workload'!O230</f>
        <v>105.33333333333333</v>
      </c>
      <c r="J110" s="6"/>
    </row>
    <row r="111" spans="1:10" ht="12.75">
      <c r="A111" s="632">
        <v>17</v>
      </c>
      <c r="B111" s="633">
        <v>674</v>
      </c>
      <c r="C111" s="633" t="s">
        <v>29</v>
      </c>
      <c r="D111" s="696" t="s">
        <v>124</v>
      </c>
      <c r="E111" s="697">
        <f>'BRC Workload'!K231</f>
        <v>105</v>
      </c>
      <c r="F111" s="697">
        <f>'BRC Workload'!L231</f>
        <v>104</v>
      </c>
      <c r="G111" s="697">
        <f>'BRC Workload'!M231</f>
        <v>107</v>
      </c>
      <c r="H111" s="697">
        <f>'BRC Workload'!N231</f>
        <v>0</v>
      </c>
      <c r="I111" s="807">
        <f>'BRC Workload'!O231</f>
        <v>105.33333333333333</v>
      </c>
      <c r="J111" s="6"/>
    </row>
    <row r="112" spans="1:10" ht="12.75">
      <c r="A112" s="632">
        <v>17</v>
      </c>
      <c r="B112" s="633">
        <v>674</v>
      </c>
      <c r="C112" s="633" t="s">
        <v>29</v>
      </c>
      <c r="D112" s="696" t="s">
        <v>125</v>
      </c>
      <c r="E112" s="697">
        <f>'BRC Workload'!K232</f>
        <v>84</v>
      </c>
      <c r="F112" s="697">
        <f>'BRC Workload'!L232</f>
        <v>95</v>
      </c>
      <c r="G112" s="697">
        <f>'BRC Workload'!M232</f>
        <v>111</v>
      </c>
      <c r="H112" s="697">
        <f>'BRC Workload'!N232</f>
        <v>0</v>
      </c>
      <c r="I112" s="807">
        <f>'BRC Workload'!O232</f>
        <v>96.66666666666667</v>
      </c>
      <c r="J112" s="6"/>
    </row>
    <row r="113" spans="1:10" ht="12.75">
      <c r="A113" s="632">
        <v>17</v>
      </c>
      <c r="B113" s="633">
        <v>674</v>
      </c>
      <c r="C113" s="633" t="s">
        <v>29</v>
      </c>
      <c r="D113" s="696" t="s">
        <v>126</v>
      </c>
      <c r="E113" s="697">
        <f>'BRC Workload'!K233</f>
        <v>75</v>
      </c>
      <c r="F113" s="697">
        <f>'BRC Workload'!L233</f>
        <v>113</v>
      </c>
      <c r="G113" s="697">
        <f>'BRC Workload'!M233</f>
        <v>96</v>
      </c>
      <c r="H113" s="697">
        <f>'BRC Workload'!N233</f>
        <v>0</v>
      </c>
      <c r="I113" s="807">
        <f>'BRC Workload'!O233</f>
        <v>94.66666666666667</v>
      </c>
      <c r="J113" s="6"/>
    </row>
    <row r="114" spans="1:10" ht="12.75">
      <c r="A114" s="632">
        <v>17</v>
      </c>
      <c r="B114" s="633">
        <v>674</v>
      </c>
      <c r="C114" s="633" t="s">
        <v>29</v>
      </c>
      <c r="D114" s="696" t="s">
        <v>127</v>
      </c>
      <c r="E114" s="697">
        <f>'BRC Workload'!K234</f>
        <v>67</v>
      </c>
      <c r="F114" s="697">
        <f>'BRC Workload'!L234</f>
        <v>87</v>
      </c>
      <c r="G114" s="697">
        <f>'BRC Workload'!M234</f>
        <v>94</v>
      </c>
      <c r="H114" s="697">
        <f>'BRC Workload'!N234</f>
        <v>0</v>
      </c>
      <c r="I114" s="807">
        <f>'BRC Workload'!O234</f>
        <v>82.66666666666667</v>
      </c>
      <c r="J114" s="6"/>
    </row>
    <row r="115" spans="1:10" ht="12.75">
      <c r="A115" s="632">
        <v>17</v>
      </c>
      <c r="B115" s="633">
        <v>674</v>
      </c>
      <c r="C115" s="633" t="s">
        <v>29</v>
      </c>
      <c r="D115" s="696" t="s">
        <v>128</v>
      </c>
      <c r="E115" s="697">
        <f>'BRC Workload'!K235</f>
        <v>54</v>
      </c>
      <c r="F115" s="697">
        <f>'BRC Workload'!L235</f>
        <v>73</v>
      </c>
      <c r="G115" s="697">
        <f>'BRC Workload'!M235</f>
        <v>105</v>
      </c>
      <c r="H115" s="697">
        <f>'BRC Workload'!N235</f>
        <v>0</v>
      </c>
      <c r="I115" s="807">
        <f>'BRC Workload'!O235</f>
        <v>77.33333333333333</v>
      </c>
      <c r="J115" s="6"/>
    </row>
    <row r="116" spans="1:10" ht="12.75">
      <c r="A116" s="632">
        <v>17</v>
      </c>
      <c r="B116" s="633">
        <v>674</v>
      </c>
      <c r="C116" s="633" t="s">
        <v>29</v>
      </c>
      <c r="D116" s="696" t="s">
        <v>129</v>
      </c>
      <c r="E116" s="697">
        <f>'BRC Workload'!K236</f>
        <v>49</v>
      </c>
      <c r="F116" s="697">
        <f>'BRC Workload'!L236</f>
        <v>81</v>
      </c>
      <c r="G116" s="697">
        <f>'BRC Workload'!M236</f>
        <v>102</v>
      </c>
      <c r="H116" s="697">
        <f>'BRC Workload'!N236</f>
        <v>0</v>
      </c>
      <c r="I116" s="807">
        <f>'BRC Workload'!O236</f>
        <v>77.33333333333333</v>
      </c>
      <c r="J116" s="6"/>
    </row>
    <row r="117" spans="1:10" ht="13.5" thickBot="1">
      <c r="A117" s="676" t="s">
        <v>33</v>
      </c>
      <c r="B117" s="672"/>
      <c r="C117" s="672"/>
      <c r="D117" s="625"/>
      <c r="E117" s="708"/>
      <c r="F117" s="708"/>
      <c r="G117" s="708"/>
      <c r="H117" s="708"/>
      <c r="I117" s="738"/>
      <c r="J117" s="6"/>
    </row>
    <row r="118" spans="1:10" ht="12.75">
      <c r="A118" s="6"/>
      <c r="B118" s="6"/>
      <c r="C118" s="6"/>
      <c r="D118" s="6"/>
      <c r="E118" s="6"/>
      <c r="F118" s="6"/>
      <c r="G118" s="6"/>
      <c r="H118" s="6"/>
      <c r="I118" s="843"/>
      <c r="J118" s="6"/>
    </row>
    <row r="119" spans="1:10" ht="12.75">
      <c r="A119" s="6"/>
      <c r="B119" s="6"/>
      <c r="C119" s="6"/>
      <c r="D119" s="6"/>
      <c r="E119" s="6"/>
      <c r="F119" s="6"/>
      <c r="G119" s="6"/>
      <c r="H119" s="6"/>
      <c r="I119" s="843"/>
      <c r="J119" s="6"/>
    </row>
    <row r="120" spans="1:10" ht="12.75">
      <c r="A120" s="6"/>
      <c r="B120" s="6"/>
      <c r="C120" s="6"/>
      <c r="D120" s="6"/>
      <c r="E120" s="6"/>
      <c r="F120" s="6"/>
      <c r="G120" s="6"/>
      <c r="H120" s="6"/>
      <c r="I120" s="843"/>
      <c r="J120" s="6"/>
    </row>
    <row r="121" spans="1:10" ht="12.75">
      <c r="A121" s="686" t="s">
        <v>112</v>
      </c>
      <c r="B121" s="686" t="s">
        <v>113</v>
      </c>
      <c r="C121" s="686" t="s">
        <v>147</v>
      </c>
      <c r="D121" s="687" t="s">
        <v>114</v>
      </c>
      <c r="E121" s="980" t="s">
        <v>201</v>
      </c>
      <c r="F121" s="1065"/>
      <c r="G121" s="1065"/>
      <c r="H121" s="1065"/>
      <c r="I121" s="1065"/>
      <c r="J121" s="6"/>
    </row>
    <row r="122" spans="1:10" ht="12.75">
      <c r="A122" s="653"/>
      <c r="B122" s="653"/>
      <c r="C122" s="653"/>
      <c r="D122" s="653"/>
      <c r="E122" s="691" t="s">
        <v>25</v>
      </c>
      <c r="F122" s="691" t="s">
        <v>26</v>
      </c>
      <c r="G122" s="691" t="s">
        <v>153</v>
      </c>
      <c r="H122" s="691" t="s">
        <v>152</v>
      </c>
      <c r="I122" s="853" t="s">
        <v>190</v>
      </c>
      <c r="J122" s="6"/>
    </row>
    <row r="123" spans="1:10" ht="12.75">
      <c r="A123" s="632">
        <v>18</v>
      </c>
      <c r="B123" s="633">
        <v>678</v>
      </c>
      <c r="C123" s="633" t="s">
        <v>92</v>
      </c>
      <c r="D123" s="696" t="s">
        <v>118</v>
      </c>
      <c r="E123" s="706">
        <f>'BRC Workload'!K257</f>
        <v>84</v>
      </c>
      <c r="F123" s="706">
        <f>'BRC Workload'!L257</f>
        <v>149</v>
      </c>
      <c r="G123" s="706">
        <f>'BRC Workload'!M257</f>
        <v>259</v>
      </c>
      <c r="H123" s="706">
        <f>'BRC Workload'!N257</f>
        <v>188</v>
      </c>
      <c r="I123" s="665">
        <f>'BRC Workload'!O257</f>
        <v>170</v>
      </c>
      <c r="J123" s="6"/>
    </row>
    <row r="124" spans="1:10" ht="12.75">
      <c r="A124" s="632">
        <v>18</v>
      </c>
      <c r="B124" s="633">
        <v>678</v>
      </c>
      <c r="C124" s="633" t="s">
        <v>92</v>
      </c>
      <c r="D124" s="696" t="s">
        <v>119</v>
      </c>
      <c r="E124" s="706">
        <f>'BRC Workload'!K258</f>
        <v>64</v>
      </c>
      <c r="F124" s="706">
        <f>'BRC Workload'!L258</f>
        <v>153</v>
      </c>
      <c r="G124" s="706">
        <f>'BRC Workload'!M258</f>
        <v>182</v>
      </c>
      <c r="H124" s="706">
        <f>'BRC Workload'!N258</f>
        <v>148</v>
      </c>
      <c r="I124" s="665">
        <f>'BRC Workload'!O258</f>
        <v>136.75</v>
      </c>
      <c r="J124" s="6"/>
    </row>
    <row r="125" spans="1:10" ht="12.75">
      <c r="A125" s="632">
        <v>18</v>
      </c>
      <c r="B125" s="633">
        <v>678</v>
      </c>
      <c r="C125" s="633" t="s">
        <v>92</v>
      </c>
      <c r="D125" s="696" t="s">
        <v>120</v>
      </c>
      <c r="E125" s="706">
        <f>'BRC Workload'!K259</f>
        <v>59</v>
      </c>
      <c r="F125" s="706">
        <f>'BRC Workload'!L259</f>
        <v>152</v>
      </c>
      <c r="G125" s="706">
        <f>'BRC Workload'!M259</f>
        <v>219</v>
      </c>
      <c r="H125" s="706">
        <f>'BRC Workload'!N259</f>
        <v>148</v>
      </c>
      <c r="I125" s="665">
        <f>'BRC Workload'!O259</f>
        <v>144.5</v>
      </c>
      <c r="J125" s="6"/>
    </row>
    <row r="126" spans="1:10" ht="12.75">
      <c r="A126" s="632">
        <v>18</v>
      </c>
      <c r="B126" s="633">
        <v>678</v>
      </c>
      <c r="C126" s="633" t="s">
        <v>92</v>
      </c>
      <c r="D126" s="696" t="s">
        <v>121</v>
      </c>
      <c r="E126" s="706">
        <f>'BRC Workload'!K260</f>
        <v>73</v>
      </c>
      <c r="F126" s="706">
        <f>'BRC Workload'!L260</f>
        <v>176</v>
      </c>
      <c r="G126" s="706">
        <f>'BRC Workload'!M260</f>
        <v>206</v>
      </c>
      <c r="H126" s="706">
        <f>'BRC Workload'!N260</f>
        <v>160</v>
      </c>
      <c r="I126" s="665">
        <f>'BRC Workload'!O260</f>
        <v>153.75</v>
      </c>
      <c r="J126" s="6"/>
    </row>
    <row r="127" spans="1:10" ht="12.75">
      <c r="A127" s="632">
        <v>18</v>
      </c>
      <c r="B127" s="633">
        <v>678</v>
      </c>
      <c r="C127" s="633" t="s">
        <v>92</v>
      </c>
      <c r="D127" s="696" t="s">
        <v>122</v>
      </c>
      <c r="E127" s="706">
        <f>'BRC Workload'!K261</f>
        <v>72</v>
      </c>
      <c r="F127" s="706">
        <f>'BRC Workload'!L261</f>
        <v>176</v>
      </c>
      <c r="G127" s="706">
        <f>'BRC Workload'!M261</f>
        <v>209</v>
      </c>
      <c r="H127" s="706">
        <f>'BRC Workload'!N261</f>
        <v>160</v>
      </c>
      <c r="I127" s="665">
        <f>'BRC Workload'!O261</f>
        <v>154.25</v>
      </c>
      <c r="J127" s="6"/>
    </row>
    <row r="128" spans="1:10" ht="12.75">
      <c r="A128" s="632">
        <v>18</v>
      </c>
      <c r="B128" s="633">
        <v>678</v>
      </c>
      <c r="C128" s="633" t="s">
        <v>92</v>
      </c>
      <c r="D128" s="696" t="s">
        <v>123</v>
      </c>
      <c r="E128" s="706">
        <f>'BRC Workload'!K262</f>
        <v>62</v>
      </c>
      <c r="F128" s="706">
        <f>'BRC Workload'!L262</f>
        <v>182</v>
      </c>
      <c r="G128" s="706">
        <f>'BRC Workload'!M262</f>
        <v>200</v>
      </c>
      <c r="H128" s="706">
        <f>'BRC Workload'!N262</f>
        <v>160</v>
      </c>
      <c r="I128" s="665">
        <f>'BRC Workload'!O262</f>
        <v>151</v>
      </c>
      <c r="J128" s="6"/>
    </row>
    <row r="129" spans="1:10" ht="12.75">
      <c r="A129" s="632">
        <v>18</v>
      </c>
      <c r="B129" s="633">
        <v>678</v>
      </c>
      <c r="C129" s="633" t="s">
        <v>92</v>
      </c>
      <c r="D129" s="696" t="s">
        <v>124</v>
      </c>
      <c r="E129" s="706">
        <f>'BRC Workload'!K263</f>
        <v>60</v>
      </c>
      <c r="F129" s="706">
        <f>'BRC Workload'!L263</f>
        <v>214</v>
      </c>
      <c r="G129" s="706">
        <f>'BRC Workload'!M263</f>
        <v>200</v>
      </c>
      <c r="H129" s="706">
        <f>'BRC Workload'!N263</f>
        <v>177</v>
      </c>
      <c r="I129" s="665">
        <f>'BRC Workload'!O263</f>
        <v>162.75</v>
      </c>
      <c r="J129" s="6"/>
    </row>
    <row r="130" spans="1:10" ht="12.75">
      <c r="A130" s="632">
        <v>18</v>
      </c>
      <c r="B130" s="633">
        <v>678</v>
      </c>
      <c r="C130" s="633" t="s">
        <v>92</v>
      </c>
      <c r="D130" s="696" t="s">
        <v>125</v>
      </c>
      <c r="E130" s="706">
        <f>'BRC Workload'!K264</f>
        <v>60.3</v>
      </c>
      <c r="F130" s="706">
        <f>'BRC Workload'!L264</f>
        <v>196.5</v>
      </c>
      <c r="G130" s="706">
        <f>'BRC Workload'!M264</f>
        <v>184.8</v>
      </c>
      <c r="H130" s="706">
        <f>'BRC Workload'!N264</f>
        <v>146.8</v>
      </c>
      <c r="I130" s="665">
        <f>'BRC Workload'!O264</f>
        <v>147.10000000000002</v>
      </c>
      <c r="J130" s="6"/>
    </row>
    <row r="131" spans="1:10" ht="12.75">
      <c r="A131" s="632">
        <v>18</v>
      </c>
      <c r="B131" s="633">
        <v>678</v>
      </c>
      <c r="C131" s="633" t="s">
        <v>92</v>
      </c>
      <c r="D131" s="696" t="s">
        <v>126</v>
      </c>
      <c r="E131" s="706">
        <f>'BRC Workload'!K265</f>
        <v>52.3</v>
      </c>
      <c r="F131" s="706">
        <f>'BRC Workload'!L265</f>
        <v>167.8</v>
      </c>
      <c r="G131" s="706">
        <f>'BRC Workload'!M265</f>
        <v>180</v>
      </c>
      <c r="H131" s="706">
        <f>'BRC Workload'!N265</f>
        <v>119.8</v>
      </c>
      <c r="I131" s="665">
        <f>'BRC Workload'!O265</f>
        <v>129.975</v>
      </c>
      <c r="J131" s="6"/>
    </row>
    <row r="132" spans="1:10" ht="12.75">
      <c r="A132" s="632">
        <v>18</v>
      </c>
      <c r="B132" s="633">
        <v>678</v>
      </c>
      <c r="C132" s="633" t="s">
        <v>92</v>
      </c>
      <c r="D132" s="696" t="s">
        <v>127</v>
      </c>
      <c r="E132" s="706">
        <f>'BRC Workload'!K266</f>
        <v>57.7</v>
      </c>
      <c r="F132" s="706">
        <f>'BRC Workload'!L266</f>
        <v>164.8</v>
      </c>
      <c r="G132" s="706">
        <f>'BRC Workload'!M266</f>
        <v>194</v>
      </c>
      <c r="H132" s="706">
        <f>'BRC Workload'!N266</f>
        <v>114.8</v>
      </c>
      <c r="I132" s="665">
        <f>'BRC Workload'!O266</f>
        <v>132.825</v>
      </c>
      <c r="J132" s="6"/>
    </row>
    <row r="133" spans="1:10" ht="12.75">
      <c r="A133" s="632">
        <v>18</v>
      </c>
      <c r="B133" s="633">
        <v>678</v>
      </c>
      <c r="C133" s="633" t="s">
        <v>92</v>
      </c>
      <c r="D133" s="696" t="s">
        <v>128</v>
      </c>
      <c r="E133" s="706">
        <f>'BRC Workload'!K267</f>
        <v>46.7</v>
      </c>
      <c r="F133" s="706">
        <f>'BRC Workload'!L267</f>
        <v>162.7</v>
      </c>
      <c r="G133" s="706">
        <f>'BRC Workload'!M267</f>
        <v>195</v>
      </c>
      <c r="H133" s="706">
        <f>'BRC Workload'!N267</f>
        <v>103</v>
      </c>
      <c r="I133" s="665">
        <f>'BRC Workload'!O267</f>
        <v>126.85</v>
      </c>
      <c r="J133" s="6"/>
    </row>
    <row r="134" spans="1:10" ht="12.75">
      <c r="A134" s="632">
        <v>18</v>
      </c>
      <c r="B134" s="633">
        <v>678</v>
      </c>
      <c r="C134" s="633" t="s">
        <v>92</v>
      </c>
      <c r="D134" s="696" t="s">
        <v>129</v>
      </c>
      <c r="E134" s="706">
        <f>'BRC Workload'!K268</f>
        <v>41.3</v>
      </c>
      <c r="F134" s="706">
        <f>'BRC Workload'!L268</f>
        <v>144.8</v>
      </c>
      <c r="G134" s="706">
        <f>'BRC Workload'!M268</f>
        <v>242.7</v>
      </c>
      <c r="H134" s="706">
        <f>'BRC Workload'!N268</f>
        <v>103.3</v>
      </c>
      <c r="I134" s="665">
        <f>'BRC Workload'!O268</f>
        <v>133.025</v>
      </c>
      <c r="J134" s="6"/>
    </row>
    <row r="135" spans="1:10" ht="13.5" thickBot="1">
      <c r="A135" s="676" t="s">
        <v>33</v>
      </c>
      <c r="B135" s="672"/>
      <c r="C135" s="672"/>
      <c r="D135" s="625"/>
      <c r="E135" s="708"/>
      <c r="F135" s="708"/>
      <c r="G135" s="708"/>
      <c r="H135" s="708"/>
      <c r="I135" s="738"/>
      <c r="J135" s="6"/>
    </row>
    <row r="136" spans="1:10" ht="12.75">
      <c r="A136" s="6"/>
      <c r="B136" s="6"/>
      <c r="C136" s="6"/>
      <c r="D136" s="6"/>
      <c r="E136" s="6"/>
      <c r="F136" s="6"/>
      <c r="G136" s="6"/>
      <c r="H136" s="6"/>
      <c r="I136" s="843"/>
      <c r="J136" s="6"/>
    </row>
    <row r="137" spans="1:10" ht="12.75">
      <c r="A137" s="6"/>
      <c r="B137" s="6"/>
      <c r="C137" s="6"/>
      <c r="D137" s="6"/>
      <c r="E137" s="6"/>
      <c r="F137" s="6"/>
      <c r="G137" s="6"/>
      <c r="H137" s="6"/>
      <c r="I137" s="843"/>
      <c r="J137" s="6"/>
    </row>
    <row r="138" spans="1:10" ht="12.75">
      <c r="A138" s="6"/>
      <c r="B138" s="6"/>
      <c r="C138" s="6"/>
      <c r="D138" s="6"/>
      <c r="E138" s="6"/>
      <c r="F138" s="6"/>
      <c r="G138" s="6"/>
      <c r="H138" s="6"/>
      <c r="I138" s="843"/>
      <c r="J138" s="6"/>
    </row>
    <row r="139" spans="1:10" ht="12.75">
      <c r="A139" s="686" t="s">
        <v>112</v>
      </c>
      <c r="B139" s="686" t="s">
        <v>113</v>
      </c>
      <c r="C139" s="686" t="s">
        <v>147</v>
      </c>
      <c r="D139" s="687" t="s">
        <v>114</v>
      </c>
      <c r="E139" s="966" t="s">
        <v>202</v>
      </c>
      <c r="F139" s="970"/>
      <c r="G139" s="970"/>
      <c r="H139" s="970"/>
      <c r="I139" s="971"/>
      <c r="J139" s="6"/>
    </row>
    <row r="140" spans="1:10" ht="12.75">
      <c r="A140" s="653"/>
      <c r="B140" s="653"/>
      <c r="C140" s="653"/>
      <c r="D140" s="653"/>
      <c r="E140" s="691" t="s">
        <v>25</v>
      </c>
      <c r="F140" s="691" t="s">
        <v>26</v>
      </c>
      <c r="G140" s="691" t="s">
        <v>153</v>
      </c>
      <c r="H140" s="691" t="s">
        <v>152</v>
      </c>
      <c r="I140" s="853" t="s">
        <v>190</v>
      </c>
      <c r="J140" s="6"/>
    </row>
    <row r="141" spans="1:10" ht="12.75">
      <c r="A141" s="632">
        <v>20</v>
      </c>
      <c r="B141" s="633">
        <v>663</v>
      </c>
      <c r="C141" s="633" t="s">
        <v>70</v>
      </c>
      <c r="D141" s="696" t="s">
        <v>118</v>
      </c>
      <c r="E141" s="706">
        <f>'BRC Workload'!K291</f>
        <v>52</v>
      </c>
      <c r="F141" s="706">
        <f>'BRC Workload'!L291</f>
        <v>35</v>
      </c>
      <c r="G141" s="706">
        <f>'BRC Workload'!M291</f>
        <v>63</v>
      </c>
      <c r="H141" s="706">
        <f>'BRC Workload'!N291</f>
        <v>85</v>
      </c>
      <c r="I141" s="665">
        <f>'BRC Workload'!O291</f>
        <v>50</v>
      </c>
      <c r="J141" s="6"/>
    </row>
    <row r="142" spans="1:10" ht="12.75">
      <c r="A142" s="632">
        <v>20</v>
      </c>
      <c r="B142" s="633">
        <v>663</v>
      </c>
      <c r="C142" s="633" t="s">
        <v>70</v>
      </c>
      <c r="D142" s="696" t="s">
        <v>119</v>
      </c>
      <c r="E142" s="706">
        <f>'BRC Workload'!K292</f>
        <v>47</v>
      </c>
      <c r="F142" s="706">
        <f>'BRC Workload'!L292</f>
        <v>56</v>
      </c>
      <c r="G142" s="706">
        <f>'BRC Workload'!M292</f>
        <v>58</v>
      </c>
      <c r="H142" s="706">
        <f>'BRC Workload'!N292</f>
        <v>0</v>
      </c>
      <c r="I142" s="665">
        <f>'BRC Workload'!O292</f>
        <v>53.666666666666664</v>
      </c>
      <c r="J142" s="6"/>
    </row>
    <row r="143" spans="1:10" ht="12.75">
      <c r="A143" s="632">
        <v>20</v>
      </c>
      <c r="B143" s="633">
        <v>663</v>
      </c>
      <c r="C143" s="633" t="s">
        <v>70</v>
      </c>
      <c r="D143" s="696" t="s">
        <v>120</v>
      </c>
      <c r="E143" s="706">
        <f>'BRC Workload'!K293</f>
        <v>46</v>
      </c>
      <c r="F143" s="706">
        <f>'BRC Workload'!L293</f>
        <v>56</v>
      </c>
      <c r="G143" s="706">
        <f>'BRC Workload'!M293</f>
        <v>56</v>
      </c>
      <c r="H143" s="706">
        <f>'BRC Workload'!N293</f>
        <v>0</v>
      </c>
      <c r="I143" s="665">
        <f>'BRC Workload'!O293</f>
        <v>52.666666666666664</v>
      </c>
      <c r="J143" s="6"/>
    </row>
    <row r="144" spans="1:10" ht="12.75">
      <c r="A144" s="632">
        <v>20</v>
      </c>
      <c r="B144" s="633">
        <v>663</v>
      </c>
      <c r="C144" s="633" t="s">
        <v>70</v>
      </c>
      <c r="D144" s="696" t="s">
        <v>121</v>
      </c>
      <c r="E144" s="706">
        <f>'BRC Workload'!K294</f>
        <v>39</v>
      </c>
      <c r="F144" s="706">
        <f>'BRC Workload'!L294</f>
        <v>56</v>
      </c>
      <c r="G144" s="706">
        <f>'BRC Workload'!M294</f>
        <v>54</v>
      </c>
      <c r="H144" s="706">
        <f>'BRC Workload'!N294</f>
        <v>0</v>
      </c>
      <c r="I144" s="665">
        <f>'BRC Workload'!O294</f>
        <v>49.666666666666664</v>
      </c>
      <c r="J144" s="6"/>
    </row>
    <row r="145" spans="1:10" ht="12.75">
      <c r="A145" s="632">
        <v>20</v>
      </c>
      <c r="B145" s="633">
        <v>663</v>
      </c>
      <c r="C145" s="633" t="s">
        <v>70</v>
      </c>
      <c r="D145" s="696" t="s">
        <v>122</v>
      </c>
      <c r="E145" s="706">
        <f>'BRC Workload'!K295</f>
        <v>42</v>
      </c>
      <c r="F145" s="706">
        <f>'BRC Workload'!L295</f>
        <v>58</v>
      </c>
      <c r="G145" s="706">
        <f>'BRC Workload'!M295</f>
        <v>53</v>
      </c>
      <c r="H145" s="706">
        <f>'BRC Workload'!N295</f>
        <v>0</v>
      </c>
      <c r="I145" s="665">
        <f>'BRC Workload'!O295</f>
        <v>51</v>
      </c>
      <c r="J145" s="6"/>
    </row>
    <row r="146" spans="1:10" ht="12.75">
      <c r="A146" s="632">
        <v>20</v>
      </c>
      <c r="B146" s="633">
        <v>663</v>
      </c>
      <c r="C146" s="633" t="s">
        <v>70</v>
      </c>
      <c r="D146" s="696" t="s">
        <v>123</v>
      </c>
      <c r="E146" s="706">
        <f>'BRC Workload'!K296</f>
        <v>44</v>
      </c>
      <c r="F146" s="706">
        <f>'BRC Workload'!L296</f>
        <v>56</v>
      </c>
      <c r="G146" s="706">
        <f>'BRC Workload'!M296</f>
        <v>48</v>
      </c>
      <c r="H146" s="706">
        <f>'BRC Workload'!N296</f>
        <v>0</v>
      </c>
      <c r="I146" s="665">
        <f>'BRC Workload'!O296</f>
        <v>49.333333333333336</v>
      </c>
      <c r="J146" s="6"/>
    </row>
    <row r="147" spans="1:10" ht="12.75">
      <c r="A147" s="632">
        <v>20</v>
      </c>
      <c r="B147" s="633">
        <v>663</v>
      </c>
      <c r="C147" s="633" t="s">
        <v>70</v>
      </c>
      <c r="D147" s="696" t="s">
        <v>124</v>
      </c>
      <c r="E147" s="706">
        <f>'BRC Workload'!K297</f>
        <v>37</v>
      </c>
      <c r="F147" s="706">
        <f>'BRC Workload'!L297</f>
        <v>56</v>
      </c>
      <c r="G147" s="706">
        <f>'BRC Workload'!M297</f>
        <v>48</v>
      </c>
      <c r="H147" s="706">
        <f>'BRC Workload'!N297</f>
        <v>0</v>
      </c>
      <c r="I147" s="665">
        <f>'BRC Workload'!O297</f>
        <v>47</v>
      </c>
      <c r="J147" s="6"/>
    </row>
    <row r="148" spans="1:10" ht="12.75">
      <c r="A148" s="632">
        <v>20</v>
      </c>
      <c r="B148" s="633">
        <v>663</v>
      </c>
      <c r="C148" s="633" t="s">
        <v>70</v>
      </c>
      <c r="D148" s="696" t="s">
        <v>125</v>
      </c>
      <c r="E148" s="706">
        <f>'BRC Workload'!K298</f>
        <v>39</v>
      </c>
      <c r="F148" s="706">
        <f>'BRC Workload'!L298</f>
        <v>41</v>
      </c>
      <c r="G148" s="706">
        <f>'BRC Workload'!M298</f>
        <v>48</v>
      </c>
      <c r="H148" s="706">
        <f>'BRC Workload'!N298</f>
        <v>0</v>
      </c>
      <c r="I148" s="665">
        <f>'BRC Workload'!O298</f>
        <v>42.666666666666664</v>
      </c>
      <c r="J148" s="6"/>
    </row>
    <row r="149" spans="1:10" ht="12.75">
      <c r="A149" s="632">
        <v>20</v>
      </c>
      <c r="B149" s="633">
        <v>663</v>
      </c>
      <c r="C149" s="633" t="s">
        <v>70</v>
      </c>
      <c r="D149" s="696" t="s">
        <v>126</v>
      </c>
      <c r="E149" s="706">
        <f>'BRC Workload'!K299</f>
        <v>39</v>
      </c>
      <c r="F149" s="706">
        <f>'BRC Workload'!L299</f>
        <v>41</v>
      </c>
      <c r="G149" s="706">
        <f>'BRC Workload'!M299</f>
        <v>48</v>
      </c>
      <c r="H149" s="706">
        <f>'BRC Workload'!N299</f>
        <v>0</v>
      </c>
      <c r="I149" s="665">
        <f>'BRC Workload'!O299</f>
        <v>42.666666666666664</v>
      </c>
      <c r="J149" s="6"/>
    </row>
    <row r="150" spans="1:10" ht="12.75">
      <c r="A150" s="632">
        <v>20</v>
      </c>
      <c r="B150" s="633">
        <v>663</v>
      </c>
      <c r="C150" s="633" t="s">
        <v>70</v>
      </c>
      <c r="D150" s="696" t="s">
        <v>127</v>
      </c>
      <c r="E150" s="706">
        <f>'BRC Workload'!K300</f>
        <v>40</v>
      </c>
      <c r="F150" s="706">
        <f>'BRC Workload'!L300</f>
        <v>53</v>
      </c>
      <c r="G150" s="706">
        <f>'BRC Workload'!M300</f>
        <v>51</v>
      </c>
      <c r="H150" s="706">
        <f>'BRC Workload'!N300</f>
        <v>0</v>
      </c>
      <c r="I150" s="665">
        <f>'BRC Workload'!O300</f>
        <v>48</v>
      </c>
      <c r="J150" s="6"/>
    </row>
    <row r="151" spans="1:10" ht="12.75">
      <c r="A151" s="632">
        <v>20</v>
      </c>
      <c r="B151" s="633">
        <v>663</v>
      </c>
      <c r="C151" s="633" t="s">
        <v>70</v>
      </c>
      <c r="D151" s="696" t="s">
        <v>128</v>
      </c>
      <c r="E151" s="706">
        <f>'BRC Workload'!K301</f>
        <v>41</v>
      </c>
      <c r="F151" s="706">
        <f>'BRC Workload'!L301</f>
        <v>40</v>
      </c>
      <c r="G151" s="706">
        <f>'BRC Workload'!M301</f>
        <v>52</v>
      </c>
      <c r="H151" s="706">
        <f>'BRC Workload'!N301</f>
        <v>0</v>
      </c>
      <c r="I151" s="665">
        <f>'BRC Workload'!O301</f>
        <v>44.333333333333336</v>
      </c>
      <c r="J151" s="6"/>
    </row>
    <row r="152" spans="1:10" ht="12.75">
      <c r="A152" s="632">
        <v>20</v>
      </c>
      <c r="B152" s="633">
        <v>663</v>
      </c>
      <c r="C152" s="633" t="s">
        <v>70</v>
      </c>
      <c r="D152" s="696" t="s">
        <v>129</v>
      </c>
      <c r="E152" s="706">
        <f>'BRC Workload'!K302</f>
        <v>39</v>
      </c>
      <c r="F152" s="706">
        <f>'BRC Workload'!L302</f>
        <v>42</v>
      </c>
      <c r="G152" s="706">
        <f>'BRC Workload'!M302</f>
        <v>49</v>
      </c>
      <c r="H152" s="706">
        <f>'BRC Workload'!N302</f>
        <v>0</v>
      </c>
      <c r="I152" s="665">
        <f>'BRC Workload'!O302</f>
        <v>43.333333333333336</v>
      </c>
      <c r="J152" s="6"/>
    </row>
    <row r="153" spans="1:10" ht="13.5" thickBot="1">
      <c r="A153" s="676" t="s">
        <v>33</v>
      </c>
      <c r="B153" s="672"/>
      <c r="C153" s="672"/>
      <c r="D153" s="625"/>
      <c r="E153" s="708"/>
      <c r="F153" s="708"/>
      <c r="G153" s="708"/>
      <c r="H153" s="708"/>
      <c r="I153" s="738"/>
      <c r="J153" s="6"/>
    </row>
    <row r="154" spans="1:10" ht="12.75">
      <c r="A154" s="6"/>
      <c r="B154" s="6"/>
      <c r="C154" s="6"/>
      <c r="D154" s="6"/>
      <c r="E154" s="6"/>
      <c r="F154" s="6"/>
      <c r="G154" s="6"/>
      <c r="H154" s="6"/>
      <c r="I154" s="843"/>
      <c r="J154" s="6"/>
    </row>
    <row r="155" spans="1:10" ht="12.75">
      <c r="A155" s="6"/>
      <c r="B155" s="6"/>
      <c r="C155" s="6"/>
      <c r="D155" s="6"/>
      <c r="E155" s="6"/>
      <c r="F155" s="6"/>
      <c r="G155" s="6"/>
      <c r="H155" s="6"/>
      <c r="I155" s="843"/>
      <c r="J155" s="6"/>
    </row>
    <row r="156" spans="1:10" ht="12.75">
      <c r="A156" s="6"/>
      <c r="B156" s="6"/>
      <c r="C156" s="6"/>
      <c r="D156" s="6"/>
      <c r="E156" s="6"/>
      <c r="F156" s="6"/>
      <c r="G156" s="6"/>
      <c r="H156" s="6"/>
      <c r="I156" s="843"/>
      <c r="J156" s="6"/>
    </row>
    <row r="157" spans="1:10" ht="12.75">
      <c r="A157" s="6"/>
      <c r="B157" s="6"/>
      <c r="C157" s="6"/>
      <c r="D157" s="6"/>
      <c r="E157" s="6"/>
      <c r="F157" s="6"/>
      <c r="G157" s="6"/>
      <c r="H157" s="6"/>
      <c r="I157" s="843"/>
      <c r="J157" s="6"/>
    </row>
    <row r="158" spans="1:10" ht="12.75">
      <c r="A158" s="686" t="s">
        <v>112</v>
      </c>
      <c r="B158" s="686" t="s">
        <v>113</v>
      </c>
      <c r="C158" s="686" t="s">
        <v>147</v>
      </c>
      <c r="D158" s="687" t="s">
        <v>114</v>
      </c>
      <c r="E158" s="966" t="s">
        <v>201</v>
      </c>
      <c r="F158" s="970"/>
      <c r="G158" s="970"/>
      <c r="H158" s="970"/>
      <c r="I158" s="971"/>
      <c r="J158" s="6"/>
    </row>
    <row r="159" spans="1:10" ht="12.75">
      <c r="A159" s="653"/>
      <c r="B159" s="653"/>
      <c r="C159" s="653"/>
      <c r="D159" s="653"/>
      <c r="E159" s="691" t="s">
        <v>25</v>
      </c>
      <c r="F159" s="691" t="s">
        <v>26</v>
      </c>
      <c r="G159" s="691" t="s">
        <v>153</v>
      </c>
      <c r="H159" s="691" t="s">
        <v>152</v>
      </c>
      <c r="I159" s="853" t="s">
        <v>190</v>
      </c>
      <c r="J159" s="6"/>
    </row>
    <row r="160" spans="1:10" ht="12.75">
      <c r="A160" s="632">
        <v>21</v>
      </c>
      <c r="B160" s="633">
        <v>640</v>
      </c>
      <c r="C160" s="633" t="s">
        <v>90</v>
      </c>
      <c r="D160" s="696" t="s">
        <v>118</v>
      </c>
      <c r="E160" s="700">
        <f>'BRC Workload'!K325</f>
        <v>119</v>
      </c>
      <c r="F160" s="700">
        <f>'BRC Workload'!L325</f>
        <v>210</v>
      </c>
      <c r="G160" s="700">
        <f>'BRC Workload'!M325</f>
        <v>81</v>
      </c>
      <c r="H160" s="700">
        <f>'BRC Workload'!N325</f>
        <v>153</v>
      </c>
      <c r="I160" s="807">
        <f>'BRC Workload'!O325</f>
        <v>140.75</v>
      </c>
      <c r="J160" s="6"/>
    </row>
    <row r="161" spans="1:10" ht="12.75">
      <c r="A161" s="632">
        <v>21</v>
      </c>
      <c r="B161" s="633">
        <v>640</v>
      </c>
      <c r="C161" s="633" t="s">
        <v>90</v>
      </c>
      <c r="D161" s="696" t="s">
        <v>119</v>
      </c>
      <c r="E161" s="700">
        <f>'BRC Workload'!K326</f>
        <v>109</v>
      </c>
      <c r="F161" s="700">
        <f>'BRC Workload'!L326</f>
        <v>231</v>
      </c>
      <c r="G161" s="700">
        <f>'BRC Workload'!M326</f>
        <v>77</v>
      </c>
      <c r="H161" s="700">
        <f>'BRC Workload'!N326</f>
        <v>160</v>
      </c>
      <c r="I161" s="807">
        <f>'BRC Workload'!O326</f>
        <v>144.25</v>
      </c>
      <c r="J161" s="6"/>
    </row>
    <row r="162" spans="1:10" ht="12.75">
      <c r="A162" s="632">
        <v>21</v>
      </c>
      <c r="B162" s="633">
        <v>640</v>
      </c>
      <c r="C162" s="633" t="s">
        <v>90</v>
      </c>
      <c r="D162" s="696" t="s">
        <v>120</v>
      </c>
      <c r="E162" s="700">
        <f>'BRC Workload'!K327</f>
        <v>85</v>
      </c>
      <c r="F162" s="700">
        <f>'BRC Workload'!L327</f>
        <v>199</v>
      </c>
      <c r="G162" s="700">
        <f>'BRC Workload'!M327</f>
        <v>68</v>
      </c>
      <c r="H162" s="700">
        <f>'BRC Workload'!N327</f>
        <v>207</v>
      </c>
      <c r="I162" s="807">
        <f>'BRC Workload'!O327</f>
        <v>139.75</v>
      </c>
      <c r="J162" s="6"/>
    </row>
    <row r="163" spans="1:10" ht="12.75">
      <c r="A163" s="632">
        <v>21</v>
      </c>
      <c r="B163" s="633">
        <v>640</v>
      </c>
      <c r="C163" s="633" t="s">
        <v>90</v>
      </c>
      <c r="D163" s="696" t="s">
        <v>121</v>
      </c>
      <c r="E163" s="700">
        <f>'BRC Workload'!K328</f>
        <v>89</v>
      </c>
      <c r="F163" s="700">
        <f>'BRC Workload'!L328</f>
        <v>189</v>
      </c>
      <c r="G163" s="700">
        <f>'BRC Workload'!M328</f>
        <v>65</v>
      </c>
      <c r="H163" s="700">
        <f>'BRC Workload'!N328</f>
        <v>197</v>
      </c>
      <c r="I163" s="807">
        <f>'BRC Workload'!O328</f>
        <v>135</v>
      </c>
      <c r="J163" s="6"/>
    </row>
    <row r="164" spans="1:10" ht="12.75">
      <c r="A164" s="632">
        <v>21</v>
      </c>
      <c r="B164" s="633">
        <v>640</v>
      </c>
      <c r="C164" s="633" t="s">
        <v>90</v>
      </c>
      <c r="D164" s="696" t="s">
        <v>122</v>
      </c>
      <c r="E164" s="700">
        <f>'BRC Workload'!K329</f>
        <v>95</v>
      </c>
      <c r="F164" s="700">
        <f>'BRC Workload'!L329</f>
        <v>193</v>
      </c>
      <c r="G164" s="700">
        <f>'BRC Workload'!M329</f>
        <v>77</v>
      </c>
      <c r="H164" s="700">
        <f>'BRC Workload'!N329</f>
        <v>148</v>
      </c>
      <c r="I164" s="807">
        <f>'BRC Workload'!O329</f>
        <v>128.25</v>
      </c>
      <c r="J164" s="6"/>
    </row>
    <row r="165" spans="1:10" ht="12.75">
      <c r="A165" s="632">
        <v>21</v>
      </c>
      <c r="B165" s="633">
        <v>640</v>
      </c>
      <c r="C165" s="633" t="s">
        <v>90</v>
      </c>
      <c r="D165" s="696" t="s">
        <v>123</v>
      </c>
      <c r="E165" s="700">
        <f>'BRC Workload'!K330</f>
        <v>92</v>
      </c>
      <c r="F165" s="700">
        <f>'BRC Workload'!L330</f>
        <v>188</v>
      </c>
      <c r="G165" s="700">
        <f>'BRC Workload'!M330</f>
        <v>74</v>
      </c>
      <c r="H165" s="700">
        <f>'BRC Workload'!N330</f>
        <v>178</v>
      </c>
      <c r="I165" s="807">
        <f>'BRC Workload'!O330</f>
        <v>133</v>
      </c>
      <c r="J165" s="6"/>
    </row>
    <row r="166" spans="1:10" ht="12.75">
      <c r="A166" s="632">
        <v>21</v>
      </c>
      <c r="B166" s="633">
        <v>640</v>
      </c>
      <c r="C166" s="633" t="s">
        <v>90</v>
      </c>
      <c r="D166" s="696" t="s">
        <v>124</v>
      </c>
      <c r="E166" s="700">
        <f>'BRC Workload'!K331</f>
        <v>91</v>
      </c>
      <c r="F166" s="700">
        <f>'BRC Workload'!L331</f>
        <v>147</v>
      </c>
      <c r="G166" s="700">
        <f>'BRC Workload'!M331</f>
        <v>72</v>
      </c>
      <c r="H166" s="700">
        <f>'BRC Workload'!N331</f>
        <v>178</v>
      </c>
      <c r="I166" s="807">
        <f>'BRC Workload'!O331</f>
        <v>122</v>
      </c>
      <c r="J166" s="6"/>
    </row>
    <row r="167" spans="1:10" ht="12.75">
      <c r="A167" s="632">
        <v>21</v>
      </c>
      <c r="B167" s="633">
        <v>640</v>
      </c>
      <c r="C167" s="633" t="s">
        <v>90</v>
      </c>
      <c r="D167" s="696" t="s">
        <v>125</v>
      </c>
      <c r="E167" s="700">
        <f>'BRC Workload'!K332</f>
        <v>104</v>
      </c>
      <c r="F167" s="700">
        <f>'BRC Workload'!L332</f>
        <v>145</v>
      </c>
      <c r="G167" s="700">
        <f>'BRC Workload'!M332</f>
        <v>78</v>
      </c>
      <c r="H167" s="700">
        <f>'BRC Workload'!N332</f>
        <v>178</v>
      </c>
      <c r="I167" s="807">
        <f>'BRC Workload'!O332</f>
        <v>126.25</v>
      </c>
      <c r="J167" s="6"/>
    </row>
    <row r="168" spans="1:10" ht="12.75">
      <c r="A168" s="632">
        <v>21</v>
      </c>
      <c r="B168" s="633">
        <v>640</v>
      </c>
      <c r="C168" s="633" t="s">
        <v>90</v>
      </c>
      <c r="D168" s="696" t="s">
        <v>126</v>
      </c>
      <c r="E168" s="700">
        <f>'BRC Workload'!K333</f>
        <v>104</v>
      </c>
      <c r="F168" s="700">
        <f>'BRC Workload'!L333</f>
        <v>145</v>
      </c>
      <c r="G168" s="700">
        <f>'BRC Workload'!M333</f>
        <v>78</v>
      </c>
      <c r="H168" s="700">
        <f>'BRC Workload'!N333</f>
        <v>178</v>
      </c>
      <c r="I168" s="807">
        <f>'BRC Workload'!O333</f>
        <v>126.25</v>
      </c>
      <c r="J168" s="6"/>
    </row>
    <row r="169" spans="1:10" ht="12.75">
      <c r="A169" s="632">
        <v>21</v>
      </c>
      <c r="B169" s="633">
        <v>640</v>
      </c>
      <c r="C169" s="633" t="s">
        <v>90</v>
      </c>
      <c r="D169" s="696" t="s">
        <v>127</v>
      </c>
      <c r="E169" s="700">
        <f>'BRC Workload'!K334</f>
        <v>98</v>
      </c>
      <c r="F169" s="700">
        <f>'BRC Workload'!L334</f>
        <v>155</v>
      </c>
      <c r="G169" s="700">
        <f>'BRC Workload'!M334</f>
        <v>95</v>
      </c>
      <c r="H169" s="700">
        <f>'BRC Workload'!N334</f>
        <v>171</v>
      </c>
      <c r="I169" s="807">
        <f>'BRC Workload'!O334</f>
        <v>129.75</v>
      </c>
      <c r="J169" s="6"/>
    </row>
    <row r="170" spans="1:10" ht="12.75">
      <c r="A170" s="632">
        <v>21</v>
      </c>
      <c r="B170" s="633">
        <v>640</v>
      </c>
      <c r="C170" s="633" t="s">
        <v>90</v>
      </c>
      <c r="D170" s="696" t="s">
        <v>128</v>
      </c>
      <c r="E170" s="700">
        <f>'BRC Workload'!K335</f>
        <v>88</v>
      </c>
      <c r="F170" s="700">
        <f>'BRC Workload'!L335</f>
        <v>141</v>
      </c>
      <c r="G170" s="700">
        <f>'BRC Workload'!M335</f>
        <v>88</v>
      </c>
      <c r="H170" s="700">
        <f>'BRC Workload'!N335</f>
        <v>162</v>
      </c>
      <c r="I170" s="807">
        <f>'BRC Workload'!O335</f>
        <v>119.75</v>
      </c>
      <c r="J170" s="6"/>
    </row>
    <row r="171" spans="1:10" ht="12.75">
      <c r="A171" s="632">
        <v>21</v>
      </c>
      <c r="B171" s="633">
        <v>640</v>
      </c>
      <c r="C171" s="633" t="s">
        <v>90</v>
      </c>
      <c r="D171" s="696" t="s">
        <v>129</v>
      </c>
      <c r="E171" s="700">
        <f>'BRC Workload'!K336</f>
        <v>92</v>
      </c>
      <c r="F171" s="700">
        <f>'BRC Workload'!L336</f>
        <v>133</v>
      </c>
      <c r="G171" s="700">
        <f>'BRC Workload'!M336</f>
        <v>99</v>
      </c>
      <c r="H171" s="700">
        <f>'BRC Workload'!N336</f>
        <v>120</v>
      </c>
      <c r="I171" s="807">
        <f>'BRC Workload'!O336</f>
        <v>111</v>
      </c>
      <c r="J171" s="6"/>
    </row>
    <row r="172" spans="1:10" ht="13.5" thickBot="1">
      <c r="A172" s="676" t="s">
        <v>33</v>
      </c>
      <c r="B172" s="672"/>
      <c r="C172" s="672"/>
      <c r="D172" s="625"/>
      <c r="E172" s="708"/>
      <c r="F172" s="708"/>
      <c r="G172" s="708"/>
      <c r="H172" s="708"/>
      <c r="I172" s="738"/>
      <c r="J172" s="6"/>
    </row>
    <row r="173" spans="1:10" ht="12.75">
      <c r="A173" s="6"/>
      <c r="B173" s="6"/>
      <c r="C173" s="6"/>
      <c r="D173" s="6"/>
      <c r="E173" s="6"/>
      <c r="F173" s="6"/>
      <c r="G173" s="6"/>
      <c r="H173" s="6"/>
      <c r="I173" s="843"/>
      <c r="J173" s="6"/>
    </row>
    <row r="174" spans="1:10" ht="12.75">
      <c r="A174" s="14"/>
      <c r="B174" s="14"/>
      <c r="C174" s="14"/>
      <c r="D174" s="14"/>
      <c r="E174" s="14"/>
      <c r="F174" s="14"/>
      <c r="G174" s="14"/>
      <c r="H174" s="14"/>
      <c r="I174" s="855"/>
      <c r="J174" s="14"/>
    </row>
    <row r="175" spans="1:10" s="11" customFormat="1" ht="12.75">
      <c r="A175" s="14"/>
      <c r="B175" s="14"/>
      <c r="C175" s="14"/>
      <c r="D175" s="680"/>
      <c r="E175" s="14"/>
      <c r="F175" s="14"/>
      <c r="G175" s="14"/>
      <c r="H175" s="14"/>
      <c r="I175" s="855"/>
      <c r="J175" s="14"/>
    </row>
    <row r="176" spans="1:10" s="11" customFormat="1" ht="12.75">
      <c r="A176" s="14"/>
      <c r="B176" s="14"/>
      <c r="C176" s="14"/>
      <c r="D176" s="680"/>
      <c r="E176" s="14"/>
      <c r="F176" s="14"/>
      <c r="G176" s="14"/>
      <c r="H176" s="14"/>
      <c r="I176" s="855"/>
      <c r="J176" s="14"/>
    </row>
    <row r="177" spans="1:10" s="534" customFormat="1" ht="17.25">
      <c r="A177" s="856"/>
      <c r="B177" s="856"/>
      <c r="C177" s="856"/>
      <c r="D177" s="857" t="s">
        <v>255</v>
      </c>
      <c r="E177" s="856"/>
      <c r="F177" s="856"/>
      <c r="G177" s="856"/>
      <c r="H177" s="856"/>
      <c r="I177" s="858"/>
      <c r="J177" s="856"/>
    </row>
    <row r="178" spans="1:10" ht="12.75">
      <c r="A178" s="14"/>
      <c r="B178" s="14"/>
      <c r="C178" s="14"/>
      <c r="D178" s="14"/>
      <c r="E178" s="14"/>
      <c r="F178" s="14"/>
      <c r="G178" s="14"/>
      <c r="H178" s="14"/>
      <c r="I178" s="855"/>
      <c r="J178" s="14"/>
    </row>
    <row r="179" spans="1:10" ht="12.75">
      <c r="A179" s="14"/>
      <c r="B179" s="14"/>
      <c r="C179" s="14"/>
      <c r="D179" s="687" t="s">
        <v>114</v>
      </c>
      <c r="E179" s="966" t="s">
        <v>201</v>
      </c>
      <c r="F179" s="970"/>
      <c r="G179" s="970"/>
      <c r="H179" s="970"/>
      <c r="I179" s="971"/>
      <c r="J179" s="6"/>
    </row>
    <row r="180" spans="1:10" ht="12.75">
      <c r="A180" s="14"/>
      <c r="B180" s="14"/>
      <c r="C180" s="14"/>
      <c r="D180" s="653"/>
      <c r="E180" s="691" t="s">
        <v>25</v>
      </c>
      <c r="F180" s="691" t="s">
        <v>26</v>
      </c>
      <c r="G180" s="691" t="s">
        <v>153</v>
      </c>
      <c r="H180" s="691" t="s">
        <v>152</v>
      </c>
      <c r="I180" s="853" t="s">
        <v>190</v>
      </c>
      <c r="J180" s="14"/>
    </row>
    <row r="181" spans="1:10" ht="12.75">
      <c r="A181" s="14"/>
      <c r="B181" s="14"/>
      <c r="C181" s="14"/>
      <c r="D181" s="696" t="s">
        <v>118</v>
      </c>
      <c r="E181" s="700">
        <f aca="true" t="shared" si="1" ref="E181:I192">AVERAGE(E4,E20,E37,E54,E71,E88,E105,E123,E141,E160)</f>
        <v>77.899</v>
      </c>
      <c r="F181" s="700">
        <f t="shared" si="1"/>
        <v>112.75999999999999</v>
      </c>
      <c r="G181" s="700">
        <f t="shared" si="1"/>
        <v>80.2</v>
      </c>
      <c r="H181" s="700">
        <f t="shared" si="1"/>
        <v>63.834</v>
      </c>
      <c r="I181" s="807">
        <f t="shared" si="1"/>
        <v>96.04825</v>
      </c>
      <c r="J181" s="14"/>
    </row>
    <row r="182" spans="1:10" ht="12.75">
      <c r="A182" s="14"/>
      <c r="B182" s="14"/>
      <c r="C182" s="14"/>
      <c r="D182" s="696" t="s">
        <v>119</v>
      </c>
      <c r="E182" s="700">
        <f t="shared" si="1"/>
        <v>75.375</v>
      </c>
      <c r="F182" s="700">
        <f t="shared" si="1"/>
        <v>117.87</v>
      </c>
      <c r="G182" s="700">
        <f t="shared" si="1"/>
        <v>71</v>
      </c>
      <c r="H182" s="700">
        <f t="shared" si="1"/>
        <v>52.661</v>
      </c>
      <c r="I182" s="807">
        <f t="shared" si="1"/>
        <v>94.30983333333333</v>
      </c>
      <c r="J182" s="14"/>
    </row>
    <row r="183" spans="1:10" ht="12.75">
      <c r="A183" s="14"/>
      <c r="B183" s="14"/>
      <c r="C183" s="14"/>
      <c r="D183" s="696" t="s">
        <v>120</v>
      </c>
      <c r="E183" s="700">
        <f t="shared" si="1"/>
        <v>72.601</v>
      </c>
      <c r="F183" s="700">
        <f t="shared" si="1"/>
        <v>115.407</v>
      </c>
      <c r="G183" s="700">
        <f t="shared" si="1"/>
        <v>75.5</v>
      </c>
      <c r="H183" s="700">
        <f t="shared" si="1"/>
        <v>57.19500000000001</v>
      </c>
      <c r="I183" s="807">
        <f t="shared" si="1"/>
        <v>93.17575</v>
      </c>
      <c r="J183" s="14"/>
    </row>
    <row r="184" spans="1:10" ht="12.75">
      <c r="A184" s="14"/>
      <c r="B184" s="14"/>
      <c r="C184" s="14"/>
      <c r="D184" s="696" t="s">
        <v>121</v>
      </c>
      <c r="E184" s="700">
        <f t="shared" si="1"/>
        <v>76.365</v>
      </c>
      <c r="F184" s="700">
        <f t="shared" si="1"/>
        <v>120.63600000000001</v>
      </c>
      <c r="G184" s="700">
        <f t="shared" si="1"/>
        <v>73</v>
      </c>
      <c r="H184" s="700">
        <f t="shared" si="1"/>
        <v>55.876999999999995</v>
      </c>
      <c r="I184" s="807">
        <f t="shared" si="1"/>
        <v>97.11116666666666</v>
      </c>
      <c r="J184" s="14"/>
    </row>
    <row r="185" spans="1:10" ht="12.75">
      <c r="A185" s="14"/>
      <c r="B185" s="14"/>
      <c r="C185" s="14"/>
      <c r="D185" s="696" t="s">
        <v>122</v>
      </c>
      <c r="E185" s="700">
        <f t="shared" si="1"/>
        <v>77.53099999999999</v>
      </c>
      <c r="F185" s="700">
        <f t="shared" si="1"/>
        <v>122.02799999999999</v>
      </c>
      <c r="G185" s="700">
        <f t="shared" si="1"/>
        <v>74.7</v>
      </c>
      <c r="H185" s="700">
        <f t="shared" si="1"/>
        <v>51.705</v>
      </c>
      <c r="I185" s="807">
        <f t="shared" si="1"/>
        <v>93.95766666666667</v>
      </c>
      <c r="J185" s="14"/>
    </row>
    <row r="186" spans="1:10" ht="12.75">
      <c r="A186" s="14"/>
      <c r="B186" s="14"/>
      <c r="C186" s="14"/>
      <c r="D186" s="696" t="s">
        <v>123</v>
      </c>
      <c r="E186" s="700">
        <f t="shared" si="1"/>
        <v>74.55499999999999</v>
      </c>
      <c r="F186" s="700">
        <f t="shared" si="1"/>
        <v>122.625</v>
      </c>
      <c r="G186" s="700">
        <f t="shared" si="1"/>
        <v>72.2</v>
      </c>
      <c r="H186" s="700">
        <f t="shared" si="1"/>
        <v>52.629</v>
      </c>
      <c r="I186" s="807">
        <f t="shared" si="1"/>
        <v>95.35225</v>
      </c>
      <c r="J186" s="14"/>
    </row>
    <row r="187" spans="1:10" ht="12.75">
      <c r="A187" s="14"/>
      <c r="B187" s="14"/>
      <c r="C187" s="14"/>
      <c r="D187" s="696" t="s">
        <v>124</v>
      </c>
      <c r="E187" s="700">
        <f t="shared" si="1"/>
        <v>74.95599999999999</v>
      </c>
      <c r="F187" s="700">
        <f t="shared" si="1"/>
        <v>126.06800000000001</v>
      </c>
      <c r="G187" s="700">
        <f t="shared" si="1"/>
        <v>75.6</v>
      </c>
      <c r="H187" s="700">
        <f t="shared" si="1"/>
        <v>55.61900000000001</v>
      </c>
      <c r="I187" s="807">
        <f t="shared" si="1"/>
        <v>98.05658333333335</v>
      </c>
      <c r="J187" s="14"/>
    </row>
    <row r="188" spans="1:10" ht="12.75">
      <c r="A188" s="14"/>
      <c r="B188" s="14"/>
      <c r="C188" s="14"/>
      <c r="D188" s="696" t="s">
        <v>125</v>
      </c>
      <c r="E188" s="700">
        <f t="shared" si="1"/>
        <v>76.566</v>
      </c>
      <c r="F188" s="700">
        <f t="shared" si="1"/>
        <v>129.026</v>
      </c>
      <c r="G188" s="700">
        <f t="shared" si="1"/>
        <v>77.28</v>
      </c>
      <c r="H188" s="700">
        <f t="shared" si="1"/>
        <v>52.31700000000001</v>
      </c>
      <c r="I188" s="807">
        <f t="shared" si="1"/>
        <v>99.43058333333332</v>
      </c>
      <c r="J188" s="14"/>
    </row>
    <row r="189" spans="1:10" ht="12.75">
      <c r="A189" s="14"/>
      <c r="B189" s="14"/>
      <c r="C189" s="14"/>
      <c r="D189" s="696" t="s">
        <v>126</v>
      </c>
      <c r="E189" s="700">
        <f t="shared" si="1"/>
        <v>76.579</v>
      </c>
      <c r="F189" s="700">
        <f t="shared" si="1"/>
        <v>122.14500000000001</v>
      </c>
      <c r="G189" s="700">
        <f t="shared" si="1"/>
        <v>79.75</v>
      </c>
      <c r="H189" s="700">
        <f t="shared" si="1"/>
        <v>49.583</v>
      </c>
      <c r="I189" s="807">
        <f t="shared" si="1"/>
        <v>97.62883333333333</v>
      </c>
      <c r="J189" s="14"/>
    </row>
    <row r="190" spans="1:10" ht="12.75">
      <c r="A190" s="14"/>
      <c r="B190" s="14"/>
      <c r="C190" s="14"/>
      <c r="D190" s="696" t="s">
        <v>127</v>
      </c>
      <c r="E190" s="700">
        <f t="shared" si="1"/>
        <v>71.56400000000001</v>
      </c>
      <c r="F190" s="700">
        <f t="shared" si="1"/>
        <v>123.90899999999999</v>
      </c>
      <c r="G190" s="700">
        <f t="shared" si="1"/>
        <v>74.65</v>
      </c>
      <c r="H190" s="700">
        <f t="shared" si="1"/>
        <v>50.87</v>
      </c>
      <c r="I190" s="807">
        <f t="shared" si="1"/>
        <v>95.14574999999999</v>
      </c>
      <c r="J190" s="14"/>
    </row>
    <row r="191" spans="1:10" ht="12.75">
      <c r="A191" s="14"/>
      <c r="B191" s="14"/>
      <c r="C191" s="14"/>
      <c r="D191" s="696" t="s">
        <v>128</v>
      </c>
      <c r="E191" s="700">
        <f t="shared" si="1"/>
        <v>67.074</v>
      </c>
      <c r="F191" s="700">
        <f t="shared" si="1"/>
        <v>121.776</v>
      </c>
      <c r="G191" s="700">
        <f t="shared" si="1"/>
        <v>76.85</v>
      </c>
      <c r="H191" s="700">
        <f t="shared" si="1"/>
        <v>50.2</v>
      </c>
      <c r="I191" s="807">
        <f t="shared" si="1"/>
        <v>93.77958333333335</v>
      </c>
      <c r="J191" s="14"/>
    </row>
    <row r="192" spans="1:10" ht="12.75">
      <c r="A192" s="14"/>
      <c r="B192" s="14"/>
      <c r="C192" s="14"/>
      <c r="D192" s="696" t="s">
        <v>129</v>
      </c>
      <c r="E192" s="700">
        <f t="shared" si="1"/>
        <v>65.88300000000001</v>
      </c>
      <c r="F192" s="700">
        <f t="shared" si="1"/>
        <v>115.39000000000001</v>
      </c>
      <c r="G192" s="700">
        <f t="shared" si="1"/>
        <v>79.02000000000001</v>
      </c>
      <c r="H192" s="700">
        <f t="shared" si="1"/>
        <v>45.907</v>
      </c>
      <c r="I192" s="807">
        <f t="shared" si="1"/>
        <v>90.20458333333333</v>
      </c>
      <c r="J192" s="14"/>
    </row>
    <row r="193" spans="1:10" ht="12.75">
      <c r="A193" s="14"/>
      <c r="B193" s="14"/>
      <c r="C193" s="14"/>
      <c r="D193" s="6"/>
      <c r="E193" s="6"/>
      <c r="F193" s="6"/>
      <c r="G193" s="6"/>
      <c r="H193" s="6"/>
      <c r="I193" s="843"/>
      <c r="J193" s="14"/>
    </row>
    <row r="194" spans="1:10" ht="12.75">
      <c r="A194" s="6"/>
      <c r="B194" s="6"/>
      <c r="C194" s="6"/>
      <c r="D194" s="6"/>
      <c r="E194" s="6"/>
      <c r="F194" s="6"/>
      <c r="G194" s="6"/>
      <c r="H194" s="6"/>
      <c r="I194" s="843"/>
      <c r="J194" s="6"/>
    </row>
    <row r="195" spans="1:10" ht="12.75">
      <c r="A195" s="6"/>
      <c r="B195" s="6"/>
      <c r="C195" s="6"/>
      <c r="D195" s="687" t="s">
        <v>114</v>
      </c>
      <c r="E195" s="966" t="s">
        <v>242</v>
      </c>
      <c r="F195" s="970"/>
      <c r="G195" s="970"/>
      <c r="H195" s="970"/>
      <c r="I195" s="971"/>
      <c r="J195" s="6"/>
    </row>
    <row r="196" spans="1:10" ht="12.75">
      <c r="A196" s="6"/>
      <c r="B196" s="6"/>
      <c r="C196" s="6"/>
      <c r="D196" s="653"/>
      <c r="E196" s="691" t="s">
        <v>25</v>
      </c>
      <c r="F196" s="691" t="s">
        <v>26</v>
      </c>
      <c r="G196" s="691" t="s">
        <v>153</v>
      </c>
      <c r="H196" s="691" t="s">
        <v>152</v>
      </c>
      <c r="I196" s="853" t="s">
        <v>190</v>
      </c>
      <c r="J196" s="6"/>
    </row>
    <row r="197" spans="1:10" ht="12.75">
      <c r="A197" s="6"/>
      <c r="B197" s="6"/>
      <c r="C197" s="6"/>
      <c r="D197" s="696" t="s">
        <v>118</v>
      </c>
      <c r="E197" s="807">
        <f aca="true" t="shared" si="2" ref="E197:I208">E181/7</f>
        <v>11.128428571428572</v>
      </c>
      <c r="F197" s="807">
        <f t="shared" si="2"/>
        <v>16.108571428571427</v>
      </c>
      <c r="G197" s="807">
        <f t="shared" si="2"/>
        <v>11.457142857142857</v>
      </c>
      <c r="H197" s="807">
        <f t="shared" si="2"/>
        <v>9.119142857142858</v>
      </c>
      <c r="I197" s="807">
        <f t="shared" si="2"/>
        <v>13.72117857142857</v>
      </c>
      <c r="J197" s="6"/>
    </row>
    <row r="198" spans="1:10" ht="12.75">
      <c r="A198" s="6"/>
      <c r="B198" s="6"/>
      <c r="C198" s="6"/>
      <c r="D198" s="696" t="s">
        <v>119</v>
      </c>
      <c r="E198" s="807">
        <f t="shared" si="2"/>
        <v>10.767857142857142</v>
      </c>
      <c r="F198" s="807">
        <f t="shared" si="2"/>
        <v>16.83857142857143</v>
      </c>
      <c r="G198" s="807">
        <f t="shared" si="2"/>
        <v>10.142857142857142</v>
      </c>
      <c r="H198" s="807">
        <f t="shared" si="2"/>
        <v>7.523000000000001</v>
      </c>
      <c r="I198" s="807">
        <f t="shared" si="2"/>
        <v>13.472833333333332</v>
      </c>
      <c r="J198" s="6"/>
    </row>
    <row r="199" spans="1:10" ht="12.75">
      <c r="A199" s="6"/>
      <c r="B199" s="6"/>
      <c r="C199" s="6"/>
      <c r="D199" s="696" t="s">
        <v>120</v>
      </c>
      <c r="E199" s="807">
        <f t="shared" si="2"/>
        <v>10.371571428571428</v>
      </c>
      <c r="F199" s="807">
        <f t="shared" si="2"/>
        <v>16.486714285714285</v>
      </c>
      <c r="G199" s="807">
        <f t="shared" si="2"/>
        <v>10.785714285714286</v>
      </c>
      <c r="H199" s="807">
        <f t="shared" si="2"/>
        <v>8.170714285714286</v>
      </c>
      <c r="I199" s="807">
        <f t="shared" si="2"/>
        <v>13.310821428571428</v>
      </c>
      <c r="J199" s="6"/>
    </row>
    <row r="200" spans="1:10" ht="12.75">
      <c r="A200" s="6"/>
      <c r="B200" s="6"/>
      <c r="C200" s="6"/>
      <c r="D200" s="696" t="s">
        <v>121</v>
      </c>
      <c r="E200" s="807">
        <f t="shared" si="2"/>
        <v>10.909285714285714</v>
      </c>
      <c r="F200" s="807">
        <f t="shared" si="2"/>
        <v>17.23371428571429</v>
      </c>
      <c r="G200" s="807">
        <f t="shared" si="2"/>
        <v>10.428571428571429</v>
      </c>
      <c r="H200" s="807">
        <f t="shared" si="2"/>
        <v>7.982428571428571</v>
      </c>
      <c r="I200" s="807">
        <f t="shared" si="2"/>
        <v>13.87302380952381</v>
      </c>
      <c r="J200" s="6"/>
    </row>
    <row r="201" spans="1:10" ht="12.75">
      <c r="A201" s="6"/>
      <c r="B201" s="6"/>
      <c r="C201" s="6"/>
      <c r="D201" s="696" t="s">
        <v>122</v>
      </c>
      <c r="E201" s="807">
        <f t="shared" si="2"/>
        <v>11.075857142857142</v>
      </c>
      <c r="F201" s="807">
        <f t="shared" si="2"/>
        <v>17.43257142857143</v>
      </c>
      <c r="G201" s="807">
        <f t="shared" si="2"/>
        <v>10.671428571428573</v>
      </c>
      <c r="H201" s="807">
        <f t="shared" si="2"/>
        <v>7.386428571428572</v>
      </c>
      <c r="I201" s="807">
        <f t="shared" si="2"/>
        <v>13.42252380952381</v>
      </c>
      <c r="J201" s="6"/>
    </row>
    <row r="202" spans="1:10" ht="12.75">
      <c r="A202" s="6"/>
      <c r="B202" s="6"/>
      <c r="C202" s="6"/>
      <c r="D202" s="696" t="s">
        <v>123</v>
      </c>
      <c r="E202" s="807">
        <f t="shared" si="2"/>
        <v>10.650714285714285</v>
      </c>
      <c r="F202" s="807">
        <f t="shared" si="2"/>
        <v>17.517857142857142</v>
      </c>
      <c r="G202" s="807">
        <f t="shared" si="2"/>
        <v>10.314285714285715</v>
      </c>
      <c r="H202" s="807">
        <f t="shared" si="2"/>
        <v>7.518428571428571</v>
      </c>
      <c r="I202" s="807">
        <f t="shared" si="2"/>
        <v>13.62175</v>
      </c>
      <c r="J202" s="6"/>
    </row>
    <row r="203" spans="1:10" ht="12.75">
      <c r="A203" s="6"/>
      <c r="B203" s="6"/>
      <c r="C203" s="6"/>
      <c r="D203" s="696" t="s">
        <v>124</v>
      </c>
      <c r="E203" s="807">
        <f t="shared" si="2"/>
        <v>10.707999999999998</v>
      </c>
      <c r="F203" s="807">
        <f t="shared" si="2"/>
        <v>18.00971428571429</v>
      </c>
      <c r="G203" s="807">
        <f t="shared" si="2"/>
        <v>10.799999999999999</v>
      </c>
      <c r="H203" s="807">
        <f t="shared" si="2"/>
        <v>7.945571428571429</v>
      </c>
      <c r="I203" s="807">
        <f t="shared" si="2"/>
        <v>14.008083333333335</v>
      </c>
      <c r="J203" s="6"/>
    </row>
    <row r="204" spans="1:10" ht="12.75">
      <c r="A204" s="6"/>
      <c r="B204" s="6"/>
      <c r="C204" s="6"/>
      <c r="D204" s="696" t="s">
        <v>125</v>
      </c>
      <c r="E204" s="807">
        <f t="shared" si="2"/>
        <v>10.938</v>
      </c>
      <c r="F204" s="807">
        <f t="shared" si="2"/>
        <v>18.432285714285715</v>
      </c>
      <c r="G204" s="807">
        <f t="shared" si="2"/>
        <v>11.040000000000001</v>
      </c>
      <c r="H204" s="807">
        <f t="shared" si="2"/>
        <v>7.473857142857144</v>
      </c>
      <c r="I204" s="807">
        <f t="shared" si="2"/>
        <v>14.204369047619045</v>
      </c>
      <c r="J204" s="6"/>
    </row>
    <row r="205" spans="1:10" ht="12.75">
      <c r="A205" s="6"/>
      <c r="B205" s="6"/>
      <c r="C205" s="6"/>
      <c r="D205" s="696" t="s">
        <v>126</v>
      </c>
      <c r="E205" s="807">
        <f t="shared" si="2"/>
        <v>10.939857142857141</v>
      </c>
      <c r="F205" s="807">
        <f t="shared" si="2"/>
        <v>17.449285714285715</v>
      </c>
      <c r="G205" s="807">
        <f t="shared" si="2"/>
        <v>11.392857142857142</v>
      </c>
      <c r="H205" s="807">
        <f t="shared" si="2"/>
        <v>7.083285714285714</v>
      </c>
      <c r="I205" s="807">
        <f t="shared" si="2"/>
        <v>13.94697619047619</v>
      </c>
      <c r="J205" s="6"/>
    </row>
    <row r="206" spans="1:10" ht="12.75">
      <c r="A206" s="6"/>
      <c r="B206" s="6"/>
      <c r="C206" s="6"/>
      <c r="D206" s="696" t="s">
        <v>127</v>
      </c>
      <c r="E206" s="807">
        <f t="shared" si="2"/>
        <v>10.223428571428572</v>
      </c>
      <c r="F206" s="807">
        <f t="shared" si="2"/>
        <v>17.701285714285714</v>
      </c>
      <c r="G206" s="807">
        <f t="shared" si="2"/>
        <v>10.664285714285715</v>
      </c>
      <c r="H206" s="807">
        <f t="shared" si="2"/>
        <v>7.267142857142857</v>
      </c>
      <c r="I206" s="807">
        <f t="shared" si="2"/>
        <v>13.592249999999998</v>
      </c>
      <c r="J206" s="6"/>
    </row>
    <row r="207" spans="1:10" ht="12.75">
      <c r="A207" s="6"/>
      <c r="B207" s="6"/>
      <c r="C207" s="6"/>
      <c r="D207" s="696" t="s">
        <v>128</v>
      </c>
      <c r="E207" s="807">
        <f t="shared" si="2"/>
        <v>9.581999999999999</v>
      </c>
      <c r="F207" s="807">
        <f t="shared" si="2"/>
        <v>17.396571428571427</v>
      </c>
      <c r="G207" s="807">
        <f t="shared" si="2"/>
        <v>10.978571428571428</v>
      </c>
      <c r="H207" s="807">
        <f t="shared" si="2"/>
        <v>7.171428571428572</v>
      </c>
      <c r="I207" s="807">
        <f t="shared" si="2"/>
        <v>13.397083333333336</v>
      </c>
      <c r="J207" s="6"/>
    </row>
    <row r="208" spans="1:10" ht="12.75">
      <c r="A208" s="6"/>
      <c r="B208" s="6"/>
      <c r="C208" s="6"/>
      <c r="D208" s="696" t="s">
        <v>129</v>
      </c>
      <c r="E208" s="807">
        <f t="shared" si="2"/>
        <v>9.411857142857144</v>
      </c>
      <c r="F208" s="807">
        <f t="shared" si="2"/>
        <v>16.484285714285715</v>
      </c>
      <c r="G208" s="807">
        <f t="shared" si="2"/>
        <v>11.28857142857143</v>
      </c>
      <c r="H208" s="807">
        <f t="shared" si="2"/>
        <v>6.558142857142856</v>
      </c>
      <c r="I208" s="807">
        <f t="shared" si="2"/>
        <v>12.886369047619047</v>
      </c>
      <c r="J208" s="6"/>
    </row>
    <row r="209" spans="1:10" ht="12.75">
      <c r="A209" s="6"/>
      <c r="B209" s="6"/>
      <c r="C209" s="6"/>
      <c r="D209" s="6"/>
      <c r="E209" s="6"/>
      <c r="F209" s="6"/>
      <c r="G209" s="6"/>
      <c r="H209" s="6"/>
      <c r="I209" s="843"/>
      <c r="J209" s="6"/>
    </row>
    <row r="210" spans="1:10" ht="12.75">
      <c r="A210" s="6"/>
      <c r="B210" s="6"/>
      <c r="C210" s="6"/>
      <c r="D210" s="6"/>
      <c r="E210" s="6"/>
      <c r="F210" s="6"/>
      <c r="G210" s="6"/>
      <c r="H210" s="6"/>
      <c r="I210" s="843"/>
      <c r="J210" s="6"/>
    </row>
    <row r="211" spans="1:10" ht="12.75">
      <c r="A211" s="6"/>
      <c r="B211" s="6"/>
      <c r="C211" s="6"/>
      <c r="D211" s="687" t="s">
        <v>114</v>
      </c>
      <c r="E211" s="966" t="s">
        <v>243</v>
      </c>
      <c r="F211" s="970"/>
      <c r="G211" s="970"/>
      <c r="H211" s="970"/>
      <c r="I211" s="971"/>
      <c r="J211" s="6"/>
    </row>
    <row r="212" spans="1:10" ht="12.75">
      <c r="A212" s="6"/>
      <c r="B212" s="6"/>
      <c r="C212" s="6"/>
      <c r="D212" s="653"/>
      <c r="E212" s="691" t="s">
        <v>25</v>
      </c>
      <c r="F212" s="691" t="s">
        <v>26</v>
      </c>
      <c r="G212" s="691" t="s">
        <v>153</v>
      </c>
      <c r="H212" s="691" t="s">
        <v>152</v>
      </c>
      <c r="I212" s="853" t="s">
        <v>190</v>
      </c>
      <c r="J212" s="6"/>
    </row>
    <row r="213" spans="1:10" ht="12.75">
      <c r="A213" s="6"/>
      <c r="B213" s="6"/>
      <c r="C213" s="6"/>
      <c r="D213" s="696" t="s">
        <v>118</v>
      </c>
      <c r="E213" s="807">
        <f aca="true" t="shared" si="3" ref="E213:I224">E181/30</f>
        <v>2.5966333333333336</v>
      </c>
      <c r="F213" s="807">
        <f t="shared" si="3"/>
        <v>3.758666666666666</v>
      </c>
      <c r="G213" s="807">
        <f t="shared" si="3"/>
        <v>2.6733333333333333</v>
      </c>
      <c r="H213" s="807">
        <f t="shared" si="3"/>
        <v>2.1278</v>
      </c>
      <c r="I213" s="807">
        <f t="shared" si="3"/>
        <v>3.201608333333333</v>
      </c>
      <c r="J213" s="6"/>
    </row>
    <row r="214" spans="1:10" ht="12.75">
      <c r="A214" s="6"/>
      <c r="B214" s="6"/>
      <c r="C214" s="6"/>
      <c r="D214" s="696" t="s">
        <v>119</v>
      </c>
      <c r="E214" s="807">
        <f t="shared" si="3"/>
        <v>2.5125</v>
      </c>
      <c r="F214" s="807">
        <f t="shared" si="3"/>
        <v>3.9290000000000003</v>
      </c>
      <c r="G214" s="807">
        <f t="shared" si="3"/>
        <v>2.3666666666666667</v>
      </c>
      <c r="H214" s="807">
        <f t="shared" si="3"/>
        <v>1.7553666666666667</v>
      </c>
      <c r="I214" s="807">
        <f t="shared" si="3"/>
        <v>3.143661111111111</v>
      </c>
      <c r="J214" s="6"/>
    </row>
    <row r="215" spans="1:10" ht="12.75">
      <c r="A215" s="6"/>
      <c r="B215" s="6"/>
      <c r="C215" s="6"/>
      <c r="D215" s="696" t="s">
        <v>120</v>
      </c>
      <c r="E215" s="807">
        <f t="shared" si="3"/>
        <v>2.4200333333333335</v>
      </c>
      <c r="F215" s="807">
        <f t="shared" si="3"/>
        <v>3.8468999999999998</v>
      </c>
      <c r="G215" s="807">
        <f t="shared" si="3"/>
        <v>2.5166666666666666</v>
      </c>
      <c r="H215" s="807">
        <f t="shared" si="3"/>
        <v>1.9065000000000003</v>
      </c>
      <c r="I215" s="807">
        <f t="shared" si="3"/>
        <v>3.105858333333333</v>
      </c>
      <c r="J215" s="6"/>
    </row>
    <row r="216" spans="1:10" ht="12.75">
      <c r="A216" s="6"/>
      <c r="B216" s="6"/>
      <c r="C216" s="6"/>
      <c r="D216" s="696" t="s">
        <v>121</v>
      </c>
      <c r="E216" s="807">
        <f t="shared" si="3"/>
        <v>2.5454999999999997</v>
      </c>
      <c r="F216" s="807">
        <f t="shared" si="3"/>
        <v>4.0212</v>
      </c>
      <c r="G216" s="807">
        <f t="shared" si="3"/>
        <v>2.433333333333333</v>
      </c>
      <c r="H216" s="807">
        <f t="shared" si="3"/>
        <v>1.8625666666666665</v>
      </c>
      <c r="I216" s="807">
        <f t="shared" si="3"/>
        <v>3.237038888888889</v>
      </c>
      <c r="J216" s="6"/>
    </row>
    <row r="217" spans="1:10" ht="12.75">
      <c r="A217" s="6"/>
      <c r="B217" s="6"/>
      <c r="C217" s="6"/>
      <c r="D217" s="696" t="s">
        <v>122</v>
      </c>
      <c r="E217" s="807">
        <f t="shared" si="3"/>
        <v>2.5843666666666665</v>
      </c>
      <c r="F217" s="807">
        <f t="shared" si="3"/>
        <v>4.0676</v>
      </c>
      <c r="G217" s="807">
        <f t="shared" si="3"/>
        <v>2.49</v>
      </c>
      <c r="H217" s="807">
        <f t="shared" si="3"/>
        <v>1.7235</v>
      </c>
      <c r="I217" s="807">
        <f t="shared" si="3"/>
        <v>3.1319222222222223</v>
      </c>
      <c r="J217" s="6"/>
    </row>
    <row r="218" spans="1:10" ht="12.75">
      <c r="A218" s="6"/>
      <c r="B218" s="6"/>
      <c r="C218" s="6"/>
      <c r="D218" s="696" t="s">
        <v>123</v>
      </c>
      <c r="E218" s="807">
        <f t="shared" si="3"/>
        <v>2.4851666666666663</v>
      </c>
      <c r="F218" s="807">
        <f t="shared" si="3"/>
        <v>4.0875</v>
      </c>
      <c r="G218" s="807">
        <f t="shared" si="3"/>
        <v>2.4066666666666667</v>
      </c>
      <c r="H218" s="807">
        <f t="shared" si="3"/>
        <v>1.7543</v>
      </c>
      <c r="I218" s="807">
        <f t="shared" si="3"/>
        <v>3.178408333333333</v>
      </c>
      <c r="J218" s="6"/>
    </row>
    <row r="219" spans="1:10" ht="12.75">
      <c r="A219" s="6"/>
      <c r="B219" s="6"/>
      <c r="C219" s="6"/>
      <c r="D219" s="696" t="s">
        <v>124</v>
      </c>
      <c r="E219" s="807">
        <f t="shared" si="3"/>
        <v>2.498533333333333</v>
      </c>
      <c r="F219" s="807">
        <f t="shared" si="3"/>
        <v>4.2022666666666675</v>
      </c>
      <c r="G219" s="807">
        <f t="shared" si="3"/>
        <v>2.52</v>
      </c>
      <c r="H219" s="807">
        <f t="shared" si="3"/>
        <v>1.853966666666667</v>
      </c>
      <c r="I219" s="807">
        <f t="shared" si="3"/>
        <v>3.2685527777777783</v>
      </c>
      <c r="J219" s="6"/>
    </row>
    <row r="220" spans="1:10" ht="12.75">
      <c r="A220" s="6"/>
      <c r="B220" s="6"/>
      <c r="C220" s="6"/>
      <c r="D220" s="696" t="s">
        <v>125</v>
      </c>
      <c r="E220" s="807">
        <f t="shared" si="3"/>
        <v>2.5522</v>
      </c>
      <c r="F220" s="807">
        <f t="shared" si="3"/>
        <v>4.300866666666667</v>
      </c>
      <c r="G220" s="807">
        <f t="shared" si="3"/>
        <v>2.576</v>
      </c>
      <c r="H220" s="807">
        <f t="shared" si="3"/>
        <v>1.7439000000000002</v>
      </c>
      <c r="I220" s="807">
        <f t="shared" si="3"/>
        <v>3.3143527777777773</v>
      </c>
      <c r="J220" s="6"/>
    </row>
    <row r="221" spans="1:10" ht="12.75">
      <c r="A221" s="6"/>
      <c r="B221" s="6"/>
      <c r="C221" s="6"/>
      <c r="D221" s="696" t="s">
        <v>126</v>
      </c>
      <c r="E221" s="807">
        <f t="shared" si="3"/>
        <v>2.552633333333333</v>
      </c>
      <c r="F221" s="807">
        <f t="shared" si="3"/>
        <v>4.0715</v>
      </c>
      <c r="G221" s="807">
        <f t="shared" si="3"/>
        <v>2.658333333333333</v>
      </c>
      <c r="H221" s="807">
        <f t="shared" si="3"/>
        <v>1.6527666666666667</v>
      </c>
      <c r="I221" s="807">
        <f t="shared" si="3"/>
        <v>3.2542944444444446</v>
      </c>
      <c r="J221" s="6"/>
    </row>
    <row r="222" spans="1:10" ht="12.75">
      <c r="A222" s="6"/>
      <c r="B222" s="6"/>
      <c r="C222" s="6"/>
      <c r="D222" s="696" t="s">
        <v>127</v>
      </c>
      <c r="E222" s="807">
        <f t="shared" si="3"/>
        <v>2.385466666666667</v>
      </c>
      <c r="F222" s="807">
        <f t="shared" si="3"/>
        <v>4.1303</v>
      </c>
      <c r="G222" s="807">
        <f t="shared" si="3"/>
        <v>2.4883333333333337</v>
      </c>
      <c r="H222" s="807">
        <f t="shared" si="3"/>
        <v>1.6956666666666667</v>
      </c>
      <c r="I222" s="807">
        <f t="shared" si="3"/>
        <v>3.171525</v>
      </c>
      <c r="J222" s="6"/>
    </row>
    <row r="223" spans="1:10" ht="12.75">
      <c r="A223" s="6"/>
      <c r="B223" s="6"/>
      <c r="C223" s="6"/>
      <c r="D223" s="696" t="s">
        <v>128</v>
      </c>
      <c r="E223" s="807">
        <f t="shared" si="3"/>
        <v>2.2358</v>
      </c>
      <c r="F223" s="807">
        <f t="shared" si="3"/>
        <v>4.0592</v>
      </c>
      <c r="G223" s="807">
        <f t="shared" si="3"/>
        <v>2.5616666666666665</v>
      </c>
      <c r="H223" s="807">
        <f t="shared" si="3"/>
        <v>1.6733333333333333</v>
      </c>
      <c r="I223" s="807">
        <f t="shared" si="3"/>
        <v>3.1259861111111116</v>
      </c>
      <c r="J223" s="6"/>
    </row>
    <row r="224" spans="1:10" ht="12.75">
      <c r="A224" s="6"/>
      <c r="B224" s="6"/>
      <c r="C224" s="6"/>
      <c r="D224" s="696" t="s">
        <v>129</v>
      </c>
      <c r="E224" s="807">
        <f t="shared" si="3"/>
        <v>2.1961000000000004</v>
      </c>
      <c r="F224" s="807">
        <f t="shared" si="3"/>
        <v>3.846333333333334</v>
      </c>
      <c r="G224" s="807">
        <f t="shared" si="3"/>
        <v>2.6340000000000003</v>
      </c>
      <c r="H224" s="807">
        <f t="shared" si="3"/>
        <v>1.5302333333333331</v>
      </c>
      <c r="I224" s="807">
        <f t="shared" si="3"/>
        <v>3.0068194444444445</v>
      </c>
      <c r="J224" s="6"/>
    </row>
  </sheetData>
  <mergeCells count="13">
    <mergeCell ref="E179:I179"/>
    <mergeCell ref="E195:I195"/>
    <mergeCell ref="E211:I211"/>
    <mergeCell ref="E139:I139"/>
    <mergeCell ref="E158:I158"/>
    <mergeCell ref="E69:I69"/>
    <mergeCell ref="E86:I86"/>
    <mergeCell ref="E103:I103"/>
    <mergeCell ref="E121:I121"/>
    <mergeCell ref="E2:I2"/>
    <mergeCell ref="E18:I18"/>
    <mergeCell ref="E35:I35"/>
    <mergeCell ref="E52:I52"/>
  </mergeCells>
  <printOptions/>
  <pageMargins left="0.75" right="0.75" top="1" bottom="1" header="0.5" footer="0.5"/>
  <pageSetup horizontalDpi="300" verticalDpi="300" orientation="portrait" r:id="rId1"/>
  <rowBreaks count="1" manualBreakCount="1">
    <brk id="17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4:M19"/>
  <sheetViews>
    <sheetView workbookViewId="0" topLeftCell="B1">
      <selection activeCell="F21" sqref="F21"/>
    </sheetView>
  </sheetViews>
  <sheetFormatPr defaultColWidth="9.140625" defaultRowHeight="12.75"/>
  <cols>
    <col min="1" max="1" width="13.421875" style="0" customWidth="1"/>
    <col min="3" max="3" width="6.8515625" style="0" customWidth="1"/>
    <col min="4" max="4" width="7.57421875" style="0" customWidth="1"/>
    <col min="5" max="5" width="7.140625" style="0" customWidth="1"/>
    <col min="6" max="6" width="6.7109375" style="0" customWidth="1"/>
    <col min="7" max="7" width="6.140625" style="0" customWidth="1"/>
    <col min="8" max="8" width="7.28125" style="300" customWidth="1"/>
    <col min="9" max="9" width="8.00390625" style="300" customWidth="1"/>
    <col min="10" max="10" width="8.28125" style="300" customWidth="1"/>
    <col min="11" max="11" width="7.140625" style="300" customWidth="1"/>
    <col min="12" max="12" width="9.140625" style="300" customWidth="1"/>
  </cols>
  <sheetData>
    <row r="4" spans="1:12" s="2" customFormat="1" ht="33.75" customHeight="1">
      <c r="A4" s="232"/>
      <c r="B4" s="233" t="s">
        <v>148</v>
      </c>
      <c r="C4" s="1066" t="s">
        <v>150</v>
      </c>
      <c r="D4" s="1067"/>
      <c r="E4" s="1067"/>
      <c r="F4" s="1067"/>
      <c r="G4" s="234" t="s">
        <v>149</v>
      </c>
      <c r="H4" s="1068" t="s">
        <v>193</v>
      </c>
      <c r="I4" s="1069"/>
      <c r="J4" s="1069"/>
      <c r="K4" s="1069"/>
      <c r="L4" s="302" t="s">
        <v>194</v>
      </c>
    </row>
    <row r="5" spans="1:13" s="240" customFormat="1" ht="12.75">
      <c r="A5" s="235"/>
      <c r="B5" s="236" t="s">
        <v>291</v>
      </c>
      <c r="C5" s="237" t="s">
        <v>139</v>
      </c>
      <c r="D5" s="238" t="s">
        <v>26</v>
      </c>
      <c r="E5" s="238" t="s">
        <v>32</v>
      </c>
      <c r="F5" s="238" t="s">
        <v>58</v>
      </c>
      <c r="G5" s="239"/>
      <c r="H5" s="298" t="s">
        <v>139</v>
      </c>
      <c r="I5" s="299" t="s">
        <v>26</v>
      </c>
      <c r="J5" s="299" t="s">
        <v>32</v>
      </c>
      <c r="K5" s="299" t="s">
        <v>197</v>
      </c>
      <c r="L5" s="301"/>
      <c r="M5"/>
    </row>
    <row r="6" spans="1:13" s="240" customFormat="1" ht="12.75">
      <c r="A6" s="241" t="s">
        <v>198</v>
      </c>
      <c r="B6" s="242"/>
      <c r="C6" s="252">
        <f>'Applications on waitlist'!D17</f>
        <v>8</v>
      </c>
      <c r="D6" s="253">
        <f>'Applications on waitlist'!D83</f>
        <v>1</v>
      </c>
      <c r="E6" s="253">
        <f>'Applications on waitlist'!D50</f>
        <v>3</v>
      </c>
      <c r="F6" s="253">
        <f>'Applications on waitlist'!D116</f>
        <v>0</v>
      </c>
      <c r="G6" s="254">
        <f>SUM(C6:F6)</f>
        <v>12</v>
      </c>
      <c r="H6" s="252">
        <f>'BRC Workload'!K302</f>
        <v>39</v>
      </c>
      <c r="I6" s="252">
        <f>'BRC Workload'!L302</f>
        <v>42</v>
      </c>
      <c r="J6" s="252">
        <f>'BRC Workload'!M302</f>
        <v>49</v>
      </c>
      <c r="K6" s="252">
        <f>'BRC Workload'!N302</f>
        <v>0</v>
      </c>
      <c r="L6" s="252">
        <f>'BRC Workload'!O302</f>
        <v>43.333333333333336</v>
      </c>
      <c r="M6"/>
    </row>
    <row r="7" spans="1:13" s="240" customFormat="1" ht="12.75">
      <c r="A7" s="241" t="s">
        <v>195</v>
      </c>
      <c r="B7" s="242"/>
      <c r="C7" s="252">
        <f>'Applications on waitlist'!F17</f>
        <v>45</v>
      </c>
      <c r="D7" s="253">
        <f>'Applications on waitlist'!F83</f>
        <v>16</v>
      </c>
      <c r="E7" s="253">
        <f>'Applications on waitlist'!F50</f>
        <v>29</v>
      </c>
      <c r="F7" s="253">
        <f>'Applications on waitlist'!F116</f>
        <v>9</v>
      </c>
      <c r="G7" s="254">
        <f aca="true" t="shared" si="0" ref="G7:G15">SUM(C7:F7)</f>
        <v>99</v>
      </c>
      <c r="H7" s="252">
        <f>'BRC Workload'!K66</f>
        <v>155</v>
      </c>
      <c r="I7" s="252">
        <f>'BRC Workload'!L66</f>
        <v>159</v>
      </c>
      <c r="J7" s="252">
        <f>'BRC Workload'!M66</f>
        <v>199</v>
      </c>
      <c r="K7" s="252">
        <f>'BRC Workload'!N66</f>
        <v>0</v>
      </c>
      <c r="L7" s="252">
        <f>'BRC Workload'!O66</f>
        <v>171</v>
      </c>
      <c r="M7"/>
    </row>
    <row r="8" spans="1:13" s="240" customFormat="1" ht="12.75">
      <c r="A8" s="241" t="s">
        <v>19</v>
      </c>
      <c r="B8" s="242"/>
      <c r="C8" s="252">
        <f>'Applications on waitlist'!H17</f>
        <v>78</v>
      </c>
      <c r="D8" s="253">
        <f>'Applications on waitlist'!H83</f>
        <v>32</v>
      </c>
      <c r="E8" s="253">
        <f>'Applications on waitlist'!H50</f>
        <v>49</v>
      </c>
      <c r="F8" s="253">
        <f>'Applications on waitlist'!H116</f>
        <v>31</v>
      </c>
      <c r="G8" s="254">
        <f t="shared" si="0"/>
        <v>190</v>
      </c>
      <c r="H8" s="252">
        <f>'BRC Workload'!K99</f>
        <v>69</v>
      </c>
      <c r="I8" s="252">
        <f>'BRC Workload'!L99</f>
        <v>69</v>
      </c>
      <c r="J8" s="252">
        <f>'BRC Workload'!M99</f>
        <v>85</v>
      </c>
      <c r="K8" s="252">
        <f>'BRC Workload'!N99</f>
        <v>0</v>
      </c>
      <c r="L8" s="252">
        <f>'BRC Workload'!O99</f>
        <v>74.33333333333333</v>
      </c>
      <c r="M8"/>
    </row>
    <row r="9" spans="1:13" s="240" customFormat="1" ht="12.75">
      <c r="A9" s="241" t="s">
        <v>17</v>
      </c>
      <c r="B9" s="242"/>
      <c r="C9" s="252">
        <f>'Applications on waitlist'!J17</f>
        <v>77</v>
      </c>
      <c r="D9" s="253">
        <f>'Applications on waitlist'!J83</f>
        <v>94</v>
      </c>
      <c r="E9" s="253">
        <f>'Applications on waitlist'!J50</f>
        <v>0</v>
      </c>
      <c r="F9" s="253">
        <f>'Applications on waitlist'!J116</f>
        <v>67</v>
      </c>
      <c r="G9" s="254">
        <f t="shared" si="0"/>
        <v>238</v>
      </c>
      <c r="H9" s="252">
        <f>'BRC Workload'!K202</f>
        <v>107.68</v>
      </c>
      <c r="I9" s="252">
        <f>'BRC Workload'!L202</f>
        <v>288.6</v>
      </c>
      <c r="J9" s="252">
        <f>'BRC Workload'!M202</f>
        <v>0</v>
      </c>
      <c r="K9" s="252">
        <f>'BRC Workload'!N202</f>
        <v>165.77</v>
      </c>
      <c r="L9" s="252">
        <f>'BRC Workload'!O202</f>
        <v>140.51250000000002</v>
      </c>
      <c r="M9"/>
    </row>
    <row r="10" spans="1:13" s="240" customFormat="1" ht="12.75">
      <c r="A10" s="241" t="s">
        <v>21</v>
      </c>
      <c r="B10" s="242"/>
      <c r="C10" s="252">
        <f>'Applications on waitlist'!K17</f>
        <v>45</v>
      </c>
      <c r="D10" s="253">
        <f>'Applications on waitlist'!L83</f>
        <v>24</v>
      </c>
      <c r="E10" s="253">
        <f>'Applications on waitlist'!L83</f>
        <v>24</v>
      </c>
      <c r="F10" s="253">
        <f>'Applications on waitlist'!L116</f>
        <v>7</v>
      </c>
      <c r="G10" s="254">
        <f t="shared" si="0"/>
        <v>100</v>
      </c>
      <c r="H10" s="252">
        <f>'BRC Workload'!K336</f>
        <v>92</v>
      </c>
      <c r="I10" s="252">
        <f>'BRC Workload'!L336</f>
        <v>133</v>
      </c>
      <c r="J10" s="252">
        <f>'BRC Workload'!M336</f>
        <v>99</v>
      </c>
      <c r="K10" s="252">
        <f>'BRC Workload'!N336</f>
        <v>120</v>
      </c>
      <c r="L10" s="252">
        <f>'BRC Workload'!O336</f>
        <v>111</v>
      </c>
      <c r="M10"/>
    </row>
    <row r="11" spans="1:13" s="240" customFormat="1" ht="12.75">
      <c r="A11" s="241" t="s">
        <v>27</v>
      </c>
      <c r="B11" s="242"/>
      <c r="C11" s="252">
        <f>'Applications on waitlist'!N17</f>
        <v>20</v>
      </c>
      <c r="D11" s="253">
        <f>'Applications on waitlist'!N83</f>
        <v>12</v>
      </c>
      <c r="E11" s="253">
        <f>'Applications on waitlist'!N50</f>
        <v>0</v>
      </c>
      <c r="F11" s="253">
        <f>'Applications on waitlist'!N116</f>
        <v>1</v>
      </c>
      <c r="G11" s="254">
        <f t="shared" si="0"/>
        <v>33</v>
      </c>
      <c r="H11" s="252">
        <f>'BRC Workload'!K168</f>
        <v>30</v>
      </c>
      <c r="I11" s="252">
        <f>'BRC Workload'!L168</f>
        <v>34</v>
      </c>
      <c r="J11" s="252">
        <f>'BRC Workload'!M168</f>
        <v>0</v>
      </c>
      <c r="K11" s="252">
        <f>'BRC Workload'!N168</f>
        <v>0</v>
      </c>
      <c r="L11" s="252">
        <f>'BRC Workload'!O168</f>
        <v>21.333333333333332</v>
      </c>
      <c r="M11"/>
    </row>
    <row r="12" spans="1:13" s="240" customFormat="1" ht="12.75">
      <c r="A12" s="241" t="s">
        <v>20</v>
      </c>
      <c r="B12" s="242"/>
      <c r="C12" s="252">
        <f>'Applications on waitlist'!P17</f>
        <v>71</v>
      </c>
      <c r="D12" s="253">
        <f>'Applications on waitlist'!P83</f>
        <v>70</v>
      </c>
      <c r="E12" s="253">
        <f>'Applications on waitlist'!P50</f>
        <v>24</v>
      </c>
      <c r="F12" s="253">
        <f>'Applications on waitlist'!P116</f>
        <v>9</v>
      </c>
      <c r="G12" s="254">
        <f t="shared" si="0"/>
        <v>174</v>
      </c>
      <c r="H12" s="252">
        <f>'BRC Workload'!K268</f>
        <v>41.3</v>
      </c>
      <c r="I12" s="252">
        <f>'BRC Workload'!L268</f>
        <v>144.8</v>
      </c>
      <c r="J12" s="252">
        <f>'BRC Workload'!M268</f>
        <v>242.7</v>
      </c>
      <c r="K12" s="252">
        <f>'BRC Workload'!N268</f>
        <v>103.3</v>
      </c>
      <c r="L12" s="252">
        <f>'BRC Workload'!O268</f>
        <v>133.025</v>
      </c>
      <c r="M12"/>
    </row>
    <row r="13" spans="1:13" s="240" customFormat="1" ht="12.75">
      <c r="A13" s="241" t="s">
        <v>29</v>
      </c>
      <c r="B13" s="242"/>
      <c r="C13" s="252">
        <f>'Applications on waitlist'!D33</f>
        <v>24</v>
      </c>
      <c r="D13" s="253">
        <f>'Applications on waitlist'!D99</f>
        <v>16</v>
      </c>
      <c r="E13" s="253">
        <f>'Applications on waitlist'!D66</f>
        <v>15</v>
      </c>
      <c r="F13" s="253">
        <f>'Applications on waitlist'!D117</f>
        <v>0</v>
      </c>
      <c r="G13" s="254">
        <f t="shared" si="0"/>
        <v>55</v>
      </c>
      <c r="H13" s="252">
        <f>'BRC Workload'!K236</f>
        <v>49</v>
      </c>
      <c r="I13" s="252">
        <f>'BRC Workload'!L236</f>
        <v>81</v>
      </c>
      <c r="J13" s="252">
        <f>'BRC Workload'!M236</f>
        <v>102</v>
      </c>
      <c r="K13" s="252">
        <f>'BRC Workload'!N236</f>
        <v>0</v>
      </c>
      <c r="L13" s="252">
        <f>'BRC Workload'!O236</f>
        <v>77.33333333333333</v>
      </c>
      <c r="M13"/>
    </row>
    <row r="14" spans="1:13" s="240" customFormat="1" ht="12.75">
      <c r="A14" s="241" t="s">
        <v>199</v>
      </c>
      <c r="B14" s="242"/>
      <c r="C14" s="252">
        <f>'Applications on waitlist'!F33</f>
        <v>52</v>
      </c>
      <c r="D14" s="253">
        <f>'Applications on waitlist'!F99</f>
        <v>88</v>
      </c>
      <c r="E14" s="253">
        <f>'Applications on waitlist'!F66</f>
        <v>0</v>
      </c>
      <c r="F14" s="253">
        <f>'Applications on waitlist'!F132</f>
        <v>0</v>
      </c>
      <c r="G14" s="254">
        <f t="shared" si="0"/>
        <v>140</v>
      </c>
      <c r="H14" s="252">
        <f>'BRC Workload'!K33</f>
        <v>60.35</v>
      </c>
      <c r="I14" s="252">
        <f>'BRC Workload'!L33</f>
        <v>137</v>
      </c>
      <c r="J14" s="252">
        <f>'BRC Workload'!M33</f>
        <v>0</v>
      </c>
      <c r="K14" s="252">
        <f>'BRC Workload'!N33</f>
        <v>0</v>
      </c>
      <c r="L14" s="252">
        <f>'BRC Workload'!O33</f>
        <v>98.675</v>
      </c>
      <c r="M14"/>
    </row>
    <row r="15" spans="1:13" s="240" customFormat="1" ht="12.75">
      <c r="A15" s="241" t="s">
        <v>200</v>
      </c>
      <c r="B15" s="242"/>
      <c r="C15" s="252">
        <f>'Applications on waitlist'!H33</f>
        <v>26</v>
      </c>
      <c r="D15" s="253">
        <f>'Applications on waitlist'!H99</f>
        <v>17</v>
      </c>
      <c r="E15" s="253">
        <f>'Applications on waitlist'!H66</f>
        <v>14</v>
      </c>
      <c r="F15" s="253">
        <f>'Applications on waitlist'!H132</f>
        <v>18</v>
      </c>
      <c r="G15" s="254">
        <f t="shared" si="0"/>
        <v>75</v>
      </c>
      <c r="H15" s="252">
        <f>'BRC Workload'!K134</f>
        <v>15.5</v>
      </c>
      <c r="I15" s="252">
        <f>'BRC Workload'!L134</f>
        <v>65.5</v>
      </c>
      <c r="J15" s="252">
        <f>'BRC Workload'!M134</f>
        <v>13.5</v>
      </c>
      <c r="K15" s="252">
        <f>'BRC Workload'!N134</f>
        <v>70</v>
      </c>
      <c r="L15" s="252">
        <f>'BRC Workload'!O134</f>
        <v>31.5</v>
      </c>
      <c r="M15"/>
    </row>
    <row r="16" spans="1:13" s="240" customFormat="1" ht="12.75">
      <c r="A16" s="303" t="s">
        <v>149</v>
      </c>
      <c r="B16" s="243">
        <f aca="true" t="shared" si="1" ref="B16:G16">SUM(B6:B15)</f>
        <v>0</v>
      </c>
      <c r="C16" s="244">
        <f t="shared" si="1"/>
        <v>446</v>
      </c>
      <c r="D16" s="245">
        <f t="shared" si="1"/>
        <v>370</v>
      </c>
      <c r="E16" s="245">
        <f t="shared" si="1"/>
        <v>158</v>
      </c>
      <c r="F16" s="245">
        <f t="shared" si="1"/>
        <v>142</v>
      </c>
      <c r="G16" s="246">
        <f t="shared" si="1"/>
        <v>1116</v>
      </c>
      <c r="H16" s="312">
        <f>SUM(AVERAGE(H6:H15))</f>
        <v>65.88300000000001</v>
      </c>
      <c r="I16" s="312">
        <f>SUM(AVERAGE(I6:I15))</f>
        <v>115.39000000000001</v>
      </c>
      <c r="J16" s="312">
        <f>SUM(AVERAGE(J6:J15))</f>
        <v>79.02000000000001</v>
      </c>
      <c r="K16" s="312">
        <f>AVERAGE(K10,K12,K13)</f>
        <v>74.43333333333334</v>
      </c>
      <c r="L16" s="313">
        <f>SUM(AVERAGE(L6:L15))</f>
        <v>90.20458333333333</v>
      </c>
      <c r="M16"/>
    </row>
    <row r="19" spans="1:5" ht="12.75">
      <c r="A19" s="1070" t="s">
        <v>196</v>
      </c>
      <c r="B19" s="1070"/>
      <c r="C19" s="1070"/>
      <c r="D19" s="1070"/>
      <c r="E19" s="1070"/>
    </row>
  </sheetData>
  <mergeCells count="3">
    <mergeCell ref="C4:F4"/>
    <mergeCell ref="H4:K4"/>
    <mergeCell ref="A19:E19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567"/>
  <sheetViews>
    <sheetView workbookViewId="0" topLeftCell="A245">
      <pane ySplit="3" topLeftCell="BM266" activePane="bottomLeft" state="frozen"/>
      <selection pane="topLeft" activeCell="A245" sqref="A245"/>
      <selection pane="bottomLeft" activeCell="L278" sqref="L278"/>
    </sheetView>
  </sheetViews>
  <sheetFormatPr defaultColWidth="9.140625" defaultRowHeight="10.5" customHeight="1"/>
  <cols>
    <col min="1" max="1" width="4.140625" style="103" customWidth="1"/>
    <col min="2" max="3" width="2.7109375" style="2" customWidth="1"/>
    <col min="4" max="4" width="10.8515625" style="2" customWidth="1"/>
    <col min="5" max="9" width="2.7109375" style="2" customWidth="1"/>
    <col min="10" max="10" width="8.00390625" style="2" customWidth="1"/>
    <col min="11" max="11" width="20.140625" style="2" customWidth="1"/>
    <col min="12" max="12" width="9.421875" style="27" customWidth="1"/>
    <col min="13" max="13" width="6.8515625" style="2" customWidth="1"/>
    <col min="14" max="14" width="3.28125" style="2" customWidth="1"/>
    <col min="15" max="15" width="4.00390625" style="2" customWidth="1"/>
    <col min="16" max="16" width="17.7109375" style="172" customWidth="1"/>
    <col min="17" max="17" width="7.57421875" style="3" customWidth="1"/>
    <col min="18" max="29" width="2.7109375" style="18" customWidth="1"/>
    <col min="30" max="16384" width="2.7109375" style="2" customWidth="1"/>
  </cols>
  <sheetData>
    <row r="1" spans="1:17" s="18" customFormat="1" ht="8.25" customHeight="1">
      <c r="A1" s="20"/>
      <c r="K1" s="20"/>
      <c r="L1" s="20"/>
      <c r="P1" s="20"/>
      <c r="Q1" s="20"/>
    </row>
    <row r="2" spans="1:17" s="18" customFormat="1" ht="14.25" customHeight="1">
      <c r="A2" s="1049" t="s">
        <v>468</v>
      </c>
      <c r="B2" s="968"/>
      <c r="C2" s="968"/>
      <c r="D2" s="968"/>
      <c r="E2" s="1070"/>
      <c r="F2" s="1070"/>
      <c r="G2" s="1070"/>
      <c r="H2" s="1070"/>
      <c r="I2" s="1049"/>
      <c r="J2" s="1049"/>
      <c r="K2" s="1049"/>
      <c r="L2" s="1049"/>
      <c r="M2" s="1049"/>
      <c r="N2" s="1049"/>
      <c r="P2" s="20"/>
      <c r="Q2" s="20"/>
    </row>
    <row r="3" spans="1:17" s="18" customFormat="1" ht="14.25" customHeight="1" thickBot="1">
      <c r="A3" s="56"/>
      <c r="B3" s="219"/>
      <c r="C3" s="219"/>
      <c r="D3" s="219"/>
      <c r="E3" s="56"/>
      <c r="F3" s="219"/>
      <c r="G3" s="219"/>
      <c r="H3" s="219"/>
      <c r="I3" s="56"/>
      <c r="J3" s="219"/>
      <c r="K3" s="20"/>
      <c r="L3" s="20"/>
      <c r="M3" s="219"/>
      <c r="N3" s="219"/>
      <c r="P3" s="20"/>
      <c r="Q3" s="20"/>
    </row>
    <row r="4" spans="1:4" s="20" customFormat="1" ht="18" customHeight="1" thickBot="1">
      <c r="A4" s="1147" t="s">
        <v>70</v>
      </c>
      <c r="B4" s="1179"/>
      <c r="C4" s="1179"/>
      <c r="D4" s="1180"/>
    </row>
    <row r="5" spans="1:82" ht="15.75" customHeight="1" thickBot="1">
      <c r="A5" s="20"/>
      <c r="B5" s="18"/>
      <c r="C5" s="20"/>
      <c r="E5" s="1088" t="s">
        <v>75</v>
      </c>
      <c r="F5" s="1089"/>
      <c r="G5" s="1089"/>
      <c r="H5" s="1089"/>
      <c r="I5" s="1089"/>
      <c r="J5" s="1089"/>
      <c r="K5" s="124" t="s">
        <v>80</v>
      </c>
      <c r="L5" s="265" t="s">
        <v>72</v>
      </c>
      <c r="M5" s="1091" t="s">
        <v>71</v>
      </c>
      <c r="N5" s="1091"/>
      <c r="O5" s="1092"/>
      <c r="P5" s="546" t="s">
        <v>81</v>
      </c>
      <c r="Q5" s="555" t="s">
        <v>254</v>
      </c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</row>
    <row r="6" spans="1:82" s="4" customFormat="1" ht="10.5" customHeight="1" thickBot="1">
      <c r="A6" s="103"/>
      <c r="B6" s="1093" t="s">
        <v>76</v>
      </c>
      <c r="C6" s="1093"/>
      <c r="D6" s="1094"/>
      <c r="E6" s="1095" t="s">
        <v>461</v>
      </c>
      <c r="F6" s="1096"/>
      <c r="G6" s="1096"/>
      <c r="H6" s="1096"/>
      <c r="I6" s="1096"/>
      <c r="J6" s="1097"/>
      <c r="K6" s="125">
        <v>2</v>
      </c>
      <c r="L6" s="126">
        <v>3</v>
      </c>
      <c r="M6" s="1098" t="s">
        <v>226</v>
      </c>
      <c r="N6" s="1099"/>
      <c r="O6" s="1100"/>
      <c r="P6" s="125">
        <v>2</v>
      </c>
      <c r="Q6" s="170">
        <v>20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</row>
    <row r="7" spans="1:82" s="4" customFormat="1" ht="10.5" customHeight="1">
      <c r="A7" s="103"/>
      <c r="B7" s="20"/>
      <c r="C7" s="20"/>
      <c r="D7" s="103"/>
      <c r="E7" s="108" t="s">
        <v>299</v>
      </c>
      <c r="F7" s="108"/>
      <c r="G7" s="108"/>
      <c r="H7" s="108"/>
      <c r="I7" s="108"/>
      <c r="J7" s="109"/>
      <c r="K7" s="107">
        <v>6</v>
      </c>
      <c r="L7" s="128">
        <v>8</v>
      </c>
      <c r="M7" s="1112" t="s">
        <v>78</v>
      </c>
      <c r="N7" s="1175"/>
      <c r="O7" s="1114"/>
      <c r="P7" s="107">
        <v>8</v>
      </c>
      <c r="Q7" s="174">
        <v>20</v>
      </c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</row>
    <row r="8" spans="1:82" s="4" customFormat="1" ht="10.5" customHeight="1">
      <c r="A8" s="103"/>
      <c r="B8" s="20"/>
      <c r="C8" s="20"/>
      <c r="D8" s="103"/>
      <c r="E8" s="108" t="s">
        <v>304</v>
      </c>
      <c r="F8" s="108"/>
      <c r="G8" s="108"/>
      <c r="H8" s="108"/>
      <c r="I8" s="108"/>
      <c r="J8" s="109"/>
      <c r="K8" s="107">
        <v>1</v>
      </c>
      <c r="L8" s="128">
        <v>0</v>
      </c>
      <c r="M8" s="106" t="s">
        <v>313</v>
      </c>
      <c r="N8" s="108"/>
      <c r="O8" s="109"/>
      <c r="P8" s="107">
        <v>1</v>
      </c>
      <c r="Q8" s="174">
        <v>19</v>
      </c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</row>
    <row r="9" spans="1:82" s="4" customFormat="1" ht="10.5" customHeight="1">
      <c r="A9" s="103"/>
      <c r="B9" s="20"/>
      <c r="C9" s="20"/>
      <c r="D9" s="103"/>
      <c r="E9" s="108" t="s">
        <v>294</v>
      </c>
      <c r="F9" s="108"/>
      <c r="G9" s="108"/>
      <c r="H9" s="108"/>
      <c r="I9" s="108"/>
      <c r="J9" s="109"/>
      <c r="K9" s="107">
        <v>17</v>
      </c>
      <c r="L9" s="128">
        <v>32</v>
      </c>
      <c r="M9" s="106" t="s">
        <v>292</v>
      </c>
      <c r="N9" s="41"/>
      <c r="O9" s="109"/>
      <c r="P9" s="107">
        <v>28</v>
      </c>
      <c r="Q9" s="174">
        <v>8</v>
      </c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</row>
    <row r="10" spans="1:82" s="19" customFormat="1" ht="10.5" customHeight="1">
      <c r="A10" s="103"/>
      <c r="B10" s="20"/>
      <c r="C10" s="20"/>
      <c r="D10" s="103"/>
      <c r="E10" s="108" t="s">
        <v>293</v>
      </c>
      <c r="F10" s="108"/>
      <c r="G10" s="108"/>
      <c r="H10" s="108"/>
      <c r="I10" s="108"/>
      <c r="J10" s="109"/>
      <c r="K10" s="106">
        <v>6</v>
      </c>
      <c r="L10" s="128">
        <v>11</v>
      </c>
      <c r="M10" s="131"/>
      <c r="N10" s="156"/>
      <c r="O10" s="109"/>
      <c r="P10" s="106"/>
      <c r="Q10" s="128">
        <v>20</v>
      </c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</row>
    <row r="11" spans="1:82" s="19" customFormat="1" ht="10.5" customHeight="1">
      <c r="A11" s="103"/>
      <c r="B11" s="20"/>
      <c r="C11" s="20"/>
      <c r="D11" s="103"/>
      <c r="E11" s="108" t="s">
        <v>297</v>
      </c>
      <c r="F11" s="108"/>
      <c r="G11" s="108"/>
      <c r="H11" s="108"/>
      <c r="I11" s="108"/>
      <c r="J11" s="109"/>
      <c r="K11" s="106">
        <v>7</v>
      </c>
      <c r="L11" s="128">
        <v>5</v>
      </c>
      <c r="M11" s="106"/>
      <c r="N11" s="108"/>
      <c r="O11" s="109"/>
      <c r="P11" s="106"/>
      <c r="Q11" s="128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</row>
    <row r="12" spans="1:82" s="19" customFormat="1" ht="10.5" customHeight="1">
      <c r="A12" s="103"/>
      <c r="B12" s="20"/>
      <c r="C12" s="20"/>
      <c r="D12" s="103"/>
      <c r="E12" s="108" t="s">
        <v>296</v>
      </c>
      <c r="F12" s="156"/>
      <c r="G12" s="156"/>
      <c r="H12" s="156"/>
      <c r="I12" s="156"/>
      <c r="J12" s="157"/>
      <c r="K12" s="106">
        <v>1</v>
      </c>
      <c r="L12" s="128">
        <v>2</v>
      </c>
      <c r="M12" s="106"/>
      <c r="N12" s="41"/>
      <c r="O12" s="110"/>
      <c r="P12" s="106"/>
      <c r="Q12" s="128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</row>
    <row r="13" spans="1:82" s="4" customFormat="1" ht="10.5" customHeight="1">
      <c r="A13" s="103"/>
      <c r="B13" s="20"/>
      <c r="C13" s="20"/>
      <c r="D13" s="103"/>
      <c r="E13" s="158" t="s">
        <v>295</v>
      </c>
      <c r="F13" s="156"/>
      <c r="G13" s="108"/>
      <c r="H13" s="108"/>
      <c r="I13" s="108"/>
      <c r="J13" s="109"/>
      <c r="K13" s="106">
        <v>14</v>
      </c>
      <c r="L13" s="128">
        <v>7</v>
      </c>
      <c r="M13" s="106" t="s">
        <v>79</v>
      </c>
      <c r="N13" s="156"/>
      <c r="O13" s="157"/>
      <c r="P13" s="156">
        <v>15</v>
      </c>
      <c r="Q13" s="128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</row>
    <row r="14" spans="1:82" s="4" customFormat="1" ht="10.5" customHeight="1" thickBot="1">
      <c r="A14" s="103"/>
      <c r="B14" s="1083"/>
      <c r="C14" s="1103"/>
      <c r="D14" s="1104"/>
      <c r="E14" s="158" t="s">
        <v>455</v>
      </c>
      <c r="F14" s="156"/>
      <c r="G14" s="156"/>
      <c r="H14" s="156"/>
      <c r="I14" s="156"/>
      <c r="J14" s="157"/>
      <c r="K14" s="141">
        <v>2</v>
      </c>
      <c r="L14" s="128">
        <v>1</v>
      </c>
      <c r="M14" s="1105" t="s">
        <v>389</v>
      </c>
      <c r="N14" s="1106"/>
      <c r="O14" s="1107"/>
      <c r="P14" s="141">
        <v>2</v>
      </c>
      <c r="Q14" s="174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</row>
    <row r="15" spans="1:82" s="4" customFormat="1" ht="10.5" customHeight="1">
      <c r="A15" s="103"/>
      <c r="B15" s="1133" t="s">
        <v>50</v>
      </c>
      <c r="C15" s="1134"/>
      <c r="D15" s="1135"/>
      <c r="E15" s="190"/>
      <c r="F15" s="207"/>
      <c r="G15" s="207"/>
      <c r="H15" s="207"/>
      <c r="I15" s="207"/>
      <c r="J15" s="208"/>
      <c r="K15" s="188">
        <f>SUM(K6:K14)</f>
        <v>56</v>
      </c>
      <c r="L15" s="193">
        <f>SUM(L6:L14)</f>
        <v>69</v>
      </c>
      <c r="M15" s="188"/>
      <c r="N15" s="191"/>
      <c r="O15" s="192"/>
      <c r="P15" s="188">
        <f>SUM(P6:P14)</f>
        <v>56</v>
      </c>
      <c r="Q15" s="128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</row>
    <row r="16" spans="1:82" s="4" customFormat="1" ht="10.5" customHeight="1">
      <c r="A16" s="20"/>
      <c r="B16" s="1074" t="s">
        <v>77</v>
      </c>
      <c r="C16" s="1075"/>
      <c r="D16" s="1075"/>
      <c r="E16" s="158" t="s">
        <v>461</v>
      </c>
      <c r="F16" s="156"/>
      <c r="G16" s="156"/>
      <c r="H16" s="156"/>
      <c r="I16" s="156"/>
      <c r="J16" s="157"/>
      <c r="K16" s="131">
        <v>1</v>
      </c>
      <c r="L16" s="128">
        <v>1</v>
      </c>
      <c r="M16" s="1186" t="s">
        <v>226</v>
      </c>
      <c r="N16" s="1113"/>
      <c r="O16" s="1173"/>
      <c r="P16" s="130">
        <v>1</v>
      </c>
      <c r="Q16" s="19">
        <v>20</v>
      </c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</row>
    <row r="17" spans="1:82" s="4" customFormat="1" ht="10.5" customHeight="1">
      <c r="A17" s="20"/>
      <c r="B17" s="143"/>
      <c r="C17" s="41"/>
      <c r="D17" s="41"/>
      <c r="E17" s="106" t="s">
        <v>299</v>
      </c>
      <c r="F17" s="108"/>
      <c r="G17" s="108"/>
      <c r="H17" s="108"/>
      <c r="I17" s="108"/>
      <c r="J17" s="109"/>
      <c r="K17" s="130">
        <v>8</v>
      </c>
      <c r="L17" s="128">
        <v>8</v>
      </c>
      <c r="M17" s="158" t="s">
        <v>78</v>
      </c>
      <c r="N17" s="156"/>
      <c r="O17" s="157"/>
      <c r="P17" s="130">
        <v>11</v>
      </c>
      <c r="Q17" s="19">
        <v>20</v>
      </c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</row>
    <row r="18" spans="1:82" s="4" customFormat="1" ht="10.5" customHeight="1">
      <c r="A18" s="20"/>
      <c r="B18" s="143"/>
      <c r="C18" s="41"/>
      <c r="D18" s="41"/>
      <c r="E18" s="106" t="s">
        <v>294</v>
      </c>
      <c r="F18" s="108"/>
      <c r="G18" s="108"/>
      <c r="H18" s="108"/>
      <c r="I18" s="108"/>
      <c r="J18" s="109"/>
      <c r="K18" s="130">
        <v>24</v>
      </c>
      <c r="L18" s="128">
        <v>20</v>
      </c>
      <c r="M18" s="143" t="s">
        <v>292</v>
      </c>
      <c r="N18" s="41"/>
      <c r="O18" s="109"/>
      <c r="P18" s="130">
        <v>42</v>
      </c>
      <c r="Q18" s="19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</row>
    <row r="19" spans="1:82" s="4" customFormat="1" ht="10.5" customHeight="1">
      <c r="A19" s="20"/>
      <c r="B19" s="143"/>
      <c r="C19" s="41"/>
      <c r="D19" s="41"/>
      <c r="E19" s="106" t="s">
        <v>293</v>
      </c>
      <c r="F19" s="108"/>
      <c r="G19" s="108"/>
      <c r="H19" s="108"/>
      <c r="I19" s="108"/>
      <c r="J19" s="109"/>
      <c r="K19" s="130">
        <v>7</v>
      </c>
      <c r="L19" s="128">
        <v>10</v>
      </c>
      <c r="M19" s="131"/>
      <c r="N19" s="159"/>
      <c r="O19" s="29"/>
      <c r="Q19" s="19">
        <v>19</v>
      </c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</row>
    <row r="20" spans="1:82" s="4" customFormat="1" ht="10.5" customHeight="1">
      <c r="A20" s="20"/>
      <c r="B20" s="1187"/>
      <c r="C20" s="1029"/>
      <c r="D20" s="1084"/>
      <c r="E20" s="108" t="s">
        <v>297</v>
      </c>
      <c r="F20" s="108"/>
      <c r="G20" s="108"/>
      <c r="H20" s="108"/>
      <c r="I20" s="108"/>
      <c r="J20" s="109"/>
      <c r="K20" s="131">
        <v>5</v>
      </c>
      <c r="L20" s="128">
        <v>9</v>
      </c>
      <c r="M20" s="143"/>
      <c r="N20" s="41"/>
      <c r="O20" s="167"/>
      <c r="P20" s="131"/>
      <c r="Q20" s="19">
        <v>21</v>
      </c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</row>
    <row r="21" spans="1:82" s="4" customFormat="1" ht="10.5" customHeight="1">
      <c r="A21" s="20"/>
      <c r="B21" s="1187"/>
      <c r="C21" s="1029"/>
      <c r="D21" s="1084"/>
      <c r="E21" s="108" t="s">
        <v>296</v>
      </c>
      <c r="F21" s="156"/>
      <c r="G21" s="156"/>
      <c r="H21" s="156"/>
      <c r="I21" s="156"/>
      <c r="J21" s="157"/>
      <c r="K21" s="131">
        <v>12</v>
      </c>
      <c r="L21" s="128">
        <v>23</v>
      </c>
      <c r="M21" s="183"/>
      <c r="N21" s="145"/>
      <c r="O21" s="167"/>
      <c r="P21" s="131"/>
      <c r="Q21" s="19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</row>
    <row r="22" spans="1:82" s="4" customFormat="1" ht="10.5" customHeight="1">
      <c r="A22" s="20"/>
      <c r="B22" s="1188"/>
      <c r="C22" s="1029"/>
      <c r="D22" s="1084"/>
      <c r="E22" s="158" t="s">
        <v>295</v>
      </c>
      <c r="F22" s="156"/>
      <c r="G22" s="156"/>
      <c r="H22" s="156"/>
      <c r="I22" s="156"/>
      <c r="J22" s="157"/>
      <c r="K22" s="131">
        <v>3</v>
      </c>
      <c r="L22" s="128">
        <v>6</v>
      </c>
      <c r="M22" s="1112" t="s">
        <v>79</v>
      </c>
      <c r="N22" s="1175"/>
      <c r="O22" s="1114"/>
      <c r="P22" s="131">
        <v>6</v>
      </c>
      <c r="Q22" s="19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</row>
    <row r="23" spans="1:82" s="4" customFormat="1" ht="10.5" customHeight="1">
      <c r="A23" s="20"/>
      <c r="B23" s="118"/>
      <c r="C23" s="102"/>
      <c r="D23" s="119"/>
      <c r="E23" s="106" t="s">
        <v>455</v>
      </c>
      <c r="F23" s="108"/>
      <c r="G23" s="108"/>
      <c r="H23" s="108"/>
      <c r="I23" s="108"/>
      <c r="J23" s="109"/>
      <c r="K23" s="131">
        <v>0</v>
      </c>
      <c r="L23" s="128">
        <v>2</v>
      </c>
      <c r="M23" s="158"/>
      <c r="N23" s="156"/>
      <c r="O23" s="157"/>
      <c r="P23" s="131"/>
      <c r="Q23" s="19"/>
      <c r="R23" s="20"/>
      <c r="S23" s="20"/>
      <c r="T23" s="20"/>
      <c r="U23" s="20"/>
      <c r="V23" s="20"/>
      <c r="W23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</row>
    <row r="24" spans="1:82" s="4" customFormat="1" ht="10.5" customHeight="1">
      <c r="A24" s="20"/>
      <c r="B24" s="148"/>
      <c r="C24" s="104"/>
      <c r="D24" s="105"/>
      <c r="E24" s="106" t="s">
        <v>298</v>
      </c>
      <c r="F24" s="108"/>
      <c r="G24" s="108"/>
      <c r="H24" s="108"/>
      <c r="I24" s="108"/>
      <c r="J24" s="109"/>
      <c r="K24" s="131">
        <v>0</v>
      </c>
      <c r="L24" s="128">
        <v>1</v>
      </c>
      <c r="M24" s="158"/>
      <c r="N24" s="156"/>
      <c r="O24" s="156"/>
      <c r="P24" s="19"/>
      <c r="Q24" s="29"/>
      <c r="R24" s="20"/>
      <c r="S24" s="20"/>
      <c r="T24" s="20"/>
      <c r="U24" s="20"/>
      <c r="V24" s="20"/>
      <c r="W24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</row>
    <row r="25" spans="1:82" s="4" customFormat="1" ht="10.5" customHeight="1" thickBot="1">
      <c r="A25" s="103"/>
      <c r="B25" s="1182" t="s">
        <v>50</v>
      </c>
      <c r="C25" s="1183"/>
      <c r="D25" s="1184"/>
      <c r="E25" s="270"/>
      <c r="F25" s="191"/>
      <c r="G25" s="191"/>
      <c r="H25" s="191"/>
      <c r="I25" s="191"/>
      <c r="J25" s="379"/>
      <c r="K25" s="266">
        <f>SUM(K16:K24)</f>
        <v>60</v>
      </c>
      <c r="L25" s="266">
        <f>SUM(L16:L24)</f>
        <v>80</v>
      </c>
      <c r="M25" s="188"/>
      <c r="N25" s="191"/>
      <c r="O25" s="192"/>
      <c r="P25" s="270">
        <f>SUM(P16:P24)</f>
        <v>60</v>
      </c>
      <c r="Q25" s="558"/>
      <c r="R25" s="28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</row>
    <row r="26" spans="1:82" s="4" customFormat="1" ht="11.25" customHeight="1">
      <c r="A26" s="103"/>
      <c r="B26" s="1185" t="s">
        <v>73</v>
      </c>
      <c r="C26" s="1185"/>
      <c r="D26" s="1185"/>
      <c r="E26" s="609"/>
      <c r="F26" s="610"/>
      <c r="G26" s="610"/>
      <c r="H26" s="610"/>
      <c r="I26" s="610"/>
      <c r="J26" s="611"/>
      <c r="K26" s="267">
        <f>K15+K25</f>
        <v>116</v>
      </c>
      <c r="L26" s="268">
        <f>L15+L25</f>
        <v>149</v>
      </c>
      <c r="M26" s="1077"/>
      <c r="N26" s="1078"/>
      <c r="O26" s="1079"/>
      <c r="P26" s="547">
        <f>P15+P25</f>
        <v>116</v>
      </c>
      <c r="Q26" s="558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</row>
    <row r="27" spans="2:17" s="20" customFormat="1" ht="10.5" customHeight="1">
      <c r="B27" s="120"/>
      <c r="C27" s="120"/>
      <c r="D27" s="120"/>
      <c r="E27" s="102"/>
      <c r="F27" s="102"/>
      <c r="G27" s="102"/>
      <c r="H27" s="102"/>
      <c r="I27" s="102"/>
      <c r="J27" s="102"/>
      <c r="K27" s="41"/>
      <c r="L27" s="41"/>
      <c r="M27" s="102"/>
      <c r="N27" s="102"/>
      <c r="O27" s="102"/>
      <c r="P27" s="41"/>
      <c r="Q27" s="41"/>
    </row>
    <row r="28" spans="2:17" s="20" customFormat="1" ht="10.5" customHeight="1">
      <c r="B28" s="120"/>
      <c r="C28" s="120"/>
      <c r="D28" s="120"/>
      <c r="E28" s="102"/>
      <c r="F28" s="102"/>
      <c r="G28" s="102"/>
      <c r="H28" s="102"/>
      <c r="I28" s="102"/>
      <c r="J28" s="102"/>
      <c r="K28" s="41"/>
      <c r="L28" s="41"/>
      <c r="M28" s="102"/>
      <c r="N28" s="102"/>
      <c r="O28" s="102"/>
      <c r="P28" s="41"/>
      <c r="Q28" s="41"/>
    </row>
    <row r="29" spans="2:17" s="20" customFormat="1" ht="10.5" customHeight="1">
      <c r="B29" s="120"/>
      <c r="C29" s="120"/>
      <c r="D29" s="120"/>
      <c r="E29" s="102"/>
      <c r="F29" s="102"/>
      <c r="G29" s="102"/>
      <c r="H29" s="102"/>
      <c r="I29" s="102"/>
      <c r="J29" s="102"/>
      <c r="K29" s="41"/>
      <c r="L29" s="41"/>
      <c r="M29" s="102"/>
      <c r="N29" s="102"/>
      <c r="O29" s="102"/>
      <c r="P29" s="41"/>
      <c r="Q29" s="41"/>
    </row>
    <row r="30" spans="1:17" s="20" customFormat="1" ht="2.25" customHeight="1" thickBot="1">
      <c r="A30" s="66"/>
      <c r="B30" s="120"/>
      <c r="C30" s="120"/>
      <c r="D30" s="120"/>
      <c r="E30" s="102"/>
      <c r="F30" s="102"/>
      <c r="G30" s="102"/>
      <c r="H30" s="102"/>
      <c r="I30" s="102"/>
      <c r="J30" s="102"/>
      <c r="K30" s="41"/>
      <c r="L30" s="41"/>
      <c r="M30" s="102"/>
      <c r="N30" s="102"/>
      <c r="O30" s="102"/>
      <c r="P30" s="41"/>
      <c r="Q30" s="41"/>
    </row>
    <row r="31" spans="1:18" s="18" customFormat="1" ht="15" customHeight="1" thickBot="1">
      <c r="A31" s="1147" t="s">
        <v>74</v>
      </c>
      <c r="B31" s="1179"/>
      <c r="C31" s="1179"/>
      <c r="D31" s="1180"/>
      <c r="L31" s="20"/>
      <c r="P31" s="20"/>
      <c r="Q31" s="20"/>
      <c r="R31" s="20"/>
    </row>
    <row r="32" spans="1:18" s="18" customFormat="1" ht="10.5" customHeight="1" thickBot="1">
      <c r="A32" s="20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20"/>
      <c r="R32" s="20"/>
    </row>
    <row r="33" spans="1:82" ht="15.75" customHeight="1" thickBot="1">
      <c r="A33" s="20"/>
      <c r="B33" s="18"/>
      <c r="C33" s="20"/>
      <c r="E33" s="1088" t="s">
        <v>75</v>
      </c>
      <c r="F33" s="1089"/>
      <c r="G33" s="1089"/>
      <c r="H33" s="1089"/>
      <c r="I33" s="1089"/>
      <c r="J33" s="1181"/>
      <c r="K33" s="269" t="s">
        <v>80</v>
      </c>
      <c r="L33" s="166" t="s">
        <v>72</v>
      </c>
      <c r="M33" s="1090" t="s">
        <v>71</v>
      </c>
      <c r="N33" s="1091"/>
      <c r="O33" s="1091"/>
      <c r="P33" s="546" t="s">
        <v>81</v>
      </c>
      <c r="Q33" s="555" t="s">
        <v>254</v>
      </c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</row>
    <row r="34" spans="1:82" s="4" customFormat="1" ht="10.5" customHeight="1" thickBot="1">
      <c r="A34" s="103"/>
      <c r="B34" s="1093" t="s">
        <v>76</v>
      </c>
      <c r="C34" s="1093"/>
      <c r="D34" s="1094"/>
      <c r="E34" s="1095" t="s">
        <v>256</v>
      </c>
      <c r="F34" s="1096"/>
      <c r="G34" s="1096"/>
      <c r="H34" s="1096"/>
      <c r="I34" s="1096"/>
      <c r="J34" s="1096"/>
      <c r="K34" s="169">
        <v>6</v>
      </c>
      <c r="L34" s="163">
        <v>7</v>
      </c>
      <c r="M34" s="1154" t="s">
        <v>220</v>
      </c>
      <c r="N34" s="1155"/>
      <c r="O34" s="1155"/>
      <c r="P34" s="107">
        <v>10</v>
      </c>
      <c r="Q34" s="170">
        <v>7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</row>
    <row r="35" spans="1:82" s="4" customFormat="1" ht="10.5" customHeight="1">
      <c r="A35" s="20"/>
      <c r="B35" s="195"/>
      <c r="C35" s="20"/>
      <c r="D35" s="103"/>
      <c r="E35" s="108" t="s">
        <v>264</v>
      </c>
      <c r="F35" s="108"/>
      <c r="G35" s="108"/>
      <c r="H35" s="108"/>
      <c r="I35" s="108"/>
      <c r="J35" s="108"/>
      <c r="K35" s="170">
        <v>2</v>
      </c>
      <c r="L35" s="109">
        <v>6</v>
      </c>
      <c r="M35" s="1105"/>
      <c r="N35" s="1106"/>
      <c r="O35" s="1106"/>
      <c r="P35" s="107"/>
      <c r="Q35" s="174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</row>
    <row r="36" spans="1:82" s="4" customFormat="1" ht="10.5" customHeight="1">
      <c r="A36" s="20"/>
      <c r="B36" s="28"/>
      <c r="C36" s="20"/>
      <c r="D36" s="103"/>
      <c r="E36" s="108" t="s">
        <v>308</v>
      </c>
      <c r="F36" s="108"/>
      <c r="G36" s="108"/>
      <c r="H36" s="108"/>
      <c r="I36" s="108"/>
      <c r="J36" s="108"/>
      <c r="K36" s="170">
        <v>3</v>
      </c>
      <c r="L36" s="109">
        <v>3</v>
      </c>
      <c r="M36" s="107"/>
      <c r="N36" s="139"/>
      <c r="O36" s="139"/>
      <c r="P36" s="107"/>
      <c r="Q36" s="174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</row>
    <row r="37" spans="1:82" s="4" customFormat="1" ht="10.5" customHeight="1">
      <c r="A37" s="20"/>
      <c r="B37" s="28"/>
      <c r="C37" s="20"/>
      <c r="D37" s="103"/>
      <c r="E37" s="108" t="s">
        <v>269</v>
      </c>
      <c r="F37" s="108"/>
      <c r="G37" s="108"/>
      <c r="H37" s="108"/>
      <c r="I37" s="108"/>
      <c r="J37" s="108"/>
      <c r="K37" s="170">
        <v>0</v>
      </c>
      <c r="L37" s="109">
        <v>1</v>
      </c>
      <c r="M37" s="107"/>
      <c r="N37" s="139"/>
      <c r="O37" s="139"/>
      <c r="P37" s="107"/>
      <c r="Q37" s="174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</row>
    <row r="38" spans="1:82" s="19" customFormat="1" ht="10.5" customHeight="1">
      <c r="A38" s="20"/>
      <c r="B38" s="28"/>
      <c r="C38" s="20"/>
      <c r="D38" s="103"/>
      <c r="E38" s="108" t="s">
        <v>257</v>
      </c>
      <c r="F38" s="108"/>
      <c r="G38" s="108"/>
      <c r="H38" s="108"/>
      <c r="I38" s="108"/>
      <c r="J38" s="108"/>
      <c r="K38" s="126">
        <v>4</v>
      </c>
      <c r="L38" s="157">
        <v>2</v>
      </c>
      <c r="M38" s="106" t="s">
        <v>221</v>
      </c>
      <c r="N38" s="108"/>
      <c r="O38" s="108"/>
      <c r="P38" s="106">
        <v>20</v>
      </c>
      <c r="Q38" s="128">
        <v>6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</row>
    <row r="39" spans="1:82" s="99" customFormat="1" ht="10.5" customHeight="1">
      <c r="A39" s="20"/>
      <c r="B39" s="28"/>
      <c r="C39" s="20"/>
      <c r="D39" s="103"/>
      <c r="E39" s="158" t="s">
        <v>258</v>
      </c>
      <c r="F39" s="156"/>
      <c r="G39" s="156"/>
      <c r="H39" s="156"/>
      <c r="I39" s="156"/>
      <c r="J39" s="156"/>
      <c r="K39" s="128">
        <v>2</v>
      </c>
      <c r="L39" s="157">
        <v>6</v>
      </c>
      <c r="M39" s="158"/>
      <c r="N39" s="156"/>
      <c r="O39" s="156"/>
      <c r="P39" s="158"/>
      <c r="Q39" s="128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</row>
    <row r="40" spans="1:82" s="168" customFormat="1" ht="10.5" customHeight="1">
      <c r="A40" s="20"/>
      <c r="B40" s="28"/>
      <c r="C40" s="20"/>
      <c r="D40" s="20"/>
      <c r="E40" s="158" t="s">
        <v>309</v>
      </c>
      <c r="F40" s="41"/>
      <c r="G40" s="41"/>
      <c r="H40" s="41"/>
      <c r="I40" s="41"/>
      <c r="J40" s="41"/>
      <c r="K40" s="127">
        <v>7</v>
      </c>
      <c r="L40" s="109">
        <v>8</v>
      </c>
      <c r="M40" s="143"/>
      <c r="N40" s="41"/>
      <c r="O40" s="41"/>
      <c r="P40" s="143"/>
      <c r="Q40" s="126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</row>
    <row r="41" spans="1:82" s="31" customFormat="1" ht="10.5" customHeight="1">
      <c r="A41" s="20"/>
      <c r="B41" s="28"/>
      <c r="C41" s="20"/>
      <c r="D41" s="20"/>
      <c r="E41" s="158" t="s">
        <v>371</v>
      </c>
      <c r="F41" s="156"/>
      <c r="G41" s="156"/>
      <c r="H41" s="156"/>
      <c r="I41" s="156"/>
      <c r="J41" s="157"/>
      <c r="K41" s="128">
        <v>7</v>
      </c>
      <c r="L41" s="128">
        <v>16</v>
      </c>
      <c r="M41" s="144"/>
      <c r="N41" s="156"/>
      <c r="O41" s="145"/>
      <c r="P41" s="158"/>
      <c r="Q41" s="128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</row>
    <row r="42" spans="1:82" s="31" customFormat="1" ht="10.5" customHeight="1">
      <c r="A42" s="20"/>
      <c r="B42" s="28"/>
      <c r="C42" s="20"/>
      <c r="D42" s="20"/>
      <c r="E42" s="106" t="s">
        <v>266</v>
      </c>
      <c r="F42" s="108"/>
      <c r="G42" s="108"/>
      <c r="H42" s="108"/>
      <c r="I42" s="108"/>
      <c r="J42" s="108"/>
      <c r="K42" s="128">
        <v>1</v>
      </c>
      <c r="L42" s="157">
        <v>0</v>
      </c>
      <c r="M42" s="141" t="s">
        <v>83</v>
      </c>
      <c r="N42" s="108"/>
      <c r="O42" s="156"/>
      <c r="P42" s="158">
        <v>1</v>
      </c>
      <c r="Q42" s="128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</row>
    <row r="43" spans="1:82" s="31" customFormat="1" ht="10.5" customHeight="1">
      <c r="A43" s="20"/>
      <c r="B43" s="28"/>
      <c r="C43" s="20"/>
      <c r="D43" s="20"/>
      <c r="E43" s="1112" t="s">
        <v>259</v>
      </c>
      <c r="F43" s="1106"/>
      <c r="G43" s="1106"/>
      <c r="H43" s="1106"/>
      <c r="I43" s="1106"/>
      <c r="J43" s="1107"/>
      <c r="K43" s="128">
        <v>10</v>
      </c>
      <c r="L43" s="128">
        <v>12</v>
      </c>
      <c r="M43" s="158" t="s">
        <v>84</v>
      </c>
      <c r="N43" s="145"/>
      <c r="O43" s="157"/>
      <c r="P43" s="158">
        <v>23</v>
      </c>
      <c r="Q43" s="128">
        <v>7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</row>
    <row r="44" spans="1:82" s="31" customFormat="1" ht="10.5" customHeight="1">
      <c r="A44" s="20"/>
      <c r="B44" s="28"/>
      <c r="C44" s="20"/>
      <c r="D44" s="20"/>
      <c r="E44" s="1112" t="s">
        <v>306</v>
      </c>
      <c r="F44" s="1106"/>
      <c r="G44" s="1106"/>
      <c r="H44" s="1106"/>
      <c r="I44" s="1106"/>
      <c r="J44" s="1107"/>
      <c r="K44" s="128">
        <v>13</v>
      </c>
      <c r="L44" s="128">
        <v>35</v>
      </c>
      <c r="M44" s="272"/>
      <c r="N44" s="159"/>
      <c r="O44" s="30"/>
      <c r="P44" s="158"/>
      <c r="Q44" s="128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</row>
    <row r="45" spans="1:82" s="31" customFormat="1" ht="10.5" customHeight="1">
      <c r="A45" s="20"/>
      <c r="B45" s="130"/>
      <c r="C45" s="20"/>
      <c r="D45" s="20"/>
      <c r="E45" s="1112" t="s">
        <v>261</v>
      </c>
      <c r="F45" s="1175"/>
      <c r="G45" s="1175"/>
      <c r="H45" s="1175"/>
      <c r="I45" s="1175"/>
      <c r="J45" s="1114"/>
      <c r="K45" s="128">
        <v>1</v>
      </c>
      <c r="L45" s="128">
        <v>1</v>
      </c>
      <c r="M45" s="158" t="s">
        <v>85</v>
      </c>
      <c r="N45" s="156"/>
      <c r="O45" s="157"/>
      <c r="P45" s="158">
        <v>2</v>
      </c>
      <c r="Q45" s="128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</row>
    <row r="46" spans="1:82" s="31" customFormat="1" ht="10.5" customHeight="1">
      <c r="A46" s="103"/>
      <c r="B46" s="1176" t="s">
        <v>50</v>
      </c>
      <c r="C46" s="1177"/>
      <c r="D46" s="1178"/>
      <c r="E46" s="190"/>
      <c r="F46" s="189"/>
      <c r="G46" s="189"/>
      <c r="H46" s="189"/>
      <c r="I46" s="189"/>
      <c r="J46" s="189"/>
      <c r="K46" s="193">
        <f>SUM(K34:K45)</f>
        <v>56</v>
      </c>
      <c r="L46" s="192">
        <f>SUM(L34:L45)</f>
        <v>97</v>
      </c>
      <c r="M46" s="270"/>
      <c r="N46" s="271"/>
      <c r="O46" s="192"/>
      <c r="P46" s="191">
        <f>SUM(P34:P45)</f>
        <v>56</v>
      </c>
      <c r="Q46" s="128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</row>
    <row r="47" spans="1:82" s="4" customFormat="1" ht="10.5" customHeight="1">
      <c r="A47" s="103"/>
      <c r="B47" s="1144" t="s">
        <v>77</v>
      </c>
      <c r="C47" s="1144"/>
      <c r="D47" s="1144"/>
      <c r="E47" s="1112" t="s">
        <v>16</v>
      </c>
      <c r="F47" s="1175"/>
      <c r="G47" s="1175"/>
      <c r="H47" s="1175"/>
      <c r="I47" s="1175"/>
      <c r="J47" s="1175"/>
      <c r="K47" s="35">
        <v>6</v>
      </c>
      <c r="L47" s="109">
        <v>15</v>
      </c>
      <c r="M47" s="1112" t="s">
        <v>220</v>
      </c>
      <c r="N47" s="1175"/>
      <c r="O47" s="1175"/>
      <c r="P47" s="130">
        <v>10</v>
      </c>
      <c r="Q47" s="19">
        <v>7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</row>
    <row r="48" spans="1:82" s="4" customFormat="1" ht="10.5" customHeight="1">
      <c r="A48" s="103"/>
      <c r="B48" s="1080"/>
      <c r="C48" s="1101"/>
      <c r="D48" s="1102"/>
      <c r="E48" s="158" t="s">
        <v>412</v>
      </c>
      <c r="F48" s="156"/>
      <c r="G48" s="156"/>
      <c r="H48" s="156"/>
      <c r="I48" s="156"/>
      <c r="J48" s="156"/>
      <c r="K48" s="19">
        <v>3</v>
      </c>
      <c r="L48" s="157">
        <v>10</v>
      </c>
      <c r="M48" s="1112"/>
      <c r="N48" s="1175"/>
      <c r="O48" s="1175"/>
      <c r="P48" s="131"/>
      <c r="Q48" s="19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</row>
    <row r="49" spans="1:82" s="4" customFormat="1" ht="10.5" customHeight="1">
      <c r="A49" s="103"/>
      <c r="B49" s="1083"/>
      <c r="C49" s="1103"/>
      <c r="D49" s="1104"/>
      <c r="E49" s="158" t="s">
        <v>410</v>
      </c>
      <c r="F49" s="156"/>
      <c r="G49" s="156"/>
      <c r="H49" s="156"/>
      <c r="I49" s="156"/>
      <c r="J49" s="156"/>
      <c r="K49" s="19">
        <v>1</v>
      </c>
      <c r="L49" s="157">
        <v>2</v>
      </c>
      <c r="M49" s="183"/>
      <c r="N49" s="145"/>
      <c r="O49" s="145"/>
      <c r="P49" s="131"/>
      <c r="Q49" s="19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</row>
    <row r="50" spans="1:82" s="4" customFormat="1" ht="10.5" customHeight="1">
      <c r="A50" s="103"/>
      <c r="B50" s="1083"/>
      <c r="C50" s="1103"/>
      <c r="D50" s="1104"/>
      <c r="E50" s="158" t="s">
        <v>259</v>
      </c>
      <c r="F50" s="156"/>
      <c r="G50" s="156"/>
      <c r="H50" s="156"/>
      <c r="I50" s="156"/>
      <c r="J50" s="156"/>
      <c r="K50" s="19">
        <v>6</v>
      </c>
      <c r="L50" s="157">
        <v>12</v>
      </c>
      <c r="M50" s="183" t="s">
        <v>84</v>
      </c>
      <c r="N50" s="145"/>
      <c r="O50" s="145"/>
      <c r="P50" s="131">
        <v>16</v>
      </c>
      <c r="Q50" s="19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</row>
    <row r="51" spans="1:82" s="4" customFormat="1" ht="10.5" customHeight="1">
      <c r="A51" s="103"/>
      <c r="B51" s="1083"/>
      <c r="C51" s="1103"/>
      <c r="D51" s="1104"/>
      <c r="E51" s="158" t="s">
        <v>306</v>
      </c>
      <c r="F51" s="156"/>
      <c r="G51" s="156"/>
      <c r="H51" s="156"/>
      <c r="I51" s="156"/>
      <c r="J51" s="156"/>
      <c r="K51" s="19">
        <v>10</v>
      </c>
      <c r="L51" s="157">
        <v>23</v>
      </c>
      <c r="M51" s="183"/>
      <c r="N51" s="145"/>
      <c r="O51" s="145"/>
      <c r="P51" s="131"/>
      <c r="Q51" s="19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</row>
    <row r="52" spans="1:82" s="4" customFormat="1" ht="10.5" customHeight="1">
      <c r="A52" s="103"/>
      <c r="B52" s="1083"/>
      <c r="C52" s="1103"/>
      <c r="D52" s="1104"/>
      <c r="E52" s="158" t="s">
        <v>257</v>
      </c>
      <c r="F52" s="156"/>
      <c r="G52" s="156"/>
      <c r="H52" s="156"/>
      <c r="I52" s="156"/>
      <c r="J52" s="156"/>
      <c r="K52" s="19">
        <v>1</v>
      </c>
      <c r="L52" s="157">
        <v>4</v>
      </c>
      <c r="M52" s="183" t="s">
        <v>221</v>
      </c>
      <c r="N52" s="145"/>
      <c r="O52" s="145"/>
      <c r="P52" s="131">
        <v>15</v>
      </c>
      <c r="Q52" s="19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</row>
    <row r="53" spans="1:82" s="4" customFormat="1" ht="10.5" customHeight="1">
      <c r="A53" s="103"/>
      <c r="B53" s="1083"/>
      <c r="C53" s="1103"/>
      <c r="D53" s="1104"/>
      <c r="E53" s="158" t="s">
        <v>258</v>
      </c>
      <c r="F53" s="156"/>
      <c r="G53" s="156"/>
      <c r="H53" s="156"/>
      <c r="I53" s="156"/>
      <c r="J53" s="156"/>
      <c r="K53" s="19">
        <v>1</v>
      </c>
      <c r="L53" s="157">
        <v>9</v>
      </c>
      <c r="M53" s="183"/>
      <c r="N53" s="145"/>
      <c r="O53" s="145"/>
      <c r="P53" s="131"/>
      <c r="Q53" s="19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</row>
    <row r="54" spans="1:82" s="4" customFormat="1" ht="10.5" customHeight="1">
      <c r="A54" s="103"/>
      <c r="B54" s="1083"/>
      <c r="C54" s="1103"/>
      <c r="D54" s="1104"/>
      <c r="E54" s="158" t="s">
        <v>411</v>
      </c>
      <c r="F54" s="156"/>
      <c r="G54" s="156"/>
      <c r="H54" s="156"/>
      <c r="I54" s="156"/>
      <c r="J54" s="156"/>
      <c r="K54" s="19">
        <v>3</v>
      </c>
      <c r="L54" s="157">
        <v>7</v>
      </c>
      <c r="M54" s="183"/>
      <c r="N54" s="145"/>
      <c r="O54" s="145"/>
      <c r="P54" s="131"/>
      <c r="Q54" s="19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</row>
    <row r="55" spans="1:82" s="4" customFormat="1" ht="10.5" customHeight="1">
      <c r="A55" s="103"/>
      <c r="B55" s="1083"/>
      <c r="C55" s="1103"/>
      <c r="D55" s="1104"/>
      <c r="E55" s="158" t="s">
        <v>371</v>
      </c>
      <c r="F55" s="156"/>
      <c r="G55" s="156"/>
      <c r="H55" s="156"/>
      <c r="I55" s="156"/>
      <c r="J55" s="156"/>
      <c r="K55" s="19">
        <v>10</v>
      </c>
      <c r="L55" s="157">
        <v>16</v>
      </c>
      <c r="M55" s="183"/>
      <c r="N55" s="145"/>
      <c r="O55" s="145"/>
      <c r="P55" s="131"/>
      <c r="Q55" s="19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</row>
    <row r="56" spans="1:82" s="4" customFormat="1" ht="10.5" customHeight="1">
      <c r="A56" s="103"/>
      <c r="B56" s="1083"/>
      <c r="C56" s="1103"/>
      <c r="D56" s="1104"/>
      <c r="E56" s="158" t="s">
        <v>418</v>
      </c>
      <c r="F56" s="156"/>
      <c r="G56" s="156"/>
      <c r="H56" s="156"/>
      <c r="I56" s="156"/>
      <c r="J56" s="156"/>
      <c r="K56" s="19">
        <v>1</v>
      </c>
      <c r="L56" s="157">
        <v>2</v>
      </c>
      <c r="M56" s="183" t="s">
        <v>446</v>
      </c>
      <c r="N56" s="145"/>
      <c r="O56" s="145"/>
      <c r="P56" s="131">
        <v>1</v>
      </c>
      <c r="Q56" s="19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</row>
    <row r="57" spans="1:82" s="4" customFormat="1" ht="10.5" customHeight="1">
      <c r="A57" s="103"/>
      <c r="B57" s="1083"/>
      <c r="C57" s="1103"/>
      <c r="D57" s="1104"/>
      <c r="E57" s="158" t="s">
        <v>269</v>
      </c>
      <c r="F57" s="156"/>
      <c r="G57" s="156"/>
      <c r="H57" s="156"/>
      <c r="I57" s="156"/>
      <c r="J57" s="156"/>
      <c r="K57" s="19">
        <v>0</v>
      </c>
      <c r="L57" s="157">
        <v>1</v>
      </c>
      <c r="M57" s="276"/>
      <c r="N57" s="160"/>
      <c r="O57" s="5"/>
      <c r="Q57" s="19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</row>
    <row r="58" spans="1:82" s="4" customFormat="1" ht="10.5" customHeight="1">
      <c r="A58" s="103"/>
      <c r="B58" s="1083"/>
      <c r="C58" s="1103"/>
      <c r="D58" s="1104"/>
      <c r="E58" s="158" t="s">
        <v>431</v>
      </c>
      <c r="F58" s="156"/>
      <c r="G58" s="156"/>
      <c r="H58" s="156"/>
      <c r="I58" s="156"/>
      <c r="J58" s="156"/>
      <c r="K58" s="19">
        <v>0</v>
      </c>
      <c r="L58" s="157">
        <v>1</v>
      </c>
      <c r="M58" s="276"/>
      <c r="N58" s="904"/>
      <c r="O58" s="5"/>
      <c r="P58" s="276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</row>
    <row r="59" spans="1:82" s="4" customFormat="1" ht="10.5" customHeight="1" thickBot="1">
      <c r="A59" s="103"/>
      <c r="B59" s="1083"/>
      <c r="C59" s="1103"/>
      <c r="D59" s="1104"/>
      <c r="E59" s="158" t="s">
        <v>267</v>
      </c>
      <c r="F59" s="156"/>
      <c r="G59" s="156"/>
      <c r="H59" s="156"/>
      <c r="I59" s="156"/>
      <c r="J59" s="156"/>
      <c r="K59" s="19">
        <v>0</v>
      </c>
      <c r="L59" s="157">
        <v>1</v>
      </c>
      <c r="M59" s="158"/>
      <c r="N59" s="156"/>
      <c r="O59" s="157"/>
      <c r="P59" s="131"/>
      <c r="Q59" s="19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</row>
    <row r="60" spans="1:82" s="4" customFormat="1" ht="10.5" customHeight="1" thickBot="1">
      <c r="A60" s="103"/>
      <c r="B60" s="1085" t="s">
        <v>50</v>
      </c>
      <c r="C60" s="1086"/>
      <c r="D60" s="1108"/>
      <c r="E60" s="135"/>
      <c r="F60" s="133"/>
      <c r="G60" s="133"/>
      <c r="H60" s="133"/>
      <c r="I60" s="133"/>
      <c r="J60" s="133"/>
      <c r="K60" s="138">
        <f>SUM(K47:K59)</f>
        <v>42</v>
      </c>
      <c r="L60" s="137">
        <f>SUM(L47:L59)</f>
        <v>103</v>
      </c>
      <c r="M60" s="136"/>
      <c r="N60" s="132"/>
      <c r="O60" s="137"/>
      <c r="P60" s="132">
        <f>SUM(P47:P59)</f>
        <v>42</v>
      </c>
      <c r="Q60" s="558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</row>
    <row r="61" spans="1:82" s="4" customFormat="1" ht="10.5" customHeight="1" thickTop="1">
      <c r="A61" s="103"/>
      <c r="B61" s="1087" t="s">
        <v>73</v>
      </c>
      <c r="C61" s="1087"/>
      <c r="D61" s="1087"/>
      <c r="E61" s="1109"/>
      <c r="F61" s="1110"/>
      <c r="G61" s="1110"/>
      <c r="H61" s="1110"/>
      <c r="I61" s="1110"/>
      <c r="J61" s="1110"/>
      <c r="K61" s="129">
        <f>K46+K60</f>
        <v>98</v>
      </c>
      <c r="L61" s="129">
        <f>L46+L60</f>
        <v>200</v>
      </c>
      <c r="M61" s="1109"/>
      <c r="N61" s="1110"/>
      <c r="O61" s="1111"/>
      <c r="P61" s="129">
        <f>P46+P60</f>
        <v>98</v>
      </c>
      <c r="Q61" s="558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</row>
    <row r="62" spans="2:17" s="20" customFormat="1" ht="10.5" customHeight="1">
      <c r="B62" s="120"/>
      <c r="C62" s="120"/>
      <c r="D62" s="120"/>
      <c r="E62" s="102"/>
      <c r="F62" s="102"/>
      <c r="G62" s="102"/>
      <c r="H62" s="102"/>
      <c r="I62" s="102"/>
      <c r="J62" s="102"/>
      <c r="K62" s="41"/>
      <c r="L62" s="41"/>
      <c r="M62" s="102"/>
      <c r="N62" s="102"/>
      <c r="O62" s="102"/>
      <c r="P62" s="41"/>
      <c r="Q62" s="41"/>
    </row>
    <row r="63" spans="1:17" ht="10.5" customHeight="1">
      <c r="A63" s="1168" t="s">
        <v>86</v>
      </c>
      <c r="B63" s="963"/>
      <c r="C63" s="963"/>
      <c r="D63" s="965"/>
      <c r="E63" s="18"/>
      <c r="F63" s="18"/>
      <c r="G63" s="18"/>
      <c r="H63" s="18"/>
      <c r="I63" s="18"/>
      <c r="J63" s="18"/>
      <c r="K63" s="20"/>
      <c r="L63" s="20"/>
      <c r="M63" s="20"/>
      <c r="N63" s="18"/>
      <c r="O63" s="18"/>
      <c r="P63" s="20"/>
      <c r="Q63" s="20"/>
    </row>
    <row r="64" spans="1:17" ht="10.5" customHeight="1">
      <c r="A64" s="94"/>
      <c r="B64" s="94"/>
      <c r="C64" s="94"/>
      <c r="D64" s="94"/>
      <c r="E64" s="18"/>
      <c r="F64" s="18"/>
      <c r="G64" s="18"/>
      <c r="H64" s="20"/>
      <c r="I64" s="18"/>
      <c r="J64" s="18"/>
      <c r="K64" s="161"/>
      <c r="L64" s="161"/>
      <c r="M64" s="161"/>
      <c r="N64" s="161"/>
      <c r="O64" s="161"/>
      <c r="P64" s="161"/>
      <c r="Q64" s="161"/>
    </row>
    <row r="65" spans="1:82" ht="15.75" customHeight="1" thickBot="1">
      <c r="A65" s="20"/>
      <c r="B65" s="18"/>
      <c r="C65" s="20"/>
      <c r="E65" s="1169" t="s">
        <v>75</v>
      </c>
      <c r="F65" s="1170"/>
      <c r="G65" s="1170"/>
      <c r="H65" s="1170"/>
      <c r="I65" s="1170"/>
      <c r="J65" s="1171"/>
      <c r="K65" s="294" t="s">
        <v>80</v>
      </c>
      <c r="L65" s="293" t="s">
        <v>72</v>
      </c>
      <c r="M65" s="1146" t="s">
        <v>71</v>
      </c>
      <c r="N65" s="1130"/>
      <c r="O65" s="1131"/>
      <c r="P65" s="549" t="s">
        <v>81</v>
      </c>
      <c r="Q65" s="557" t="s">
        <v>254</v>
      </c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</row>
    <row r="66" spans="1:82" s="4" customFormat="1" ht="12.75" customHeight="1" thickBot="1">
      <c r="A66" s="20"/>
      <c r="B66" s="1172" t="s">
        <v>76</v>
      </c>
      <c r="C66" s="1093"/>
      <c r="D66" s="1094"/>
      <c r="E66" s="1113" t="s">
        <v>262</v>
      </c>
      <c r="F66" s="1113"/>
      <c r="G66" s="1113"/>
      <c r="H66" s="1113"/>
      <c r="I66" s="1113"/>
      <c r="J66" s="1173"/>
      <c r="K66" s="260">
        <v>23</v>
      </c>
      <c r="L66" s="126">
        <v>28</v>
      </c>
      <c r="M66" s="1154" t="s">
        <v>222</v>
      </c>
      <c r="N66" s="1174"/>
      <c r="O66" s="1156"/>
      <c r="P66" s="107">
        <v>23</v>
      </c>
      <c r="Q66" s="174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</row>
    <row r="67" spans="1:82" s="4" customFormat="1" ht="10.5" customHeight="1">
      <c r="A67" s="28"/>
      <c r="B67" s="20"/>
      <c r="C67" s="20"/>
      <c r="D67" s="20"/>
      <c r="E67" s="106" t="s">
        <v>364</v>
      </c>
      <c r="F67" s="108"/>
      <c r="G67" s="108"/>
      <c r="H67" s="108"/>
      <c r="I67" s="108"/>
      <c r="J67" s="109"/>
      <c r="K67" s="139">
        <v>0</v>
      </c>
      <c r="L67" s="126">
        <v>1</v>
      </c>
      <c r="M67" s="131"/>
      <c r="N67" s="159"/>
      <c r="O67" s="29"/>
      <c r="P67" s="276"/>
      <c r="Q67" s="4">
        <v>16</v>
      </c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</row>
    <row r="68" spans="1:82" s="19" customFormat="1" ht="10.5" customHeight="1">
      <c r="A68" s="28"/>
      <c r="B68" s="20"/>
      <c r="C68" s="20"/>
      <c r="D68" s="20"/>
      <c r="E68" s="106" t="s">
        <v>365</v>
      </c>
      <c r="F68" s="108"/>
      <c r="G68" s="108"/>
      <c r="H68" s="108"/>
      <c r="I68" s="108"/>
      <c r="J68" s="109"/>
      <c r="K68" s="108">
        <v>2</v>
      </c>
      <c r="L68" s="128">
        <v>8</v>
      </c>
      <c r="M68" s="106"/>
      <c r="N68" s="108"/>
      <c r="O68" s="109"/>
      <c r="P68" s="106"/>
      <c r="Q68" s="128">
        <v>7</v>
      </c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</row>
    <row r="69" spans="1:82" s="19" customFormat="1" ht="10.5" customHeight="1">
      <c r="A69" s="20"/>
      <c r="B69" s="20"/>
      <c r="C69" s="20"/>
      <c r="D69" s="20"/>
      <c r="E69" s="106" t="s">
        <v>456</v>
      </c>
      <c r="F69" s="108"/>
      <c r="G69" s="108"/>
      <c r="H69" s="108"/>
      <c r="I69" s="108"/>
      <c r="J69" s="109"/>
      <c r="K69" s="108">
        <v>1</v>
      </c>
      <c r="L69" s="128">
        <v>9</v>
      </c>
      <c r="M69" s="106"/>
      <c r="N69" s="108"/>
      <c r="O69" s="109"/>
      <c r="P69" s="106"/>
      <c r="Q69" s="128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</row>
    <row r="70" spans="1:82" s="19" customFormat="1" ht="10.5" customHeight="1">
      <c r="A70" s="20"/>
      <c r="B70" s="20"/>
      <c r="C70" s="20"/>
      <c r="D70" s="20"/>
      <c r="E70" s="106" t="s">
        <v>224</v>
      </c>
      <c r="F70" s="108"/>
      <c r="G70" s="108"/>
      <c r="H70" s="108" t="s">
        <v>373</v>
      </c>
      <c r="I70" s="108"/>
      <c r="J70" s="109"/>
      <c r="K70" s="108">
        <v>3</v>
      </c>
      <c r="L70" s="128">
        <v>3</v>
      </c>
      <c r="M70" s="106" t="s">
        <v>344</v>
      </c>
      <c r="N70" s="108"/>
      <c r="O70" s="109"/>
      <c r="P70" s="106">
        <v>7</v>
      </c>
      <c r="Q70" s="128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</row>
    <row r="71" spans="1:82" s="19" customFormat="1" ht="10.5" customHeight="1">
      <c r="A71" s="20"/>
      <c r="B71" s="20"/>
      <c r="C71" s="20"/>
      <c r="D71" s="20"/>
      <c r="E71" s="106" t="s">
        <v>374</v>
      </c>
      <c r="F71" s="108"/>
      <c r="G71" s="108"/>
      <c r="H71" s="108"/>
      <c r="I71" s="108"/>
      <c r="J71" s="109"/>
      <c r="K71" s="108">
        <v>5</v>
      </c>
      <c r="L71" s="128">
        <v>8</v>
      </c>
      <c r="M71" s="106"/>
      <c r="N71" s="108"/>
      <c r="O71" s="109"/>
      <c r="P71" s="106"/>
      <c r="Q71" s="128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</row>
    <row r="72" spans="1:82" s="19" customFormat="1" ht="10.5" customHeight="1">
      <c r="A72" s="20"/>
      <c r="B72" s="20"/>
      <c r="C72" s="20"/>
      <c r="D72" s="20"/>
      <c r="E72" s="1112" t="s">
        <v>260</v>
      </c>
      <c r="F72" s="1175"/>
      <c r="G72" s="1175"/>
      <c r="H72" s="1175"/>
      <c r="I72" s="1175"/>
      <c r="J72" s="1114"/>
      <c r="K72" s="108">
        <v>0</v>
      </c>
      <c r="L72" s="128">
        <v>0</v>
      </c>
      <c r="M72" s="106" t="s">
        <v>82</v>
      </c>
      <c r="N72" s="108"/>
      <c r="O72" s="109"/>
      <c r="P72" s="106">
        <v>22</v>
      </c>
      <c r="Q72" s="128">
        <v>9</v>
      </c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</row>
    <row r="73" spans="1:82" s="19" customFormat="1" ht="10.5" customHeight="1">
      <c r="A73" s="20"/>
      <c r="B73" s="20"/>
      <c r="C73" s="20"/>
      <c r="D73" s="20"/>
      <c r="E73" s="106" t="s">
        <v>263</v>
      </c>
      <c r="F73" s="108"/>
      <c r="G73" s="108"/>
      <c r="H73" s="108"/>
      <c r="I73" s="108"/>
      <c r="J73" s="109"/>
      <c r="K73" s="108">
        <v>2</v>
      </c>
      <c r="L73" s="128">
        <v>2</v>
      </c>
      <c r="M73" s="106"/>
      <c r="N73" s="108"/>
      <c r="O73" s="109"/>
      <c r="P73" s="106"/>
      <c r="Q73" s="128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</row>
    <row r="74" spans="1:82" s="19" customFormat="1" ht="10.5" customHeight="1">
      <c r="A74" s="20"/>
      <c r="B74" s="20"/>
      <c r="C74" s="20"/>
      <c r="D74" s="20"/>
      <c r="E74" s="106" t="s">
        <v>457</v>
      </c>
      <c r="F74" s="108"/>
      <c r="G74" s="108"/>
      <c r="H74" s="108"/>
      <c r="I74" s="108"/>
      <c r="J74" s="109"/>
      <c r="K74" s="108">
        <v>1</v>
      </c>
      <c r="L74" s="128">
        <v>4</v>
      </c>
      <c r="M74" s="106"/>
      <c r="N74" s="108"/>
      <c r="O74" s="109"/>
      <c r="P74" s="106"/>
      <c r="Q74" s="128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</row>
    <row r="75" spans="1:82" s="19" customFormat="1" ht="10.5" customHeight="1">
      <c r="A75" s="20"/>
      <c r="B75" s="20"/>
      <c r="C75" s="20"/>
      <c r="D75" s="20"/>
      <c r="E75" s="106" t="s">
        <v>265</v>
      </c>
      <c r="F75" s="108"/>
      <c r="G75" s="108"/>
      <c r="H75" s="108"/>
      <c r="I75" s="108"/>
      <c r="J75" s="109"/>
      <c r="K75" s="108">
        <v>6</v>
      </c>
      <c r="L75" s="128">
        <v>4</v>
      </c>
      <c r="M75" s="106"/>
      <c r="N75" s="108"/>
      <c r="O75" s="109"/>
      <c r="P75" s="106"/>
      <c r="Q75" s="128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</row>
    <row r="76" spans="1:82" s="19" customFormat="1" ht="10.5" customHeight="1">
      <c r="A76" s="20"/>
      <c r="B76" s="20"/>
      <c r="C76" s="20"/>
      <c r="D76" s="20"/>
      <c r="E76" s="106" t="s">
        <v>269</v>
      </c>
      <c r="F76" s="108"/>
      <c r="G76" s="108"/>
      <c r="H76" s="108"/>
      <c r="I76" s="108"/>
      <c r="J76" s="109"/>
      <c r="K76" s="108">
        <v>4</v>
      </c>
      <c r="L76" s="128">
        <v>4</v>
      </c>
      <c r="M76" s="106"/>
      <c r="N76" s="108"/>
      <c r="O76" s="109"/>
      <c r="P76" s="106"/>
      <c r="Q76" s="128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</row>
    <row r="77" spans="1:82" s="19" customFormat="1" ht="10.5" customHeight="1">
      <c r="A77" s="20"/>
      <c r="B77" s="20"/>
      <c r="C77" s="20"/>
      <c r="D77" s="20"/>
      <c r="E77" s="106" t="s">
        <v>307</v>
      </c>
      <c r="F77" s="108"/>
      <c r="G77" s="108"/>
      <c r="H77" s="108"/>
      <c r="I77" s="108"/>
      <c r="J77" s="109"/>
      <c r="K77" s="108">
        <v>0</v>
      </c>
      <c r="L77" s="128">
        <v>1</v>
      </c>
      <c r="M77" s="106"/>
      <c r="N77" s="108"/>
      <c r="O77" s="109"/>
      <c r="P77" s="106"/>
      <c r="Q77" s="128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</row>
    <row r="78" spans="1:82" s="19" customFormat="1" ht="10.5" customHeight="1">
      <c r="A78" s="20"/>
      <c r="B78" s="20"/>
      <c r="C78" s="20"/>
      <c r="D78" s="20"/>
      <c r="E78" s="106" t="s">
        <v>407</v>
      </c>
      <c r="F78" s="108"/>
      <c r="G78" s="108"/>
      <c r="H78" s="108"/>
      <c r="I78" s="108"/>
      <c r="J78" s="109"/>
      <c r="K78" s="108">
        <v>0</v>
      </c>
      <c r="L78" s="128">
        <v>2</v>
      </c>
      <c r="M78" s="106"/>
      <c r="N78" s="108"/>
      <c r="O78" s="109"/>
      <c r="P78" s="106"/>
      <c r="Q78" s="128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</row>
    <row r="79" spans="1:82" s="19" customFormat="1" ht="10.5" customHeight="1">
      <c r="A79" s="20"/>
      <c r="B79" s="20"/>
      <c r="C79" s="20"/>
      <c r="D79" s="20"/>
      <c r="E79" s="106" t="s">
        <v>311</v>
      </c>
      <c r="F79" s="108"/>
      <c r="G79" s="108"/>
      <c r="H79" s="108"/>
      <c r="I79" s="108"/>
      <c r="J79" s="109"/>
      <c r="K79" s="108">
        <v>2</v>
      </c>
      <c r="L79" s="128">
        <v>2</v>
      </c>
      <c r="M79" s="106"/>
      <c r="N79" s="108"/>
      <c r="O79" s="109"/>
      <c r="P79" s="106"/>
      <c r="Q79" s="128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</row>
    <row r="80" spans="1:82" s="19" customFormat="1" ht="10.5" customHeight="1">
      <c r="A80" s="20"/>
      <c r="B80" s="20"/>
      <c r="C80" s="20"/>
      <c r="D80" s="20"/>
      <c r="E80" s="106" t="s">
        <v>482</v>
      </c>
      <c r="F80" s="108"/>
      <c r="G80" s="108"/>
      <c r="H80" s="108"/>
      <c r="I80" s="108"/>
      <c r="J80" s="109"/>
      <c r="K80" s="108">
        <v>0</v>
      </c>
      <c r="L80" s="128">
        <v>1</v>
      </c>
      <c r="M80" s="106"/>
      <c r="N80" s="108"/>
      <c r="O80" s="109"/>
      <c r="P80" s="106"/>
      <c r="Q80" s="128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</row>
    <row r="81" spans="1:82" s="19" customFormat="1" ht="10.5" customHeight="1">
      <c r="A81" s="20"/>
      <c r="B81" s="20"/>
      <c r="C81" s="20"/>
      <c r="D81" s="20"/>
      <c r="E81" s="106" t="s">
        <v>363</v>
      </c>
      <c r="F81" s="108"/>
      <c r="G81" s="108"/>
      <c r="H81" s="108"/>
      <c r="I81" s="108"/>
      <c r="J81" s="109"/>
      <c r="K81" s="108">
        <v>2</v>
      </c>
      <c r="L81" s="128">
        <v>5</v>
      </c>
      <c r="M81" s="106"/>
      <c r="N81" s="108"/>
      <c r="O81" s="109"/>
      <c r="P81" s="106"/>
      <c r="Q81" s="128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</row>
    <row r="82" spans="1:82" s="19" customFormat="1" ht="10.5" customHeight="1">
      <c r="A82" s="20"/>
      <c r="B82" s="20"/>
      <c r="C82" s="20"/>
      <c r="D82" s="20"/>
      <c r="E82" s="106" t="s">
        <v>372</v>
      </c>
      <c r="F82" s="108"/>
      <c r="G82" s="108"/>
      <c r="H82" s="108"/>
      <c r="I82" s="108"/>
      <c r="J82" s="109"/>
      <c r="K82" s="108">
        <v>2</v>
      </c>
      <c r="L82" s="128">
        <v>3</v>
      </c>
      <c r="M82" s="106"/>
      <c r="N82" s="108"/>
      <c r="O82" s="109"/>
      <c r="P82" s="106"/>
      <c r="Q82" s="128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</row>
    <row r="83" spans="1:82" s="19" customFormat="1" ht="10.5" customHeight="1">
      <c r="A83" s="20"/>
      <c r="B83" s="20"/>
      <c r="C83" s="20"/>
      <c r="D83" s="20"/>
      <c r="E83" s="106" t="s">
        <v>376</v>
      </c>
      <c r="F83" s="108"/>
      <c r="G83" s="108"/>
      <c r="H83" s="108"/>
      <c r="I83" s="108"/>
      <c r="J83" s="109"/>
      <c r="K83" s="108">
        <v>1</v>
      </c>
      <c r="L83" s="128">
        <v>0</v>
      </c>
      <c r="M83" s="106"/>
      <c r="N83" s="108"/>
      <c r="O83" s="109"/>
      <c r="P83" s="106"/>
      <c r="Q83" s="128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</row>
    <row r="84" spans="1:82" s="19" customFormat="1" ht="10.5" customHeight="1">
      <c r="A84" s="20"/>
      <c r="B84" s="20"/>
      <c r="C84" s="20"/>
      <c r="D84" s="20"/>
      <c r="E84" s="158" t="s">
        <v>264</v>
      </c>
      <c r="F84" s="108"/>
      <c r="G84" s="108"/>
      <c r="H84" s="108"/>
      <c r="I84" s="108"/>
      <c r="J84" s="109"/>
      <c r="K84" s="108">
        <v>10</v>
      </c>
      <c r="L84" s="128">
        <v>14</v>
      </c>
      <c r="M84" s="106" t="s">
        <v>220</v>
      </c>
      <c r="N84" s="108"/>
      <c r="O84" s="109"/>
      <c r="P84" s="106">
        <v>15</v>
      </c>
      <c r="Q84" s="128">
        <v>7</v>
      </c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</row>
    <row r="85" spans="1:82" s="19" customFormat="1" ht="10.5" customHeight="1">
      <c r="A85" s="20"/>
      <c r="B85" s="20"/>
      <c r="C85" s="20"/>
      <c r="D85" s="20"/>
      <c r="E85" s="106"/>
      <c r="F85" s="108"/>
      <c r="G85" s="108"/>
      <c r="H85" s="108"/>
      <c r="I85" s="108"/>
      <c r="J85" s="109"/>
      <c r="K85" s="108">
        <v>0</v>
      </c>
      <c r="L85" s="128">
        <v>0</v>
      </c>
      <c r="M85" s="106" t="s">
        <v>315</v>
      </c>
      <c r="N85" s="108"/>
      <c r="O85" s="109"/>
      <c r="P85" s="106">
        <v>1</v>
      </c>
      <c r="Q85" s="128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</row>
    <row r="86" spans="1:82" s="19" customFormat="1" ht="10.5" customHeight="1">
      <c r="A86" s="20"/>
      <c r="B86" s="20"/>
      <c r="C86" s="20"/>
      <c r="D86" s="20"/>
      <c r="E86" s="106" t="s">
        <v>275</v>
      </c>
      <c r="F86" s="108"/>
      <c r="G86" s="108"/>
      <c r="H86" s="108"/>
      <c r="I86" s="108"/>
      <c r="J86" s="109"/>
      <c r="K86" s="108">
        <v>1</v>
      </c>
      <c r="L86" s="128">
        <v>0</v>
      </c>
      <c r="M86" s="106" t="s">
        <v>89</v>
      </c>
      <c r="N86" s="108"/>
      <c r="O86" s="109"/>
      <c r="P86" s="106">
        <v>5</v>
      </c>
      <c r="Q86" s="128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</row>
    <row r="87" spans="1:82" s="19" customFormat="1" ht="10.5" customHeight="1">
      <c r="A87" s="20"/>
      <c r="B87" s="20"/>
      <c r="C87" s="20"/>
      <c r="D87" s="20"/>
      <c r="E87" s="106" t="s">
        <v>310</v>
      </c>
      <c r="F87" s="108"/>
      <c r="G87" s="108"/>
      <c r="H87" s="108"/>
      <c r="I87" s="108"/>
      <c r="J87" s="109"/>
      <c r="K87" s="108">
        <v>4</v>
      </c>
      <c r="L87" s="128">
        <v>0</v>
      </c>
      <c r="M87" s="106" t="s">
        <v>305</v>
      </c>
      <c r="N87" s="108"/>
      <c r="O87" s="109"/>
      <c r="P87" s="106">
        <v>6</v>
      </c>
      <c r="Q87" s="128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</row>
    <row r="88" spans="1:82" s="19" customFormat="1" ht="10.5" customHeight="1">
      <c r="A88" s="20"/>
      <c r="B88" s="20"/>
      <c r="C88" s="20"/>
      <c r="D88" s="20"/>
      <c r="E88" s="106" t="s">
        <v>327</v>
      </c>
      <c r="F88" s="108"/>
      <c r="G88" s="108"/>
      <c r="H88" s="108"/>
      <c r="I88" s="108"/>
      <c r="J88" s="109"/>
      <c r="K88" s="108">
        <v>5</v>
      </c>
      <c r="L88" s="128">
        <v>8</v>
      </c>
      <c r="M88" s="106"/>
      <c r="N88" s="108"/>
      <c r="O88" s="109"/>
      <c r="P88" s="106"/>
      <c r="Q88" s="128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</row>
    <row r="89" spans="1:82" s="19" customFormat="1" ht="10.5" customHeight="1">
      <c r="A89" s="20"/>
      <c r="B89" s="20"/>
      <c r="C89" s="20"/>
      <c r="D89" s="20"/>
      <c r="E89" s="106" t="s">
        <v>268</v>
      </c>
      <c r="F89" s="108"/>
      <c r="G89" s="108"/>
      <c r="H89" s="108"/>
      <c r="I89" s="108"/>
      <c r="J89" s="109"/>
      <c r="K89" s="108">
        <v>8</v>
      </c>
      <c r="L89" s="128">
        <v>6</v>
      </c>
      <c r="M89" s="106"/>
      <c r="N89" s="156"/>
      <c r="O89" s="109"/>
      <c r="P89" s="106"/>
      <c r="Q89" s="128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</row>
    <row r="90" spans="1:82" s="19" customFormat="1" ht="10.5" customHeight="1">
      <c r="A90" s="20"/>
      <c r="B90" s="20"/>
      <c r="C90" s="20"/>
      <c r="D90" s="20"/>
      <c r="E90" s="106" t="s">
        <v>366</v>
      </c>
      <c r="F90" s="108"/>
      <c r="G90" s="108"/>
      <c r="H90" s="108"/>
      <c r="I90" s="108"/>
      <c r="J90" s="109"/>
      <c r="K90" s="108">
        <v>1</v>
      </c>
      <c r="L90" s="128">
        <v>2</v>
      </c>
      <c r="M90" s="106" t="s">
        <v>87</v>
      </c>
      <c r="N90" s="41"/>
      <c r="O90" s="109"/>
      <c r="P90" s="106">
        <v>11</v>
      </c>
      <c r="Q90" s="128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</row>
    <row r="91" spans="1:82" s="19" customFormat="1" ht="10.5" customHeight="1">
      <c r="A91" s="20"/>
      <c r="B91" s="20"/>
      <c r="C91" s="20"/>
      <c r="D91" s="20"/>
      <c r="E91" s="106" t="s">
        <v>367</v>
      </c>
      <c r="F91" s="108"/>
      <c r="G91" s="108"/>
      <c r="H91" s="108"/>
      <c r="I91" s="108"/>
      <c r="J91" s="109"/>
      <c r="K91" s="108">
        <v>1</v>
      </c>
      <c r="L91" s="128">
        <v>2</v>
      </c>
      <c r="M91" s="131"/>
      <c r="N91" s="159"/>
      <c r="O91" s="29"/>
      <c r="Q91" s="128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</row>
    <row r="92" spans="1:82" s="19" customFormat="1" ht="10.5" customHeight="1">
      <c r="A92" s="20"/>
      <c r="B92" s="20"/>
      <c r="C92" s="20"/>
      <c r="D92" s="20"/>
      <c r="E92" s="106" t="s">
        <v>368</v>
      </c>
      <c r="F92" s="108"/>
      <c r="G92" s="108"/>
      <c r="H92" s="108"/>
      <c r="I92" s="108"/>
      <c r="J92" s="109"/>
      <c r="K92" s="108">
        <v>7</v>
      </c>
      <c r="L92" s="128">
        <v>7</v>
      </c>
      <c r="M92" s="106" t="s">
        <v>85</v>
      </c>
      <c r="N92" s="108"/>
      <c r="O92" s="109"/>
      <c r="P92" s="128">
        <v>8</v>
      </c>
      <c r="Q92" s="128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</row>
    <row r="93" spans="1:82" s="19" customFormat="1" ht="10.5" customHeight="1">
      <c r="A93" s="20"/>
      <c r="B93" s="20"/>
      <c r="C93" s="20"/>
      <c r="D93" s="20"/>
      <c r="E93" s="106" t="s">
        <v>261</v>
      </c>
      <c r="F93" s="108"/>
      <c r="G93" s="108"/>
      <c r="H93" s="108"/>
      <c r="I93" s="108"/>
      <c r="J93" s="109"/>
      <c r="K93" s="108">
        <v>2</v>
      </c>
      <c r="L93" s="128">
        <v>3</v>
      </c>
      <c r="M93" s="106"/>
      <c r="N93" s="108"/>
      <c r="O93" s="109"/>
      <c r="P93" s="128"/>
      <c r="Q93" s="128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</row>
    <row r="94" spans="1:82" s="19" customFormat="1" ht="10.5" customHeight="1">
      <c r="A94" s="20"/>
      <c r="B94" s="20"/>
      <c r="C94" s="20"/>
      <c r="D94" s="20"/>
      <c r="E94" s="106" t="s">
        <v>257</v>
      </c>
      <c r="F94" s="108"/>
      <c r="G94" s="108"/>
      <c r="H94" s="108"/>
      <c r="I94" s="108"/>
      <c r="J94" s="109"/>
      <c r="K94" s="108">
        <v>0</v>
      </c>
      <c r="L94" s="128">
        <v>2</v>
      </c>
      <c r="M94" s="106" t="s">
        <v>221</v>
      </c>
      <c r="N94" s="108"/>
      <c r="O94" s="109"/>
      <c r="P94" s="128">
        <v>6</v>
      </c>
      <c r="Q94" s="128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</row>
    <row r="95" spans="1:82" s="4" customFormat="1" ht="10.5" customHeight="1">
      <c r="A95" s="20"/>
      <c r="B95" s="20"/>
      <c r="C95" s="20"/>
      <c r="D95" s="20"/>
      <c r="E95" s="106" t="s">
        <v>258</v>
      </c>
      <c r="F95" s="108"/>
      <c r="G95" s="108"/>
      <c r="H95" s="108"/>
      <c r="I95" s="108"/>
      <c r="J95" s="109"/>
      <c r="K95" s="108">
        <v>1</v>
      </c>
      <c r="L95" s="127">
        <v>3</v>
      </c>
      <c r="M95" s="107"/>
      <c r="N95" s="108"/>
      <c r="O95" s="109"/>
      <c r="P95" s="143"/>
      <c r="Q95" s="128">
        <v>6</v>
      </c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</row>
    <row r="96" spans="1:111" s="100" customFormat="1" ht="10.5" customHeight="1">
      <c r="A96" s="20"/>
      <c r="B96" s="20"/>
      <c r="C96" s="20"/>
      <c r="D96" s="20"/>
      <c r="E96" s="158" t="s">
        <v>224</v>
      </c>
      <c r="F96" s="156"/>
      <c r="G96" s="156"/>
      <c r="H96" s="156"/>
      <c r="I96" s="156"/>
      <c r="J96" s="157"/>
      <c r="K96" s="157">
        <v>2</v>
      </c>
      <c r="L96" s="155">
        <v>3</v>
      </c>
      <c r="M96" s="141"/>
      <c r="N96" s="156"/>
      <c r="O96" s="157"/>
      <c r="P96" s="158"/>
      <c r="Q96" s="128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74"/>
    </row>
    <row r="97" spans="1:111" s="100" customFormat="1" ht="10.5" customHeight="1">
      <c r="A97" s="20"/>
      <c r="B97" s="20"/>
      <c r="C97" s="20"/>
      <c r="D97" s="20"/>
      <c r="E97" s="106" t="s">
        <v>371</v>
      </c>
      <c r="F97" s="108"/>
      <c r="G97" s="108"/>
      <c r="H97" s="108"/>
      <c r="I97" s="108"/>
      <c r="J97" s="109"/>
      <c r="K97" s="108">
        <v>3</v>
      </c>
      <c r="L97" s="155">
        <v>15</v>
      </c>
      <c r="M97" s="107"/>
      <c r="N97" s="108"/>
      <c r="O97" s="109"/>
      <c r="P97" s="106"/>
      <c r="Q97" s="128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74"/>
    </row>
    <row r="98" spans="1:111" s="100" customFormat="1" ht="10.5" customHeight="1">
      <c r="A98" s="20"/>
      <c r="B98" s="20"/>
      <c r="C98" s="20"/>
      <c r="D98" s="20"/>
      <c r="E98" s="106" t="s">
        <v>306</v>
      </c>
      <c r="F98" s="108"/>
      <c r="G98" s="108"/>
      <c r="H98" s="108"/>
      <c r="I98" s="108"/>
      <c r="J98" s="109"/>
      <c r="K98" s="108">
        <v>1</v>
      </c>
      <c r="L98" s="155">
        <v>1</v>
      </c>
      <c r="M98" s="107" t="s">
        <v>276</v>
      </c>
      <c r="N98" s="108"/>
      <c r="O98" s="109"/>
      <c r="P98" s="106">
        <v>1</v>
      </c>
      <c r="Q98" s="128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74"/>
    </row>
    <row r="99" spans="1:82" s="19" customFormat="1" ht="10.5" customHeight="1">
      <c r="A99" s="20"/>
      <c r="B99" s="20"/>
      <c r="C99" s="20"/>
      <c r="D99" s="20"/>
      <c r="E99" s="106" t="s">
        <v>369</v>
      </c>
      <c r="F99" s="108"/>
      <c r="G99" s="108"/>
      <c r="H99" s="108"/>
      <c r="I99" s="108"/>
      <c r="J99" s="109"/>
      <c r="K99" s="108">
        <v>9</v>
      </c>
      <c r="L99" s="128">
        <v>18</v>
      </c>
      <c r="M99" s="106" t="s">
        <v>223</v>
      </c>
      <c r="N99" s="108"/>
      <c r="O99" s="109"/>
      <c r="P99" s="106">
        <v>8</v>
      </c>
      <c r="Q99" s="128">
        <v>8</v>
      </c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</row>
    <row r="100" spans="1:111" s="19" customFormat="1" ht="10.5" customHeight="1">
      <c r="A100" s="20"/>
      <c r="B100" s="20"/>
      <c r="C100" s="20"/>
      <c r="D100" s="20"/>
      <c r="E100" s="106" t="s">
        <v>375</v>
      </c>
      <c r="F100" s="108"/>
      <c r="G100" s="108"/>
      <c r="H100" s="108"/>
      <c r="I100" s="108"/>
      <c r="J100" s="109"/>
      <c r="K100" s="108">
        <v>1</v>
      </c>
      <c r="L100" s="126">
        <v>2</v>
      </c>
      <c r="M100" s="106"/>
      <c r="N100" s="108"/>
      <c r="O100" s="109"/>
      <c r="P100" s="106"/>
      <c r="Q100" s="128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9"/>
    </row>
    <row r="101" spans="1:111" s="19" customFormat="1" ht="10.5" customHeight="1">
      <c r="A101" s="20"/>
      <c r="B101" s="20"/>
      <c r="C101" s="20"/>
      <c r="D101" s="20"/>
      <c r="E101" s="106" t="s">
        <v>370</v>
      </c>
      <c r="F101" s="108"/>
      <c r="G101" s="108"/>
      <c r="H101" s="108"/>
      <c r="I101" s="108"/>
      <c r="J101" s="109"/>
      <c r="K101" s="108">
        <v>2</v>
      </c>
      <c r="L101" s="126">
        <v>10</v>
      </c>
      <c r="M101" s="106"/>
      <c r="N101" s="108"/>
      <c r="O101" s="109"/>
      <c r="P101" s="106"/>
      <c r="Q101" s="128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9"/>
    </row>
    <row r="102" spans="1:111" s="4" customFormat="1" ht="10.5" customHeight="1">
      <c r="A102" s="20"/>
      <c r="B102" s="20"/>
      <c r="C102" s="20"/>
      <c r="D102" s="20"/>
      <c r="E102" s="106" t="s">
        <v>266</v>
      </c>
      <c r="F102" s="108"/>
      <c r="G102" s="108"/>
      <c r="H102" s="108"/>
      <c r="I102" s="156"/>
      <c r="J102" s="157"/>
      <c r="K102" s="156">
        <v>1</v>
      </c>
      <c r="L102" s="4">
        <v>1</v>
      </c>
      <c r="M102" s="1105" t="s">
        <v>83</v>
      </c>
      <c r="N102" s="1106"/>
      <c r="O102" s="1107"/>
      <c r="P102" s="107">
        <v>1</v>
      </c>
      <c r="Q102" s="174">
        <v>4</v>
      </c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5"/>
    </row>
    <row r="103" spans="1:111" s="31" customFormat="1" ht="10.5" customHeight="1">
      <c r="A103" s="20"/>
      <c r="B103" s="20"/>
      <c r="C103" s="20"/>
      <c r="D103" s="20"/>
      <c r="E103" s="158" t="s">
        <v>267</v>
      </c>
      <c r="F103" s="156"/>
      <c r="G103" s="156"/>
      <c r="H103" s="156"/>
      <c r="I103" s="156"/>
      <c r="J103" s="156"/>
      <c r="K103" s="158">
        <v>2</v>
      </c>
      <c r="L103" s="4">
        <v>2</v>
      </c>
      <c r="M103" s="141"/>
      <c r="N103" s="156"/>
      <c r="O103" s="261"/>
      <c r="P103" s="174"/>
      <c r="Q103" s="174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30"/>
    </row>
    <row r="104" spans="1:111" s="31" customFormat="1" ht="14.25" customHeight="1" thickBot="1">
      <c r="A104" s="20"/>
      <c r="B104" s="1083"/>
      <c r="C104" s="1029"/>
      <c r="D104" s="1029"/>
      <c r="E104" s="28" t="s">
        <v>329</v>
      </c>
      <c r="F104" s="20"/>
      <c r="G104" s="20"/>
      <c r="H104" s="20"/>
      <c r="I104" s="20"/>
      <c r="J104" s="20"/>
      <c r="K104" s="168">
        <v>0</v>
      </c>
      <c r="L104" s="103">
        <v>1</v>
      </c>
      <c r="M104" s="28" t="s">
        <v>91</v>
      </c>
      <c r="N104" s="20"/>
      <c r="O104" s="103"/>
      <c r="P104" s="28">
        <v>1</v>
      </c>
      <c r="Q104" s="19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30"/>
    </row>
    <row r="105" spans="1:110" s="4" customFormat="1" ht="10.5" customHeight="1" thickBot="1">
      <c r="A105" s="20"/>
      <c r="B105" s="1166" t="s">
        <v>50</v>
      </c>
      <c r="C105" s="1167"/>
      <c r="D105" s="1167"/>
      <c r="E105" s="198"/>
      <c r="F105" s="196"/>
      <c r="G105" s="196"/>
      <c r="H105" s="196"/>
      <c r="I105" s="196"/>
      <c r="J105" s="196"/>
      <c r="K105" s="197">
        <f>SUM(K66:K104)</f>
        <v>115</v>
      </c>
      <c r="L105" s="197">
        <f>SUM(L66:L104)</f>
        <v>185</v>
      </c>
      <c r="M105" s="1166"/>
      <c r="N105" s="1148"/>
      <c r="O105" s="1149"/>
      <c r="P105" s="197">
        <f>SUM(P66:P104)</f>
        <v>115</v>
      </c>
      <c r="Q105" s="19"/>
      <c r="R105" s="3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</row>
    <row r="106" spans="1:82" s="4" customFormat="1" ht="10.5" customHeight="1">
      <c r="A106" s="103"/>
      <c r="B106" s="1144" t="s">
        <v>77</v>
      </c>
      <c r="C106" s="1144"/>
      <c r="D106" s="1144"/>
      <c r="E106" s="199" t="s">
        <v>366</v>
      </c>
      <c r="F106" s="161"/>
      <c r="G106" s="161"/>
      <c r="H106" s="161"/>
      <c r="I106" s="161"/>
      <c r="J106" s="161"/>
      <c r="K106" s="31">
        <v>1</v>
      </c>
      <c r="L106" s="31">
        <v>0</v>
      </c>
      <c r="M106" s="199" t="s">
        <v>288</v>
      </c>
      <c r="N106" s="161"/>
      <c r="O106" s="30"/>
      <c r="P106" s="272">
        <v>5</v>
      </c>
      <c r="Q106" s="4">
        <v>16</v>
      </c>
      <c r="R106" s="3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</row>
    <row r="107" spans="1:82" s="4" customFormat="1" ht="10.5" customHeight="1">
      <c r="A107" s="103"/>
      <c r="B107" s="908"/>
      <c r="C107" s="908"/>
      <c r="D107" s="908"/>
      <c r="E107" s="130" t="s">
        <v>268</v>
      </c>
      <c r="F107" s="161"/>
      <c r="G107" s="161"/>
      <c r="H107" s="161"/>
      <c r="I107" s="161"/>
      <c r="J107" s="161"/>
      <c r="K107" s="31">
        <v>0</v>
      </c>
      <c r="L107" s="30">
        <v>4</v>
      </c>
      <c r="M107" s="130"/>
      <c r="N107" s="161"/>
      <c r="O107" s="30"/>
      <c r="P107" s="272"/>
      <c r="R107" s="3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</row>
    <row r="108" spans="1:82" s="4" customFormat="1" ht="10.5" customHeight="1">
      <c r="A108" s="103"/>
      <c r="B108" s="41"/>
      <c r="C108" s="41"/>
      <c r="D108" s="41"/>
      <c r="E108" s="130" t="s">
        <v>367</v>
      </c>
      <c r="F108" s="161"/>
      <c r="G108" s="161"/>
      <c r="H108" s="161"/>
      <c r="I108" s="161"/>
      <c r="J108" s="161"/>
      <c r="K108" s="31">
        <v>1</v>
      </c>
      <c r="L108" s="30">
        <v>0</v>
      </c>
      <c r="M108" s="130"/>
      <c r="N108" s="161"/>
      <c r="O108" s="30"/>
      <c r="P108" s="272"/>
      <c r="R108" s="3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</row>
    <row r="109" spans="1:82" s="4" customFormat="1" ht="10.5" customHeight="1">
      <c r="A109" s="103"/>
      <c r="B109" s="143"/>
      <c r="C109" s="41"/>
      <c r="D109" s="110"/>
      <c r="E109" s="130" t="s">
        <v>264</v>
      </c>
      <c r="F109" s="161"/>
      <c r="G109" s="161"/>
      <c r="H109" s="161"/>
      <c r="I109" s="161"/>
      <c r="J109" s="161"/>
      <c r="K109" s="31">
        <v>9</v>
      </c>
      <c r="L109" s="30">
        <v>10</v>
      </c>
      <c r="M109" s="130" t="s">
        <v>220</v>
      </c>
      <c r="N109" s="161"/>
      <c r="O109" s="30"/>
      <c r="P109" s="272">
        <v>15</v>
      </c>
      <c r="R109" s="3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</row>
    <row r="110" spans="1:82" s="4" customFormat="1" ht="10.5" customHeight="1">
      <c r="A110" s="20"/>
      <c r="B110" s="143"/>
      <c r="C110" s="41"/>
      <c r="D110" s="41"/>
      <c r="E110" s="130" t="s">
        <v>310</v>
      </c>
      <c r="F110" s="161"/>
      <c r="G110" s="161"/>
      <c r="H110" s="161"/>
      <c r="I110" s="161"/>
      <c r="J110" s="161"/>
      <c r="K110" s="31">
        <v>0</v>
      </c>
      <c r="L110" s="30">
        <v>3</v>
      </c>
      <c r="M110" s="130" t="s">
        <v>305</v>
      </c>
      <c r="N110" s="161"/>
      <c r="O110" s="30"/>
      <c r="P110" s="272">
        <v>5</v>
      </c>
      <c r="R110" s="3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</row>
    <row r="111" spans="1:82" s="4" customFormat="1" ht="10.5" customHeight="1">
      <c r="A111" s="20"/>
      <c r="B111" s="143"/>
      <c r="C111" s="41"/>
      <c r="D111" s="41"/>
      <c r="E111" s="130" t="s">
        <v>327</v>
      </c>
      <c r="F111" s="161"/>
      <c r="G111" s="161"/>
      <c r="H111" s="161"/>
      <c r="I111" s="161"/>
      <c r="J111" s="161"/>
      <c r="K111" s="31">
        <v>4</v>
      </c>
      <c r="L111" s="30">
        <v>8</v>
      </c>
      <c r="M111" s="130"/>
      <c r="N111" s="161"/>
      <c r="O111" s="30"/>
      <c r="P111" s="272"/>
      <c r="R111" s="3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</row>
    <row r="112" spans="1:82" s="4" customFormat="1" ht="10.5" customHeight="1">
      <c r="A112" s="20"/>
      <c r="B112" s="41"/>
      <c r="C112" s="41"/>
      <c r="D112" s="41"/>
      <c r="E112" s="130" t="s">
        <v>260</v>
      </c>
      <c r="F112" s="161"/>
      <c r="G112" s="161"/>
      <c r="H112" s="161"/>
      <c r="I112" s="161"/>
      <c r="J112" s="161"/>
      <c r="K112" s="31">
        <v>0</v>
      </c>
      <c r="L112" s="30">
        <v>3</v>
      </c>
      <c r="M112" s="130"/>
      <c r="N112" s="161"/>
      <c r="O112" s="30"/>
      <c r="P112" s="272"/>
      <c r="R112" s="3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</row>
    <row r="113" spans="1:82" s="4" customFormat="1" ht="10.5" customHeight="1">
      <c r="A113" s="103"/>
      <c r="B113" s="1083"/>
      <c r="C113" s="1103"/>
      <c r="D113" s="1103"/>
      <c r="E113" s="131" t="s">
        <v>490</v>
      </c>
      <c r="F113" s="159"/>
      <c r="G113" s="159"/>
      <c r="H113" s="159"/>
      <c r="I113" s="159"/>
      <c r="J113" s="159"/>
      <c r="K113" s="4">
        <v>1</v>
      </c>
      <c r="L113" s="157">
        <v>0</v>
      </c>
      <c r="M113" s="131" t="s">
        <v>82</v>
      </c>
      <c r="N113" s="159"/>
      <c r="O113" s="5"/>
      <c r="P113" s="131">
        <v>14</v>
      </c>
      <c r="Q113" s="19">
        <v>8</v>
      </c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</row>
    <row r="114" spans="1:82" s="4" customFormat="1" ht="10.5" customHeight="1">
      <c r="A114" s="103"/>
      <c r="B114" s="1083"/>
      <c r="C114" s="1103"/>
      <c r="D114" s="1103"/>
      <c r="E114" s="131" t="s">
        <v>263</v>
      </c>
      <c r="F114" s="159"/>
      <c r="G114" s="159"/>
      <c r="H114" s="159"/>
      <c r="I114" s="159"/>
      <c r="J114" s="159"/>
      <c r="K114" s="4">
        <v>2</v>
      </c>
      <c r="L114" s="157">
        <v>0</v>
      </c>
      <c r="M114" s="131"/>
      <c r="N114" s="159"/>
      <c r="O114" s="5"/>
      <c r="P114" s="131"/>
      <c r="Q114" s="19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</row>
    <row r="115" spans="1:82" s="4" customFormat="1" ht="10.5" customHeight="1">
      <c r="A115" s="103"/>
      <c r="B115" s="1083"/>
      <c r="C115" s="1103"/>
      <c r="D115" s="1103"/>
      <c r="E115" s="131" t="s">
        <v>265</v>
      </c>
      <c r="F115" s="159"/>
      <c r="G115" s="159"/>
      <c r="H115" s="159"/>
      <c r="I115" s="159"/>
      <c r="J115" s="159"/>
      <c r="K115" s="4">
        <v>4</v>
      </c>
      <c r="L115" s="157">
        <v>8</v>
      </c>
      <c r="M115" s="131"/>
      <c r="N115" s="159"/>
      <c r="O115" s="5"/>
      <c r="P115" s="131"/>
      <c r="Q115" s="19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</row>
    <row r="116" spans="1:82" s="4" customFormat="1" ht="10.5" customHeight="1">
      <c r="A116" s="103"/>
      <c r="B116" s="1083"/>
      <c r="C116" s="1103"/>
      <c r="D116" s="1103"/>
      <c r="E116" s="131" t="s">
        <v>269</v>
      </c>
      <c r="F116" s="159"/>
      <c r="G116" s="159"/>
      <c r="H116" s="159"/>
      <c r="I116" s="159"/>
      <c r="J116" s="159"/>
      <c r="K116" s="4">
        <v>2</v>
      </c>
      <c r="L116" s="157">
        <v>5</v>
      </c>
      <c r="M116" s="131"/>
      <c r="N116" s="159"/>
      <c r="O116" s="5"/>
      <c r="P116" s="131"/>
      <c r="Q116" s="19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</row>
    <row r="117" spans="1:82" s="4" customFormat="1" ht="10.5" customHeight="1">
      <c r="A117" s="103"/>
      <c r="B117" s="1083"/>
      <c r="C117" s="1103"/>
      <c r="D117" s="1103"/>
      <c r="E117" s="131" t="s">
        <v>307</v>
      </c>
      <c r="F117" s="159"/>
      <c r="G117" s="159"/>
      <c r="H117" s="159"/>
      <c r="I117" s="159"/>
      <c r="J117" s="159"/>
      <c r="K117" s="4">
        <v>1</v>
      </c>
      <c r="L117" s="157">
        <v>3</v>
      </c>
      <c r="M117" s="131"/>
      <c r="N117" s="159"/>
      <c r="O117" s="5"/>
      <c r="P117" s="131"/>
      <c r="Q117" s="19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</row>
    <row r="118" spans="1:82" s="4" customFormat="1" ht="10.5" customHeight="1">
      <c r="A118" s="103"/>
      <c r="B118" s="1083"/>
      <c r="C118" s="1103"/>
      <c r="D118" s="1103"/>
      <c r="E118" s="131" t="s">
        <v>482</v>
      </c>
      <c r="F118" s="159"/>
      <c r="G118" s="159"/>
      <c r="H118" s="159"/>
      <c r="I118" s="159"/>
      <c r="J118" s="159"/>
      <c r="K118" s="4">
        <v>1</v>
      </c>
      <c r="L118" s="157">
        <v>2</v>
      </c>
      <c r="M118" s="131"/>
      <c r="N118" s="159"/>
      <c r="O118" s="5"/>
      <c r="P118" s="131"/>
      <c r="Q118" s="19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</row>
    <row r="119" spans="1:82" s="4" customFormat="1" ht="10.5" customHeight="1">
      <c r="A119" s="103"/>
      <c r="B119" s="1083"/>
      <c r="C119" s="1103"/>
      <c r="D119" s="1103"/>
      <c r="E119" s="131" t="s">
        <v>311</v>
      </c>
      <c r="F119" s="159"/>
      <c r="G119" s="159"/>
      <c r="H119" s="159"/>
      <c r="I119" s="159"/>
      <c r="J119" s="159"/>
      <c r="K119" s="4">
        <v>1</v>
      </c>
      <c r="L119" s="157">
        <v>1</v>
      </c>
      <c r="M119" s="131"/>
      <c r="N119" s="159"/>
      <c r="O119" s="5"/>
      <c r="P119" s="131"/>
      <c r="Q119" s="19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</row>
    <row r="120" spans="1:82" s="4" customFormat="1" ht="10.5" customHeight="1">
      <c r="A120" s="103"/>
      <c r="B120" s="1083"/>
      <c r="C120" s="1103"/>
      <c r="D120" s="1103"/>
      <c r="E120" s="131" t="s">
        <v>363</v>
      </c>
      <c r="F120" s="159"/>
      <c r="G120" s="159"/>
      <c r="H120" s="159"/>
      <c r="I120" s="159"/>
      <c r="J120" s="159"/>
      <c r="K120" s="4">
        <v>1</v>
      </c>
      <c r="L120" s="157">
        <v>2</v>
      </c>
      <c r="M120" s="131"/>
      <c r="N120" s="159"/>
      <c r="O120" s="5"/>
      <c r="P120" s="131"/>
      <c r="Q120" s="19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</row>
    <row r="121" spans="1:82" s="4" customFormat="1" ht="10.5" customHeight="1">
      <c r="A121" s="103"/>
      <c r="B121" s="1083"/>
      <c r="C121" s="1103"/>
      <c r="D121" s="1103"/>
      <c r="E121" s="131" t="s">
        <v>372</v>
      </c>
      <c r="F121" s="159"/>
      <c r="G121" s="159"/>
      <c r="H121" s="159"/>
      <c r="I121" s="159"/>
      <c r="J121" s="159"/>
      <c r="K121" s="4">
        <v>0</v>
      </c>
      <c r="L121" s="157">
        <v>2</v>
      </c>
      <c r="M121" s="131"/>
      <c r="N121" s="159"/>
      <c r="O121" s="5"/>
      <c r="P121" s="131"/>
      <c r="Q121" s="19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</row>
    <row r="122" spans="1:82" s="4" customFormat="1" ht="10.5" customHeight="1">
      <c r="A122" s="103"/>
      <c r="B122" s="1083"/>
      <c r="C122" s="1103"/>
      <c r="D122" s="1103"/>
      <c r="E122" s="131" t="s">
        <v>261</v>
      </c>
      <c r="F122" s="159"/>
      <c r="G122" s="159"/>
      <c r="H122" s="159"/>
      <c r="I122" s="159"/>
      <c r="J122" s="159"/>
      <c r="K122" s="4">
        <v>0</v>
      </c>
      <c r="L122" s="157">
        <v>0</v>
      </c>
      <c r="M122" s="131" t="s">
        <v>85</v>
      </c>
      <c r="N122" s="159"/>
      <c r="O122" s="5"/>
      <c r="P122" s="131">
        <v>5</v>
      </c>
      <c r="Q122" s="19">
        <v>16</v>
      </c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</row>
    <row r="123" spans="1:82" s="4" customFormat="1" ht="10.5" customHeight="1">
      <c r="A123" s="103"/>
      <c r="B123" s="1083"/>
      <c r="C123" s="1103"/>
      <c r="D123" s="1103"/>
      <c r="E123" s="131" t="s">
        <v>368</v>
      </c>
      <c r="F123" s="159"/>
      <c r="G123" s="159"/>
      <c r="H123" s="159"/>
      <c r="I123" s="159"/>
      <c r="J123" s="159"/>
      <c r="K123" s="4">
        <v>4</v>
      </c>
      <c r="L123" s="157">
        <v>17</v>
      </c>
      <c r="M123" s="131"/>
      <c r="N123" s="159"/>
      <c r="O123" s="5"/>
      <c r="P123" s="131"/>
      <c r="Q123" s="19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</row>
    <row r="124" spans="1:82" s="4" customFormat="1" ht="10.5" customHeight="1">
      <c r="A124" s="103"/>
      <c r="B124" s="1083"/>
      <c r="C124" s="1103"/>
      <c r="D124" s="1103"/>
      <c r="E124" s="131" t="s">
        <v>262</v>
      </c>
      <c r="F124" s="159"/>
      <c r="G124" s="159"/>
      <c r="H124" s="159"/>
      <c r="I124" s="159"/>
      <c r="J124" s="159"/>
      <c r="K124" s="4">
        <v>25</v>
      </c>
      <c r="L124" s="157">
        <v>38</v>
      </c>
      <c r="M124" s="131" t="s">
        <v>222</v>
      </c>
      <c r="N124" s="159"/>
      <c r="O124" s="5"/>
      <c r="P124" s="131">
        <v>30</v>
      </c>
      <c r="Q124" s="19">
        <v>7</v>
      </c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</row>
    <row r="125" spans="1:82" s="4" customFormat="1" ht="10.5" customHeight="1">
      <c r="A125" s="103"/>
      <c r="B125" s="1083"/>
      <c r="C125" s="1103"/>
      <c r="D125" s="1103"/>
      <c r="E125" s="131" t="s">
        <v>364</v>
      </c>
      <c r="F125" s="159"/>
      <c r="G125" s="159"/>
      <c r="H125" s="159"/>
      <c r="I125" s="159"/>
      <c r="J125" s="159"/>
      <c r="K125" s="4">
        <v>2</v>
      </c>
      <c r="L125" s="157">
        <v>4</v>
      </c>
      <c r="M125" s="79"/>
      <c r="N125" s="175"/>
      <c r="O125" s="374"/>
      <c r="P125" s="131"/>
      <c r="Q125" s="19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</row>
    <row r="126" spans="1:82" s="4" customFormat="1" ht="10.5" customHeight="1">
      <c r="A126" s="103"/>
      <c r="B126" s="1083"/>
      <c r="C126" s="1103"/>
      <c r="D126" s="1103"/>
      <c r="E126" s="131" t="s">
        <v>456</v>
      </c>
      <c r="F126" s="159"/>
      <c r="G126" s="159"/>
      <c r="H126" s="159"/>
      <c r="I126" s="159"/>
      <c r="J126" s="159"/>
      <c r="K126" s="4">
        <v>6</v>
      </c>
      <c r="L126" s="157">
        <v>13</v>
      </c>
      <c r="M126" s="79"/>
      <c r="N126" s="175"/>
      <c r="O126" s="374"/>
      <c r="P126" s="131"/>
      <c r="Q126" s="19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</row>
    <row r="127" spans="1:82" s="4" customFormat="1" ht="10.5" customHeight="1">
      <c r="A127" s="103"/>
      <c r="B127" s="1083"/>
      <c r="C127" s="1103"/>
      <c r="D127" s="1103"/>
      <c r="E127" s="131" t="s">
        <v>365</v>
      </c>
      <c r="F127" s="159"/>
      <c r="G127" s="159"/>
      <c r="H127" s="159"/>
      <c r="I127" s="159"/>
      <c r="J127" s="159"/>
      <c r="K127" s="4">
        <v>6</v>
      </c>
      <c r="L127" s="156">
        <v>3</v>
      </c>
      <c r="M127" s="276"/>
      <c r="N127" s="175"/>
      <c r="O127" s="5"/>
      <c r="P127" s="5"/>
      <c r="Q127" s="19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</row>
    <row r="128" spans="1:82" s="4" customFormat="1" ht="10.5" customHeight="1">
      <c r="A128" s="103"/>
      <c r="B128" s="1083"/>
      <c r="C128" s="1103"/>
      <c r="D128" s="1103"/>
      <c r="E128" s="131" t="s">
        <v>413</v>
      </c>
      <c r="F128" s="159"/>
      <c r="G128" s="159"/>
      <c r="H128" s="159"/>
      <c r="I128" s="159"/>
      <c r="J128" s="159"/>
      <c r="K128" s="4">
        <v>1</v>
      </c>
      <c r="L128" s="157">
        <v>0</v>
      </c>
      <c r="M128" s="130" t="s">
        <v>344</v>
      </c>
      <c r="N128" s="159"/>
      <c r="O128" s="38"/>
      <c r="P128" s="4">
        <v>8</v>
      </c>
      <c r="Q128" s="19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</row>
    <row r="129" spans="1:82" s="4" customFormat="1" ht="10.5" customHeight="1">
      <c r="A129" s="103"/>
      <c r="B129" s="1083"/>
      <c r="C129" s="1103"/>
      <c r="D129" s="1103"/>
      <c r="E129" s="131" t="s">
        <v>374</v>
      </c>
      <c r="F129" s="159"/>
      <c r="G129" s="159"/>
      <c r="H129" s="159"/>
      <c r="I129" s="159"/>
      <c r="J129" s="159"/>
      <c r="K129" s="4">
        <v>5</v>
      </c>
      <c r="L129" s="157">
        <v>3</v>
      </c>
      <c r="M129" s="131"/>
      <c r="N129" s="161"/>
      <c r="O129" s="5"/>
      <c r="P129" s="131"/>
      <c r="Q129" s="19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</row>
    <row r="130" spans="1:82" s="4" customFormat="1" ht="10.5" customHeight="1">
      <c r="A130" s="103"/>
      <c r="B130" s="1083"/>
      <c r="C130" s="1103"/>
      <c r="D130" s="1103"/>
      <c r="E130" s="131" t="s">
        <v>257</v>
      </c>
      <c r="F130" s="159"/>
      <c r="G130" s="159"/>
      <c r="H130" s="159"/>
      <c r="I130" s="159"/>
      <c r="J130" s="159"/>
      <c r="K130" s="4">
        <v>1</v>
      </c>
      <c r="L130" s="157">
        <v>2</v>
      </c>
      <c r="M130" s="131" t="s">
        <v>221</v>
      </c>
      <c r="N130" s="161"/>
      <c r="O130" s="5"/>
      <c r="P130" s="131">
        <v>8</v>
      </c>
      <c r="Q130" s="19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</row>
    <row r="131" spans="1:82" s="4" customFormat="1" ht="10.5" customHeight="1">
      <c r="A131" s="103"/>
      <c r="B131" s="1083"/>
      <c r="C131" s="1103"/>
      <c r="D131" s="1103"/>
      <c r="E131" s="131" t="s">
        <v>224</v>
      </c>
      <c r="F131" s="159"/>
      <c r="G131" s="159"/>
      <c r="H131" s="159"/>
      <c r="I131" s="159"/>
      <c r="J131" s="159"/>
      <c r="K131" s="4">
        <v>1</v>
      </c>
      <c r="L131" s="157">
        <v>2</v>
      </c>
      <c r="M131" s="131"/>
      <c r="N131" s="159"/>
      <c r="O131" s="5"/>
      <c r="P131" s="131"/>
      <c r="Q131" s="19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</row>
    <row r="132" spans="1:82" s="4" customFormat="1" ht="10.5" customHeight="1">
      <c r="A132" s="103"/>
      <c r="B132" s="1083"/>
      <c r="C132" s="1103"/>
      <c r="D132" s="1103"/>
      <c r="E132" s="131" t="s">
        <v>371</v>
      </c>
      <c r="F132" s="159"/>
      <c r="G132" s="159"/>
      <c r="H132" s="159"/>
      <c r="I132" s="159"/>
      <c r="J132" s="159"/>
      <c r="K132" s="4">
        <v>6</v>
      </c>
      <c r="L132" s="157">
        <v>16</v>
      </c>
      <c r="M132" s="131"/>
      <c r="N132" s="159"/>
      <c r="O132" s="5"/>
      <c r="P132" s="131"/>
      <c r="Q132" s="19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</row>
    <row r="133" spans="1:82" s="4" customFormat="1" ht="10.5" customHeight="1">
      <c r="A133" s="103"/>
      <c r="B133" s="1083"/>
      <c r="C133" s="1103"/>
      <c r="D133" s="1103"/>
      <c r="E133" s="131" t="s">
        <v>306</v>
      </c>
      <c r="F133" s="159"/>
      <c r="G133" s="159"/>
      <c r="H133" s="159"/>
      <c r="I133" s="159"/>
      <c r="J133" s="159"/>
      <c r="K133" s="4">
        <v>1</v>
      </c>
      <c r="L133" s="157">
        <v>1</v>
      </c>
      <c r="M133" s="131" t="s">
        <v>84</v>
      </c>
      <c r="N133" s="159"/>
      <c r="O133" s="5"/>
      <c r="P133" s="131">
        <v>1</v>
      </c>
      <c r="Q133" s="19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</row>
    <row r="134" spans="1:82" s="4" customFormat="1" ht="10.5" customHeight="1">
      <c r="A134" s="103"/>
      <c r="B134" s="1083"/>
      <c r="C134" s="1103"/>
      <c r="D134" s="1103"/>
      <c r="E134" s="131" t="s">
        <v>259</v>
      </c>
      <c r="F134" s="159"/>
      <c r="G134" s="159"/>
      <c r="H134" s="159"/>
      <c r="I134" s="159"/>
      <c r="J134" s="159"/>
      <c r="K134" s="4">
        <v>0</v>
      </c>
      <c r="L134" s="157">
        <v>5</v>
      </c>
      <c r="M134" s="131"/>
      <c r="N134" s="159"/>
      <c r="O134" s="5"/>
      <c r="P134" s="131"/>
      <c r="Q134" s="19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</row>
    <row r="135" spans="1:82" s="4" customFormat="1" ht="10.5" customHeight="1">
      <c r="A135" s="103"/>
      <c r="B135" s="1083"/>
      <c r="C135" s="1103"/>
      <c r="D135" s="1103"/>
      <c r="E135" s="131" t="s">
        <v>491</v>
      </c>
      <c r="F135" s="159"/>
      <c r="G135" s="159"/>
      <c r="H135" s="159"/>
      <c r="I135" s="159"/>
      <c r="J135" s="159"/>
      <c r="K135" s="4">
        <v>0</v>
      </c>
      <c r="L135" s="157">
        <v>1</v>
      </c>
      <c r="M135" s="131"/>
      <c r="N135" s="159"/>
      <c r="O135" s="5"/>
      <c r="P135" s="131"/>
      <c r="Q135" s="19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</row>
    <row r="136" spans="1:82" s="4" customFormat="1" ht="10.5" customHeight="1">
      <c r="A136" s="103"/>
      <c r="B136" s="1083"/>
      <c r="C136" s="1103"/>
      <c r="D136" s="1103"/>
      <c r="E136" s="131" t="s">
        <v>369</v>
      </c>
      <c r="F136" s="159"/>
      <c r="G136" s="159"/>
      <c r="H136" s="159"/>
      <c r="I136" s="159"/>
      <c r="J136" s="159"/>
      <c r="K136" s="4">
        <v>9</v>
      </c>
      <c r="L136" s="157">
        <v>16</v>
      </c>
      <c r="M136" s="131" t="s">
        <v>223</v>
      </c>
      <c r="N136" s="159"/>
      <c r="O136" s="5"/>
      <c r="P136" s="131">
        <v>11</v>
      </c>
      <c r="Q136" s="19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</row>
    <row r="137" spans="1:82" s="4" customFormat="1" ht="10.5" customHeight="1">
      <c r="A137" s="103"/>
      <c r="B137" s="1083"/>
      <c r="C137" s="1103"/>
      <c r="D137" s="1103"/>
      <c r="E137" s="131" t="s">
        <v>375</v>
      </c>
      <c r="F137" s="159"/>
      <c r="G137" s="159"/>
      <c r="H137" s="159"/>
      <c r="I137" s="159"/>
      <c r="J137" s="159"/>
      <c r="K137" s="4">
        <v>1</v>
      </c>
      <c r="L137" s="157">
        <v>4</v>
      </c>
      <c r="M137" s="131"/>
      <c r="N137" s="159"/>
      <c r="O137" s="5"/>
      <c r="P137" s="131"/>
      <c r="Q137" s="19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</row>
    <row r="138" spans="1:82" s="4" customFormat="1" ht="10.5" customHeight="1">
      <c r="A138" s="103"/>
      <c r="B138" s="1083"/>
      <c r="C138" s="1103"/>
      <c r="D138" s="1103"/>
      <c r="E138" s="131" t="s">
        <v>370</v>
      </c>
      <c r="F138" s="159"/>
      <c r="G138" s="159"/>
      <c r="H138" s="159"/>
      <c r="I138" s="159"/>
      <c r="J138" s="159"/>
      <c r="K138" s="4">
        <v>8</v>
      </c>
      <c r="L138" s="157">
        <v>5</v>
      </c>
      <c r="M138" s="131"/>
      <c r="N138" s="159"/>
      <c r="O138" s="5"/>
      <c r="P138" s="131"/>
      <c r="Q138" s="19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</row>
    <row r="139" spans="1:82" s="4" customFormat="1" ht="10.5" customHeight="1">
      <c r="A139" s="103"/>
      <c r="B139" s="1083"/>
      <c r="C139" s="1103"/>
      <c r="D139" s="1103"/>
      <c r="E139" s="131" t="s">
        <v>492</v>
      </c>
      <c r="F139" s="159"/>
      <c r="G139" s="159"/>
      <c r="H139" s="159"/>
      <c r="I139" s="159"/>
      <c r="J139" s="159"/>
      <c r="K139" s="4">
        <v>0</v>
      </c>
      <c r="L139" s="157">
        <v>1</v>
      </c>
      <c r="M139" s="131"/>
      <c r="N139" s="159"/>
      <c r="O139" s="5"/>
      <c r="P139" s="131"/>
      <c r="Q139" s="19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</row>
    <row r="140" spans="1:82" s="4" customFormat="1" ht="10.5" customHeight="1">
      <c r="A140" s="103"/>
      <c r="B140" s="1083"/>
      <c r="C140" s="1103"/>
      <c r="D140" s="1103"/>
      <c r="E140" s="131"/>
      <c r="F140" s="159"/>
      <c r="G140" s="159"/>
      <c r="H140" s="159"/>
      <c r="I140" s="159"/>
      <c r="J140" s="159"/>
      <c r="K140" s="4">
        <v>0</v>
      </c>
      <c r="L140" s="157">
        <v>0</v>
      </c>
      <c r="M140" s="131" t="s">
        <v>276</v>
      </c>
      <c r="N140" s="159"/>
      <c r="O140" s="5"/>
      <c r="P140" s="131">
        <v>1</v>
      </c>
      <c r="Q140" s="19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</row>
    <row r="141" spans="1:82" s="4" customFormat="1" ht="10.5" customHeight="1">
      <c r="A141" s="103"/>
      <c r="B141" s="1083"/>
      <c r="C141" s="1103"/>
      <c r="D141" s="1103"/>
      <c r="E141" s="131" t="s">
        <v>349</v>
      </c>
      <c r="F141" s="159"/>
      <c r="G141" s="159"/>
      <c r="H141" s="159"/>
      <c r="I141" s="159"/>
      <c r="J141" s="159"/>
      <c r="K141" s="4">
        <v>0</v>
      </c>
      <c r="L141" s="157">
        <v>1</v>
      </c>
      <c r="M141" s="131" t="s">
        <v>94</v>
      </c>
      <c r="N141" s="159"/>
      <c r="O141" s="5"/>
      <c r="P141" s="131">
        <v>0</v>
      </c>
      <c r="Q141" s="19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</row>
    <row r="142" spans="1:82" s="4" customFormat="1" ht="10.5" customHeight="1">
      <c r="A142" s="103"/>
      <c r="B142" s="1083"/>
      <c r="C142" s="1103"/>
      <c r="D142" s="1103"/>
      <c r="E142" s="131"/>
      <c r="F142" s="159"/>
      <c r="G142" s="159"/>
      <c r="H142" s="159"/>
      <c r="I142" s="159"/>
      <c r="J142" s="159"/>
      <c r="K142" s="4">
        <v>0</v>
      </c>
      <c r="L142" s="157">
        <v>0</v>
      </c>
      <c r="M142" s="131" t="s">
        <v>315</v>
      </c>
      <c r="N142" s="159"/>
      <c r="O142" s="5"/>
      <c r="P142" s="131">
        <v>1</v>
      </c>
      <c r="Q142" s="19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</row>
    <row r="143" spans="1:82" s="4" customFormat="1" ht="10.5" customHeight="1">
      <c r="A143" s="103"/>
      <c r="B143" s="1083"/>
      <c r="C143" s="1103"/>
      <c r="D143" s="1103"/>
      <c r="E143" s="131" t="s">
        <v>332</v>
      </c>
      <c r="F143" s="159"/>
      <c r="G143" s="159"/>
      <c r="H143" s="159"/>
      <c r="I143" s="159"/>
      <c r="J143" s="159"/>
      <c r="K143" s="4">
        <v>0</v>
      </c>
      <c r="L143" s="157">
        <v>1</v>
      </c>
      <c r="M143" s="131"/>
      <c r="N143" s="159"/>
      <c r="O143" s="5"/>
      <c r="P143" s="131"/>
      <c r="Q143" s="19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</row>
    <row r="144" spans="1:82" s="4" customFormat="1" ht="10.5" customHeight="1" thickBot="1">
      <c r="A144" s="103"/>
      <c r="B144" s="1083"/>
      <c r="C144" s="1103"/>
      <c r="D144" s="1103"/>
      <c r="E144" s="131" t="s">
        <v>267</v>
      </c>
      <c r="F144" s="159"/>
      <c r="G144" s="159"/>
      <c r="H144" s="159"/>
      <c r="I144" s="159"/>
      <c r="J144" s="159"/>
      <c r="K144" s="4">
        <v>3</v>
      </c>
      <c r="L144" s="157">
        <v>2</v>
      </c>
      <c r="M144" s="131" t="s">
        <v>100</v>
      </c>
      <c r="N144" s="159"/>
      <c r="O144" s="5"/>
      <c r="P144" s="131">
        <v>3</v>
      </c>
      <c r="Q144" s="19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</row>
    <row r="145" spans="1:82" s="4" customFormat="1" ht="10.5" customHeight="1" thickBot="1">
      <c r="A145" s="103"/>
      <c r="B145" s="1085" t="s">
        <v>50</v>
      </c>
      <c r="C145" s="1086"/>
      <c r="D145" s="1086"/>
      <c r="E145" s="200"/>
      <c r="F145" s="194"/>
      <c r="G145" s="194"/>
      <c r="H145" s="194"/>
      <c r="I145" s="194"/>
      <c r="J145" s="194"/>
      <c r="K145" s="273">
        <f>SUM(K106:K144)</f>
        <v>107</v>
      </c>
      <c r="L145" s="274">
        <f>SUM(L106:L144)</f>
        <v>186</v>
      </c>
      <c r="M145" s="201"/>
      <c r="N145" s="202"/>
      <c r="O145" s="203"/>
      <c r="P145" s="201">
        <f>SUM(P106:P144)</f>
        <v>107</v>
      </c>
      <c r="Q145" s="559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</row>
    <row r="146" spans="1:82" s="4" customFormat="1" ht="10.5" customHeight="1" thickBot="1" thickTop="1">
      <c r="A146" s="103"/>
      <c r="B146" s="1087" t="s">
        <v>73</v>
      </c>
      <c r="C146" s="1087"/>
      <c r="D146" s="1087"/>
      <c r="E146" s="1165"/>
      <c r="F146" s="1160"/>
      <c r="G146" s="1160"/>
      <c r="H146" s="1160"/>
      <c r="I146" s="1160"/>
      <c r="J146" s="1161"/>
      <c r="K146" s="275">
        <f>K105+K145</f>
        <v>222</v>
      </c>
      <c r="L146" s="296">
        <f>L105+L145</f>
        <v>371</v>
      </c>
      <c r="M146" s="1159"/>
      <c r="N146" s="1160"/>
      <c r="O146" s="1161"/>
      <c r="P146" s="550">
        <f>P105+P145</f>
        <v>222</v>
      </c>
      <c r="Q146" s="555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</row>
    <row r="147" spans="2:17" s="20" customFormat="1" ht="10.5" customHeight="1" thickBot="1">
      <c r="B147" s="120"/>
      <c r="C147" s="120"/>
      <c r="D147" s="120"/>
      <c r="E147" s="102"/>
      <c r="F147" s="102"/>
      <c r="G147" s="102"/>
      <c r="H147" s="102"/>
      <c r="I147" s="102"/>
      <c r="J147" s="102"/>
      <c r="K147" s="41"/>
      <c r="L147" s="41"/>
      <c r="M147" s="102"/>
      <c r="N147" s="102"/>
      <c r="O147" s="102"/>
      <c r="P147" s="41"/>
      <c r="Q147" s="41"/>
    </row>
    <row r="148" spans="1:18" ht="10.5" customHeight="1">
      <c r="A148" s="177"/>
      <c r="B148" s="178"/>
      <c r="C148" s="178"/>
      <c r="D148" s="179"/>
      <c r="E148" s="18"/>
      <c r="F148" s="18"/>
      <c r="G148" s="18"/>
      <c r="H148" s="18"/>
      <c r="I148" s="18"/>
      <c r="J148" s="18"/>
      <c r="K148" s="18"/>
      <c r="L148" s="20"/>
      <c r="M148" s="20"/>
      <c r="N148" s="20"/>
      <c r="O148" s="20"/>
      <c r="P148" s="20"/>
      <c r="Q148" s="20"/>
      <c r="R148" s="20"/>
    </row>
    <row r="149" spans="1:17" ht="13.5" customHeight="1" thickBot="1">
      <c r="A149" s="180" t="s">
        <v>88</v>
      </c>
      <c r="B149" s="181"/>
      <c r="C149" s="181"/>
      <c r="D149" s="182"/>
      <c r="E149" s="18"/>
      <c r="F149" s="18"/>
      <c r="G149" s="18"/>
      <c r="H149" s="18"/>
      <c r="I149" s="18"/>
      <c r="J149" s="18"/>
      <c r="K149" s="18"/>
      <c r="L149" s="20"/>
      <c r="M149" s="20"/>
      <c r="N149" s="20"/>
      <c r="O149" s="20"/>
      <c r="P149" s="20"/>
      <c r="Q149" s="20"/>
    </row>
    <row r="150" spans="1:17" ht="10.5" customHeight="1" thickBot="1">
      <c r="A150" s="20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66"/>
      <c r="M150" s="66"/>
      <c r="N150" s="66"/>
      <c r="O150" s="66"/>
      <c r="P150" s="66"/>
      <c r="Q150" s="20"/>
    </row>
    <row r="151" spans="1:82" ht="15.75" customHeight="1" thickBot="1">
      <c r="A151" s="20"/>
      <c r="B151" s="18"/>
      <c r="C151" s="20"/>
      <c r="E151" s="1088" t="s">
        <v>75</v>
      </c>
      <c r="F151" s="1089"/>
      <c r="G151" s="1089"/>
      <c r="H151" s="1089"/>
      <c r="I151" s="1089"/>
      <c r="J151" s="1129"/>
      <c r="K151" s="173" t="s">
        <v>80</v>
      </c>
      <c r="L151" s="295" t="s">
        <v>72</v>
      </c>
      <c r="M151" s="1162" t="s">
        <v>71</v>
      </c>
      <c r="N151" s="1163"/>
      <c r="O151" s="1164"/>
      <c r="P151" s="551" t="s">
        <v>81</v>
      </c>
      <c r="Q151" s="560" t="s">
        <v>254</v>
      </c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</row>
    <row r="152" spans="1:82" s="4" customFormat="1" ht="13.5" customHeight="1" thickBot="1">
      <c r="A152" s="103"/>
      <c r="B152" s="1093" t="s">
        <v>76</v>
      </c>
      <c r="C152" s="1093"/>
      <c r="D152" s="1094"/>
      <c r="E152" s="1095" t="s">
        <v>349</v>
      </c>
      <c r="F152" s="1096"/>
      <c r="G152" s="1096"/>
      <c r="H152" s="1096"/>
      <c r="I152" s="1096"/>
      <c r="J152" s="1097"/>
      <c r="K152" s="170"/>
      <c r="L152" s="259">
        <v>1</v>
      </c>
      <c r="M152" s="131"/>
      <c r="N152" s="159"/>
      <c r="O152" s="29"/>
      <c r="P152" s="160"/>
      <c r="Q152" s="31">
        <v>8</v>
      </c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</row>
    <row r="153" spans="1:82" s="4" customFormat="1" ht="10.5" customHeight="1">
      <c r="A153" s="103"/>
      <c r="B153" s="20"/>
      <c r="C153" s="20"/>
      <c r="D153" s="103"/>
      <c r="E153" s="108" t="s">
        <v>336</v>
      </c>
      <c r="F153" s="108"/>
      <c r="G153" s="108"/>
      <c r="H153" s="108"/>
      <c r="I153" s="108"/>
      <c r="J153" s="109"/>
      <c r="K153" s="174">
        <v>5</v>
      </c>
      <c r="L153" s="109">
        <v>11</v>
      </c>
      <c r="M153" s="1105" t="s">
        <v>276</v>
      </c>
      <c r="N153" s="1106"/>
      <c r="O153" s="1107"/>
      <c r="P153" s="141">
        <v>19</v>
      </c>
      <c r="Q153" s="174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</row>
    <row r="154" spans="1:82" s="4" customFormat="1" ht="10.5" customHeight="1">
      <c r="A154" s="103"/>
      <c r="B154" s="20"/>
      <c r="C154" s="20"/>
      <c r="D154" s="103"/>
      <c r="E154" s="158" t="s">
        <v>270</v>
      </c>
      <c r="F154" s="156"/>
      <c r="G154" s="156"/>
      <c r="H154" s="156"/>
      <c r="I154" s="156"/>
      <c r="J154" s="157"/>
      <c r="K154" s="174">
        <v>1</v>
      </c>
      <c r="L154" s="109">
        <v>1</v>
      </c>
      <c r="M154" s="1154"/>
      <c r="N154" s="1155"/>
      <c r="O154" s="1156"/>
      <c r="P154" s="107"/>
      <c r="Q154" s="174">
        <v>10</v>
      </c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</row>
    <row r="155" spans="1:82" s="4" customFormat="1" ht="10.5" customHeight="1">
      <c r="A155" s="103"/>
      <c r="B155" s="20"/>
      <c r="C155" s="20"/>
      <c r="D155" s="20"/>
      <c r="E155" s="158" t="s">
        <v>415</v>
      </c>
      <c r="F155" s="156"/>
      <c r="G155" s="156"/>
      <c r="H155" s="156"/>
      <c r="I155" s="156"/>
      <c r="J155" s="157"/>
      <c r="K155" s="261">
        <v>2</v>
      </c>
      <c r="L155" s="109">
        <v>3</v>
      </c>
      <c r="M155" s="107"/>
      <c r="N155" s="108"/>
      <c r="O155" s="140"/>
      <c r="P155" s="107"/>
      <c r="Q155" s="174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</row>
    <row r="156" spans="1:82" s="4" customFormat="1" ht="10.5" customHeight="1">
      <c r="A156" s="103"/>
      <c r="B156" s="20"/>
      <c r="C156" s="20"/>
      <c r="D156" s="20"/>
      <c r="E156" s="158" t="s">
        <v>303</v>
      </c>
      <c r="F156" s="156"/>
      <c r="G156" s="156"/>
      <c r="H156" s="156"/>
      <c r="I156" s="156"/>
      <c r="J156" s="157"/>
      <c r="K156" s="261">
        <v>5</v>
      </c>
      <c r="L156" s="109">
        <v>6</v>
      </c>
      <c r="M156" s="107"/>
      <c r="N156" s="108"/>
      <c r="O156" s="140"/>
      <c r="P156" s="107"/>
      <c r="Q156" s="174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</row>
    <row r="157" spans="1:82" s="4" customFormat="1" ht="10.5" customHeight="1">
      <c r="A157" s="103"/>
      <c r="B157" s="20"/>
      <c r="C157" s="20"/>
      <c r="D157" s="20"/>
      <c r="E157" s="106" t="s">
        <v>458</v>
      </c>
      <c r="F157" s="41"/>
      <c r="G157" s="41"/>
      <c r="H157" s="41"/>
      <c r="I157" s="41"/>
      <c r="J157" s="110"/>
      <c r="K157" s="261">
        <v>3</v>
      </c>
      <c r="L157" s="109">
        <v>4</v>
      </c>
      <c r="M157" s="107"/>
      <c r="N157" s="108"/>
      <c r="O157" s="140"/>
      <c r="P157" s="107"/>
      <c r="Q157" s="174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</row>
    <row r="158" spans="1:82" s="19" customFormat="1" ht="10.5" customHeight="1">
      <c r="A158" s="103"/>
      <c r="B158" s="20"/>
      <c r="C158" s="20"/>
      <c r="D158" s="20"/>
      <c r="E158" s="131" t="s">
        <v>271</v>
      </c>
      <c r="F158" s="159"/>
      <c r="G158" s="159"/>
      <c r="H158" s="159"/>
      <c r="I158" s="159"/>
      <c r="J158" s="29"/>
      <c r="K158" s="29">
        <v>1</v>
      </c>
      <c r="L158" s="157">
        <v>2</v>
      </c>
      <c r="M158" s="106" t="s">
        <v>225</v>
      </c>
      <c r="N158" s="108"/>
      <c r="O158" s="109"/>
      <c r="P158" s="106">
        <v>38</v>
      </c>
      <c r="Q158" s="128">
        <v>11</v>
      </c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</row>
    <row r="159" spans="1:82" s="19" customFormat="1" ht="10.5" customHeight="1">
      <c r="A159" s="103"/>
      <c r="B159" s="20"/>
      <c r="C159" s="20"/>
      <c r="D159" s="103"/>
      <c r="E159" s="108" t="s">
        <v>272</v>
      </c>
      <c r="F159" s="108"/>
      <c r="G159" s="108"/>
      <c r="H159" s="108"/>
      <c r="I159" s="108"/>
      <c r="J159" s="109"/>
      <c r="K159" s="128">
        <v>24</v>
      </c>
      <c r="L159" s="157">
        <v>29</v>
      </c>
      <c r="M159" s="106"/>
      <c r="N159" s="108"/>
      <c r="O159" s="109"/>
      <c r="P159" s="106"/>
      <c r="Q159" s="128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</row>
    <row r="160" spans="1:82" s="4" customFormat="1" ht="10.5" customHeight="1">
      <c r="A160" s="103"/>
      <c r="B160" s="20"/>
      <c r="C160" s="20"/>
      <c r="D160" s="103"/>
      <c r="E160" s="41" t="s">
        <v>274</v>
      </c>
      <c r="F160" s="41"/>
      <c r="G160" s="41"/>
      <c r="H160" s="41"/>
      <c r="I160" s="41"/>
      <c r="J160" s="110"/>
      <c r="K160" s="128">
        <v>1</v>
      </c>
      <c r="L160" s="110">
        <v>1</v>
      </c>
      <c r="M160" s="142"/>
      <c r="N160" s="41"/>
      <c r="O160" s="110"/>
      <c r="P160" s="143"/>
      <c r="Q160" s="128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</row>
    <row r="161" spans="1:82" s="4" customFormat="1" ht="10.5" customHeight="1">
      <c r="A161" s="103"/>
      <c r="B161" s="20"/>
      <c r="C161" s="20"/>
      <c r="D161" s="103"/>
      <c r="E161" s="158" t="s">
        <v>323</v>
      </c>
      <c r="F161" s="156"/>
      <c r="G161" s="156"/>
      <c r="H161" s="156"/>
      <c r="I161" s="156"/>
      <c r="J161" s="167"/>
      <c r="K161" s="128">
        <v>14</v>
      </c>
      <c r="L161" s="167">
        <v>23</v>
      </c>
      <c r="M161" s="183"/>
      <c r="N161" s="145"/>
      <c r="O161" s="167"/>
      <c r="P161" s="183"/>
      <c r="Q161" s="128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</row>
    <row r="162" spans="1:82" s="4" customFormat="1" ht="10.5" customHeight="1">
      <c r="A162" s="103"/>
      <c r="B162" s="20"/>
      <c r="C162" s="20"/>
      <c r="D162" s="20"/>
      <c r="E162" s="158" t="s">
        <v>273</v>
      </c>
      <c r="F162" s="108"/>
      <c r="G162" s="108" t="s">
        <v>322</v>
      </c>
      <c r="H162" s="156"/>
      <c r="I162" s="156"/>
      <c r="J162" s="167"/>
      <c r="K162" s="128">
        <v>1</v>
      </c>
      <c r="L162" s="145">
        <v>3</v>
      </c>
      <c r="M162" s="183"/>
      <c r="N162" s="145"/>
      <c r="O162" s="167"/>
      <c r="P162" s="145"/>
      <c r="Q162" s="128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</row>
    <row r="163" spans="1:82" s="4" customFormat="1" ht="10.5" customHeight="1">
      <c r="A163" s="103"/>
      <c r="B163" s="20"/>
      <c r="C163" s="20"/>
      <c r="D163" s="20"/>
      <c r="E163" s="158" t="s">
        <v>275</v>
      </c>
      <c r="F163" s="156"/>
      <c r="G163" s="156"/>
      <c r="H163" s="156"/>
      <c r="I163" s="156"/>
      <c r="J163" s="157"/>
      <c r="K163" s="128">
        <v>16</v>
      </c>
      <c r="L163" s="156">
        <v>20</v>
      </c>
      <c r="M163" s="276" t="s">
        <v>89</v>
      </c>
      <c r="N163" s="159"/>
      <c r="O163" s="5"/>
      <c r="P163" s="160">
        <v>24</v>
      </c>
      <c r="Q163" s="4">
        <v>11</v>
      </c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</row>
    <row r="164" spans="1:82" s="4" customFormat="1" ht="10.5" customHeight="1">
      <c r="A164" s="103"/>
      <c r="B164" s="20"/>
      <c r="C164" s="20"/>
      <c r="D164" s="20"/>
      <c r="E164" s="106" t="s">
        <v>273</v>
      </c>
      <c r="F164" s="108"/>
      <c r="G164" s="108"/>
      <c r="H164" s="108"/>
      <c r="I164" s="108"/>
      <c r="J164" s="109"/>
      <c r="K164" s="128">
        <v>0</v>
      </c>
      <c r="L164" s="156">
        <v>1</v>
      </c>
      <c r="M164" s="272"/>
      <c r="N164" s="161"/>
      <c r="O164" s="30"/>
      <c r="P164" s="904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</row>
    <row r="165" spans="1:82" s="19" customFormat="1" ht="10.5" customHeight="1">
      <c r="A165" s="103"/>
      <c r="B165" s="20"/>
      <c r="C165" s="20"/>
      <c r="D165" s="20"/>
      <c r="E165" s="106" t="s">
        <v>321</v>
      </c>
      <c r="F165" s="108"/>
      <c r="G165" s="108"/>
      <c r="H165" s="108"/>
      <c r="I165" s="108"/>
      <c r="J165" s="109"/>
      <c r="K165" s="128">
        <v>6</v>
      </c>
      <c r="L165" s="157">
        <v>6</v>
      </c>
      <c r="M165" s="106" t="s">
        <v>312</v>
      </c>
      <c r="N165" s="108"/>
      <c r="O165" s="109"/>
      <c r="P165" s="106">
        <v>8</v>
      </c>
      <c r="Q165" s="128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</row>
    <row r="166" spans="1:82" s="19" customFormat="1" ht="10.5" customHeight="1">
      <c r="A166" s="103"/>
      <c r="B166" s="20"/>
      <c r="C166" s="20"/>
      <c r="D166" s="20"/>
      <c r="E166" s="106" t="s">
        <v>343</v>
      </c>
      <c r="F166" s="108"/>
      <c r="G166" s="108"/>
      <c r="H166" s="108"/>
      <c r="I166" s="108"/>
      <c r="J166" s="109"/>
      <c r="K166" s="128">
        <v>1</v>
      </c>
      <c r="L166" s="157">
        <v>2</v>
      </c>
      <c r="M166" s="106"/>
      <c r="N166" s="108"/>
      <c r="O166" s="109"/>
      <c r="P166" s="106"/>
      <c r="Q166" s="128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</row>
    <row r="167" spans="1:82" s="4" customFormat="1" ht="10.5" customHeight="1">
      <c r="A167" s="103"/>
      <c r="B167" s="20"/>
      <c r="C167" s="20"/>
      <c r="D167" s="20"/>
      <c r="E167" s="106" t="s">
        <v>325</v>
      </c>
      <c r="F167" s="108"/>
      <c r="G167" s="108"/>
      <c r="H167" s="108"/>
      <c r="I167" s="108"/>
      <c r="J167" s="157"/>
      <c r="K167" s="128">
        <v>0</v>
      </c>
      <c r="L167" s="157">
        <v>0</v>
      </c>
      <c r="M167" s="158" t="s">
        <v>313</v>
      </c>
      <c r="N167" s="156"/>
      <c r="O167" s="157"/>
      <c r="P167" s="158">
        <v>3</v>
      </c>
      <c r="Q167" s="128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</row>
    <row r="168" spans="1:82" s="4" customFormat="1" ht="10.5" customHeight="1">
      <c r="A168" s="103"/>
      <c r="B168" s="20"/>
      <c r="C168" s="20"/>
      <c r="D168" s="20"/>
      <c r="E168" s="106" t="s">
        <v>326</v>
      </c>
      <c r="F168" s="108"/>
      <c r="G168" s="108"/>
      <c r="H168" s="108"/>
      <c r="I168" s="108"/>
      <c r="J168" s="157"/>
      <c r="K168" s="128">
        <v>1</v>
      </c>
      <c r="L168" s="157">
        <v>2</v>
      </c>
      <c r="M168" s="183"/>
      <c r="N168" s="145"/>
      <c r="O168" s="167"/>
      <c r="P168" s="183"/>
      <c r="Q168" s="128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</row>
    <row r="169" spans="1:82" s="4" customFormat="1" ht="10.5" customHeight="1">
      <c r="A169" s="103"/>
      <c r="B169" s="20"/>
      <c r="C169" s="20"/>
      <c r="D169" s="20"/>
      <c r="E169" s="106" t="s">
        <v>304</v>
      </c>
      <c r="F169" s="108"/>
      <c r="G169" s="108"/>
      <c r="H169" s="108"/>
      <c r="I169" s="108"/>
      <c r="J169" s="157"/>
      <c r="K169" s="128">
        <v>1</v>
      </c>
      <c r="L169" s="157">
        <v>2</v>
      </c>
      <c r="M169" s="183"/>
      <c r="N169" s="145"/>
      <c r="O169" s="167"/>
      <c r="P169" s="183"/>
      <c r="Q169" s="128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</row>
    <row r="170" spans="1:82" s="4" customFormat="1" ht="10.5" customHeight="1">
      <c r="A170" s="103"/>
      <c r="B170" s="1083"/>
      <c r="C170" s="1103"/>
      <c r="D170" s="1103"/>
      <c r="E170" s="130" t="s">
        <v>327</v>
      </c>
      <c r="F170" s="161"/>
      <c r="G170" s="161"/>
      <c r="H170" s="161"/>
      <c r="I170" s="161"/>
      <c r="J170" s="157"/>
      <c r="K170" s="128">
        <v>10</v>
      </c>
      <c r="L170" s="157">
        <v>29</v>
      </c>
      <c r="M170" s="1157" t="s">
        <v>305</v>
      </c>
      <c r="N170" s="1080"/>
      <c r="O170" s="1158"/>
      <c r="P170" s="183">
        <v>8</v>
      </c>
      <c r="Q170" s="128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</row>
    <row r="171" spans="1:82" s="4" customFormat="1" ht="10.5" customHeight="1">
      <c r="A171" s="103"/>
      <c r="B171" s="41"/>
      <c r="C171" s="146"/>
      <c r="D171" s="146"/>
      <c r="E171" s="130" t="s">
        <v>310</v>
      </c>
      <c r="F171" s="161"/>
      <c r="G171" s="161"/>
      <c r="H171" s="161"/>
      <c r="I171" s="161"/>
      <c r="J171" s="109"/>
      <c r="K171" s="128">
        <v>0</v>
      </c>
      <c r="L171" s="145">
        <v>0</v>
      </c>
      <c r="M171" s="183"/>
      <c r="N171" s="145"/>
      <c r="O171" s="167"/>
      <c r="P171" s="145"/>
      <c r="Q171" s="128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</row>
    <row r="172" spans="1:82" s="4" customFormat="1" ht="10.5" customHeight="1">
      <c r="A172" s="103"/>
      <c r="B172" s="41"/>
      <c r="C172" s="102"/>
      <c r="D172" s="102"/>
      <c r="E172" s="106" t="s">
        <v>329</v>
      </c>
      <c r="F172" s="108"/>
      <c r="G172" s="108"/>
      <c r="H172" s="108"/>
      <c r="I172" s="108"/>
      <c r="J172" s="109"/>
      <c r="K172" s="128">
        <v>11</v>
      </c>
      <c r="L172" s="145">
        <v>2</v>
      </c>
      <c r="M172" s="79" t="s">
        <v>301</v>
      </c>
      <c r="N172" s="175"/>
      <c r="O172" s="29"/>
      <c r="P172" s="160">
        <v>15</v>
      </c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</row>
    <row r="173" spans="1:82" s="4" customFormat="1" ht="10.5" customHeight="1">
      <c r="A173" s="103"/>
      <c r="B173" s="41"/>
      <c r="C173" s="102"/>
      <c r="D173" s="119"/>
      <c r="E173" s="158" t="s">
        <v>474</v>
      </c>
      <c r="F173" s="156"/>
      <c r="G173" s="156"/>
      <c r="H173" s="156"/>
      <c r="I173" s="156"/>
      <c r="J173" s="157"/>
      <c r="K173" s="128">
        <v>2</v>
      </c>
      <c r="L173" s="156">
        <v>5</v>
      </c>
      <c r="M173" s="276"/>
      <c r="N173" s="159"/>
      <c r="O173" s="5"/>
      <c r="Q173" s="128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</row>
    <row r="174" spans="1:82" s="4" customFormat="1" ht="10.5" customHeight="1">
      <c r="A174" s="103"/>
      <c r="B174" s="41"/>
      <c r="C174" s="102"/>
      <c r="D174" s="119"/>
      <c r="E174" s="158" t="s">
        <v>302</v>
      </c>
      <c r="F174" s="156"/>
      <c r="G174" s="156"/>
      <c r="H174" s="156"/>
      <c r="I174" s="156"/>
      <c r="J174" s="157"/>
      <c r="K174" s="128">
        <v>6</v>
      </c>
      <c r="L174" s="145">
        <v>14</v>
      </c>
      <c r="M174" s="276"/>
      <c r="N174" s="159"/>
      <c r="O174" s="5"/>
      <c r="Q174" s="128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</row>
    <row r="175" spans="1:82" s="4" customFormat="1" ht="10.5" customHeight="1">
      <c r="A175" s="103"/>
      <c r="B175" s="41"/>
      <c r="C175" s="102"/>
      <c r="D175" s="102"/>
      <c r="E175" s="158" t="s">
        <v>450</v>
      </c>
      <c r="F175" s="156"/>
      <c r="G175" s="156"/>
      <c r="H175" s="156"/>
      <c r="I175" s="156"/>
      <c r="J175" s="157"/>
      <c r="K175" s="128">
        <v>1</v>
      </c>
      <c r="L175" s="156">
        <v>1</v>
      </c>
      <c r="M175" s="272"/>
      <c r="N175" s="161"/>
      <c r="O175" s="30"/>
      <c r="Q175" s="128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</row>
    <row r="176" spans="1:82" s="4" customFormat="1" ht="10.5" customHeight="1">
      <c r="A176" s="103"/>
      <c r="B176" s="41"/>
      <c r="C176" s="102"/>
      <c r="D176" s="102"/>
      <c r="E176" s="158" t="s">
        <v>330</v>
      </c>
      <c r="F176" s="156"/>
      <c r="G176" s="156"/>
      <c r="H176" s="156"/>
      <c r="I176" s="156"/>
      <c r="J176" s="157"/>
      <c r="K176" s="155">
        <v>11</v>
      </c>
      <c r="L176" s="167">
        <v>7</v>
      </c>
      <c r="M176" s="106" t="s">
        <v>314</v>
      </c>
      <c r="N176" s="108"/>
      <c r="O176" s="109"/>
      <c r="P176" s="106">
        <v>11</v>
      </c>
      <c r="Q176" s="128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</row>
    <row r="177" spans="1:82" s="4" customFormat="1" ht="10.5" customHeight="1">
      <c r="A177" s="103"/>
      <c r="B177" s="41"/>
      <c r="C177" s="102"/>
      <c r="D177" s="102"/>
      <c r="E177" s="158" t="s">
        <v>459</v>
      </c>
      <c r="F177" s="156"/>
      <c r="G177" s="156"/>
      <c r="H177" s="156"/>
      <c r="I177" s="156"/>
      <c r="J177" s="157"/>
      <c r="K177" s="155">
        <v>1</v>
      </c>
      <c r="L177" s="167">
        <v>1</v>
      </c>
      <c r="M177" s="143"/>
      <c r="N177" s="41"/>
      <c r="O177" s="110"/>
      <c r="P177" s="143"/>
      <c r="Q177" s="128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</row>
    <row r="178" spans="1:82" s="4" customFormat="1" ht="10.5" customHeight="1">
      <c r="A178" s="103"/>
      <c r="B178" s="41"/>
      <c r="C178" s="102"/>
      <c r="D178" s="102"/>
      <c r="E178" s="158" t="s">
        <v>331</v>
      </c>
      <c r="F178" s="156"/>
      <c r="G178" s="156"/>
      <c r="H178" s="156"/>
      <c r="I178" s="156"/>
      <c r="J178" s="157"/>
      <c r="K178" s="155">
        <v>2</v>
      </c>
      <c r="L178" s="167">
        <v>1</v>
      </c>
      <c r="M178" s="183" t="s">
        <v>315</v>
      </c>
      <c r="N178" s="145"/>
      <c r="O178" s="167"/>
      <c r="P178" s="183">
        <v>12</v>
      </c>
      <c r="Q178" s="128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</row>
    <row r="179" spans="1:82" s="4" customFormat="1" ht="10.5" customHeight="1">
      <c r="A179" s="103"/>
      <c r="B179" s="41"/>
      <c r="C179" s="102"/>
      <c r="D179" s="102"/>
      <c r="E179" s="143" t="s">
        <v>332</v>
      </c>
      <c r="F179" s="41"/>
      <c r="G179" s="41"/>
      <c r="H179" s="41"/>
      <c r="I179" s="41"/>
      <c r="J179" s="110"/>
      <c r="K179" s="155">
        <v>7</v>
      </c>
      <c r="L179" s="167">
        <v>17</v>
      </c>
      <c r="M179" s="158"/>
      <c r="N179" s="156"/>
      <c r="O179" s="157"/>
      <c r="P179" s="158"/>
      <c r="Q179" s="128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</row>
    <row r="180" spans="1:82" s="4" customFormat="1" ht="10.5" customHeight="1">
      <c r="A180" s="103"/>
      <c r="B180" s="41"/>
      <c r="C180" s="102"/>
      <c r="D180" s="102"/>
      <c r="E180" s="158" t="s">
        <v>333</v>
      </c>
      <c r="F180" s="156"/>
      <c r="G180" s="156"/>
      <c r="H180" s="156"/>
      <c r="I180" s="156"/>
      <c r="J180" s="157"/>
      <c r="K180" s="155">
        <v>0</v>
      </c>
      <c r="L180" s="167">
        <v>0</v>
      </c>
      <c r="M180" s="183"/>
      <c r="N180" s="145"/>
      <c r="O180" s="167"/>
      <c r="P180" s="183"/>
      <c r="Q180" s="128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</row>
    <row r="181" spans="1:82" s="4" customFormat="1" ht="10.5" customHeight="1">
      <c r="A181" s="103"/>
      <c r="B181" s="41"/>
      <c r="C181" s="102"/>
      <c r="D181" s="102"/>
      <c r="E181" s="158" t="s">
        <v>334</v>
      </c>
      <c r="F181" s="156"/>
      <c r="G181" s="156"/>
      <c r="H181" s="156"/>
      <c r="I181" s="156"/>
      <c r="J181" s="157"/>
      <c r="K181" s="155">
        <v>5</v>
      </c>
      <c r="L181" s="167">
        <v>2</v>
      </c>
      <c r="M181" s="131"/>
      <c r="N181" s="159"/>
      <c r="O181" s="5"/>
      <c r="Q181" s="128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</row>
    <row r="182" spans="1:82" s="4" customFormat="1" ht="10.5" customHeight="1">
      <c r="A182" s="103"/>
      <c r="B182" s="41"/>
      <c r="C182" s="102"/>
      <c r="D182" s="102"/>
      <c r="E182" s="158" t="s">
        <v>442</v>
      </c>
      <c r="F182" s="156"/>
      <c r="G182" s="156"/>
      <c r="H182" s="156"/>
      <c r="I182" s="156"/>
      <c r="J182" s="109"/>
      <c r="K182" s="155">
        <v>0</v>
      </c>
      <c r="L182" s="167">
        <v>0</v>
      </c>
      <c r="M182" s="183" t="s">
        <v>318</v>
      </c>
      <c r="N182" s="145"/>
      <c r="O182" s="167"/>
      <c r="P182" s="183">
        <v>1</v>
      </c>
      <c r="Q182" s="128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</row>
    <row r="183" spans="1:82" s="4" customFormat="1" ht="10.5" customHeight="1">
      <c r="A183" s="103"/>
      <c r="B183" s="41"/>
      <c r="C183" s="102"/>
      <c r="D183" s="102"/>
      <c r="E183" s="158" t="s">
        <v>338</v>
      </c>
      <c r="F183" s="156"/>
      <c r="G183" s="156"/>
      <c r="H183" s="156"/>
      <c r="I183" s="156"/>
      <c r="J183" s="109"/>
      <c r="K183" s="155">
        <v>1</v>
      </c>
      <c r="L183" s="167">
        <v>0</v>
      </c>
      <c r="M183" s="79"/>
      <c r="N183" s="159"/>
      <c r="O183" s="374"/>
      <c r="P183" s="872"/>
      <c r="Q183" s="128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</row>
    <row r="184" spans="1:82" s="4" customFormat="1" ht="10.5" customHeight="1">
      <c r="A184" s="103"/>
      <c r="B184" s="41"/>
      <c r="C184" s="102"/>
      <c r="D184" s="102"/>
      <c r="E184" s="158"/>
      <c r="F184" s="156"/>
      <c r="G184" s="156"/>
      <c r="H184" s="156"/>
      <c r="I184" s="156"/>
      <c r="J184" s="109"/>
      <c r="K184" s="155">
        <v>0</v>
      </c>
      <c r="L184" s="167">
        <v>0</v>
      </c>
      <c r="M184" s="183" t="s">
        <v>82</v>
      </c>
      <c r="N184" s="41"/>
      <c r="O184" s="167"/>
      <c r="P184" s="183">
        <v>1</v>
      </c>
      <c r="Q184" s="128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</row>
    <row r="185" spans="1:82" s="4" customFormat="1" ht="10.5" customHeight="1">
      <c r="A185" s="103"/>
      <c r="B185" s="41"/>
      <c r="C185" s="102"/>
      <c r="D185" s="102"/>
      <c r="E185" s="158" t="s">
        <v>335</v>
      </c>
      <c r="F185" s="156"/>
      <c r="G185" s="156"/>
      <c r="H185" s="156"/>
      <c r="I185" s="156"/>
      <c r="J185" s="109"/>
      <c r="K185" s="155">
        <v>2</v>
      </c>
      <c r="L185" s="167">
        <v>3</v>
      </c>
      <c r="M185" s="183" t="s">
        <v>316</v>
      </c>
      <c r="N185" s="145"/>
      <c r="O185" s="167"/>
      <c r="P185" s="183">
        <v>1</v>
      </c>
      <c r="Q185" s="128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</row>
    <row r="186" spans="1:82" s="4" customFormat="1" ht="10.5" customHeight="1">
      <c r="A186" s="103"/>
      <c r="B186" s="41"/>
      <c r="C186" s="102"/>
      <c r="D186" s="102"/>
      <c r="E186" s="158" t="s">
        <v>370</v>
      </c>
      <c r="F186" s="156"/>
      <c r="G186" s="156"/>
      <c r="H186" s="156"/>
      <c r="I186" s="156"/>
      <c r="J186" s="109"/>
      <c r="K186" s="155">
        <v>1</v>
      </c>
      <c r="L186" s="167">
        <v>0</v>
      </c>
      <c r="M186" s="183" t="s">
        <v>223</v>
      </c>
      <c r="N186" s="145"/>
      <c r="O186" s="167"/>
      <c r="P186" s="183">
        <v>0</v>
      </c>
      <c r="Q186" s="128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</row>
    <row r="187" spans="1:82" s="4" customFormat="1" ht="10.5" customHeight="1">
      <c r="A187" s="103"/>
      <c r="B187" s="41"/>
      <c r="C187" s="102"/>
      <c r="D187" s="102"/>
      <c r="E187" s="158" t="s">
        <v>339</v>
      </c>
      <c r="F187" s="156"/>
      <c r="G187" s="156"/>
      <c r="H187" s="156"/>
      <c r="I187" s="156"/>
      <c r="J187" s="157"/>
      <c r="K187" s="155">
        <v>3</v>
      </c>
      <c r="L187" s="167">
        <v>1</v>
      </c>
      <c r="M187" s="183" t="s">
        <v>319</v>
      </c>
      <c r="N187" s="145"/>
      <c r="O187" s="167"/>
      <c r="P187" s="183">
        <v>1</v>
      </c>
      <c r="Q187" s="128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</row>
    <row r="188" spans="1:82" s="4" customFormat="1" ht="10.5" customHeight="1">
      <c r="A188" s="103"/>
      <c r="B188" s="41"/>
      <c r="C188" s="102"/>
      <c r="D188" s="102"/>
      <c r="E188" s="158" t="s">
        <v>476</v>
      </c>
      <c r="F188" s="156"/>
      <c r="G188" s="156"/>
      <c r="H188" s="156"/>
      <c r="I188" s="156"/>
      <c r="J188" s="157"/>
      <c r="K188" s="155">
        <v>0</v>
      </c>
      <c r="L188" s="167">
        <v>1</v>
      </c>
      <c r="M188" s="183"/>
      <c r="N188" s="156"/>
      <c r="O188" s="167"/>
      <c r="P188" s="183"/>
      <c r="Q188" s="128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</row>
    <row r="189" spans="1:82" s="4" customFormat="1" ht="10.5" customHeight="1">
      <c r="A189" s="103"/>
      <c r="B189" s="41"/>
      <c r="C189" s="102"/>
      <c r="D189" s="102"/>
      <c r="E189" s="106" t="s">
        <v>340</v>
      </c>
      <c r="F189" s="108"/>
      <c r="G189" s="108"/>
      <c r="H189" s="108"/>
      <c r="I189" s="108"/>
      <c r="J189" s="109"/>
      <c r="K189" s="155">
        <v>4</v>
      </c>
      <c r="L189" s="167">
        <v>6</v>
      </c>
      <c r="M189" s="183" t="s">
        <v>320</v>
      </c>
      <c r="N189" s="41"/>
      <c r="O189" s="167"/>
      <c r="P189" s="183">
        <v>9</v>
      </c>
      <c r="Q189" s="128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</row>
    <row r="190" spans="1:82" s="4" customFormat="1" ht="10.5" customHeight="1">
      <c r="A190" s="103"/>
      <c r="B190" s="41"/>
      <c r="C190" s="102"/>
      <c r="D190" s="102"/>
      <c r="E190" s="106" t="s">
        <v>341</v>
      </c>
      <c r="F190" s="108"/>
      <c r="G190" s="108"/>
      <c r="H190" s="108"/>
      <c r="I190" s="108"/>
      <c r="J190" s="109"/>
      <c r="K190" s="155">
        <v>0</v>
      </c>
      <c r="L190" s="167">
        <v>1</v>
      </c>
      <c r="M190" s="183"/>
      <c r="N190" s="145"/>
      <c r="O190" s="167"/>
      <c r="P190" s="183"/>
      <c r="Q190" s="128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</row>
    <row r="191" spans="1:82" s="4" customFormat="1" ht="10.5" customHeight="1">
      <c r="A191" s="103"/>
      <c r="B191" s="41"/>
      <c r="C191" s="102"/>
      <c r="D191" s="102"/>
      <c r="E191" s="158" t="s">
        <v>342</v>
      </c>
      <c r="F191" s="108"/>
      <c r="G191" s="108"/>
      <c r="H191" s="108"/>
      <c r="I191" s="108"/>
      <c r="J191" s="109"/>
      <c r="K191" s="155">
        <v>3</v>
      </c>
      <c r="L191" s="167">
        <v>6</v>
      </c>
      <c r="M191" s="183"/>
      <c r="N191" s="145"/>
      <c r="O191" s="167"/>
      <c r="P191" s="183"/>
      <c r="Q191" s="128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</row>
    <row r="192" spans="1:82" s="4" customFormat="1" ht="10.5" customHeight="1">
      <c r="A192" s="103"/>
      <c r="B192" s="41"/>
      <c r="C192" s="102"/>
      <c r="D192" s="102"/>
      <c r="E192" s="158" t="s">
        <v>429</v>
      </c>
      <c r="F192" s="108"/>
      <c r="G192" s="108"/>
      <c r="H192" s="108"/>
      <c r="I192" s="108"/>
      <c r="J192" s="109"/>
      <c r="K192" s="155">
        <v>0</v>
      </c>
      <c r="L192" s="167">
        <v>1</v>
      </c>
      <c r="M192" s="183"/>
      <c r="N192" s="145"/>
      <c r="O192" s="167"/>
      <c r="P192" s="183"/>
      <c r="Q192" s="128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</row>
    <row r="193" spans="1:82" s="4" customFormat="1" ht="10.5" customHeight="1">
      <c r="A193" s="103"/>
      <c r="B193" s="41"/>
      <c r="C193" s="102"/>
      <c r="D193" s="102"/>
      <c r="E193" s="143" t="s">
        <v>475</v>
      </c>
      <c r="F193" s="108"/>
      <c r="G193" s="108"/>
      <c r="H193" s="108"/>
      <c r="I193" s="108"/>
      <c r="J193" s="109"/>
      <c r="K193" s="155">
        <v>0</v>
      </c>
      <c r="L193" s="167">
        <v>2</v>
      </c>
      <c r="M193" s="183"/>
      <c r="N193" s="145"/>
      <c r="O193" s="167"/>
      <c r="P193" s="183"/>
      <c r="Q193" s="128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</row>
    <row r="194" spans="1:82" s="4" customFormat="1" ht="10.5" customHeight="1" thickBot="1">
      <c r="A194" s="103"/>
      <c r="B194" s="41"/>
      <c r="C194" s="102"/>
      <c r="D194" s="102"/>
      <c r="E194" s="276"/>
      <c r="F194" s="108"/>
      <c r="G194" s="108"/>
      <c r="H194" s="108"/>
      <c r="I194" s="108"/>
      <c r="J194" s="109"/>
      <c r="K194" s="155">
        <v>0</v>
      </c>
      <c r="L194" s="167">
        <v>0</v>
      </c>
      <c r="M194" s="183" t="s">
        <v>95</v>
      </c>
      <c r="N194" s="145"/>
      <c r="O194" s="167"/>
      <c r="P194" s="183">
        <v>1</v>
      </c>
      <c r="Q194" s="128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</row>
    <row r="195" spans="1:82" s="4" customFormat="1" ht="10.5" customHeight="1" thickBot="1">
      <c r="A195" s="103"/>
      <c r="B195" s="1133" t="s">
        <v>50</v>
      </c>
      <c r="C195" s="1134"/>
      <c r="D195" s="1134"/>
      <c r="E195" s="603"/>
      <c r="F195" s="602"/>
      <c r="G195" s="602"/>
      <c r="H195" s="602"/>
      <c r="I195" s="602"/>
      <c r="J195" s="604"/>
      <c r="K195" s="274">
        <f>SUM(K152:K194)</f>
        <v>152</v>
      </c>
      <c r="L195" s="274">
        <f>SUM(L152:L194)</f>
        <v>217</v>
      </c>
      <c r="M195" s="201"/>
      <c r="N195" s="202"/>
      <c r="O195" s="297"/>
      <c r="P195" s="201">
        <f>SUM(P152:P194)</f>
        <v>152</v>
      </c>
      <c r="Q195" s="128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</row>
    <row r="196" spans="1:82" s="4" customFormat="1" ht="10.5" customHeight="1">
      <c r="A196" s="103"/>
      <c r="B196" s="1074" t="s">
        <v>77</v>
      </c>
      <c r="C196" s="1075"/>
      <c r="D196" s="1150"/>
      <c r="E196" s="1151" t="s">
        <v>277</v>
      </c>
      <c r="F196" s="1152"/>
      <c r="G196" s="1152"/>
      <c r="H196" s="1152"/>
      <c r="I196" s="1152"/>
      <c r="J196" s="1153"/>
      <c r="K196" s="35">
        <v>1</v>
      </c>
      <c r="L196" s="109">
        <v>0</v>
      </c>
      <c r="M196" s="1151" t="s">
        <v>225</v>
      </c>
      <c r="N196" s="1152"/>
      <c r="O196" s="1153"/>
      <c r="P196" s="130">
        <v>36</v>
      </c>
      <c r="Q196" s="19">
        <v>11</v>
      </c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</row>
    <row r="197" spans="1:82" s="4" customFormat="1" ht="10.5" customHeight="1">
      <c r="A197" s="20"/>
      <c r="B197" s="143"/>
      <c r="C197" s="41"/>
      <c r="D197" s="41"/>
      <c r="E197" s="605" t="s">
        <v>272</v>
      </c>
      <c r="F197" s="580"/>
      <c r="G197" s="580"/>
      <c r="H197" s="580"/>
      <c r="I197" s="580"/>
      <c r="J197" s="606"/>
      <c r="K197" s="35">
        <v>19</v>
      </c>
      <c r="L197" s="109">
        <v>20</v>
      </c>
      <c r="M197" s="605"/>
      <c r="N197" s="580"/>
      <c r="O197" s="606"/>
      <c r="P197" s="130"/>
      <c r="Q197" s="19">
        <v>11</v>
      </c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</row>
    <row r="198" spans="1:82" s="4" customFormat="1" ht="10.5" customHeight="1">
      <c r="A198" s="20"/>
      <c r="B198" s="143"/>
      <c r="C198" s="41"/>
      <c r="D198" s="41"/>
      <c r="E198" s="605" t="s">
        <v>273</v>
      </c>
      <c r="F198" s="580"/>
      <c r="G198" s="580"/>
      <c r="H198" s="580"/>
      <c r="I198" s="580"/>
      <c r="J198" s="606"/>
      <c r="K198" s="35">
        <v>5</v>
      </c>
      <c r="L198" s="109">
        <v>7</v>
      </c>
      <c r="M198" s="605"/>
      <c r="N198" s="580"/>
      <c r="O198" s="606"/>
      <c r="P198" s="130"/>
      <c r="Q198" s="19">
        <v>8</v>
      </c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</row>
    <row r="199" spans="1:82" s="4" customFormat="1" ht="10.5" customHeight="1">
      <c r="A199" s="20"/>
      <c r="B199" s="143"/>
      <c r="C199" s="41"/>
      <c r="D199" s="41"/>
      <c r="E199" s="605" t="s">
        <v>274</v>
      </c>
      <c r="F199" s="580"/>
      <c r="G199" s="580"/>
      <c r="H199" s="580"/>
      <c r="I199" s="580"/>
      <c r="J199" s="606"/>
      <c r="K199" s="35">
        <v>2</v>
      </c>
      <c r="L199" s="109">
        <v>0</v>
      </c>
      <c r="M199" s="605"/>
      <c r="N199" s="580"/>
      <c r="O199" s="606"/>
      <c r="P199" s="130"/>
      <c r="Q199" s="19">
        <v>8</v>
      </c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</row>
    <row r="200" spans="1:82" s="4" customFormat="1" ht="10.5" customHeight="1">
      <c r="A200" s="20"/>
      <c r="B200" s="143"/>
      <c r="C200" s="41"/>
      <c r="D200" s="41"/>
      <c r="E200" s="605" t="s">
        <v>494</v>
      </c>
      <c r="F200" s="580"/>
      <c r="G200" s="580"/>
      <c r="H200" s="580"/>
      <c r="I200" s="580"/>
      <c r="J200" s="606"/>
      <c r="K200" s="35">
        <v>0</v>
      </c>
      <c r="L200" s="109">
        <v>11</v>
      </c>
      <c r="M200" s="605"/>
      <c r="N200" s="580"/>
      <c r="O200" s="606"/>
      <c r="P200" s="130"/>
      <c r="Q200" s="19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</row>
    <row r="201" spans="1:82" s="4" customFormat="1" ht="10.5" customHeight="1">
      <c r="A201" s="20"/>
      <c r="B201" s="143"/>
      <c r="C201" s="41"/>
      <c r="D201" s="41"/>
      <c r="E201" s="615" t="s">
        <v>323</v>
      </c>
      <c r="F201" s="580"/>
      <c r="G201" s="580"/>
      <c r="H201" s="580"/>
      <c r="I201" s="580"/>
      <c r="J201" s="617"/>
      <c r="K201" s="620">
        <v>17</v>
      </c>
      <c r="L201" s="109">
        <v>15</v>
      </c>
      <c r="M201" s="615"/>
      <c r="N201" s="616"/>
      <c r="O201" s="617"/>
      <c r="P201" s="130"/>
      <c r="Q201" s="19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</row>
    <row r="202" spans="1:82" s="4" customFormat="1" ht="10.5" customHeight="1">
      <c r="A202" s="20"/>
      <c r="B202" s="143"/>
      <c r="C202" s="41"/>
      <c r="D202" s="41"/>
      <c r="E202" s="615" t="s">
        <v>324</v>
      </c>
      <c r="F202" s="580"/>
      <c r="G202" s="580"/>
      <c r="H202" s="580"/>
      <c r="I202" s="580"/>
      <c r="J202" s="617"/>
      <c r="K202" s="620">
        <v>0</v>
      </c>
      <c r="L202" s="109">
        <v>0</v>
      </c>
      <c r="M202" s="613" t="s">
        <v>89</v>
      </c>
      <c r="N202" s="618"/>
      <c r="O202" s="619"/>
      <c r="P202" s="130">
        <v>29</v>
      </c>
      <c r="Q202" s="19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</row>
    <row r="203" spans="1:82" s="4" customFormat="1" ht="10.5" customHeight="1">
      <c r="A203" s="103"/>
      <c r="B203" s="1083"/>
      <c r="C203" s="1103"/>
      <c r="D203" s="1104"/>
      <c r="E203" s="615" t="s">
        <v>275</v>
      </c>
      <c r="F203" s="616"/>
      <c r="G203" s="616"/>
      <c r="H203" s="616"/>
      <c r="I203" s="616"/>
      <c r="J203" s="617"/>
      <c r="K203" s="620">
        <v>15</v>
      </c>
      <c r="L203" s="157">
        <v>19</v>
      </c>
      <c r="M203" s="1138"/>
      <c r="N203" s="1139"/>
      <c r="O203" s="1140"/>
      <c r="P203" s="131"/>
      <c r="Q203" s="19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</row>
    <row r="204" spans="1:82" s="4" customFormat="1" ht="10.5" customHeight="1">
      <c r="A204" s="103"/>
      <c r="B204" s="1083"/>
      <c r="C204" s="1103"/>
      <c r="D204" s="1104"/>
      <c r="E204" s="615" t="s">
        <v>321</v>
      </c>
      <c r="F204" s="616"/>
      <c r="G204" s="616"/>
      <c r="H204" s="616"/>
      <c r="I204" s="616"/>
      <c r="J204" s="617"/>
      <c r="K204" s="620">
        <v>5</v>
      </c>
      <c r="L204" s="157">
        <v>8</v>
      </c>
      <c r="M204" s="613" t="s">
        <v>312</v>
      </c>
      <c r="N204" s="618"/>
      <c r="O204" s="619"/>
      <c r="P204" s="131">
        <v>6</v>
      </c>
      <c r="Q204" s="19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</row>
    <row r="205" spans="1:82" s="4" customFormat="1" ht="10.5" customHeight="1">
      <c r="A205" s="103"/>
      <c r="B205" s="1083"/>
      <c r="C205" s="1103"/>
      <c r="D205" s="1104"/>
      <c r="E205" s="615" t="s">
        <v>343</v>
      </c>
      <c r="F205" s="616"/>
      <c r="G205" s="616"/>
      <c r="H205" s="616"/>
      <c r="I205" s="616"/>
      <c r="J205" s="617"/>
      <c r="K205" s="620">
        <v>2</v>
      </c>
      <c r="L205" s="157">
        <v>1</v>
      </c>
      <c r="M205" s="613"/>
      <c r="N205" s="618"/>
      <c r="O205" s="619"/>
      <c r="P205" s="131"/>
      <c r="Q205" s="19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</row>
    <row r="206" spans="1:82" s="4" customFormat="1" ht="10.5" customHeight="1">
      <c r="A206" s="103"/>
      <c r="B206" s="1083"/>
      <c r="C206" s="1103"/>
      <c r="D206" s="1104"/>
      <c r="E206" s="615" t="s">
        <v>325</v>
      </c>
      <c r="F206" s="616"/>
      <c r="G206" s="616"/>
      <c r="H206" s="616"/>
      <c r="I206" s="616"/>
      <c r="J206" s="617"/>
      <c r="K206" s="620">
        <v>1</v>
      </c>
      <c r="L206" s="157">
        <v>3</v>
      </c>
      <c r="M206" s="613" t="s">
        <v>313</v>
      </c>
      <c r="N206" s="618"/>
      <c r="O206" s="619"/>
      <c r="P206" s="131">
        <v>7</v>
      </c>
      <c r="Q206" s="19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</row>
    <row r="207" spans="1:82" s="4" customFormat="1" ht="10.5" customHeight="1">
      <c r="A207" s="103"/>
      <c r="B207" s="1083"/>
      <c r="C207" s="1103"/>
      <c r="D207" s="1104"/>
      <c r="E207" s="615" t="s">
        <v>326</v>
      </c>
      <c r="F207" s="616"/>
      <c r="G207" s="616"/>
      <c r="H207" s="616"/>
      <c r="I207" s="616"/>
      <c r="J207" s="617"/>
      <c r="K207" s="620">
        <v>2</v>
      </c>
      <c r="L207" s="157">
        <v>2</v>
      </c>
      <c r="M207" s="613"/>
      <c r="N207" s="618"/>
      <c r="O207" s="619"/>
      <c r="P207" s="131"/>
      <c r="Q207" s="19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</row>
    <row r="208" spans="1:82" s="4" customFormat="1" ht="10.5" customHeight="1">
      <c r="A208" s="103"/>
      <c r="B208" s="1083"/>
      <c r="C208" s="1103"/>
      <c r="D208" s="1104"/>
      <c r="E208" s="615" t="s">
        <v>304</v>
      </c>
      <c r="F208" s="616"/>
      <c r="G208" s="616"/>
      <c r="H208" s="616"/>
      <c r="I208" s="616"/>
      <c r="J208" s="617"/>
      <c r="K208" s="620">
        <v>1</v>
      </c>
      <c r="L208" s="157">
        <v>0</v>
      </c>
      <c r="M208" s="613"/>
      <c r="N208" s="618"/>
      <c r="O208" s="619"/>
      <c r="P208" s="131"/>
      <c r="Q208" s="19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</row>
    <row r="209" spans="1:82" s="4" customFormat="1" ht="10.5" customHeight="1">
      <c r="A209" s="103"/>
      <c r="B209" s="1083"/>
      <c r="C209" s="1103"/>
      <c r="D209" s="1104"/>
      <c r="E209" s="615" t="s">
        <v>327</v>
      </c>
      <c r="F209" s="616"/>
      <c r="G209" s="616"/>
      <c r="H209" s="616"/>
      <c r="I209" s="616"/>
      <c r="J209" s="617"/>
      <c r="K209" s="621">
        <v>16</v>
      </c>
      <c r="L209" s="157">
        <v>14</v>
      </c>
      <c r="M209" s="613" t="s">
        <v>305</v>
      </c>
      <c r="N209" s="618"/>
      <c r="O209" s="619"/>
      <c r="P209" s="131">
        <v>15</v>
      </c>
      <c r="Q209" s="19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</row>
    <row r="210" spans="1:82" s="4" customFormat="1" ht="10.5" customHeight="1">
      <c r="A210" s="103"/>
      <c r="B210" s="1083"/>
      <c r="C210" s="1103"/>
      <c r="D210" s="1104"/>
      <c r="E210" s="615" t="s">
        <v>310</v>
      </c>
      <c r="F210" s="616"/>
      <c r="G210" s="616"/>
      <c r="H210" s="616"/>
      <c r="I210" s="616"/>
      <c r="J210" s="617"/>
      <c r="K210" s="621">
        <v>2</v>
      </c>
      <c r="L210" s="157">
        <v>1</v>
      </c>
      <c r="M210" s="613"/>
      <c r="N210" s="618"/>
      <c r="O210" s="619"/>
      <c r="P210" s="131"/>
      <c r="Q210" s="19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</row>
    <row r="211" spans="1:82" s="4" customFormat="1" ht="10.5" customHeight="1">
      <c r="A211" s="103"/>
      <c r="B211" s="1083"/>
      <c r="C211" s="1103"/>
      <c r="D211" s="1104"/>
      <c r="E211" s="615" t="s">
        <v>329</v>
      </c>
      <c r="F211" s="616"/>
      <c r="G211" s="616"/>
      <c r="H211" s="616"/>
      <c r="I211" s="616"/>
      <c r="J211" s="617"/>
      <c r="K211" s="621">
        <v>7</v>
      </c>
      <c r="L211" s="157">
        <v>10</v>
      </c>
      <c r="M211" s="613" t="s">
        <v>301</v>
      </c>
      <c r="N211" s="618"/>
      <c r="O211" s="619"/>
      <c r="P211" s="131">
        <v>18</v>
      </c>
      <c r="Q211" s="19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</row>
    <row r="212" spans="1:82" s="4" customFormat="1" ht="10.5" customHeight="1">
      <c r="A212" s="103"/>
      <c r="B212" s="1083"/>
      <c r="C212" s="1103"/>
      <c r="D212" s="1104"/>
      <c r="E212" s="615" t="s">
        <v>328</v>
      </c>
      <c r="F212" s="616"/>
      <c r="G212" s="616"/>
      <c r="H212" s="616"/>
      <c r="I212" s="616"/>
      <c r="J212" s="617"/>
      <c r="K212" s="621">
        <v>3</v>
      </c>
      <c r="L212" s="157">
        <v>1</v>
      </c>
      <c r="M212" s="613"/>
      <c r="N212" s="618"/>
      <c r="O212" s="619"/>
      <c r="P212" s="131"/>
      <c r="Q212" s="19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</row>
    <row r="213" spans="1:82" s="4" customFormat="1" ht="10.5" customHeight="1">
      <c r="A213" s="103"/>
      <c r="B213" s="1083"/>
      <c r="C213" s="1103"/>
      <c r="D213" s="1104"/>
      <c r="E213" s="615" t="s">
        <v>302</v>
      </c>
      <c r="F213" s="616"/>
      <c r="G213" s="616"/>
      <c r="H213" s="616"/>
      <c r="I213" s="616"/>
      <c r="J213" s="617"/>
      <c r="K213" s="621">
        <v>9</v>
      </c>
      <c r="L213" s="157">
        <v>14</v>
      </c>
      <c r="M213" s="613"/>
      <c r="N213" s="618"/>
      <c r="O213" s="619"/>
      <c r="P213" s="131"/>
      <c r="Q213" s="19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</row>
    <row r="214" spans="1:82" s="4" customFormat="1" ht="10.5" customHeight="1">
      <c r="A214" s="103"/>
      <c r="B214" s="1083"/>
      <c r="C214" s="1103"/>
      <c r="D214" s="1104"/>
      <c r="E214" s="615" t="s">
        <v>278</v>
      </c>
      <c r="F214" s="616"/>
      <c r="G214" s="616"/>
      <c r="H214" s="616"/>
      <c r="I214" s="616"/>
      <c r="J214" s="617"/>
      <c r="K214" s="621">
        <v>1</v>
      </c>
      <c r="L214" s="157">
        <v>0</v>
      </c>
      <c r="M214" s="613"/>
      <c r="N214" s="618"/>
      <c r="O214" s="619"/>
      <c r="P214" s="131"/>
      <c r="Q214" s="19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</row>
    <row r="215" spans="1:82" s="4" customFormat="1" ht="10.5" customHeight="1">
      <c r="A215" s="103"/>
      <c r="B215" s="1083"/>
      <c r="C215" s="1103"/>
      <c r="D215" s="1104"/>
      <c r="E215" s="615" t="s">
        <v>414</v>
      </c>
      <c r="F215" s="616"/>
      <c r="G215" s="616"/>
      <c r="H215" s="616"/>
      <c r="I215" s="616"/>
      <c r="J215" s="617"/>
      <c r="K215" s="621">
        <v>1</v>
      </c>
      <c r="L215" s="157">
        <v>1</v>
      </c>
      <c r="M215" s="613"/>
      <c r="N215" s="618"/>
      <c r="O215" s="619"/>
      <c r="P215" s="131"/>
      <c r="Q215" s="19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</row>
    <row r="216" spans="1:82" s="4" customFormat="1" ht="10.5" customHeight="1">
      <c r="A216" s="103"/>
      <c r="B216" s="1083"/>
      <c r="C216" s="1103"/>
      <c r="D216" s="1104"/>
      <c r="E216" s="615" t="s">
        <v>330</v>
      </c>
      <c r="F216" s="616"/>
      <c r="G216" s="616"/>
      <c r="H216" s="616"/>
      <c r="I216" s="616"/>
      <c r="J216" s="617"/>
      <c r="K216" s="621">
        <v>4</v>
      </c>
      <c r="L216" s="157">
        <v>9</v>
      </c>
      <c r="M216" s="613" t="s">
        <v>314</v>
      </c>
      <c r="N216" s="618"/>
      <c r="O216" s="619"/>
      <c r="P216" s="131">
        <v>6</v>
      </c>
      <c r="Q216" s="19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</row>
    <row r="217" spans="1:82" s="4" customFormat="1" ht="10.5" customHeight="1">
      <c r="A217" s="103"/>
      <c r="B217" s="1083"/>
      <c r="C217" s="1103"/>
      <c r="D217" s="1104"/>
      <c r="E217" s="615" t="s">
        <v>459</v>
      </c>
      <c r="F217" s="616"/>
      <c r="G217" s="616"/>
      <c r="H217" s="616"/>
      <c r="I217" s="616"/>
      <c r="J217" s="617"/>
      <c r="K217" s="621">
        <v>1</v>
      </c>
      <c r="L217" s="157">
        <v>1</v>
      </c>
      <c r="M217" s="613"/>
      <c r="N217" s="618"/>
      <c r="O217" s="619"/>
      <c r="P217" s="131"/>
      <c r="Q217" s="19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</row>
    <row r="218" spans="1:82" s="4" customFormat="1" ht="10.5" customHeight="1">
      <c r="A218" s="103"/>
      <c r="B218" s="1083"/>
      <c r="C218" s="1103"/>
      <c r="D218" s="1104"/>
      <c r="E218" s="615" t="s">
        <v>332</v>
      </c>
      <c r="F218" s="616"/>
      <c r="G218" s="616"/>
      <c r="H218" s="616"/>
      <c r="I218" s="616"/>
      <c r="J218" s="617"/>
      <c r="K218" s="621">
        <v>12</v>
      </c>
      <c r="L218" s="157">
        <v>13</v>
      </c>
      <c r="M218" s="613" t="s">
        <v>315</v>
      </c>
      <c r="N218" s="618"/>
      <c r="O218" s="619"/>
      <c r="P218" s="131">
        <v>11</v>
      </c>
      <c r="Q218" s="19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</row>
    <row r="219" spans="1:82" s="4" customFormat="1" ht="10.5" customHeight="1">
      <c r="A219" s="103"/>
      <c r="B219" s="1083"/>
      <c r="C219" s="1103"/>
      <c r="D219" s="1104"/>
      <c r="E219" s="615" t="s">
        <v>331</v>
      </c>
      <c r="F219" s="616"/>
      <c r="G219" s="616"/>
      <c r="H219" s="616"/>
      <c r="I219" s="616"/>
      <c r="J219" s="617"/>
      <c r="K219" s="621">
        <v>1</v>
      </c>
      <c r="L219" s="157">
        <v>1</v>
      </c>
      <c r="M219" s="613"/>
      <c r="N219" s="618"/>
      <c r="O219" s="619"/>
      <c r="P219" s="131"/>
      <c r="Q219" s="19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</row>
    <row r="220" spans="1:82" s="4" customFormat="1" ht="10.5" customHeight="1">
      <c r="A220" s="103"/>
      <c r="B220" s="1083"/>
      <c r="C220" s="1103"/>
      <c r="D220" s="1104"/>
      <c r="E220" s="615" t="s">
        <v>334</v>
      </c>
      <c r="F220" s="616"/>
      <c r="G220" s="616"/>
      <c r="H220" s="616"/>
      <c r="I220" s="616"/>
      <c r="J220" s="617"/>
      <c r="K220" s="621">
        <v>1</v>
      </c>
      <c r="L220" s="157">
        <v>1</v>
      </c>
      <c r="M220" s="613"/>
      <c r="N220" s="618"/>
      <c r="O220" s="619"/>
      <c r="P220" s="131"/>
      <c r="Q220" s="19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</row>
    <row r="221" spans="1:82" s="4" customFormat="1" ht="10.5" customHeight="1">
      <c r="A221" s="103"/>
      <c r="B221" s="1083"/>
      <c r="C221" s="1103"/>
      <c r="D221" s="1104"/>
      <c r="E221" s="615" t="s">
        <v>0</v>
      </c>
      <c r="F221" s="616"/>
      <c r="G221" s="616"/>
      <c r="H221" s="616"/>
      <c r="I221" s="616"/>
      <c r="J221" s="617"/>
      <c r="K221" s="621">
        <v>0</v>
      </c>
      <c r="L221" s="157">
        <v>0</v>
      </c>
      <c r="M221" s="613" t="s">
        <v>0</v>
      </c>
      <c r="N221" s="618"/>
      <c r="O221" s="619"/>
      <c r="P221" s="131"/>
      <c r="Q221" s="19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</row>
    <row r="222" spans="1:82" s="4" customFormat="1" ht="10.5" customHeight="1">
      <c r="A222" s="103"/>
      <c r="B222" s="1083"/>
      <c r="C222" s="1103"/>
      <c r="D222" s="1104"/>
      <c r="E222" s="615" t="s">
        <v>429</v>
      </c>
      <c r="F222" s="616"/>
      <c r="G222" s="616"/>
      <c r="H222" s="616"/>
      <c r="I222" s="616"/>
      <c r="J222" s="617"/>
      <c r="K222" s="621">
        <v>1</v>
      </c>
      <c r="L222" s="157">
        <v>0</v>
      </c>
      <c r="M222" s="613" t="s">
        <v>422</v>
      </c>
      <c r="N222" s="618"/>
      <c r="O222" s="619"/>
      <c r="P222" s="131">
        <v>1</v>
      </c>
      <c r="Q222" s="19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</row>
    <row r="223" spans="1:82" s="4" customFormat="1" ht="10.5" customHeight="1">
      <c r="A223" s="103"/>
      <c r="B223" s="1083"/>
      <c r="C223" s="1103"/>
      <c r="D223" s="1104"/>
      <c r="E223" s="615" t="s">
        <v>415</v>
      </c>
      <c r="F223" s="616"/>
      <c r="G223" s="616"/>
      <c r="H223" s="616"/>
      <c r="I223" s="616"/>
      <c r="J223" s="617"/>
      <c r="K223" s="621">
        <v>2</v>
      </c>
      <c r="L223" s="157">
        <v>2</v>
      </c>
      <c r="M223" s="613" t="s">
        <v>276</v>
      </c>
      <c r="N223" s="618"/>
      <c r="O223" s="619"/>
      <c r="P223" s="131">
        <v>17</v>
      </c>
      <c r="Q223" s="19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</row>
    <row r="224" spans="1:82" s="4" customFormat="1" ht="10.5" customHeight="1">
      <c r="A224" s="103"/>
      <c r="B224" s="1083"/>
      <c r="C224" s="1103"/>
      <c r="D224" s="1104"/>
      <c r="E224" s="615" t="s">
        <v>270</v>
      </c>
      <c r="F224" s="616"/>
      <c r="G224" s="616"/>
      <c r="H224" s="616"/>
      <c r="I224" s="616"/>
      <c r="J224" s="617"/>
      <c r="K224" s="621">
        <v>0</v>
      </c>
      <c r="L224" s="157">
        <v>1</v>
      </c>
      <c r="M224" s="613"/>
      <c r="N224" s="618"/>
      <c r="O224" s="619"/>
      <c r="P224" s="131"/>
      <c r="Q224" s="19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</row>
    <row r="225" spans="1:82" s="4" customFormat="1" ht="10.5" customHeight="1">
      <c r="A225" s="103"/>
      <c r="B225" s="1083"/>
      <c r="C225" s="1103"/>
      <c r="D225" s="1104"/>
      <c r="E225" s="615" t="s">
        <v>336</v>
      </c>
      <c r="F225" s="616"/>
      <c r="G225" s="616"/>
      <c r="H225" s="616"/>
      <c r="I225" s="616"/>
      <c r="J225" s="617"/>
      <c r="K225" s="621">
        <v>6</v>
      </c>
      <c r="L225" s="157">
        <v>2</v>
      </c>
      <c r="M225" s="613"/>
      <c r="N225" s="618"/>
      <c r="O225" s="619"/>
      <c r="P225" s="131"/>
      <c r="Q225" s="19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</row>
    <row r="226" spans="1:82" s="4" customFormat="1" ht="10.5" customHeight="1">
      <c r="A226" s="103"/>
      <c r="B226" s="1083"/>
      <c r="C226" s="1103"/>
      <c r="D226" s="1104"/>
      <c r="E226" s="615" t="s">
        <v>458</v>
      </c>
      <c r="F226" s="616"/>
      <c r="G226" s="616"/>
      <c r="H226" s="616"/>
      <c r="I226" s="616"/>
      <c r="J226" s="617"/>
      <c r="K226" s="621">
        <v>5</v>
      </c>
      <c r="L226" s="157">
        <v>3</v>
      </c>
      <c r="M226" s="613"/>
      <c r="N226" s="618"/>
      <c r="O226" s="619"/>
      <c r="P226" s="131"/>
      <c r="Q226" s="19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</row>
    <row r="227" spans="1:82" s="4" customFormat="1" ht="10.5" customHeight="1">
      <c r="A227" s="103"/>
      <c r="B227" s="1083"/>
      <c r="C227" s="1103"/>
      <c r="D227" s="1104"/>
      <c r="E227" s="615" t="s">
        <v>303</v>
      </c>
      <c r="F227" s="616"/>
      <c r="G227" s="616"/>
      <c r="H227" s="616"/>
      <c r="I227" s="616"/>
      <c r="J227" s="617"/>
      <c r="K227" s="621">
        <v>4</v>
      </c>
      <c r="L227" s="157">
        <v>8</v>
      </c>
      <c r="M227" s="613"/>
      <c r="N227" s="618"/>
      <c r="O227" s="619"/>
      <c r="P227" s="131"/>
      <c r="Q227" s="19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</row>
    <row r="228" spans="1:82" s="4" customFormat="1" ht="10.5" customHeight="1">
      <c r="A228" s="103"/>
      <c r="B228" s="1083"/>
      <c r="C228" s="1103"/>
      <c r="D228" s="1104"/>
      <c r="E228" s="615" t="s">
        <v>416</v>
      </c>
      <c r="F228" s="616"/>
      <c r="G228" s="616"/>
      <c r="H228" s="616"/>
      <c r="I228" s="616"/>
      <c r="J228" s="617"/>
      <c r="K228" s="621">
        <v>0</v>
      </c>
      <c r="L228" s="157">
        <v>0</v>
      </c>
      <c r="M228" s="613" t="s">
        <v>318</v>
      </c>
      <c r="N228" s="618"/>
      <c r="O228" s="619"/>
      <c r="P228" s="131">
        <v>1</v>
      </c>
      <c r="Q228" s="19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</row>
    <row r="229" spans="1:82" s="4" customFormat="1" ht="10.5" customHeight="1">
      <c r="A229" s="103"/>
      <c r="B229" s="1083"/>
      <c r="C229" s="1103"/>
      <c r="D229" s="1104"/>
      <c r="E229" s="615" t="s">
        <v>441</v>
      </c>
      <c r="F229" s="616"/>
      <c r="G229" s="616"/>
      <c r="H229" s="616"/>
      <c r="I229" s="616"/>
      <c r="J229" s="617"/>
      <c r="K229" s="621">
        <v>0</v>
      </c>
      <c r="L229" s="157">
        <v>1</v>
      </c>
      <c r="M229" s="613"/>
      <c r="N229" s="618"/>
      <c r="O229" s="619"/>
      <c r="P229" s="131"/>
      <c r="Q229" s="19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</row>
    <row r="230" spans="1:82" s="4" customFormat="1" ht="10.5" customHeight="1">
      <c r="A230" s="103"/>
      <c r="B230" s="1083"/>
      <c r="C230" s="1103"/>
      <c r="D230" s="1104"/>
      <c r="E230" s="615" t="s">
        <v>417</v>
      </c>
      <c r="F230" s="616"/>
      <c r="G230" s="616"/>
      <c r="H230" s="616"/>
      <c r="I230" s="616"/>
      <c r="J230" s="617"/>
      <c r="K230" s="621">
        <v>1</v>
      </c>
      <c r="L230" s="157">
        <v>2</v>
      </c>
      <c r="M230" s="613"/>
      <c r="N230" s="618"/>
      <c r="O230" s="619"/>
      <c r="P230" s="131"/>
      <c r="Q230" s="19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</row>
    <row r="231" spans="1:82" s="4" customFormat="1" ht="10.5" customHeight="1">
      <c r="A231" s="103"/>
      <c r="B231" s="1083"/>
      <c r="C231" s="1103"/>
      <c r="D231" s="1104"/>
      <c r="E231" s="615" t="s">
        <v>355</v>
      </c>
      <c r="F231" s="616"/>
      <c r="G231" s="616"/>
      <c r="H231" s="616"/>
      <c r="I231" s="616"/>
      <c r="J231" s="617"/>
      <c r="K231" s="621">
        <v>0</v>
      </c>
      <c r="L231" s="157">
        <v>1</v>
      </c>
      <c r="M231" s="613"/>
      <c r="N231" s="618"/>
      <c r="O231" s="619"/>
      <c r="P231" s="131"/>
      <c r="Q231" s="19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</row>
    <row r="232" spans="1:82" s="4" customFormat="1" ht="10.5" customHeight="1">
      <c r="A232" s="103"/>
      <c r="B232" s="1083"/>
      <c r="C232" s="1103"/>
      <c r="D232" s="1104"/>
      <c r="E232" s="615" t="s">
        <v>339</v>
      </c>
      <c r="F232" s="616"/>
      <c r="G232" s="616"/>
      <c r="H232" s="616"/>
      <c r="I232" s="616"/>
      <c r="J232" s="617"/>
      <c r="K232" s="621">
        <v>2</v>
      </c>
      <c r="L232" s="157">
        <v>5</v>
      </c>
      <c r="M232" s="613" t="s">
        <v>319</v>
      </c>
      <c r="N232" s="618"/>
      <c r="O232" s="619"/>
      <c r="P232" s="131">
        <v>3</v>
      </c>
      <c r="Q232" s="19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</row>
    <row r="233" spans="1:82" s="4" customFormat="1" ht="10.5" customHeight="1">
      <c r="A233" s="103"/>
      <c r="B233" s="1083"/>
      <c r="C233" s="1103"/>
      <c r="D233" s="1104"/>
      <c r="E233" s="615" t="s">
        <v>493</v>
      </c>
      <c r="F233" s="616"/>
      <c r="G233" s="616"/>
      <c r="H233" s="616"/>
      <c r="I233" s="616"/>
      <c r="J233" s="617"/>
      <c r="K233" s="621">
        <v>1</v>
      </c>
      <c r="L233" s="157"/>
      <c r="M233" s="613"/>
      <c r="N233" s="618"/>
      <c r="O233" s="619"/>
      <c r="P233" s="131"/>
      <c r="Q233" s="19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</row>
    <row r="234" spans="1:82" s="4" customFormat="1" ht="10.5" customHeight="1">
      <c r="A234" s="103"/>
      <c r="B234" s="1083"/>
      <c r="C234" s="1103"/>
      <c r="D234" s="1104"/>
      <c r="E234" s="615" t="s">
        <v>340</v>
      </c>
      <c r="F234" s="616"/>
      <c r="G234" s="616"/>
      <c r="H234" s="616"/>
      <c r="I234" s="616"/>
      <c r="J234" s="617"/>
      <c r="K234" s="621">
        <v>6</v>
      </c>
      <c r="L234" s="157">
        <v>15</v>
      </c>
      <c r="M234" s="613" t="s">
        <v>320</v>
      </c>
      <c r="N234" s="618"/>
      <c r="O234" s="619"/>
      <c r="P234" s="131">
        <v>10</v>
      </c>
      <c r="Q234" s="19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</row>
    <row r="235" spans="1:82" s="4" customFormat="1" ht="10.5" customHeight="1">
      <c r="A235" s="103"/>
      <c r="B235" s="1083"/>
      <c r="C235" s="1103"/>
      <c r="D235" s="1104"/>
      <c r="E235" s="615" t="s">
        <v>341</v>
      </c>
      <c r="F235" s="616"/>
      <c r="G235" s="616"/>
      <c r="H235" s="616"/>
      <c r="I235" s="616"/>
      <c r="J235" s="617"/>
      <c r="K235" s="621">
        <v>1</v>
      </c>
      <c r="L235" s="157">
        <v>1</v>
      </c>
      <c r="M235" s="613"/>
      <c r="N235" s="618"/>
      <c r="O235" s="619"/>
      <c r="P235" s="131"/>
      <c r="Q235" s="19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</row>
    <row r="236" spans="1:82" s="4" customFormat="1" ht="10.5" customHeight="1">
      <c r="A236" s="103"/>
      <c r="B236" s="1083"/>
      <c r="C236" s="1103"/>
      <c r="D236" s="1104"/>
      <c r="E236" s="615" t="s">
        <v>342</v>
      </c>
      <c r="F236" s="616"/>
      <c r="G236" s="616"/>
      <c r="H236" s="616"/>
      <c r="I236" s="616"/>
      <c r="J236" s="617"/>
      <c r="K236" s="621">
        <v>3</v>
      </c>
      <c r="L236" s="157">
        <v>3</v>
      </c>
      <c r="M236" s="613"/>
      <c r="N236" s="618"/>
      <c r="O236" s="619"/>
      <c r="P236" s="131"/>
      <c r="Q236" s="19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</row>
    <row r="237" spans="1:82" s="4" customFormat="1" ht="10.5" customHeight="1">
      <c r="A237" s="103"/>
      <c r="B237" s="1083"/>
      <c r="C237" s="1103"/>
      <c r="D237" s="1104"/>
      <c r="E237" s="615" t="s">
        <v>349</v>
      </c>
      <c r="F237" s="616"/>
      <c r="G237" s="616"/>
      <c r="H237" s="616"/>
      <c r="I237" s="616"/>
      <c r="J237" s="617"/>
      <c r="K237" s="621">
        <v>0</v>
      </c>
      <c r="L237" s="157">
        <v>1</v>
      </c>
      <c r="M237" s="613"/>
      <c r="N237" s="618"/>
      <c r="O237" s="619"/>
      <c r="P237" s="131"/>
      <c r="Q237" s="19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</row>
    <row r="238" spans="1:82" s="4" customFormat="1" ht="10.5" customHeight="1">
      <c r="A238" s="103"/>
      <c r="B238" s="1083"/>
      <c r="C238" s="1103"/>
      <c r="D238" s="1104"/>
      <c r="E238" s="615" t="s">
        <v>475</v>
      </c>
      <c r="F238" s="616"/>
      <c r="G238" s="616"/>
      <c r="H238" s="616"/>
      <c r="I238" s="616"/>
      <c r="J238" s="617"/>
      <c r="K238" s="621">
        <v>0</v>
      </c>
      <c r="L238" s="157">
        <v>1</v>
      </c>
      <c r="M238" s="613"/>
      <c r="N238" s="618"/>
      <c r="O238" s="619"/>
      <c r="P238" s="131"/>
      <c r="Q238" s="19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</row>
    <row r="239" spans="1:82" s="4" customFormat="1" ht="10.5" customHeight="1">
      <c r="A239" s="103"/>
      <c r="B239" s="1083"/>
      <c r="C239" s="1103"/>
      <c r="D239" s="1104"/>
      <c r="E239" s="615" t="s">
        <v>418</v>
      </c>
      <c r="F239" s="616"/>
      <c r="G239" s="616"/>
      <c r="H239" s="616"/>
      <c r="I239" s="616"/>
      <c r="J239" s="617"/>
      <c r="K239" s="621">
        <v>0</v>
      </c>
      <c r="L239" s="157">
        <v>2</v>
      </c>
      <c r="M239" s="613"/>
      <c r="N239" s="618"/>
      <c r="O239" s="619"/>
      <c r="P239" s="131"/>
      <c r="Q239" s="19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</row>
    <row r="240" spans="1:82" s="4" customFormat="1" ht="10.5" customHeight="1" thickBot="1">
      <c r="A240" s="103"/>
      <c r="B240" s="1103"/>
      <c r="C240" s="1103"/>
      <c r="D240" s="1104"/>
      <c r="E240" s="615" t="s">
        <v>387</v>
      </c>
      <c r="F240" s="616"/>
      <c r="G240" s="616"/>
      <c r="H240" s="616"/>
      <c r="I240" s="616"/>
      <c r="J240" s="617"/>
      <c r="K240" s="621">
        <v>1</v>
      </c>
      <c r="L240" s="157">
        <v>2</v>
      </c>
      <c r="M240" s="1126" t="s">
        <v>95</v>
      </c>
      <c r="N240" s="1127"/>
      <c r="O240" s="1128"/>
      <c r="P240" s="131">
        <v>1</v>
      </c>
      <c r="Q240" s="19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</row>
    <row r="241" spans="1:82" s="4" customFormat="1" ht="10.5" customHeight="1" thickBot="1">
      <c r="A241" s="103"/>
      <c r="B241" s="1085" t="s">
        <v>50</v>
      </c>
      <c r="C241" s="1086"/>
      <c r="D241" s="1108"/>
      <c r="E241" s="135"/>
      <c r="F241" s="133"/>
      <c r="G241" s="133"/>
      <c r="H241" s="133"/>
      <c r="I241" s="133"/>
      <c r="J241" s="133"/>
      <c r="K241" s="277">
        <f>SUM(K196:K240)</f>
        <v>161</v>
      </c>
      <c r="L241" s="277">
        <f>SUM(L196:L240)</f>
        <v>202</v>
      </c>
      <c r="M241" s="201"/>
      <c r="N241" s="202"/>
      <c r="O241" s="297"/>
      <c r="P241" s="544">
        <f>SUM(P196:P240)</f>
        <v>161</v>
      </c>
      <c r="Q241" s="558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</row>
    <row r="242" spans="1:82" s="4" customFormat="1" ht="10.5" customHeight="1" thickBot="1" thickTop="1">
      <c r="A242" s="103"/>
      <c r="B242" s="1087" t="s">
        <v>73</v>
      </c>
      <c r="C242" s="1087"/>
      <c r="D242" s="1087"/>
      <c r="E242" s="1109"/>
      <c r="F242" s="1110"/>
      <c r="G242" s="1110"/>
      <c r="H242" s="1110"/>
      <c r="I242" s="1110"/>
      <c r="J242" s="1111"/>
      <c r="K242" s="278">
        <f>K195+K241</f>
        <v>313</v>
      </c>
      <c r="L242" s="278">
        <f>L195+L241</f>
        <v>419</v>
      </c>
      <c r="M242" s="1077"/>
      <c r="N242" s="1078"/>
      <c r="O242" s="1079"/>
      <c r="P242" s="267">
        <f>P195+P241</f>
        <v>313</v>
      </c>
      <c r="Q242" s="561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</row>
    <row r="243" spans="2:17" s="20" customFormat="1" ht="10.5" customHeight="1">
      <c r="B243" s="120"/>
      <c r="C243" s="120"/>
      <c r="D243" s="120"/>
      <c r="E243" s="102"/>
      <c r="F243" s="102"/>
      <c r="G243" s="102"/>
      <c r="H243" s="102"/>
      <c r="I243" s="102"/>
      <c r="J243" s="102"/>
      <c r="K243" s="41"/>
      <c r="L243" s="41"/>
      <c r="M243" s="102"/>
      <c r="N243" s="102"/>
      <c r="O243" s="102"/>
      <c r="P243" s="41"/>
      <c r="Q243" s="41"/>
    </row>
    <row r="244" spans="1:17" ht="10.5" customHeight="1" thickBot="1">
      <c r="A244" s="94"/>
      <c r="B244" s="26"/>
      <c r="C244" s="26"/>
      <c r="D244" s="20"/>
      <c r="E244" s="18"/>
      <c r="F244" s="18"/>
      <c r="G244" s="18"/>
      <c r="H244" s="18"/>
      <c r="I244" s="18"/>
      <c r="J244" s="18"/>
      <c r="K244" s="18"/>
      <c r="L244" s="20"/>
      <c r="M244" s="20"/>
      <c r="N244" s="20"/>
      <c r="O244" s="20"/>
      <c r="P244" s="20"/>
      <c r="Q244" s="20"/>
    </row>
    <row r="245" spans="1:17" ht="15" customHeight="1" thickBot="1">
      <c r="A245" s="1147" t="s">
        <v>90</v>
      </c>
      <c r="B245" s="1148"/>
      <c r="C245" s="1148"/>
      <c r="D245" s="1149"/>
      <c r="E245" s="18"/>
      <c r="F245" s="18"/>
      <c r="G245" s="18"/>
      <c r="H245" s="18"/>
      <c r="I245" s="18"/>
      <c r="J245" s="18"/>
      <c r="K245" s="18"/>
      <c r="L245" s="20"/>
      <c r="M245" s="20"/>
      <c r="N245" s="20"/>
      <c r="O245" s="20"/>
      <c r="P245" s="20"/>
      <c r="Q245" s="20"/>
    </row>
    <row r="246" spans="1:17" ht="10.5" customHeight="1" thickBot="1">
      <c r="A246" s="20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66"/>
      <c r="M246" s="66"/>
      <c r="N246" s="66"/>
      <c r="O246" s="66"/>
      <c r="P246" s="66"/>
      <c r="Q246" s="20"/>
    </row>
    <row r="247" spans="1:82" ht="15.75" customHeight="1" thickBot="1">
      <c r="A247" s="20"/>
      <c r="B247" s="18"/>
      <c r="C247" s="20"/>
      <c r="E247" s="1088" t="s">
        <v>75</v>
      </c>
      <c r="F247" s="1089"/>
      <c r="G247" s="1089"/>
      <c r="H247" s="1089"/>
      <c r="I247" s="1089"/>
      <c r="J247" s="1129"/>
      <c r="K247" s="173" t="s">
        <v>80</v>
      </c>
      <c r="L247" s="166" t="s">
        <v>72</v>
      </c>
      <c r="M247" s="1146" t="s">
        <v>71</v>
      </c>
      <c r="N247" s="1130"/>
      <c r="O247" s="1131"/>
      <c r="P247" s="551" t="s">
        <v>81</v>
      </c>
      <c r="Q247" s="560" t="s">
        <v>254</v>
      </c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</row>
    <row r="248" spans="1:82" s="4" customFormat="1" ht="10.5" customHeight="1" thickBot="1">
      <c r="A248" s="103"/>
      <c r="B248" s="1093" t="s">
        <v>76</v>
      </c>
      <c r="C248" s="1093"/>
      <c r="D248" s="1094"/>
      <c r="E248" s="1095" t="s">
        <v>378</v>
      </c>
      <c r="F248" s="1096"/>
      <c r="G248" s="1096"/>
      <c r="H248" s="1096"/>
      <c r="I248" s="1096"/>
      <c r="J248" s="1097"/>
      <c r="K248" s="169">
        <v>6</v>
      </c>
      <c r="L248" s="163">
        <v>14</v>
      </c>
      <c r="M248" s="1098" t="s">
        <v>91</v>
      </c>
      <c r="N248" s="1099"/>
      <c r="O248" s="1100"/>
      <c r="P248" s="125">
        <v>77</v>
      </c>
      <c r="Q248" s="170">
        <v>21</v>
      </c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</row>
    <row r="249" spans="1:82" s="4" customFormat="1" ht="10.5" customHeight="1">
      <c r="A249" s="103"/>
      <c r="B249" s="41"/>
      <c r="C249" s="41"/>
      <c r="D249" s="41"/>
      <c r="E249" s="158" t="s">
        <v>381</v>
      </c>
      <c r="F249" s="108"/>
      <c r="G249" s="108"/>
      <c r="H249" s="108"/>
      <c r="I249" s="108"/>
      <c r="J249" s="109"/>
      <c r="K249" s="170">
        <v>12</v>
      </c>
      <c r="L249" s="109">
        <v>25</v>
      </c>
      <c r="M249" s="106"/>
      <c r="N249" s="108"/>
      <c r="O249" s="109"/>
      <c r="P249" s="107"/>
      <c r="Q249" s="174">
        <v>21</v>
      </c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</row>
    <row r="250" spans="1:82" s="4" customFormat="1" ht="10.5" customHeight="1">
      <c r="A250" s="103"/>
      <c r="B250" s="20"/>
      <c r="C250" s="20"/>
      <c r="D250" s="103"/>
      <c r="E250" s="108" t="s">
        <v>350</v>
      </c>
      <c r="F250" s="108"/>
      <c r="G250" s="108"/>
      <c r="H250" s="108"/>
      <c r="I250" s="108"/>
      <c r="J250" s="109"/>
      <c r="K250" s="170">
        <v>10</v>
      </c>
      <c r="L250" s="109">
        <v>23</v>
      </c>
      <c r="M250" s="1105"/>
      <c r="N250" s="1106"/>
      <c r="O250" s="1107"/>
      <c r="P250" s="107"/>
      <c r="Q250" s="174">
        <v>22</v>
      </c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</row>
    <row r="251" spans="1:82" s="19" customFormat="1" ht="10.5" customHeight="1">
      <c r="A251" s="103"/>
      <c r="B251" s="20"/>
      <c r="C251" s="20"/>
      <c r="D251" s="103"/>
      <c r="E251" s="108" t="s">
        <v>383</v>
      </c>
      <c r="F251" s="108"/>
      <c r="G251" s="108"/>
      <c r="H251" s="108"/>
      <c r="I251" s="108"/>
      <c r="J251" s="109"/>
      <c r="K251" s="126">
        <v>2</v>
      </c>
      <c r="L251" s="157">
        <v>11</v>
      </c>
      <c r="M251" s="106"/>
      <c r="N251" s="108"/>
      <c r="O251" s="109"/>
      <c r="P251" s="106"/>
      <c r="Q251" s="128">
        <v>21</v>
      </c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</row>
    <row r="252" spans="1:82" s="19" customFormat="1" ht="10.5" customHeight="1">
      <c r="A252" s="103"/>
      <c r="B252" s="20"/>
      <c r="C252" s="20"/>
      <c r="D252" s="103"/>
      <c r="E252" s="108" t="s">
        <v>379</v>
      </c>
      <c r="F252" s="108"/>
      <c r="G252" s="108"/>
      <c r="H252" s="108"/>
      <c r="I252" s="108"/>
      <c r="J252" s="109"/>
      <c r="K252" s="126">
        <v>20</v>
      </c>
      <c r="L252" s="157">
        <v>23</v>
      </c>
      <c r="M252" s="106"/>
      <c r="N252" s="108"/>
      <c r="O252" s="109"/>
      <c r="P252" s="106"/>
      <c r="Q252" s="128">
        <v>22</v>
      </c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</row>
    <row r="253" spans="1:82" s="19" customFormat="1" ht="10.5" customHeight="1">
      <c r="A253" s="103"/>
      <c r="B253" s="20"/>
      <c r="C253" s="20"/>
      <c r="D253" s="103"/>
      <c r="E253" s="108" t="s">
        <v>380</v>
      </c>
      <c r="F253" s="108"/>
      <c r="G253" s="108"/>
      <c r="H253" s="108"/>
      <c r="I253" s="108"/>
      <c r="J253" s="109"/>
      <c r="K253" s="126">
        <v>16</v>
      </c>
      <c r="L253" s="157">
        <v>25</v>
      </c>
      <c r="M253" s="106"/>
      <c r="N253" s="108"/>
      <c r="O253" s="109"/>
      <c r="P253" s="106"/>
      <c r="Q253" s="128">
        <v>22</v>
      </c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</row>
    <row r="254" spans="1:82" s="19" customFormat="1" ht="10.5" customHeight="1">
      <c r="A254" s="103"/>
      <c r="B254" s="20"/>
      <c r="C254" s="20"/>
      <c r="D254" s="103"/>
      <c r="E254" s="108" t="s">
        <v>382</v>
      </c>
      <c r="F254" s="108"/>
      <c r="G254" s="108"/>
      <c r="H254" s="108"/>
      <c r="I254" s="108"/>
      <c r="J254" s="109"/>
      <c r="K254" s="126">
        <v>2</v>
      </c>
      <c r="L254" s="157">
        <v>6</v>
      </c>
      <c r="M254" s="106"/>
      <c r="N254" s="108"/>
      <c r="O254" s="109"/>
      <c r="P254" s="106"/>
      <c r="Q254" s="128">
        <v>21</v>
      </c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</row>
    <row r="255" spans="1:82" s="19" customFormat="1" ht="10.5" customHeight="1">
      <c r="A255" s="103"/>
      <c r="B255" s="20"/>
      <c r="C255" s="20"/>
      <c r="D255" s="103"/>
      <c r="E255" s="108" t="s">
        <v>384</v>
      </c>
      <c r="F255" s="108"/>
      <c r="G255" s="108"/>
      <c r="H255" s="108"/>
      <c r="I255" s="108"/>
      <c r="J255" s="109"/>
      <c r="K255" s="126">
        <v>4</v>
      </c>
      <c r="L255" s="157">
        <v>11</v>
      </c>
      <c r="M255" s="106"/>
      <c r="N255" s="108"/>
      <c r="O255" s="109"/>
      <c r="P255" s="106"/>
      <c r="Q255" s="128">
        <v>21</v>
      </c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</row>
    <row r="256" spans="1:82" s="19" customFormat="1" ht="10.5" customHeight="1">
      <c r="A256" s="103"/>
      <c r="B256" s="20"/>
      <c r="C256" s="20"/>
      <c r="D256" s="103"/>
      <c r="E256" s="108" t="s">
        <v>386</v>
      </c>
      <c r="F256" s="108"/>
      <c r="G256" s="108"/>
      <c r="H256" s="108"/>
      <c r="I256" s="108"/>
      <c r="J256" s="109"/>
      <c r="K256" s="126">
        <v>11</v>
      </c>
      <c r="L256" s="157">
        <v>8</v>
      </c>
      <c r="M256" s="106" t="s">
        <v>346</v>
      </c>
      <c r="N256" s="108"/>
      <c r="O256" s="109"/>
      <c r="P256" s="106">
        <v>6</v>
      </c>
      <c r="Q256" s="128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</row>
    <row r="257" spans="1:82" s="19" customFormat="1" ht="10.5" customHeight="1">
      <c r="A257" s="103"/>
      <c r="B257" s="20"/>
      <c r="C257" s="20"/>
      <c r="D257" s="103"/>
      <c r="E257" s="108" t="s">
        <v>336</v>
      </c>
      <c r="F257" s="108"/>
      <c r="G257" s="108"/>
      <c r="H257" s="108"/>
      <c r="I257" s="108"/>
      <c r="J257" s="109"/>
      <c r="K257" s="126">
        <v>0</v>
      </c>
      <c r="L257" s="157">
        <v>1</v>
      </c>
      <c r="M257" s="106"/>
      <c r="N257" s="108"/>
      <c r="O257" s="109"/>
      <c r="P257" s="106"/>
      <c r="Q257" s="128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</row>
    <row r="258" spans="1:82" s="19" customFormat="1" ht="10.5" customHeight="1">
      <c r="A258" s="103"/>
      <c r="B258" s="20"/>
      <c r="C258" s="20"/>
      <c r="D258" s="103"/>
      <c r="E258" s="108" t="s">
        <v>275</v>
      </c>
      <c r="F258" s="108"/>
      <c r="G258" s="108"/>
      <c r="H258" s="108"/>
      <c r="I258" s="108"/>
      <c r="J258" s="109"/>
      <c r="K258" s="126">
        <v>0</v>
      </c>
      <c r="L258" s="157">
        <v>1</v>
      </c>
      <c r="M258" s="106" t="s">
        <v>78</v>
      </c>
      <c r="N258" s="108"/>
      <c r="O258" s="109"/>
      <c r="P258" s="106">
        <v>2</v>
      </c>
      <c r="Q258" s="128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</row>
    <row r="259" spans="1:82" s="19" customFormat="1" ht="10.5" customHeight="1">
      <c r="A259" s="103"/>
      <c r="B259" s="20"/>
      <c r="C259" s="20"/>
      <c r="D259" s="103"/>
      <c r="E259" s="108" t="s">
        <v>298</v>
      </c>
      <c r="F259" s="108"/>
      <c r="G259" s="108"/>
      <c r="H259" s="108"/>
      <c r="I259" s="108"/>
      <c r="J259" s="109"/>
      <c r="K259" s="126">
        <v>0</v>
      </c>
      <c r="L259" s="157">
        <v>1</v>
      </c>
      <c r="M259" s="106" t="s">
        <v>96</v>
      </c>
      <c r="N259" s="108"/>
      <c r="O259" s="109"/>
      <c r="P259" s="106"/>
      <c r="Q259" s="128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</row>
    <row r="260" spans="1:82" s="19" customFormat="1" ht="10.5" customHeight="1">
      <c r="A260" s="103"/>
      <c r="B260" s="20"/>
      <c r="C260" s="20"/>
      <c r="D260" s="103"/>
      <c r="E260" s="158" t="s">
        <v>299</v>
      </c>
      <c r="F260" s="156"/>
      <c r="G260" s="156"/>
      <c r="H260" s="156"/>
      <c r="I260" s="156"/>
      <c r="J260" s="157"/>
      <c r="K260" s="128">
        <v>2</v>
      </c>
      <c r="L260" s="157">
        <v>0</v>
      </c>
      <c r="M260" s="158" t="s">
        <v>78</v>
      </c>
      <c r="N260" s="156"/>
      <c r="O260" s="157"/>
      <c r="P260" s="128"/>
      <c r="Q260" s="128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</row>
    <row r="261" spans="1:82" s="19" customFormat="1" ht="10.5" customHeight="1">
      <c r="A261" s="103"/>
      <c r="B261" s="20"/>
      <c r="C261" s="20"/>
      <c r="D261" s="103"/>
      <c r="E261" s="158" t="s">
        <v>388</v>
      </c>
      <c r="F261" s="156"/>
      <c r="G261" s="156"/>
      <c r="H261" s="156"/>
      <c r="I261" s="156"/>
      <c r="J261" s="157"/>
      <c r="K261" s="128">
        <v>1</v>
      </c>
      <c r="L261" s="157">
        <v>0</v>
      </c>
      <c r="M261" s="158" t="s">
        <v>389</v>
      </c>
      <c r="N261" s="156"/>
      <c r="O261" s="157"/>
      <c r="P261" s="128">
        <v>1</v>
      </c>
      <c r="Q261" s="128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</row>
    <row r="262" spans="1:82" s="19" customFormat="1" ht="10.5" customHeight="1">
      <c r="A262" s="103"/>
      <c r="B262" s="20"/>
      <c r="C262" s="20"/>
      <c r="D262" s="103"/>
      <c r="E262" s="158" t="s">
        <v>295</v>
      </c>
      <c r="F262" s="156"/>
      <c r="G262" s="156"/>
      <c r="H262" s="156"/>
      <c r="I262" s="156"/>
      <c r="J262" s="157"/>
      <c r="K262" s="128">
        <v>2</v>
      </c>
      <c r="L262" s="157">
        <v>0</v>
      </c>
      <c r="M262" s="158" t="s">
        <v>79</v>
      </c>
      <c r="N262" s="156"/>
      <c r="O262" s="157"/>
      <c r="P262" s="128">
        <v>2</v>
      </c>
      <c r="Q262" s="128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</row>
    <row r="263" spans="1:82" s="19" customFormat="1" ht="10.5" customHeight="1">
      <c r="A263" s="103"/>
      <c r="B263" s="20"/>
      <c r="C263" s="20"/>
      <c r="D263" s="103"/>
      <c r="E263" s="158" t="s">
        <v>359</v>
      </c>
      <c r="F263" s="156"/>
      <c r="G263" s="156"/>
      <c r="H263" s="156"/>
      <c r="I263" s="156"/>
      <c r="J263" s="157"/>
      <c r="K263" s="128">
        <v>0</v>
      </c>
      <c r="L263" s="157">
        <v>7</v>
      </c>
      <c r="M263" s="158" t="s">
        <v>347</v>
      </c>
      <c r="N263" s="156"/>
      <c r="O263" s="157"/>
      <c r="P263" s="128"/>
      <c r="Q263" s="128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</row>
    <row r="264" spans="1:82" s="19" customFormat="1" ht="10.5" customHeight="1" thickBot="1">
      <c r="A264" s="103"/>
      <c r="B264" s="20"/>
      <c r="C264" s="20"/>
      <c r="D264" s="103"/>
      <c r="E264" s="158" t="s">
        <v>486</v>
      </c>
      <c r="F264" s="156"/>
      <c r="G264" s="156"/>
      <c r="H264" s="156"/>
      <c r="I264" s="156"/>
      <c r="J264" s="157"/>
      <c r="K264" s="128">
        <v>0</v>
      </c>
      <c r="L264" s="157">
        <v>1</v>
      </c>
      <c r="M264" s="158"/>
      <c r="N264" s="156"/>
      <c r="O264" s="157"/>
      <c r="P264" s="128"/>
      <c r="Q264" s="128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</row>
    <row r="265" spans="1:82" s="4" customFormat="1" ht="10.5" customHeight="1" thickBot="1">
      <c r="A265" s="103"/>
      <c r="B265" s="1133" t="s">
        <v>50</v>
      </c>
      <c r="C265" s="1134"/>
      <c r="D265" s="1135"/>
      <c r="E265" s="135"/>
      <c r="F265" s="133"/>
      <c r="G265" s="133"/>
      <c r="H265" s="133"/>
      <c r="I265" s="133"/>
      <c r="J265" s="134"/>
      <c r="K265" s="138">
        <f>SUM(K248:K264)</f>
        <v>88</v>
      </c>
      <c r="L265" s="137">
        <f>SUM(L248:L264)</f>
        <v>157</v>
      </c>
      <c r="M265" s="136"/>
      <c r="N265" s="132"/>
      <c r="O265" s="137"/>
      <c r="P265" s="132">
        <f>SUM(P248:P264)</f>
        <v>88</v>
      </c>
      <c r="Q265" s="128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</row>
    <row r="266" spans="1:82" s="4" customFormat="1" ht="10.5" customHeight="1" thickTop="1">
      <c r="A266" s="103"/>
      <c r="B266" s="1074" t="s">
        <v>77</v>
      </c>
      <c r="C266" s="1075"/>
      <c r="D266" s="1150"/>
      <c r="E266" s="1145" t="s">
        <v>408</v>
      </c>
      <c r="F266" s="1118"/>
      <c r="G266" s="1118"/>
      <c r="H266" s="1118"/>
      <c r="I266" s="1118"/>
      <c r="J266" s="1119"/>
      <c r="K266" s="279">
        <v>9</v>
      </c>
      <c r="L266" s="109">
        <v>20</v>
      </c>
      <c r="M266" s="1120" t="s">
        <v>91</v>
      </c>
      <c r="N266" s="1121"/>
      <c r="O266" s="1122"/>
      <c r="P266" s="130">
        <v>88</v>
      </c>
      <c r="Q266" s="19">
        <v>21</v>
      </c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</row>
    <row r="267" spans="1:82" s="4" customFormat="1" ht="10.5" customHeight="1">
      <c r="A267" s="20"/>
      <c r="B267" s="143"/>
      <c r="C267" s="41"/>
      <c r="D267" s="41"/>
      <c r="E267" s="158" t="s">
        <v>381</v>
      </c>
      <c r="F267" s="108"/>
      <c r="G267" s="108"/>
      <c r="H267" s="108"/>
      <c r="I267" s="108"/>
      <c r="J267" s="109"/>
      <c r="K267" s="35">
        <v>22</v>
      </c>
      <c r="L267" s="109">
        <v>34</v>
      </c>
      <c r="M267" s="106"/>
      <c r="N267" s="108"/>
      <c r="O267" s="109"/>
      <c r="P267" s="130"/>
      <c r="Q267" s="19">
        <v>21</v>
      </c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</row>
    <row r="268" spans="1:82" s="4" customFormat="1" ht="10.5" customHeight="1">
      <c r="A268" s="20"/>
      <c r="B268" s="143"/>
      <c r="C268" s="41"/>
      <c r="D268" s="41"/>
      <c r="E268" s="158" t="s">
        <v>379</v>
      </c>
      <c r="F268" s="108"/>
      <c r="G268" s="108"/>
      <c r="H268" s="108"/>
      <c r="I268" s="108"/>
      <c r="J268" s="109"/>
      <c r="K268" s="35">
        <v>15</v>
      </c>
      <c r="L268" s="109">
        <v>17</v>
      </c>
      <c r="M268" s="106"/>
      <c r="N268" s="108"/>
      <c r="O268" s="109"/>
      <c r="P268" s="130"/>
      <c r="Q268" s="19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</row>
    <row r="269" spans="1:82" s="4" customFormat="1" ht="10.5" customHeight="1">
      <c r="A269" s="20"/>
      <c r="B269" s="143"/>
      <c r="C269" s="41"/>
      <c r="D269" s="41"/>
      <c r="E269" s="158" t="s">
        <v>380</v>
      </c>
      <c r="F269" s="108"/>
      <c r="G269" s="108"/>
      <c r="H269" s="108"/>
      <c r="I269" s="108"/>
      <c r="J269" s="109"/>
      <c r="K269" s="35">
        <v>6</v>
      </c>
      <c r="L269" s="109">
        <v>18</v>
      </c>
      <c r="M269" s="106"/>
      <c r="N269" s="108"/>
      <c r="O269" s="109"/>
      <c r="P269" s="130"/>
      <c r="Q269" s="19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</row>
    <row r="270" spans="1:82" s="4" customFormat="1" ht="10.5" customHeight="1">
      <c r="A270" s="20"/>
      <c r="B270" s="143"/>
      <c r="C270" s="41"/>
      <c r="D270" s="41"/>
      <c r="E270" s="158" t="s">
        <v>382</v>
      </c>
      <c r="F270" s="108"/>
      <c r="G270" s="108"/>
      <c r="H270" s="108"/>
      <c r="I270" s="108"/>
      <c r="J270" s="109"/>
      <c r="K270" s="35">
        <v>3</v>
      </c>
      <c r="L270" s="109">
        <v>10</v>
      </c>
      <c r="M270" s="106"/>
      <c r="N270" s="108"/>
      <c r="O270" s="109"/>
      <c r="P270" s="130"/>
      <c r="Q270" s="19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</row>
    <row r="271" spans="1:82" s="4" customFormat="1" ht="10.5" customHeight="1">
      <c r="A271" s="20"/>
      <c r="B271" s="143"/>
      <c r="C271" s="41"/>
      <c r="D271" s="41"/>
      <c r="E271" s="158" t="s">
        <v>384</v>
      </c>
      <c r="F271" s="108"/>
      <c r="G271" s="108"/>
      <c r="H271" s="108"/>
      <c r="I271" s="108"/>
      <c r="J271" s="109"/>
      <c r="K271" s="35">
        <v>6</v>
      </c>
      <c r="L271" s="109">
        <v>4</v>
      </c>
      <c r="M271" s="106"/>
      <c r="N271" s="108"/>
      <c r="O271" s="109"/>
      <c r="P271" s="130"/>
      <c r="Q271" s="19">
        <v>21</v>
      </c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</row>
    <row r="272" spans="1:82" s="4" customFormat="1" ht="10.5" customHeight="1">
      <c r="A272" s="103"/>
      <c r="B272" s="1083"/>
      <c r="C272" s="1103"/>
      <c r="D272" s="1104"/>
      <c r="E272" s="580" t="s">
        <v>350</v>
      </c>
      <c r="F272" s="104"/>
      <c r="G272" s="104"/>
      <c r="H272" s="104"/>
      <c r="I272" s="104"/>
      <c r="J272" s="105"/>
      <c r="K272" s="19">
        <v>20</v>
      </c>
      <c r="L272" s="157">
        <v>25</v>
      </c>
      <c r="M272" s="1105"/>
      <c r="N272" s="1106"/>
      <c r="O272" s="1107"/>
      <c r="P272" s="131"/>
      <c r="Q272" s="19">
        <v>22</v>
      </c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</row>
    <row r="273" spans="1:82" s="4" customFormat="1" ht="10.5" customHeight="1">
      <c r="A273" s="103"/>
      <c r="B273" s="1083"/>
      <c r="C273" s="1103"/>
      <c r="D273" s="1104"/>
      <c r="E273" s="580" t="s">
        <v>383</v>
      </c>
      <c r="F273" s="104"/>
      <c r="G273" s="104"/>
      <c r="H273" s="104"/>
      <c r="I273" s="104"/>
      <c r="J273" s="105"/>
      <c r="K273" s="19">
        <v>7</v>
      </c>
      <c r="L273" s="157">
        <v>8</v>
      </c>
      <c r="M273" s="106"/>
      <c r="N273" s="108"/>
      <c r="O273" s="109"/>
      <c r="P273" s="131"/>
      <c r="Q273" s="19">
        <v>21</v>
      </c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</row>
    <row r="274" spans="1:82" s="4" customFormat="1" ht="10.5" customHeight="1">
      <c r="A274" s="103"/>
      <c r="B274" s="1083"/>
      <c r="C274" s="1103"/>
      <c r="D274" s="1104"/>
      <c r="E274" s="580" t="s">
        <v>409</v>
      </c>
      <c r="F274" s="104"/>
      <c r="G274" s="104"/>
      <c r="H274" s="104"/>
      <c r="I274" s="104"/>
      <c r="J274" s="105"/>
      <c r="K274" s="19">
        <v>1</v>
      </c>
      <c r="L274" s="157">
        <v>2</v>
      </c>
      <c r="M274" s="106" t="s">
        <v>389</v>
      </c>
      <c r="N274" s="108"/>
      <c r="O274" s="109"/>
      <c r="P274" s="131">
        <v>1</v>
      </c>
      <c r="Q274" s="19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</row>
    <row r="275" spans="1:82" s="4" customFormat="1" ht="10.5" customHeight="1">
      <c r="A275" s="103"/>
      <c r="B275" s="1083"/>
      <c r="C275" s="1103"/>
      <c r="D275" s="1104"/>
      <c r="E275" s="580" t="s">
        <v>349</v>
      </c>
      <c r="F275" s="104"/>
      <c r="G275" s="104"/>
      <c r="H275" s="104"/>
      <c r="I275" s="104"/>
      <c r="J275" s="105"/>
      <c r="K275" s="19">
        <v>1</v>
      </c>
      <c r="L275" s="157"/>
      <c r="M275" s="106" t="s">
        <v>94</v>
      </c>
      <c r="N275" s="108"/>
      <c r="O275" s="109"/>
      <c r="P275" s="131">
        <v>1</v>
      </c>
      <c r="Q275" s="19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</row>
    <row r="276" spans="1:82" s="4" customFormat="1" ht="10.5" customHeight="1">
      <c r="A276" s="103"/>
      <c r="B276" s="1083"/>
      <c r="C276" s="1103"/>
      <c r="D276" s="1104"/>
      <c r="E276" s="580" t="s">
        <v>359</v>
      </c>
      <c r="F276" s="104"/>
      <c r="G276" s="104"/>
      <c r="H276" s="104"/>
      <c r="I276" s="104"/>
      <c r="J276" s="105"/>
      <c r="K276" s="19">
        <v>5</v>
      </c>
      <c r="L276" s="157">
        <v>5</v>
      </c>
      <c r="M276" s="106" t="s">
        <v>347</v>
      </c>
      <c r="N276" s="108"/>
      <c r="O276" s="109"/>
      <c r="P276" s="131">
        <v>2</v>
      </c>
      <c r="Q276" s="19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</row>
    <row r="277" spans="1:82" s="4" customFormat="1" ht="10.5" customHeight="1">
      <c r="A277" s="103"/>
      <c r="B277" s="1083"/>
      <c r="C277" s="1103"/>
      <c r="D277" s="1104"/>
      <c r="E277" s="580" t="s">
        <v>336</v>
      </c>
      <c r="F277" s="104"/>
      <c r="G277" s="104"/>
      <c r="H277" s="104"/>
      <c r="I277" s="104"/>
      <c r="J277" s="105"/>
      <c r="K277" s="19">
        <v>2</v>
      </c>
      <c r="L277" s="157">
        <v>1</v>
      </c>
      <c r="M277" s="1138" t="s">
        <v>276</v>
      </c>
      <c r="N277" s="1139"/>
      <c r="O277" s="1140"/>
      <c r="P277" s="131">
        <v>2</v>
      </c>
      <c r="Q277" s="19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</row>
    <row r="278" spans="1:82" s="4" customFormat="1" ht="10.5" customHeight="1">
      <c r="A278" s="103"/>
      <c r="B278" s="1083"/>
      <c r="C278" s="1103"/>
      <c r="D278" s="1104"/>
      <c r="E278" s="580" t="s">
        <v>391</v>
      </c>
      <c r="F278" s="104"/>
      <c r="G278" s="104"/>
      <c r="H278" s="104"/>
      <c r="I278" s="104"/>
      <c r="J278" s="105"/>
      <c r="K278" s="19">
        <v>0</v>
      </c>
      <c r="L278" s="157"/>
      <c r="M278" s="106" t="s">
        <v>95</v>
      </c>
      <c r="N278" s="108"/>
      <c r="O278" s="109"/>
      <c r="P278" s="131"/>
      <c r="Q278" s="19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</row>
    <row r="279" spans="1:82" s="4" customFormat="1" ht="10.5" customHeight="1">
      <c r="A279" s="103"/>
      <c r="B279" s="1083"/>
      <c r="C279" s="1103"/>
      <c r="D279" s="1104"/>
      <c r="E279" s="580" t="s">
        <v>385</v>
      </c>
      <c r="F279" s="104"/>
      <c r="G279" s="104"/>
      <c r="H279" s="104"/>
      <c r="I279" s="104"/>
      <c r="J279" s="105"/>
      <c r="K279" s="19">
        <v>1</v>
      </c>
      <c r="L279" s="157">
        <v>4</v>
      </c>
      <c r="M279" s="613" t="s">
        <v>377</v>
      </c>
      <c r="N279" s="618"/>
      <c r="O279" s="619"/>
      <c r="P279" s="131">
        <v>1</v>
      </c>
      <c r="Q279" s="19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</row>
    <row r="280" spans="1:82" s="4" customFormat="1" ht="10.5" customHeight="1">
      <c r="A280" s="103"/>
      <c r="B280" s="1083"/>
      <c r="C280" s="1103"/>
      <c r="D280" s="1104"/>
      <c r="E280" s="615" t="s">
        <v>386</v>
      </c>
      <c r="F280" s="114"/>
      <c r="G280" s="114"/>
      <c r="H280" s="114"/>
      <c r="I280" s="114"/>
      <c r="J280" s="115"/>
      <c r="K280" s="19">
        <v>4</v>
      </c>
      <c r="L280" s="157">
        <v>7</v>
      </c>
      <c r="M280" s="615" t="s">
        <v>346</v>
      </c>
      <c r="N280" s="616"/>
      <c r="O280" s="619"/>
      <c r="P280" s="131">
        <v>4</v>
      </c>
      <c r="Q280" s="99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</row>
    <row r="281" spans="1:82" s="4" customFormat="1" ht="10.5" customHeight="1">
      <c r="A281" s="103"/>
      <c r="B281" s="1083"/>
      <c r="C281" s="1103"/>
      <c r="D281" s="1104"/>
      <c r="E281" s="615" t="s">
        <v>298</v>
      </c>
      <c r="F281" s="114"/>
      <c r="G281" s="114"/>
      <c r="H281" s="114"/>
      <c r="I281" s="114"/>
      <c r="J281" s="115"/>
      <c r="K281" s="19">
        <v>0</v>
      </c>
      <c r="L281" s="157"/>
      <c r="M281" s="896" t="s">
        <v>96</v>
      </c>
      <c r="N281" s="614"/>
      <c r="O281" s="619"/>
      <c r="P281" s="131"/>
      <c r="Q281" s="99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</row>
    <row r="282" spans="1:82" s="4" customFormat="1" ht="10.5" customHeight="1">
      <c r="A282" s="103"/>
      <c r="B282" s="1083"/>
      <c r="C282" s="1103"/>
      <c r="D282" s="1104"/>
      <c r="E282" s="615" t="s">
        <v>299</v>
      </c>
      <c r="F282" s="114"/>
      <c r="G282" s="114"/>
      <c r="H282" s="114"/>
      <c r="I282" s="114"/>
      <c r="J282" s="115"/>
      <c r="K282" s="19">
        <v>0</v>
      </c>
      <c r="L282" s="157"/>
      <c r="M282" s="613" t="s">
        <v>78</v>
      </c>
      <c r="N282" s="618"/>
      <c r="O282" s="619"/>
      <c r="P282" s="131">
        <v>3</v>
      </c>
      <c r="Q282" s="99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</row>
    <row r="283" spans="1:82" s="4" customFormat="1" ht="10.5" customHeight="1">
      <c r="A283" s="103"/>
      <c r="B283" s="1083"/>
      <c r="C283" s="1103"/>
      <c r="D283" s="1103"/>
      <c r="E283" s="615" t="s">
        <v>428</v>
      </c>
      <c r="F283" s="114"/>
      <c r="G283" s="114"/>
      <c r="H283" s="114"/>
      <c r="I283" s="114"/>
      <c r="J283" s="119"/>
      <c r="K283" s="19">
        <v>1</v>
      </c>
      <c r="L283" s="156"/>
      <c r="M283" s="613" t="s">
        <v>421</v>
      </c>
      <c r="N283" s="618"/>
      <c r="O283" s="619"/>
      <c r="P283" s="131">
        <v>1</v>
      </c>
      <c r="Q283" s="99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</row>
    <row r="284" spans="1:82" s="4" customFormat="1" ht="10.5" customHeight="1">
      <c r="A284" s="103"/>
      <c r="B284" s="1083"/>
      <c r="C284" s="1103"/>
      <c r="D284" s="1103"/>
      <c r="E284" s="615" t="s">
        <v>295</v>
      </c>
      <c r="F284" s="114"/>
      <c r="G284" s="114"/>
      <c r="H284" s="114"/>
      <c r="I284" s="114"/>
      <c r="J284" s="119"/>
      <c r="K284" s="19">
        <v>0</v>
      </c>
      <c r="L284" s="156">
        <v>1</v>
      </c>
      <c r="M284" s="613"/>
      <c r="N284" s="618"/>
      <c r="O284" s="619"/>
      <c r="P284" s="131"/>
      <c r="Q284" s="99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</row>
    <row r="285" spans="1:82" s="4" customFormat="1" ht="10.5" customHeight="1" thickBot="1">
      <c r="A285" s="103"/>
      <c r="B285" s="1103"/>
      <c r="C285" s="1103"/>
      <c r="D285" s="1103"/>
      <c r="E285" s="131" t="s">
        <v>275</v>
      </c>
      <c r="F285" s="159"/>
      <c r="G285" s="159"/>
      <c r="H285" s="160"/>
      <c r="I285" s="114"/>
      <c r="J285" s="115"/>
      <c r="K285" s="19">
        <v>1</v>
      </c>
      <c r="L285" s="156">
        <v>1</v>
      </c>
      <c r="M285" s="72" t="s">
        <v>89</v>
      </c>
      <c r="N285" s="184"/>
      <c r="O285" s="29"/>
      <c r="P285" s="4">
        <v>1</v>
      </c>
      <c r="Q285" s="99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</row>
    <row r="286" spans="1:82" s="4" customFormat="1" ht="10.5" customHeight="1" thickBot="1">
      <c r="A286" s="103"/>
      <c r="B286" s="1085" t="s">
        <v>50</v>
      </c>
      <c r="C286" s="1086"/>
      <c r="D286" s="1108"/>
      <c r="E286" s="154"/>
      <c r="F286" s="152"/>
      <c r="G286" s="152"/>
      <c r="H286" s="152"/>
      <c r="I286" s="152"/>
      <c r="J286" s="153"/>
      <c r="K286" s="138">
        <f>SUM(K266:K285)</f>
        <v>104</v>
      </c>
      <c r="L286" s="137">
        <f>SUM(L266:L285)</f>
        <v>157</v>
      </c>
      <c r="M286" s="377"/>
      <c r="N286" s="378"/>
      <c r="O286" s="137"/>
      <c r="P286" s="132">
        <f>SUM(P266:P285)</f>
        <v>104</v>
      </c>
      <c r="Q286" s="565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</row>
    <row r="287" spans="1:82" s="4" customFormat="1" ht="10.5" customHeight="1" thickBot="1" thickTop="1">
      <c r="A287" s="103"/>
      <c r="B287" s="1087" t="s">
        <v>73</v>
      </c>
      <c r="C287" s="1087"/>
      <c r="D287" s="1087"/>
      <c r="E287" s="1109"/>
      <c r="F287" s="1110"/>
      <c r="G287" s="1110"/>
      <c r="H287" s="1110"/>
      <c r="I287" s="1110"/>
      <c r="J287" s="1111"/>
      <c r="K287" s="129">
        <f>K265+K286</f>
        <v>192</v>
      </c>
      <c r="L287" s="129">
        <f>L265+L286</f>
        <v>314</v>
      </c>
      <c r="M287" s="1109"/>
      <c r="N287" s="1110"/>
      <c r="O287" s="1111"/>
      <c r="P287" s="548">
        <f>P265+P286</f>
        <v>192</v>
      </c>
      <c r="Q287" s="566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</row>
    <row r="288" spans="2:17" s="20" customFormat="1" ht="10.5" customHeight="1" thickBot="1">
      <c r="B288" s="120"/>
      <c r="C288" s="120"/>
      <c r="D288" s="120"/>
      <c r="E288" s="102"/>
      <c r="F288" s="102"/>
      <c r="G288" s="102"/>
      <c r="H288" s="102"/>
      <c r="I288" s="102"/>
      <c r="J288" s="102"/>
      <c r="K288" s="41"/>
      <c r="L288" s="41"/>
      <c r="M288" s="102"/>
      <c r="N288" s="102"/>
      <c r="O288" s="102"/>
      <c r="P288" s="41"/>
      <c r="Q288" s="41"/>
    </row>
    <row r="289" spans="1:17" ht="12.75" customHeight="1" thickBot="1">
      <c r="A289" s="1147" t="s">
        <v>188</v>
      </c>
      <c r="B289" s="1148"/>
      <c r="C289" s="1148"/>
      <c r="D289" s="1149"/>
      <c r="E289" s="18"/>
      <c r="F289" s="18"/>
      <c r="G289" s="18"/>
      <c r="H289" s="18"/>
      <c r="I289" s="18"/>
      <c r="J289" s="18"/>
      <c r="K289" s="18"/>
      <c r="L289" s="20"/>
      <c r="M289" s="20"/>
      <c r="N289" s="20"/>
      <c r="O289" s="20"/>
      <c r="P289" s="20"/>
      <c r="Q289" s="20"/>
    </row>
    <row r="290" spans="1:17" ht="10.5" customHeight="1" thickBot="1">
      <c r="A290" s="20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66"/>
      <c r="M290" s="66"/>
      <c r="N290" s="66"/>
      <c r="O290" s="66"/>
      <c r="P290" s="66"/>
      <c r="Q290" s="20"/>
    </row>
    <row r="291" spans="1:82" ht="15.75" customHeight="1" thickBot="1">
      <c r="A291" s="20"/>
      <c r="B291" s="18"/>
      <c r="C291" s="20"/>
      <c r="E291" s="1088" t="s">
        <v>75</v>
      </c>
      <c r="F291" s="1089"/>
      <c r="G291" s="1089"/>
      <c r="H291" s="1089"/>
      <c r="I291" s="1089"/>
      <c r="J291" s="1129"/>
      <c r="K291" s="280" t="s">
        <v>80</v>
      </c>
      <c r="L291" s="166" t="s">
        <v>72</v>
      </c>
      <c r="M291" s="1146" t="s">
        <v>71</v>
      </c>
      <c r="N291" s="1130"/>
      <c r="O291" s="1131"/>
      <c r="P291" s="551" t="s">
        <v>81</v>
      </c>
      <c r="Q291" s="562" t="s">
        <v>254</v>
      </c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</row>
    <row r="292" spans="1:82" s="4" customFormat="1" ht="10.5" customHeight="1" thickBot="1">
      <c r="A292" s="103"/>
      <c r="B292" s="1093" t="s">
        <v>76</v>
      </c>
      <c r="C292" s="1093"/>
      <c r="D292" s="1094"/>
      <c r="E292" s="1095" t="s">
        <v>27</v>
      </c>
      <c r="F292" s="1096"/>
      <c r="G292" s="1096"/>
      <c r="H292" s="1096"/>
      <c r="I292" s="1096"/>
      <c r="J292" s="1097"/>
      <c r="K292" s="169">
        <v>61</v>
      </c>
      <c r="L292" s="163">
        <v>61</v>
      </c>
      <c r="M292" s="1098" t="s">
        <v>27</v>
      </c>
      <c r="N292" s="1099"/>
      <c r="O292" s="1100"/>
      <c r="P292" s="125">
        <v>0</v>
      </c>
      <c r="Q292" s="170">
        <v>8</v>
      </c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</row>
    <row r="293" spans="1:82" s="4" customFormat="1" ht="10.5" customHeight="1">
      <c r="A293" s="103"/>
      <c r="B293" s="20"/>
      <c r="C293" s="20"/>
      <c r="D293" s="103"/>
      <c r="E293" s="104"/>
      <c r="F293" s="104"/>
      <c r="G293" s="104"/>
      <c r="H293" s="104"/>
      <c r="I293" s="104"/>
      <c r="J293" s="105"/>
      <c r="K293" s="170"/>
      <c r="L293" s="109"/>
      <c r="M293" s="1105"/>
      <c r="N293" s="1106"/>
      <c r="O293" s="1107"/>
      <c r="P293" s="107"/>
      <c r="Q293" s="174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</row>
    <row r="294" spans="1:82" s="4" customFormat="1" ht="10.5" customHeight="1" thickBot="1">
      <c r="A294" s="103"/>
      <c r="B294" s="1083"/>
      <c r="C294" s="1103"/>
      <c r="D294" s="1104"/>
      <c r="E294" s="111"/>
      <c r="F294" s="112"/>
      <c r="G294" s="112"/>
      <c r="H294" s="112"/>
      <c r="I294" s="112"/>
      <c r="J294" s="113"/>
      <c r="K294" s="171"/>
      <c r="L294" s="164"/>
      <c r="M294" s="1141"/>
      <c r="N294" s="1142"/>
      <c r="O294" s="1143"/>
      <c r="P294" s="545"/>
      <c r="Q294" s="174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</row>
    <row r="295" spans="1:82" s="4" customFormat="1" ht="10.5" customHeight="1" thickBot="1">
      <c r="A295" s="103"/>
      <c r="B295" s="1085" t="s">
        <v>50</v>
      </c>
      <c r="C295" s="1086"/>
      <c r="D295" s="1108"/>
      <c r="E295" s="135"/>
      <c r="F295" s="133"/>
      <c r="G295" s="133"/>
      <c r="H295" s="133"/>
      <c r="I295" s="133"/>
      <c r="J295" s="134"/>
      <c r="K295" s="138">
        <f>SUM(K292:K294)</f>
        <v>61</v>
      </c>
      <c r="L295" s="137">
        <f>SUM(L292:L294)</f>
        <v>61</v>
      </c>
      <c r="M295" s="136"/>
      <c r="N295" s="132"/>
      <c r="O295" s="137"/>
      <c r="P295" s="136">
        <f>SUM(P292:P294)</f>
        <v>0</v>
      </c>
      <c r="Q295" s="128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</row>
    <row r="296" spans="1:82" s="4" customFormat="1" ht="10.5" customHeight="1" thickTop="1">
      <c r="A296" s="103"/>
      <c r="B296" s="1144" t="s">
        <v>77</v>
      </c>
      <c r="C296" s="1144"/>
      <c r="D296" s="1144"/>
      <c r="E296" s="1145" t="s">
        <v>27</v>
      </c>
      <c r="F296" s="1118"/>
      <c r="G296" s="1118"/>
      <c r="H296" s="1118"/>
      <c r="I296" s="1118"/>
      <c r="J296" s="1119"/>
      <c r="K296" s="35">
        <v>71</v>
      </c>
      <c r="L296" s="109">
        <v>61</v>
      </c>
      <c r="M296" s="1145" t="s">
        <v>279</v>
      </c>
      <c r="N296" s="1118"/>
      <c r="O296" s="1119"/>
      <c r="P296" s="130">
        <v>0</v>
      </c>
      <c r="Q296" s="19">
        <v>8</v>
      </c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</row>
    <row r="297" spans="1:82" s="4" customFormat="1" ht="10.5" customHeight="1">
      <c r="A297" s="103"/>
      <c r="B297" s="1080"/>
      <c r="C297" s="1101"/>
      <c r="D297" s="1102"/>
      <c r="E297" s="158"/>
      <c r="F297" s="156"/>
      <c r="G297" s="156"/>
      <c r="H297" s="156"/>
      <c r="I297" s="156"/>
      <c r="J297" s="157"/>
      <c r="K297" s="19"/>
      <c r="L297" s="157"/>
      <c r="M297" s="1138"/>
      <c r="N297" s="1139"/>
      <c r="O297" s="1140"/>
      <c r="P297" s="131"/>
      <c r="Q297" s="19">
        <v>8</v>
      </c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</row>
    <row r="298" spans="1:82" s="4" customFormat="1" ht="10.5" customHeight="1" thickBot="1">
      <c r="A298" s="103"/>
      <c r="B298" s="1132"/>
      <c r="C298" s="1132"/>
      <c r="D298" s="1137"/>
      <c r="E298" s="118"/>
      <c r="F298" s="102"/>
      <c r="G298" s="102"/>
      <c r="H298" s="102"/>
      <c r="I298" s="102"/>
      <c r="J298" s="119"/>
      <c r="K298" s="168"/>
      <c r="L298" s="164"/>
      <c r="M298" s="118"/>
      <c r="N298" s="102"/>
      <c r="O298" s="119"/>
      <c r="P298" s="28"/>
      <c r="Q298" s="99"/>
      <c r="R298" s="20"/>
      <c r="S298" s="20"/>
      <c r="T298" s="20"/>
      <c r="U298" s="20"/>
      <c r="V298" s="20"/>
      <c r="W298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</row>
    <row r="299" spans="1:82" s="4" customFormat="1" ht="10.5" customHeight="1" thickBot="1">
      <c r="A299" s="103"/>
      <c r="B299" s="1085" t="s">
        <v>50</v>
      </c>
      <c r="C299" s="1086"/>
      <c r="D299" s="1108"/>
      <c r="E299" s="135"/>
      <c r="F299" s="133"/>
      <c r="G299" s="133"/>
      <c r="H299" s="133"/>
      <c r="I299" s="133"/>
      <c r="J299" s="134"/>
      <c r="K299" s="138">
        <f>SUM(K296:K298)</f>
        <v>71</v>
      </c>
      <c r="L299" s="138">
        <f>SUM(L296:L298)</f>
        <v>61</v>
      </c>
      <c r="M299" s="136"/>
      <c r="N299" s="132"/>
      <c r="O299" s="137"/>
      <c r="P299" s="136">
        <f>SUM(P296:P298)</f>
        <v>0</v>
      </c>
      <c r="Q299" s="563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</row>
    <row r="300" spans="1:82" s="4" customFormat="1" ht="10.5" customHeight="1" thickBot="1" thickTop="1">
      <c r="A300" s="103"/>
      <c r="B300" s="1087" t="s">
        <v>73</v>
      </c>
      <c r="C300" s="1087"/>
      <c r="D300" s="1087"/>
      <c r="E300" s="1109"/>
      <c r="F300" s="1110"/>
      <c r="G300" s="1110"/>
      <c r="H300" s="1110"/>
      <c r="I300" s="1110"/>
      <c r="J300" s="1111"/>
      <c r="K300" s="129">
        <f>K295+K299</f>
        <v>132</v>
      </c>
      <c r="L300" s="129">
        <f>L295+L299</f>
        <v>122</v>
      </c>
      <c r="M300" s="1109"/>
      <c r="N300" s="1110"/>
      <c r="O300" s="1111"/>
      <c r="P300" s="567">
        <f>P295+P299</f>
        <v>0</v>
      </c>
      <c r="Q300" s="564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</row>
    <row r="301" spans="1:17" ht="10.5" customHeight="1" thickBot="1">
      <c r="A301" s="20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20"/>
      <c r="M301" s="20"/>
      <c r="N301" s="20"/>
      <c r="O301" s="18"/>
      <c r="P301" s="20"/>
      <c r="Q301" s="20"/>
    </row>
    <row r="302" spans="1:17" ht="12.75" customHeight="1" thickBot="1">
      <c r="A302" s="185" t="s">
        <v>92</v>
      </c>
      <c r="B302" s="186"/>
      <c r="C302" s="186"/>
      <c r="D302" s="187"/>
      <c r="E302" s="18"/>
      <c r="F302" s="18"/>
      <c r="G302" s="18"/>
      <c r="H302" s="18"/>
      <c r="I302" s="18"/>
      <c r="J302" s="18"/>
      <c r="K302" s="18"/>
      <c r="L302" s="20"/>
      <c r="M302" s="20"/>
      <c r="N302" s="20"/>
      <c r="O302" s="18"/>
      <c r="P302" s="20"/>
      <c r="Q302" s="20"/>
    </row>
    <row r="303" spans="1:17" ht="10.5" customHeight="1" thickBot="1">
      <c r="A303" s="20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66"/>
      <c r="M303" s="66"/>
      <c r="N303" s="66"/>
      <c r="O303" s="18"/>
      <c r="P303" s="20"/>
      <c r="Q303" s="20"/>
    </row>
    <row r="304" spans="1:82" ht="15.75" customHeight="1" thickBot="1">
      <c r="A304" s="20"/>
      <c r="B304" s="18"/>
      <c r="C304" s="20"/>
      <c r="E304" s="1088" t="s">
        <v>75</v>
      </c>
      <c r="F304" s="1089"/>
      <c r="G304" s="1089"/>
      <c r="H304" s="1089"/>
      <c r="I304" s="1089"/>
      <c r="J304" s="1129"/>
      <c r="K304" s="280" t="s">
        <v>80</v>
      </c>
      <c r="L304" s="166" t="s">
        <v>72</v>
      </c>
      <c r="M304" s="1130" t="s">
        <v>71</v>
      </c>
      <c r="N304" s="1130"/>
      <c r="O304" s="1092"/>
      <c r="P304" s="124" t="s">
        <v>81</v>
      </c>
      <c r="Q304" s="570" t="s">
        <v>254</v>
      </c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</row>
    <row r="305" spans="1:82" s="4" customFormat="1" ht="10.5" customHeight="1" thickBot="1">
      <c r="A305" s="103"/>
      <c r="B305" s="1093" t="s">
        <v>76</v>
      </c>
      <c r="C305" s="1093"/>
      <c r="D305" s="1094"/>
      <c r="E305" s="1095" t="s">
        <v>300</v>
      </c>
      <c r="F305" s="1096"/>
      <c r="G305" s="1096"/>
      <c r="H305" s="1096"/>
      <c r="I305" s="1096"/>
      <c r="J305" s="1097"/>
      <c r="K305" s="169">
        <v>37</v>
      </c>
      <c r="L305" s="163">
        <v>68</v>
      </c>
      <c r="M305" s="1098" t="s">
        <v>93</v>
      </c>
      <c r="N305" s="1099"/>
      <c r="O305" s="1100"/>
      <c r="P305" s="125">
        <v>65</v>
      </c>
      <c r="Q305" s="170">
        <v>18</v>
      </c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</row>
    <row r="306" spans="1:82" s="4" customFormat="1" ht="10.5" customHeight="1">
      <c r="A306" s="103"/>
      <c r="B306" s="20"/>
      <c r="C306" s="20"/>
      <c r="D306" s="103"/>
      <c r="E306" s="108" t="s">
        <v>352</v>
      </c>
      <c r="F306" s="108"/>
      <c r="G306" s="108"/>
      <c r="H306" s="108"/>
      <c r="I306" s="108"/>
      <c r="J306" s="109"/>
      <c r="K306" s="170">
        <v>30</v>
      </c>
      <c r="L306" s="109">
        <v>40</v>
      </c>
      <c r="M306" s="1105"/>
      <c r="N306" s="1106"/>
      <c r="O306" s="1107"/>
      <c r="P306" s="107"/>
      <c r="Q306" s="174">
        <v>18</v>
      </c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</row>
    <row r="307" spans="1:82" s="19" customFormat="1" ht="10.5" customHeight="1">
      <c r="A307" s="103"/>
      <c r="B307" s="20"/>
      <c r="C307" s="20"/>
      <c r="D307" s="103"/>
      <c r="E307" s="108" t="s">
        <v>351</v>
      </c>
      <c r="F307" s="108"/>
      <c r="G307" s="108"/>
      <c r="H307" s="108"/>
      <c r="I307" s="108"/>
      <c r="J307" s="109"/>
      <c r="K307" s="126">
        <v>1</v>
      </c>
      <c r="L307" s="157">
        <v>2</v>
      </c>
      <c r="M307" s="106"/>
      <c r="N307" s="108"/>
      <c r="O307" s="109"/>
      <c r="P307" s="106"/>
      <c r="Q307" s="128">
        <v>18</v>
      </c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</row>
    <row r="308" spans="1:82" s="19" customFormat="1" ht="10.5" customHeight="1">
      <c r="A308" s="103"/>
      <c r="B308" s="20"/>
      <c r="C308" s="20"/>
      <c r="D308" s="103"/>
      <c r="E308" s="158" t="s">
        <v>350</v>
      </c>
      <c r="F308" s="156"/>
      <c r="G308" s="156"/>
      <c r="H308" s="156"/>
      <c r="I308" s="156"/>
      <c r="J308" s="157"/>
      <c r="K308" s="128">
        <v>1</v>
      </c>
      <c r="L308" s="157">
        <v>14</v>
      </c>
      <c r="M308" s="158" t="s">
        <v>91</v>
      </c>
      <c r="N308" s="156"/>
      <c r="O308" s="157"/>
      <c r="P308" s="128">
        <v>3</v>
      </c>
      <c r="Q308" s="128">
        <v>21</v>
      </c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</row>
    <row r="309" spans="1:82" s="19" customFormat="1" ht="10.5" customHeight="1">
      <c r="A309" s="103"/>
      <c r="B309" s="20"/>
      <c r="C309" s="20"/>
      <c r="D309" s="103"/>
      <c r="E309" s="108" t="s">
        <v>361</v>
      </c>
      <c r="F309" s="108"/>
      <c r="G309" s="108"/>
      <c r="H309" s="108"/>
      <c r="I309" s="108"/>
      <c r="J309" s="109"/>
      <c r="K309" s="126">
        <v>1</v>
      </c>
      <c r="L309" s="109">
        <v>0</v>
      </c>
      <c r="M309" s="106"/>
      <c r="N309" s="108"/>
      <c r="O309" s="109"/>
      <c r="P309" s="106"/>
      <c r="Q309" s="128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</row>
    <row r="310" spans="1:82" s="19" customFormat="1" ht="10.5" customHeight="1">
      <c r="A310" s="103"/>
      <c r="B310" s="20"/>
      <c r="C310" s="20"/>
      <c r="D310" s="103"/>
      <c r="E310" s="108" t="s">
        <v>349</v>
      </c>
      <c r="F310" s="108"/>
      <c r="G310" s="108"/>
      <c r="H310" s="108"/>
      <c r="I310" s="108"/>
      <c r="J310" s="109"/>
      <c r="K310" s="126">
        <v>27</v>
      </c>
      <c r="L310" s="109">
        <v>37</v>
      </c>
      <c r="M310" s="106" t="s">
        <v>94</v>
      </c>
      <c r="N310" s="108"/>
      <c r="O310" s="109"/>
      <c r="P310" s="106">
        <v>28</v>
      </c>
      <c r="Q310" s="128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</row>
    <row r="311" spans="1:82" s="19" customFormat="1" ht="10.5" customHeight="1">
      <c r="A311" s="103"/>
      <c r="B311" s="20"/>
      <c r="C311" s="20"/>
      <c r="D311" s="103"/>
      <c r="E311" s="108" t="s">
        <v>348</v>
      </c>
      <c r="F311" s="108"/>
      <c r="G311" s="108"/>
      <c r="H311" s="108"/>
      <c r="I311" s="108"/>
      <c r="J311" s="109"/>
      <c r="K311" s="126">
        <v>2</v>
      </c>
      <c r="L311" s="157">
        <v>2</v>
      </c>
      <c r="M311" s="106"/>
      <c r="N311" s="108"/>
      <c r="O311" s="109"/>
      <c r="P311" s="106"/>
      <c r="Q311" s="128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</row>
    <row r="312" spans="1:82" s="19" customFormat="1" ht="10.5" customHeight="1">
      <c r="A312" s="103"/>
      <c r="B312" s="20"/>
      <c r="C312" s="20"/>
      <c r="D312" s="103"/>
      <c r="E312" s="108" t="s">
        <v>481</v>
      </c>
      <c r="F312" s="108"/>
      <c r="G312" s="108"/>
      <c r="H312" s="108"/>
      <c r="I312" s="108"/>
      <c r="J312" s="109"/>
      <c r="K312" s="126">
        <v>0</v>
      </c>
      <c r="L312" s="157">
        <v>2</v>
      </c>
      <c r="M312" s="106"/>
      <c r="N312" s="108"/>
      <c r="O312" s="109"/>
      <c r="P312" s="106"/>
      <c r="Q312" s="128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</row>
    <row r="313" spans="1:82" s="19" customFormat="1" ht="10.5" customHeight="1">
      <c r="A313" s="103"/>
      <c r="B313" s="20"/>
      <c r="C313" s="20"/>
      <c r="D313" s="103"/>
      <c r="E313" s="108" t="s">
        <v>325</v>
      </c>
      <c r="F313" s="108"/>
      <c r="G313" s="108"/>
      <c r="H313" s="108"/>
      <c r="I313" s="108"/>
      <c r="J313" s="109"/>
      <c r="K313" s="126">
        <v>0</v>
      </c>
      <c r="L313" s="157">
        <v>0</v>
      </c>
      <c r="M313" s="106" t="s">
        <v>313</v>
      </c>
      <c r="N313" s="108"/>
      <c r="O313" s="109"/>
      <c r="P313" s="158">
        <v>1</v>
      </c>
      <c r="Q313" s="128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</row>
    <row r="314" spans="1:82" s="19" customFormat="1" ht="10.5" customHeight="1">
      <c r="A314" s="103"/>
      <c r="B314" s="20"/>
      <c r="C314" s="20"/>
      <c r="D314" s="103"/>
      <c r="E314" s="108" t="s">
        <v>330</v>
      </c>
      <c r="F314" s="108"/>
      <c r="G314" s="108"/>
      <c r="H314" s="108"/>
      <c r="I314" s="108"/>
      <c r="J314" s="109"/>
      <c r="K314" s="126">
        <v>0</v>
      </c>
      <c r="L314" s="157">
        <v>2</v>
      </c>
      <c r="M314" s="106" t="s">
        <v>314</v>
      </c>
      <c r="N314" s="108"/>
      <c r="O314" s="109"/>
      <c r="P314" s="158">
        <v>1</v>
      </c>
      <c r="Q314" s="128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</row>
    <row r="315" spans="1:82" s="19" customFormat="1" ht="10.5" customHeight="1">
      <c r="A315" s="103"/>
      <c r="B315" s="20"/>
      <c r="C315" s="20"/>
      <c r="D315" s="103"/>
      <c r="E315" s="108" t="s">
        <v>353</v>
      </c>
      <c r="F315" s="108"/>
      <c r="G315" s="108"/>
      <c r="H315" s="108"/>
      <c r="I315" s="108"/>
      <c r="J315" s="109"/>
      <c r="K315" s="126">
        <v>14</v>
      </c>
      <c r="L315" s="109">
        <v>16</v>
      </c>
      <c r="M315" s="106" t="s">
        <v>345</v>
      </c>
      <c r="N315" s="108"/>
      <c r="O315" s="109"/>
      <c r="P315" s="106">
        <v>15</v>
      </c>
      <c r="Q315" s="128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</row>
    <row r="316" spans="1:82" s="19" customFormat="1" ht="10.5" customHeight="1">
      <c r="A316" s="103"/>
      <c r="B316" s="20"/>
      <c r="C316" s="20"/>
      <c r="D316" s="103"/>
      <c r="E316" s="108" t="s">
        <v>478</v>
      </c>
      <c r="F316" s="108"/>
      <c r="G316" s="108"/>
      <c r="H316" s="108"/>
      <c r="I316" s="108"/>
      <c r="J316" s="109"/>
      <c r="K316" s="126">
        <v>1</v>
      </c>
      <c r="L316" s="109">
        <v>2</v>
      </c>
      <c r="M316" s="106" t="s">
        <v>315</v>
      </c>
      <c r="N316" s="108"/>
      <c r="O316" s="109"/>
      <c r="P316" s="106">
        <v>1</v>
      </c>
      <c r="Q316" s="128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</row>
    <row r="317" spans="1:82" s="19" customFormat="1" ht="10.5" customHeight="1">
      <c r="A317" s="103"/>
      <c r="B317" s="20"/>
      <c r="C317" s="20"/>
      <c r="D317" s="103"/>
      <c r="E317" s="108"/>
      <c r="F317" s="108"/>
      <c r="G317" s="108"/>
      <c r="H317" s="108"/>
      <c r="I317" s="108"/>
      <c r="J317" s="109"/>
      <c r="K317" s="126">
        <v>0</v>
      </c>
      <c r="L317" s="109">
        <v>0</v>
      </c>
      <c r="M317" s="106" t="s">
        <v>389</v>
      </c>
      <c r="N317" s="108"/>
      <c r="O317" s="109"/>
      <c r="P317" s="106">
        <v>1</v>
      </c>
      <c r="Q317" s="128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</row>
    <row r="318" spans="1:82" s="19" customFormat="1" ht="10.5" customHeight="1">
      <c r="A318" s="103"/>
      <c r="B318" s="20"/>
      <c r="C318" s="20"/>
      <c r="D318" s="103"/>
      <c r="E318" s="108" t="s">
        <v>354</v>
      </c>
      <c r="F318" s="108"/>
      <c r="G318" s="108"/>
      <c r="H318" s="108"/>
      <c r="I318" s="108"/>
      <c r="J318" s="109"/>
      <c r="K318" s="126">
        <v>0</v>
      </c>
      <c r="L318" s="109">
        <v>1</v>
      </c>
      <c r="M318" s="106"/>
      <c r="N318" s="108"/>
      <c r="O318" s="109"/>
      <c r="P318" s="106"/>
      <c r="Q318" s="128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</row>
    <row r="319" spans="1:82" s="19" customFormat="1" ht="10.5" customHeight="1">
      <c r="A319" s="103"/>
      <c r="B319" s="20"/>
      <c r="C319" s="20"/>
      <c r="D319" s="103"/>
      <c r="E319" s="108"/>
      <c r="F319" s="108"/>
      <c r="G319" s="108"/>
      <c r="H319" s="108"/>
      <c r="I319" s="108"/>
      <c r="J319" s="109"/>
      <c r="K319" s="126">
        <v>0</v>
      </c>
      <c r="L319" s="109">
        <v>0</v>
      </c>
      <c r="M319" s="106" t="s">
        <v>276</v>
      </c>
      <c r="N319" s="108"/>
      <c r="O319" s="109"/>
      <c r="P319" s="106">
        <v>1</v>
      </c>
      <c r="Q319" s="128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</row>
    <row r="320" spans="1:82" s="19" customFormat="1" ht="10.5" customHeight="1">
      <c r="A320" s="103"/>
      <c r="B320" s="20"/>
      <c r="C320" s="20"/>
      <c r="D320" s="103"/>
      <c r="E320" s="108" t="s">
        <v>355</v>
      </c>
      <c r="F320" s="108"/>
      <c r="G320" s="108"/>
      <c r="H320" s="108"/>
      <c r="I320" s="108"/>
      <c r="J320" s="109"/>
      <c r="K320" s="126">
        <v>6</v>
      </c>
      <c r="L320" s="109">
        <v>7</v>
      </c>
      <c r="M320" s="106" t="s">
        <v>317</v>
      </c>
      <c r="N320" s="108"/>
      <c r="O320" s="109"/>
      <c r="P320" s="106">
        <v>10</v>
      </c>
      <c r="Q320" s="128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</row>
    <row r="321" spans="1:82" s="19" customFormat="1" ht="10.5" customHeight="1">
      <c r="A321" s="103"/>
      <c r="B321" s="20"/>
      <c r="C321" s="20"/>
      <c r="D321" s="103"/>
      <c r="E321" s="108" t="s">
        <v>356</v>
      </c>
      <c r="F321" s="108"/>
      <c r="G321" s="108"/>
      <c r="H321" s="108"/>
      <c r="I321" s="108"/>
      <c r="J321" s="109"/>
      <c r="K321" s="126">
        <v>4</v>
      </c>
      <c r="L321" s="109">
        <v>3</v>
      </c>
      <c r="M321" s="106"/>
      <c r="N321" s="108"/>
      <c r="O321" s="109"/>
      <c r="P321" s="106"/>
      <c r="Q321" s="128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</row>
    <row r="322" spans="1:82" s="19" customFormat="1" ht="10.5" customHeight="1">
      <c r="A322" s="103"/>
      <c r="B322" s="20"/>
      <c r="C322" s="20"/>
      <c r="D322" s="103"/>
      <c r="E322" s="108" t="s">
        <v>339</v>
      </c>
      <c r="F322" s="108"/>
      <c r="G322" s="108"/>
      <c r="H322" s="108"/>
      <c r="I322" s="108"/>
      <c r="J322" s="109"/>
      <c r="K322" s="126">
        <v>0</v>
      </c>
      <c r="L322" s="109">
        <v>1</v>
      </c>
      <c r="M322" s="106"/>
      <c r="N322" s="108"/>
      <c r="O322" s="109"/>
      <c r="P322" s="106"/>
      <c r="Q322" s="128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</row>
    <row r="323" spans="1:82" s="19" customFormat="1" ht="10.5" customHeight="1">
      <c r="A323" s="103"/>
      <c r="B323" s="20"/>
      <c r="C323" s="20"/>
      <c r="D323" s="103"/>
      <c r="E323" s="108" t="s">
        <v>480</v>
      </c>
      <c r="F323" s="108"/>
      <c r="G323" s="108"/>
      <c r="H323" s="108"/>
      <c r="I323" s="108"/>
      <c r="J323" s="109"/>
      <c r="K323" s="126">
        <v>4</v>
      </c>
      <c r="L323" s="109">
        <v>3</v>
      </c>
      <c r="M323" s="106" t="s">
        <v>95</v>
      </c>
      <c r="N323" s="108"/>
      <c r="O323" s="109"/>
      <c r="P323" s="106">
        <v>24</v>
      </c>
      <c r="Q323" s="128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</row>
    <row r="324" spans="1:82" s="19" customFormat="1" ht="10.5" customHeight="1">
      <c r="A324" s="103"/>
      <c r="B324" s="20"/>
      <c r="C324" s="20"/>
      <c r="D324" s="103"/>
      <c r="E324" s="108" t="s">
        <v>479</v>
      </c>
      <c r="F324" s="108"/>
      <c r="G324" s="108"/>
      <c r="H324" s="108"/>
      <c r="I324" s="108"/>
      <c r="J324" s="109"/>
      <c r="K324" s="126">
        <v>1</v>
      </c>
      <c r="L324" s="109">
        <v>1</v>
      </c>
      <c r="M324" s="106"/>
      <c r="N324" s="108"/>
      <c r="O324" s="109"/>
      <c r="P324" s="106"/>
      <c r="Q324" s="128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</row>
    <row r="325" spans="1:82" s="19" customFormat="1" ht="10.5" customHeight="1">
      <c r="A325" s="103"/>
      <c r="B325" s="20"/>
      <c r="C325" s="20"/>
      <c r="D325" s="103"/>
      <c r="E325" s="108" t="s">
        <v>357</v>
      </c>
      <c r="F325" s="108"/>
      <c r="G325" s="108"/>
      <c r="H325" s="108"/>
      <c r="I325" s="108"/>
      <c r="J325" s="109"/>
      <c r="K325" s="126">
        <v>1</v>
      </c>
      <c r="L325" s="109">
        <v>3</v>
      </c>
      <c r="M325" s="106"/>
      <c r="N325" s="108"/>
      <c r="O325" s="109"/>
      <c r="P325" s="106"/>
      <c r="Q325" s="128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</row>
    <row r="326" spans="1:82" s="19" customFormat="1" ht="10.5" customHeight="1">
      <c r="A326" s="103"/>
      <c r="B326" s="20"/>
      <c r="C326" s="20"/>
      <c r="D326" s="103"/>
      <c r="E326" s="108" t="s">
        <v>358</v>
      </c>
      <c r="F326" s="108"/>
      <c r="G326" s="108"/>
      <c r="H326" s="108"/>
      <c r="I326" s="108"/>
      <c r="J326" s="109"/>
      <c r="K326" s="126">
        <v>18</v>
      </c>
      <c r="L326" s="109">
        <v>13</v>
      </c>
      <c r="M326" s="106"/>
      <c r="N326" s="108"/>
      <c r="O326" s="109"/>
      <c r="P326" s="106"/>
      <c r="Q326" s="128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</row>
    <row r="327" spans="1:82" s="19" customFormat="1" ht="10.5" customHeight="1">
      <c r="A327" s="103"/>
      <c r="B327" s="20"/>
      <c r="C327" s="20"/>
      <c r="D327" s="103"/>
      <c r="E327" s="108" t="s">
        <v>362</v>
      </c>
      <c r="F327" s="108"/>
      <c r="G327" s="108"/>
      <c r="H327" s="108"/>
      <c r="I327" s="108"/>
      <c r="J327" s="109"/>
      <c r="K327" s="126">
        <v>2</v>
      </c>
      <c r="L327" s="109">
        <v>1</v>
      </c>
      <c r="M327" s="106"/>
      <c r="N327" s="108"/>
      <c r="O327" s="109"/>
      <c r="P327" s="106"/>
      <c r="Q327" s="128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</row>
    <row r="328" spans="1:82" s="19" customFormat="1" ht="10.5" customHeight="1">
      <c r="A328" s="103"/>
      <c r="B328" s="20"/>
      <c r="C328" s="20"/>
      <c r="D328" s="103"/>
      <c r="E328" s="108" t="s">
        <v>387</v>
      </c>
      <c r="F328" s="108"/>
      <c r="G328" s="108"/>
      <c r="H328" s="108"/>
      <c r="I328" s="108"/>
      <c r="J328" s="109"/>
      <c r="K328" s="126">
        <v>1</v>
      </c>
      <c r="L328" s="109">
        <v>1</v>
      </c>
      <c r="M328" s="106"/>
      <c r="N328" s="108"/>
      <c r="O328" s="109"/>
      <c r="P328" s="106"/>
      <c r="Q328" s="128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</row>
    <row r="329" spans="1:82" s="19" customFormat="1" ht="10.5" customHeight="1">
      <c r="A329" s="103"/>
      <c r="B329" s="20"/>
      <c r="C329" s="20"/>
      <c r="D329" s="103"/>
      <c r="E329" s="108"/>
      <c r="F329" s="108"/>
      <c r="G329" s="108"/>
      <c r="H329" s="108"/>
      <c r="I329" s="108"/>
      <c r="J329" s="109"/>
      <c r="K329" s="126">
        <v>0</v>
      </c>
      <c r="L329" s="109">
        <v>0</v>
      </c>
      <c r="M329" s="106" t="s">
        <v>320</v>
      </c>
      <c r="N329" s="108"/>
      <c r="O329" s="109"/>
      <c r="P329" s="106">
        <v>1</v>
      </c>
      <c r="Q329" s="128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</row>
    <row r="330" spans="1:82" s="4" customFormat="1" ht="10.5" customHeight="1" thickBot="1">
      <c r="A330" s="103"/>
      <c r="B330" s="41"/>
      <c r="C330" s="102"/>
      <c r="D330" s="147"/>
      <c r="E330" s="106" t="s">
        <v>360</v>
      </c>
      <c r="F330" s="108"/>
      <c r="G330" s="108"/>
      <c r="H330" s="108"/>
      <c r="I330" s="108"/>
      <c r="J330" s="109"/>
      <c r="K330" s="126">
        <v>0</v>
      </c>
      <c r="L330" s="109">
        <v>6</v>
      </c>
      <c r="M330" s="106" t="s">
        <v>96</v>
      </c>
      <c r="N330" s="108"/>
      <c r="O330" s="109"/>
      <c r="P330" s="106"/>
      <c r="Q330" s="128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</row>
    <row r="331" spans="1:82" s="4" customFormat="1" ht="10.5" customHeight="1" thickBot="1">
      <c r="A331" s="103"/>
      <c r="B331" s="1085" t="s">
        <v>50</v>
      </c>
      <c r="C331" s="1086"/>
      <c r="D331" s="1108"/>
      <c r="E331" s="154"/>
      <c r="F331" s="152"/>
      <c r="G331" s="152"/>
      <c r="H331" s="152"/>
      <c r="I331" s="152"/>
      <c r="J331" s="153"/>
      <c r="K331" s="375">
        <f>SUM(K305:K330)</f>
        <v>151</v>
      </c>
      <c r="L331" s="376">
        <f>SUM(L305:L330)</f>
        <v>225</v>
      </c>
      <c r="M331" s="377"/>
      <c r="N331" s="378"/>
      <c r="O331" s="376"/>
      <c r="P331" s="378">
        <f>SUM(P305:P330)</f>
        <v>151</v>
      </c>
      <c r="Q331" s="128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</row>
    <row r="332" spans="1:82" s="4" customFormat="1" ht="10.5" customHeight="1" thickTop="1">
      <c r="A332" s="103"/>
      <c r="B332" s="1115" t="s">
        <v>77</v>
      </c>
      <c r="C332" s="1116"/>
      <c r="D332" s="1117"/>
      <c r="E332" s="1118" t="s">
        <v>300</v>
      </c>
      <c r="F332" s="1118"/>
      <c r="G332" s="1118"/>
      <c r="H332" s="1118"/>
      <c r="I332" s="1118"/>
      <c r="J332" s="1119"/>
      <c r="K332" s="35">
        <v>54</v>
      </c>
      <c r="L332" s="109">
        <v>77</v>
      </c>
      <c r="M332" s="1120" t="s">
        <v>93</v>
      </c>
      <c r="N332" s="1121"/>
      <c r="O332" s="1122"/>
      <c r="P332" s="130">
        <v>89</v>
      </c>
      <c r="Q332" s="19">
        <v>18</v>
      </c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</row>
    <row r="333" spans="1:82" s="4" customFormat="1" ht="10.5" customHeight="1">
      <c r="A333" s="103"/>
      <c r="B333" s="1080"/>
      <c r="C333" s="1101"/>
      <c r="D333" s="1102"/>
      <c r="E333" s="108" t="s">
        <v>352</v>
      </c>
      <c r="F333" s="108"/>
      <c r="G333" s="108"/>
      <c r="H333" s="108"/>
      <c r="I333" s="108"/>
      <c r="J333" s="109"/>
      <c r="K333" s="19">
        <v>36</v>
      </c>
      <c r="L333" s="157">
        <v>51</v>
      </c>
      <c r="M333" s="1105"/>
      <c r="N333" s="1106"/>
      <c r="O333" s="1107"/>
      <c r="P333" s="131"/>
      <c r="Q333" s="19">
        <v>18</v>
      </c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</row>
    <row r="334" spans="1:82" s="4" customFormat="1" ht="10.5" customHeight="1">
      <c r="A334" s="103"/>
      <c r="B334" s="1083"/>
      <c r="C334" s="1103"/>
      <c r="D334" s="1104"/>
      <c r="E334" s="108" t="s">
        <v>351</v>
      </c>
      <c r="F334" s="108"/>
      <c r="G334" s="108"/>
      <c r="H334" s="108"/>
      <c r="I334" s="108"/>
      <c r="J334" s="109"/>
      <c r="K334" s="19">
        <v>3</v>
      </c>
      <c r="L334" s="157">
        <v>4</v>
      </c>
      <c r="M334" s="106"/>
      <c r="N334" s="108"/>
      <c r="O334" s="109"/>
      <c r="P334" s="131"/>
      <c r="Q334" s="19">
        <v>18</v>
      </c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</row>
    <row r="335" spans="1:82" s="4" customFormat="1" ht="10.5" customHeight="1">
      <c r="A335" s="103"/>
      <c r="B335" s="1083"/>
      <c r="C335" s="1103"/>
      <c r="D335" s="1104"/>
      <c r="E335" s="108"/>
      <c r="F335" s="108"/>
      <c r="G335" s="108"/>
      <c r="H335" s="108"/>
      <c r="I335" s="108"/>
      <c r="J335" s="109"/>
      <c r="K335" s="19">
        <v>0</v>
      </c>
      <c r="L335" s="157">
        <v>0</v>
      </c>
      <c r="M335" s="106" t="s">
        <v>91</v>
      </c>
      <c r="N335" s="108"/>
      <c r="O335" s="109"/>
      <c r="P335" s="131">
        <v>7</v>
      </c>
      <c r="Q335" s="19">
        <v>21</v>
      </c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</row>
    <row r="336" spans="1:82" s="4" customFormat="1" ht="10.5" customHeight="1">
      <c r="A336" s="103"/>
      <c r="B336" s="1083"/>
      <c r="C336" s="1103"/>
      <c r="D336" s="1104"/>
      <c r="E336" s="108" t="s">
        <v>350</v>
      </c>
      <c r="F336" s="108"/>
      <c r="G336" s="108"/>
      <c r="H336" s="108"/>
      <c r="I336" s="108"/>
      <c r="J336" s="109"/>
      <c r="K336" s="19">
        <v>6</v>
      </c>
      <c r="L336" s="157">
        <v>7</v>
      </c>
      <c r="M336" s="106"/>
      <c r="N336" s="108"/>
      <c r="O336" s="109"/>
      <c r="P336" s="131"/>
      <c r="Q336" s="19">
        <v>22</v>
      </c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</row>
    <row r="337" spans="1:82" s="4" customFormat="1" ht="10.5" customHeight="1">
      <c r="A337" s="103"/>
      <c r="B337" s="1083"/>
      <c r="C337" s="1103"/>
      <c r="D337" s="1104"/>
      <c r="E337" s="108" t="s">
        <v>349</v>
      </c>
      <c r="F337" s="108"/>
      <c r="G337" s="108"/>
      <c r="H337" s="108"/>
      <c r="I337" s="108"/>
      <c r="J337" s="109"/>
      <c r="K337" s="19">
        <v>26</v>
      </c>
      <c r="L337" s="157">
        <v>37</v>
      </c>
      <c r="M337" s="106" t="s">
        <v>94</v>
      </c>
      <c r="N337" s="108"/>
      <c r="O337" s="109"/>
      <c r="P337" s="131">
        <v>29</v>
      </c>
      <c r="Q337" s="19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</row>
    <row r="338" spans="1:82" s="4" customFormat="1" ht="10.5" customHeight="1">
      <c r="A338" s="103"/>
      <c r="B338" s="1083"/>
      <c r="C338" s="1103"/>
      <c r="D338" s="1104"/>
      <c r="E338" s="108" t="s">
        <v>348</v>
      </c>
      <c r="F338" s="108"/>
      <c r="G338" s="108"/>
      <c r="H338" s="108"/>
      <c r="I338" s="108"/>
      <c r="J338" s="109"/>
      <c r="K338" s="19">
        <v>2</v>
      </c>
      <c r="L338" s="157">
        <v>2</v>
      </c>
      <c r="M338" s="106"/>
      <c r="N338" s="108"/>
      <c r="O338" s="109"/>
      <c r="P338" s="131"/>
      <c r="Q338" s="19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</row>
    <row r="339" spans="1:82" s="4" customFormat="1" ht="10.5" customHeight="1">
      <c r="A339" s="103"/>
      <c r="B339" s="1083"/>
      <c r="C339" s="1103"/>
      <c r="D339" s="1104"/>
      <c r="E339" s="108"/>
      <c r="F339" s="108"/>
      <c r="G339" s="108"/>
      <c r="H339" s="108"/>
      <c r="I339" s="108"/>
      <c r="J339" s="109"/>
      <c r="K339" s="19">
        <v>0</v>
      </c>
      <c r="L339" s="157"/>
      <c r="M339" s="106" t="s">
        <v>220</v>
      </c>
      <c r="N339" s="108"/>
      <c r="O339" s="109"/>
      <c r="P339" s="131">
        <v>1</v>
      </c>
      <c r="Q339" s="19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</row>
    <row r="340" spans="1:82" s="4" customFormat="1" ht="10.5" customHeight="1">
      <c r="A340" s="103"/>
      <c r="B340" s="1083"/>
      <c r="C340" s="1103"/>
      <c r="D340" s="1104"/>
      <c r="E340" s="108" t="s">
        <v>353</v>
      </c>
      <c r="F340" s="108"/>
      <c r="G340" s="108"/>
      <c r="H340" s="108"/>
      <c r="I340" s="108"/>
      <c r="J340" s="109"/>
      <c r="K340" s="19">
        <v>17</v>
      </c>
      <c r="L340" s="157">
        <v>25</v>
      </c>
      <c r="M340" s="106" t="s">
        <v>345</v>
      </c>
      <c r="N340" s="108"/>
      <c r="O340" s="109"/>
      <c r="P340" s="131">
        <v>19</v>
      </c>
      <c r="Q340" s="19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</row>
    <row r="341" spans="1:82" s="4" customFormat="1" ht="10.5" customHeight="1">
      <c r="A341" s="103"/>
      <c r="B341" s="1083"/>
      <c r="C341" s="1103"/>
      <c r="D341" s="1104"/>
      <c r="E341" s="108" t="s">
        <v>354</v>
      </c>
      <c r="F341" s="108"/>
      <c r="G341" s="108"/>
      <c r="H341" s="108"/>
      <c r="I341" s="108"/>
      <c r="J341" s="109"/>
      <c r="K341" s="19">
        <v>8</v>
      </c>
      <c r="L341" s="157">
        <v>16</v>
      </c>
      <c r="M341" s="106" t="s">
        <v>346</v>
      </c>
      <c r="N341" s="108"/>
      <c r="O341" s="109"/>
      <c r="P341" s="131">
        <v>8</v>
      </c>
      <c r="Q341" s="19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</row>
    <row r="342" spans="1:82" s="4" customFormat="1" ht="10.5" customHeight="1">
      <c r="A342" s="103"/>
      <c r="B342" s="1083"/>
      <c r="C342" s="1103"/>
      <c r="D342" s="1104"/>
      <c r="E342" s="108" t="s">
        <v>355</v>
      </c>
      <c r="F342" s="108"/>
      <c r="G342" s="108"/>
      <c r="H342" s="108"/>
      <c r="I342" s="108"/>
      <c r="J342" s="109"/>
      <c r="K342" s="19">
        <v>7</v>
      </c>
      <c r="L342" s="157">
        <v>9</v>
      </c>
      <c r="M342" s="106" t="s">
        <v>317</v>
      </c>
      <c r="N342" s="108"/>
      <c r="O342" s="109"/>
      <c r="P342" s="131">
        <v>15</v>
      </c>
      <c r="Q342" s="19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</row>
    <row r="343" spans="1:82" s="4" customFormat="1" ht="10.5" customHeight="1">
      <c r="A343" s="103"/>
      <c r="B343" s="1083"/>
      <c r="C343" s="1103"/>
      <c r="D343" s="1103"/>
      <c r="E343" s="158" t="s">
        <v>356</v>
      </c>
      <c r="F343" s="156"/>
      <c r="G343" s="156"/>
      <c r="H343" s="156"/>
      <c r="I343" s="156"/>
      <c r="J343" s="157"/>
      <c r="K343" s="168">
        <v>9</v>
      </c>
      <c r="L343" s="167">
        <v>9</v>
      </c>
      <c r="M343" s="158"/>
      <c r="N343" s="156"/>
      <c r="O343" s="157"/>
      <c r="P343" s="19"/>
      <c r="Q343" s="99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</row>
    <row r="344" spans="1:82" s="4" customFormat="1" ht="10.5" customHeight="1">
      <c r="A344" s="103"/>
      <c r="B344" s="1083"/>
      <c r="C344" s="1103"/>
      <c r="D344" s="1103"/>
      <c r="E344" s="143" t="s">
        <v>357</v>
      </c>
      <c r="F344" s="41"/>
      <c r="G344" s="41"/>
      <c r="H344" s="41"/>
      <c r="I344" s="41"/>
      <c r="J344" s="110"/>
      <c r="K344" s="19">
        <v>3</v>
      </c>
      <c r="L344" s="167">
        <v>5</v>
      </c>
      <c r="M344" s="143" t="s">
        <v>95</v>
      </c>
      <c r="N344" s="41"/>
      <c r="O344" s="110"/>
      <c r="P344" s="28">
        <v>16</v>
      </c>
      <c r="Q344" s="99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</row>
    <row r="345" spans="1:82" s="4" customFormat="1" ht="10.5" customHeight="1">
      <c r="A345" s="103"/>
      <c r="B345" s="1083"/>
      <c r="C345" s="1103"/>
      <c r="D345" s="1103"/>
      <c r="E345" s="158" t="s">
        <v>358</v>
      </c>
      <c r="F345" s="156"/>
      <c r="G345" s="156"/>
      <c r="H345" s="156"/>
      <c r="I345" s="156"/>
      <c r="J345" s="157"/>
      <c r="K345" s="168">
        <v>12</v>
      </c>
      <c r="L345" s="167">
        <v>23</v>
      </c>
      <c r="M345" s="158"/>
      <c r="N345" s="156"/>
      <c r="O345" s="157"/>
      <c r="P345" s="19"/>
      <c r="Q345" s="99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</row>
    <row r="346" spans="1:82" s="4" customFormat="1" ht="10.5" customHeight="1">
      <c r="A346" s="103"/>
      <c r="B346" s="1083"/>
      <c r="C346" s="1103"/>
      <c r="D346" s="1103"/>
      <c r="E346" s="183" t="s">
        <v>362</v>
      </c>
      <c r="F346" s="145"/>
      <c r="G346" s="145"/>
      <c r="H346" s="145"/>
      <c r="I346" s="145"/>
      <c r="J346" s="167"/>
      <c r="K346" s="19">
        <v>1</v>
      </c>
      <c r="L346" s="167">
        <v>0</v>
      </c>
      <c r="M346" s="158"/>
      <c r="N346" s="156"/>
      <c r="O346" s="157"/>
      <c r="P346" s="19"/>
      <c r="Q346" s="99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</row>
    <row r="347" spans="1:82" s="4" customFormat="1" ht="10.5" customHeight="1">
      <c r="A347" s="103"/>
      <c r="B347" s="1083"/>
      <c r="C347" s="1103"/>
      <c r="D347" s="1103"/>
      <c r="E347" s="183" t="s">
        <v>479</v>
      </c>
      <c r="F347" s="145"/>
      <c r="G347" s="145"/>
      <c r="H347" s="145"/>
      <c r="I347" s="145"/>
      <c r="J347" s="167"/>
      <c r="K347" s="19">
        <v>1</v>
      </c>
      <c r="L347" s="167">
        <v>0</v>
      </c>
      <c r="M347" s="158"/>
      <c r="N347" s="156"/>
      <c r="O347" s="157"/>
      <c r="P347" s="19"/>
      <c r="Q347" s="99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</row>
    <row r="348" spans="1:82" s="4" customFormat="1" ht="10.5" customHeight="1">
      <c r="A348" s="103"/>
      <c r="B348" s="1083"/>
      <c r="C348" s="1103"/>
      <c r="D348" s="1103"/>
      <c r="E348" s="183"/>
      <c r="F348" s="145"/>
      <c r="G348" s="145"/>
      <c r="H348" s="145"/>
      <c r="I348" s="145"/>
      <c r="J348" s="167"/>
      <c r="K348" s="19">
        <v>0</v>
      </c>
      <c r="L348" s="167">
        <v>0</v>
      </c>
      <c r="M348" s="158" t="s">
        <v>320</v>
      </c>
      <c r="N348" s="156"/>
      <c r="O348" s="157"/>
      <c r="P348" s="19">
        <v>1</v>
      </c>
      <c r="Q348" s="99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</row>
    <row r="349" spans="1:82" s="4" customFormat="1" ht="10.5" customHeight="1">
      <c r="A349" s="103"/>
      <c r="B349" s="1083"/>
      <c r="C349" s="1103"/>
      <c r="D349" s="1103"/>
      <c r="E349" s="158" t="s">
        <v>455</v>
      </c>
      <c r="F349" s="156"/>
      <c r="G349" s="156"/>
      <c r="H349" s="156"/>
      <c r="I349" s="145"/>
      <c r="J349" s="157"/>
      <c r="K349" s="19">
        <v>1</v>
      </c>
      <c r="L349" s="167">
        <v>0</v>
      </c>
      <c r="M349" s="158" t="s">
        <v>389</v>
      </c>
      <c r="N349" s="156"/>
      <c r="O349" s="157"/>
      <c r="P349" s="19">
        <v>2</v>
      </c>
      <c r="Q349" s="99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</row>
    <row r="350" spans="1:82" s="4" customFormat="1" ht="10.5" customHeight="1">
      <c r="A350" s="103"/>
      <c r="B350" s="1083"/>
      <c r="C350" s="1103"/>
      <c r="D350" s="1103"/>
      <c r="E350" s="276"/>
      <c r="F350" s="159"/>
      <c r="G350" s="159"/>
      <c r="H350" s="159"/>
      <c r="I350" s="159"/>
      <c r="J350" s="30"/>
      <c r="K350" s="4">
        <v>0</v>
      </c>
      <c r="L350" s="167">
        <v>0</v>
      </c>
      <c r="M350" s="158" t="s">
        <v>314</v>
      </c>
      <c r="N350" s="156"/>
      <c r="O350" s="157"/>
      <c r="P350" s="19">
        <v>1</v>
      </c>
      <c r="Q350" s="99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</row>
    <row r="351" spans="1:82" s="4" customFormat="1" ht="10.5" customHeight="1">
      <c r="A351" s="103"/>
      <c r="B351" s="1083"/>
      <c r="C351" s="1103"/>
      <c r="D351" s="1103"/>
      <c r="E351" s="143" t="s">
        <v>360</v>
      </c>
      <c r="F351" s="41"/>
      <c r="G351" s="41"/>
      <c r="H351" s="41"/>
      <c r="I351" s="41"/>
      <c r="J351" s="167"/>
      <c r="K351" s="19">
        <v>3</v>
      </c>
      <c r="L351" s="167">
        <v>3</v>
      </c>
      <c r="M351" s="158" t="s">
        <v>96</v>
      </c>
      <c r="N351" s="156"/>
      <c r="O351" s="157"/>
      <c r="P351" s="19">
        <v>1</v>
      </c>
      <c r="Q351" s="99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</row>
    <row r="352" spans="1:82" s="4" customFormat="1" ht="10.5" customHeight="1">
      <c r="A352" s="103"/>
      <c r="B352" s="1083"/>
      <c r="C352" s="1103"/>
      <c r="D352" s="1103"/>
      <c r="E352" s="183" t="s">
        <v>298</v>
      </c>
      <c r="F352" s="145"/>
      <c r="G352" s="145"/>
      <c r="H352" s="145"/>
      <c r="I352" s="145"/>
      <c r="J352" s="167"/>
      <c r="K352" s="19">
        <v>0</v>
      </c>
      <c r="L352" s="167">
        <v>1</v>
      </c>
      <c r="M352" s="158"/>
      <c r="N352" s="156"/>
      <c r="O352" s="157"/>
      <c r="P352" s="19"/>
      <c r="Q352" s="99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</row>
    <row r="353" spans="1:82" s="4" customFormat="1" ht="10.5" customHeight="1">
      <c r="A353" s="103"/>
      <c r="B353" s="1083"/>
      <c r="C353" s="1103"/>
      <c r="D353" s="1103"/>
      <c r="E353" s="183" t="s">
        <v>330</v>
      </c>
      <c r="F353" s="145"/>
      <c r="G353" s="145"/>
      <c r="H353" s="145"/>
      <c r="I353" s="145"/>
      <c r="J353" s="167"/>
      <c r="K353" s="19">
        <v>1</v>
      </c>
      <c r="L353" s="167">
        <v>0</v>
      </c>
      <c r="M353" s="158" t="s">
        <v>87</v>
      </c>
      <c r="N353" s="156"/>
      <c r="O353" s="157"/>
      <c r="P353" s="19">
        <v>1</v>
      </c>
      <c r="Q353" s="99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</row>
    <row r="354" spans="1:82" s="4" customFormat="1" ht="10.5" customHeight="1" thickBot="1">
      <c r="A354" s="103"/>
      <c r="B354" s="1132"/>
      <c r="C354" s="1132"/>
      <c r="D354" s="1132"/>
      <c r="E354" s="72" t="s">
        <v>489</v>
      </c>
      <c r="F354" s="184"/>
      <c r="G354" s="184"/>
      <c r="H354" s="184"/>
      <c r="I354" s="184"/>
      <c r="J354" s="164"/>
      <c r="K354" s="19">
        <v>0</v>
      </c>
      <c r="L354" s="164">
        <v>1</v>
      </c>
      <c r="M354" s="615"/>
      <c r="N354" s="114"/>
      <c r="O354" s="115"/>
      <c r="P354" s="19"/>
      <c r="Q354" s="99"/>
      <c r="R354" s="20"/>
      <c r="S354" s="20"/>
      <c r="T354" s="20"/>
      <c r="U354" s="20"/>
      <c r="V354" s="20"/>
      <c r="W354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</row>
    <row r="355" spans="1:82" s="4" customFormat="1" ht="10.5" customHeight="1" thickBot="1">
      <c r="A355" s="103"/>
      <c r="B355" s="1133" t="s">
        <v>50</v>
      </c>
      <c r="C355" s="1134"/>
      <c r="D355" s="1135"/>
      <c r="E355" s="204"/>
      <c r="F355" s="205"/>
      <c r="G355" s="205"/>
      <c r="H355" s="205"/>
      <c r="I355" s="205"/>
      <c r="J355" s="206"/>
      <c r="K355" s="375">
        <f>SUM(K332:K354)</f>
        <v>190</v>
      </c>
      <c r="L355" s="137">
        <f>SUM(L332:L354)</f>
        <v>270</v>
      </c>
      <c r="M355" s="377"/>
      <c r="N355" s="378"/>
      <c r="O355" s="376"/>
      <c r="P355" s="378">
        <f>SUM(P332:P354)</f>
        <v>190</v>
      </c>
      <c r="Q355" s="563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</row>
    <row r="356" spans="1:82" s="4" customFormat="1" ht="10.5" customHeight="1" thickTop="1">
      <c r="A356" s="103"/>
      <c r="B356" s="1136" t="s">
        <v>73</v>
      </c>
      <c r="C356" s="1087"/>
      <c r="D356" s="1087"/>
      <c r="E356" s="149"/>
      <c r="F356" s="150"/>
      <c r="G356" s="150"/>
      <c r="H356" s="150"/>
      <c r="I356" s="150"/>
      <c r="J356" s="151"/>
      <c r="K356" s="129">
        <f>K331+K355</f>
        <v>341</v>
      </c>
      <c r="L356" s="129">
        <f>L331+L355</f>
        <v>495</v>
      </c>
      <c r="M356" s="1109"/>
      <c r="N356" s="1110"/>
      <c r="O356" s="1111"/>
      <c r="P356" s="548">
        <f>P331+P355</f>
        <v>341</v>
      </c>
      <c r="Q356" s="568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</row>
    <row r="357" spans="2:17" s="20" customFormat="1" ht="10.5" customHeight="1" thickBot="1">
      <c r="B357" s="120"/>
      <c r="C357" s="120"/>
      <c r="D357" s="120"/>
      <c r="E357" s="102"/>
      <c r="F357" s="102"/>
      <c r="G357" s="102"/>
      <c r="H357" s="102"/>
      <c r="I357" s="102"/>
      <c r="J357" s="102"/>
      <c r="K357" s="41"/>
      <c r="L357" s="41"/>
      <c r="M357" s="102"/>
      <c r="N357" s="102"/>
      <c r="O357" s="102"/>
      <c r="P357" s="41"/>
      <c r="Q357" s="41"/>
    </row>
    <row r="358" spans="1:17" ht="10.5" customHeight="1" thickBot="1">
      <c r="A358" s="185" t="s">
        <v>29</v>
      </c>
      <c r="B358" s="186"/>
      <c r="C358" s="186"/>
      <c r="D358" s="187"/>
      <c r="E358" s="18"/>
      <c r="F358" s="18"/>
      <c r="G358" s="18"/>
      <c r="H358" s="18"/>
      <c r="I358" s="18"/>
      <c r="J358" s="18"/>
      <c r="K358" s="18"/>
      <c r="L358" s="20"/>
      <c r="M358" s="20"/>
      <c r="N358" s="20"/>
      <c r="O358" s="20"/>
      <c r="P358" s="20"/>
      <c r="Q358" s="20"/>
    </row>
    <row r="359" spans="1:18" ht="10.5" customHeight="1" thickBot="1">
      <c r="A359" s="20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66"/>
      <c r="M359" s="66"/>
      <c r="N359" s="66"/>
      <c r="O359" s="66"/>
      <c r="P359" s="66"/>
      <c r="Q359" s="20"/>
      <c r="R359" s="20"/>
    </row>
    <row r="360" spans="1:82" ht="15.75" customHeight="1" thickBot="1">
      <c r="A360" s="20"/>
      <c r="B360" s="18"/>
      <c r="C360" s="20"/>
      <c r="E360" s="1088" t="s">
        <v>75</v>
      </c>
      <c r="F360" s="1089"/>
      <c r="G360" s="1089"/>
      <c r="H360" s="1089"/>
      <c r="I360" s="1089"/>
      <c r="J360" s="1129"/>
      <c r="K360" s="173" t="s">
        <v>80</v>
      </c>
      <c r="L360" s="166" t="s">
        <v>72</v>
      </c>
      <c r="M360" s="1130" t="s">
        <v>71</v>
      </c>
      <c r="N360" s="1130"/>
      <c r="O360" s="1131"/>
      <c r="P360" s="552" t="s">
        <v>81</v>
      </c>
      <c r="Q360" s="569" t="s">
        <v>254</v>
      </c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</row>
    <row r="361" spans="1:82" s="4" customFormat="1" ht="10.5" customHeight="1" thickBot="1">
      <c r="A361" s="103"/>
      <c r="B361" s="1093" t="s">
        <v>76</v>
      </c>
      <c r="C361" s="1093"/>
      <c r="D361" s="1094"/>
      <c r="E361" s="1095" t="s">
        <v>390</v>
      </c>
      <c r="F361" s="1096"/>
      <c r="G361" s="1096"/>
      <c r="H361" s="1096"/>
      <c r="I361" s="1096"/>
      <c r="J361" s="1097"/>
      <c r="K361" s="169">
        <v>5</v>
      </c>
      <c r="L361" s="163">
        <v>12</v>
      </c>
      <c r="M361" s="1098" t="s">
        <v>95</v>
      </c>
      <c r="N361" s="1099"/>
      <c r="O361" s="1100"/>
      <c r="P361" s="125">
        <v>30</v>
      </c>
      <c r="Q361" s="174">
        <v>17</v>
      </c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</row>
    <row r="362" spans="1:82" s="4" customFormat="1" ht="10.5" customHeight="1">
      <c r="A362" s="103"/>
      <c r="B362" s="20"/>
      <c r="C362" s="20"/>
      <c r="D362" s="103"/>
      <c r="E362" s="108" t="s">
        <v>358</v>
      </c>
      <c r="F362" s="108"/>
      <c r="G362" s="108"/>
      <c r="H362" s="108"/>
      <c r="I362" s="108"/>
      <c r="J362" s="109"/>
      <c r="K362" s="170">
        <v>10</v>
      </c>
      <c r="L362" s="109">
        <v>12</v>
      </c>
      <c r="M362" s="1105"/>
      <c r="N362" s="1106"/>
      <c r="O362" s="1107"/>
      <c r="P362" s="107"/>
      <c r="Q362" s="174">
        <v>16</v>
      </c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</row>
    <row r="363" spans="1:82" s="4" customFormat="1" ht="10.5" customHeight="1">
      <c r="A363" s="103"/>
      <c r="B363" s="20"/>
      <c r="C363" s="20"/>
      <c r="D363" s="103"/>
      <c r="E363" s="108" t="s">
        <v>404</v>
      </c>
      <c r="F363" s="108"/>
      <c r="G363" s="108"/>
      <c r="H363" s="108"/>
      <c r="I363" s="108"/>
      <c r="J363" s="109"/>
      <c r="K363" s="170">
        <v>3</v>
      </c>
      <c r="L363" s="109">
        <v>2</v>
      </c>
      <c r="M363" s="107"/>
      <c r="N363" s="108"/>
      <c r="O363" s="140"/>
      <c r="P363" s="107"/>
      <c r="Q363" s="174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</row>
    <row r="364" spans="1:82" s="4" customFormat="1" ht="10.5" customHeight="1">
      <c r="A364" s="103"/>
      <c r="B364" s="20"/>
      <c r="C364" s="20"/>
      <c r="D364" s="103"/>
      <c r="E364" s="108" t="s">
        <v>477</v>
      </c>
      <c r="F364" s="108"/>
      <c r="G364" s="108"/>
      <c r="H364" s="108"/>
      <c r="I364" s="108"/>
      <c r="J364" s="109"/>
      <c r="K364" s="170">
        <v>0</v>
      </c>
      <c r="L364" s="109">
        <v>1</v>
      </c>
      <c r="M364" s="107"/>
      <c r="N364" s="108"/>
      <c r="O364" s="140"/>
      <c r="P364" s="107"/>
      <c r="Q364" s="174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</row>
    <row r="365" spans="1:82" s="4" customFormat="1" ht="10.5" customHeight="1">
      <c r="A365" s="103"/>
      <c r="B365" s="20"/>
      <c r="C365" s="20"/>
      <c r="D365" s="103"/>
      <c r="E365" s="108" t="s">
        <v>362</v>
      </c>
      <c r="F365" s="108"/>
      <c r="G365" s="108"/>
      <c r="H365" s="108"/>
      <c r="I365" s="108"/>
      <c r="J365" s="109"/>
      <c r="K365" s="170">
        <v>0</v>
      </c>
      <c r="L365" s="109">
        <v>1</v>
      </c>
      <c r="M365" s="107"/>
      <c r="N365" s="108"/>
      <c r="O365" s="140"/>
      <c r="P365" s="107"/>
      <c r="Q365" s="174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</row>
    <row r="366" spans="1:82" s="4" customFormat="1" ht="10.5" customHeight="1">
      <c r="A366" s="103"/>
      <c r="B366" s="20"/>
      <c r="C366" s="20"/>
      <c r="D366" s="103"/>
      <c r="E366" s="108" t="s">
        <v>387</v>
      </c>
      <c r="F366" s="108"/>
      <c r="G366" s="108"/>
      <c r="H366" s="108"/>
      <c r="I366" s="108"/>
      <c r="J366" s="109"/>
      <c r="K366" s="170">
        <v>7</v>
      </c>
      <c r="L366" s="109">
        <v>8</v>
      </c>
      <c r="M366" s="107"/>
      <c r="N366" s="108"/>
      <c r="O366" s="140"/>
      <c r="P366" s="107"/>
      <c r="Q366" s="174">
        <v>17</v>
      </c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</row>
    <row r="367" spans="1:82" s="4" customFormat="1" ht="10.5" customHeight="1">
      <c r="A367" s="103"/>
      <c r="B367" s="20"/>
      <c r="C367" s="20"/>
      <c r="D367" s="103"/>
      <c r="E367" s="108" t="s">
        <v>391</v>
      </c>
      <c r="F367" s="108"/>
      <c r="G367" s="108"/>
      <c r="H367" s="108"/>
      <c r="I367" s="108"/>
      <c r="J367" s="109"/>
      <c r="K367" s="170">
        <v>4</v>
      </c>
      <c r="L367" s="109">
        <v>3</v>
      </c>
      <c r="M367" s="107"/>
      <c r="N367" s="108"/>
      <c r="O367" s="140"/>
      <c r="P367" s="107"/>
      <c r="Q367" s="174">
        <v>17</v>
      </c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</row>
    <row r="368" spans="1:82" s="4" customFormat="1" ht="10.5" customHeight="1">
      <c r="A368" s="103"/>
      <c r="B368" s="20"/>
      <c r="C368" s="20"/>
      <c r="D368" s="103"/>
      <c r="E368" s="108" t="s">
        <v>332</v>
      </c>
      <c r="F368" s="108"/>
      <c r="G368" s="108"/>
      <c r="H368" s="108"/>
      <c r="I368" s="108"/>
      <c r="J368" s="109"/>
      <c r="K368" s="170">
        <v>2</v>
      </c>
      <c r="L368" s="109">
        <v>1</v>
      </c>
      <c r="M368" s="107" t="s">
        <v>315</v>
      </c>
      <c r="N368" s="108"/>
      <c r="O368" s="140"/>
      <c r="P368" s="107">
        <v>3</v>
      </c>
      <c r="Q368" s="174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</row>
    <row r="369" spans="1:82" s="4" customFormat="1" ht="10.5" customHeight="1">
      <c r="A369" s="103"/>
      <c r="B369" s="20"/>
      <c r="C369" s="20"/>
      <c r="D369" s="103"/>
      <c r="E369" s="108" t="s">
        <v>268</v>
      </c>
      <c r="F369" s="108"/>
      <c r="G369" s="108"/>
      <c r="H369" s="108"/>
      <c r="I369" s="108"/>
      <c r="J369" s="109"/>
      <c r="K369" s="170">
        <v>0</v>
      </c>
      <c r="L369" s="109">
        <v>0</v>
      </c>
      <c r="M369" s="107" t="s">
        <v>87</v>
      </c>
      <c r="N369" s="108"/>
      <c r="O369" s="140"/>
      <c r="P369" s="107">
        <v>3</v>
      </c>
      <c r="Q369" s="174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</row>
    <row r="370" spans="1:82" s="4" customFormat="1" ht="10.5" customHeight="1">
      <c r="A370" s="103"/>
      <c r="B370" s="20"/>
      <c r="C370" s="20"/>
      <c r="D370" s="103"/>
      <c r="E370" s="108" t="s">
        <v>366</v>
      </c>
      <c r="F370" s="108"/>
      <c r="G370" s="108"/>
      <c r="H370" s="108"/>
      <c r="I370" s="108"/>
      <c r="J370" s="109"/>
      <c r="K370" s="170">
        <v>1</v>
      </c>
      <c r="L370" s="109">
        <v>2</v>
      </c>
      <c r="M370" s="107"/>
      <c r="N370" s="108"/>
      <c r="O370" s="140"/>
      <c r="P370" s="107"/>
      <c r="Q370" s="174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</row>
    <row r="371" spans="1:82" s="4" customFormat="1" ht="10.5" customHeight="1">
      <c r="A371" s="103"/>
      <c r="B371" s="20"/>
      <c r="C371" s="20"/>
      <c r="D371" s="103"/>
      <c r="E371" s="108" t="s">
        <v>367</v>
      </c>
      <c r="F371" s="108"/>
      <c r="G371" s="108"/>
      <c r="H371" s="108"/>
      <c r="I371" s="108"/>
      <c r="J371" s="109"/>
      <c r="K371" s="170">
        <v>3</v>
      </c>
      <c r="L371" s="109">
        <v>2</v>
      </c>
      <c r="M371" s="107"/>
      <c r="N371" s="108"/>
      <c r="O371" s="140"/>
      <c r="P371" s="107"/>
      <c r="Q371" s="174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</row>
    <row r="372" spans="1:82" s="4" customFormat="1" ht="10.5" customHeight="1">
      <c r="A372" s="103"/>
      <c r="B372" s="20"/>
      <c r="C372" s="20"/>
      <c r="D372" s="103"/>
      <c r="E372" s="108" t="s">
        <v>304</v>
      </c>
      <c r="F372" s="108"/>
      <c r="G372" s="108"/>
      <c r="H372" s="108"/>
      <c r="I372" s="108"/>
      <c r="J372" s="109"/>
      <c r="K372" s="170">
        <v>9</v>
      </c>
      <c r="L372" s="109">
        <v>11</v>
      </c>
      <c r="M372" s="107" t="s">
        <v>313</v>
      </c>
      <c r="N372" s="108"/>
      <c r="O372" s="140"/>
      <c r="P372" s="107">
        <v>11</v>
      </c>
      <c r="Q372" s="174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</row>
    <row r="373" spans="1:82" s="4" customFormat="1" ht="10.5" customHeight="1">
      <c r="A373" s="103"/>
      <c r="B373" s="20"/>
      <c r="C373" s="20"/>
      <c r="D373" s="103"/>
      <c r="E373" s="108" t="s">
        <v>325</v>
      </c>
      <c r="F373" s="108"/>
      <c r="G373" s="108"/>
      <c r="H373" s="108"/>
      <c r="I373" s="108"/>
      <c r="J373" s="109"/>
      <c r="K373" s="170">
        <v>3</v>
      </c>
      <c r="L373" s="109">
        <v>0</v>
      </c>
      <c r="M373" s="107"/>
      <c r="N373" s="108"/>
      <c r="O373" s="140"/>
      <c r="P373" s="107"/>
      <c r="Q373" s="174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</row>
    <row r="374" spans="1:82" s="4" customFormat="1" ht="10.5" customHeight="1">
      <c r="A374" s="103"/>
      <c r="B374" s="20"/>
      <c r="C374" s="20"/>
      <c r="D374" s="103"/>
      <c r="E374" s="108" t="s">
        <v>374</v>
      </c>
      <c r="F374" s="108"/>
      <c r="G374" s="108"/>
      <c r="H374" s="108"/>
      <c r="I374" s="108"/>
      <c r="J374" s="109"/>
      <c r="K374" s="170">
        <v>2</v>
      </c>
      <c r="L374" s="109">
        <v>3</v>
      </c>
      <c r="M374" s="107" t="s">
        <v>344</v>
      </c>
      <c r="N374" s="108"/>
      <c r="O374" s="140"/>
      <c r="P374" s="107">
        <v>2</v>
      </c>
      <c r="Q374" s="174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</row>
    <row r="375" spans="1:82" s="4" customFormat="1" ht="10.5" customHeight="1" thickBot="1">
      <c r="A375" s="103"/>
      <c r="B375" s="20"/>
      <c r="C375" s="20"/>
      <c r="D375" s="103"/>
      <c r="E375" s="108"/>
      <c r="F375" s="108"/>
      <c r="G375" s="108"/>
      <c r="H375" s="108"/>
      <c r="I375" s="108"/>
      <c r="J375" s="109"/>
      <c r="K375" s="126"/>
      <c r="L375" s="110"/>
      <c r="M375" s="107"/>
      <c r="N375" s="108"/>
      <c r="O375" s="109"/>
      <c r="P375" s="143"/>
      <c r="Q375" s="128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</row>
    <row r="376" spans="1:82" s="4" customFormat="1" ht="10.5" customHeight="1" thickBot="1">
      <c r="A376" s="103"/>
      <c r="B376" s="1085" t="s">
        <v>50</v>
      </c>
      <c r="C376" s="1086"/>
      <c r="D376" s="1108"/>
      <c r="E376" s="135"/>
      <c r="F376" s="133"/>
      <c r="G376" s="133"/>
      <c r="H376" s="133"/>
      <c r="I376" s="133"/>
      <c r="J376" s="134"/>
      <c r="K376" s="138">
        <f>SUM(K361:K375)</f>
        <v>49</v>
      </c>
      <c r="L376" s="137">
        <f>SUM(L361:L375)</f>
        <v>58</v>
      </c>
      <c r="M376" s="136"/>
      <c r="N376" s="132"/>
      <c r="O376" s="137"/>
      <c r="P376" s="132">
        <f>SUM(P361:P375)</f>
        <v>49</v>
      </c>
      <c r="Q376" s="128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</row>
    <row r="377" spans="1:82" s="4" customFormat="1" ht="10.5" customHeight="1" thickTop="1">
      <c r="A377" s="103"/>
      <c r="B377" s="1115" t="s">
        <v>77</v>
      </c>
      <c r="C377" s="1116"/>
      <c r="D377" s="1117"/>
      <c r="E377" s="1118" t="s">
        <v>387</v>
      </c>
      <c r="F377" s="1118"/>
      <c r="G377" s="1118"/>
      <c r="H377" s="1118"/>
      <c r="I377" s="1118"/>
      <c r="J377" s="1119"/>
      <c r="K377" s="35">
        <v>6</v>
      </c>
      <c r="L377" s="109">
        <v>13</v>
      </c>
      <c r="M377" s="1120" t="s">
        <v>95</v>
      </c>
      <c r="N377" s="1121"/>
      <c r="O377" s="1122"/>
      <c r="P377" s="130">
        <v>38</v>
      </c>
      <c r="Q377" s="19">
        <v>17</v>
      </c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</row>
    <row r="378" spans="1:82" s="4" customFormat="1" ht="10.5" customHeight="1">
      <c r="A378" s="103"/>
      <c r="B378" s="1080"/>
      <c r="C378" s="1101"/>
      <c r="D378" s="1102"/>
      <c r="E378" s="108" t="s">
        <v>358</v>
      </c>
      <c r="F378" s="108"/>
      <c r="G378" s="108"/>
      <c r="H378" s="108"/>
      <c r="I378" s="108"/>
      <c r="J378" s="109"/>
      <c r="K378" s="19">
        <v>13</v>
      </c>
      <c r="L378" s="157">
        <v>12</v>
      </c>
      <c r="M378" s="1105"/>
      <c r="N378" s="1106"/>
      <c r="O378" s="1107"/>
      <c r="P378" s="131"/>
      <c r="Q378" s="19">
        <v>17</v>
      </c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</row>
    <row r="379" spans="1:82" s="4" customFormat="1" ht="10.5" customHeight="1">
      <c r="A379" s="103"/>
      <c r="B379" s="1083"/>
      <c r="C379" s="1103"/>
      <c r="D379" s="1104"/>
      <c r="E379" s="108" t="s">
        <v>391</v>
      </c>
      <c r="F379" s="108"/>
      <c r="G379" s="108"/>
      <c r="H379" s="108"/>
      <c r="I379" s="108"/>
      <c r="J379" s="109"/>
      <c r="K379" s="19">
        <v>4</v>
      </c>
      <c r="L379" s="157">
        <v>7</v>
      </c>
      <c r="M379" s="107"/>
      <c r="N379" s="108"/>
      <c r="O379" s="140"/>
      <c r="P379" s="131"/>
      <c r="Q379" s="19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</row>
    <row r="380" spans="1:82" s="4" customFormat="1" ht="10.5" customHeight="1">
      <c r="A380" s="103"/>
      <c r="B380" s="1083"/>
      <c r="C380" s="1103"/>
      <c r="D380" s="1104"/>
      <c r="E380" s="108" t="s">
        <v>480</v>
      </c>
      <c r="F380" s="108"/>
      <c r="G380" s="108"/>
      <c r="H380" s="108"/>
      <c r="I380" s="108"/>
      <c r="J380" s="109"/>
      <c r="K380" s="19">
        <v>1</v>
      </c>
      <c r="L380" s="157">
        <v>1</v>
      </c>
      <c r="M380" s="107"/>
      <c r="N380" s="108"/>
      <c r="O380" s="140"/>
      <c r="P380" s="131"/>
      <c r="Q380" s="19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</row>
    <row r="381" spans="1:82" s="4" customFormat="1" ht="10.5" customHeight="1">
      <c r="A381" s="103"/>
      <c r="B381" s="1083"/>
      <c r="C381" s="1103"/>
      <c r="D381" s="1104"/>
      <c r="E381" s="108" t="s">
        <v>390</v>
      </c>
      <c r="F381" s="108"/>
      <c r="G381" s="108"/>
      <c r="H381" s="108"/>
      <c r="I381" s="108"/>
      <c r="J381" s="109"/>
      <c r="K381" s="19">
        <v>12</v>
      </c>
      <c r="L381" s="157">
        <v>12</v>
      </c>
      <c r="M381" s="106"/>
      <c r="N381" s="108"/>
      <c r="O381" s="109"/>
      <c r="P381" s="131"/>
      <c r="Q381" s="19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</row>
    <row r="382" spans="1:82" s="4" customFormat="1" ht="10.5" customHeight="1">
      <c r="A382" s="103"/>
      <c r="B382" s="1083"/>
      <c r="C382" s="1103"/>
      <c r="D382" s="1104"/>
      <c r="E382" s="108" t="s">
        <v>477</v>
      </c>
      <c r="F382" s="108"/>
      <c r="G382" s="108"/>
      <c r="H382" s="108"/>
      <c r="I382" s="108"/>
      <c r="J382" s="109"/>
      <c r="K382" s="19">
        <v>1</v>
      </c>
      <c r="L382" s="157">
        <v>0</v>
      </c>
      <c r="M382" s="106"/>
      <c r="N382" s="108"/>
      <c r="O382" s="109"/>
      <c r="P382" s="131"/>
      <c r="Q382" s="19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</row>
    <row r="383" spans="1:82" s="4" customFormat="1" ht="10.5" customHeight="1">
      <c r="A383" s="103"/>
      <c r="B383" s="1083"/>
      <c r="C383" s="1103"/>
      <c r="D383" s="1104"/>
      <c r="E383" s="108" t="s">
        <v>304</v>
      </c>
      <c r="F383" s="108"/>
      <c r="G383" s="108"/>
      <c r="H383" s="108"/>
      <c r="I383" s="108"/>
      <c r="J383" s="109"/>
      <c r="K383" s="19">
        <v>8</v>
      </c>
      <c r="L383" s="157">
        <v>7</v>
      </c>
      <c r="M383" s="107" t="s">
        <v>313</v>
      </c>
      <c r="N383" s="108"/>
      <c r="O383" s="140"/>
      <c r="P383" s="131">
        <v>8</v>
      </c>
      <c r="Q383" s="19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</row>
    <row r="384" spans="1:82" s="4" customFormat="1" ht="10.5" customHeight="1">
      <c r="A384" s="103"/>
      <c r="B384" s="1083"/>
      <c r="C384" s="1103"/>
      <c r="D384" s="1104"/>
      <c r="E384" s="108" t="s">
        <v>325</v>
      </c>
      <c r="F384" s="108"/>
      <c r="G384" s="108"/>
      <c r="H384" s="108"/>
      <c r="I384" s="108"/>
      <c r="J384" s="109"/>
      <c r="K384" s="19">
        <v>0</v>
      </c>
      <c r="L384" s="157">
        <v>3</v>
      </c>
      <c r="M384" s="107"/>
      <c r="N384" s="108"/>
      <c r="O384" s="140"/>
      <c r="P384" s="131"/>
      <c r="Q384" s="19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</row>
    <row r="385" spans="1:82" s="4" customFormat="1" ht="10.5" customHeight="1">
      <c r="A385" s="103"/>
      <c r="B385" s="1083"/>
      <c r="C385" s="1103"/>
      <c r="D385" s="1104"/>
      <c r="E385" s="108" t="s">
        <v>326</v>
      </c>
      <c r="F385" s="108"/>
      <c r="G385" s="108"/>
      <c r="H385" s="108"/>
      <c r="I385" s="108"/>
      <c r="J385" s="109"/>
      <c r="K385" s="19">
        <v>0</v>
      </c>
      <c r="L385" s="157">
        <v>3</v>
      </c>
      <c r="M385" s="107"/>
      <c r="N385" s="108"/>
      <c r="O385" s="140"/>
      <c r="P385" s="131"/>
      <c r="Q385" s="19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</row>
    <row r="386" spans="1:82" s="4" customFormat="1" ht="10.5" customHeight="1">
      <c r="A386" s="103"/>
      <c r="B386" s="1083"/>
      <c r="C386" s="1103"/>
      <c r="D386" s="1104"/>
      <c r="E386" s="108" t="s">
        <v>367</v>
      </c>
      <c r="F386" s="108"/>
      <c r="G386" s="108"/>
      <c r="H386" s="108"/>
      <c r="I386" s="108"/>
      <c r="J386" s="109"/>
      <c r="K386" s="19">
        <v>2</v>
      </c>
      <c r="L386" s="157">
        <v>3</v>
      </c>
      <c r="M386" s="107" t="s">
        <v>87</v>
      </c>
      <c r="N386" s="108"/>
      <c r="O386" s="140"/>
      <c r="P386" s="131">
        <v>1</v>
      </c>
      <c r="Q386" s="19">
        <v>16</v>
      </c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</row>
    <row r="387" spans="1:82" s="4" customFormat="1" ht="10.5" customHeight="1">
      <c r="A387" s="103"/>
      <c r="B387" s="1083"/>
      <c r="C387" s="1103"/>
      <c r="D387" s="1104"/>
      <c r="E387" s="108" t="s">
        <v>366</v>
      </c>
      <c r="F387" s="108"/>
      <c r="G387" s="108"/>
      <c r="H387" s="108"/>
      <c r="I387" s="108"/>
      <c r="J387" s="109"/>
      <c r="K387" s="19">
        <v>1</v>
      </c>
      <c r="L387" s="157">
        <v>3</v>
      </c>
      <c r="M387" s="107"/>
      <c r="N387" s="108"/>
      <c r="O387" s="140"/>
      <c r="P387" s="131"/>
      <c r="Q387" s="19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</row>
    <row r="388" spans="1:82" s="4" customFormat="1" ht="10.5" customHeight="1">
      <c r="A388" s="103"/>
      <c r="B388" s="1083"/>
      <c r="C388" s="1103"/>
      <c r="D388" s="1104"/>
      <c r="E388" s="108" t="s">
        <v>332</v>
      </c>
      <c r="F388" s="108"/>
      <c r="G388" s="108"/>
      <c r="H388" s="108"/>
      <c r="I388" s="108"/>
      <c r="J388" s="109"/>
      <c r="K388" s="19">
        <v>3</v>
      </c>
      <c r="L388" s="157">
        <v>2</v>
      </c>
      <c r="M388" s="107" t="s">
        <v>315</v>
      </c>
      <c r="N388" s="108"/>
      <c r="O388" s="140"/>
      <c r="P388" s="131">
        <v>3</v>
      </c>
      <c r="Q388" s="19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</row>
    <row r="389" spans="1:82" s="4" customFormat="1" ht="10.5" customHeight="1">
      <c r="A389" s="103"/>
      <c r="B389" s="1083"/>
      <c r="C389" s="1103"/>
      <c r="D389" s="1104"/>
      <c r="E389" s="108"/>
      <c r="F389" s="108"/>
      <c r="G389" s="108"/>
      <c r="H389" s="108"/>
      <c r="I389" s="108"/>
      <c r="J389" s="109"/>
      <c r="K389" s="19">
        <v>0</v>
      </c>
      <c r="L389" s="157">
        <v>0</v>
      </c>
      <c r="M389" s="107" t="s">
        <v>317</v>
      </c>
      <c r="N389" s="108"/>
      <c r="O389" s="140"/>
      <c r="P389" s="131">
        <v>1</v>
      </c>
      <c r="Q389" s="19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</row>
    <row r="390" spans="1:82" s="4" customFormat="1" ht="10.5" customHeight="1">
      <c r="A390" s="103"/>
      <c r="B390" s="1083"/>
      <c r="C390" s="1103"/>
      <c r="D390" s="1104"/>
      <c r="E390" s="158" t="s">
        <v>374</v>
      </c>
      <c r="F390" s="108"/>
      <c r="G390" s="108"/>
      <c r="H390" s="108"/>
      <c r="I390" s="108"/>
      <c r="J390" s="109"/>
      <c r="K390" s="19">
        <v>1</v>
      </c>
      <c r="L390" s="157">
        <v>1</v>
      </c>
      <c r="M390" s="107" t="s">
        <v>344</v>
      </c>
      <c r="N390" s="108"/>
      <c r="O390" s="140"/>
      <c r="P390" s="131">
        <v>1</v>
      </c>
      <c r="Q390" s="19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</row>
    <row r="391" spans="1:82" s="4" customFormat="1" ht="10.5" customHeight="1">
      <c r="A391" s="103"/>
      <c r="B391" s="1083"/>
      <c r="C391" s="1103"/>
      <c r="D391" s="1104"/>
      <c r="E391" s="158" t="s">
        <v>413</v>
      </c>
      <c r="F391" s="156"/>
      <c r="G391" s="156"/>
      <c r="H391" s="156"/>
      <c r="I391" s="156"/>
      <c r="J391" s="157"/>
      <c r="K391" s="19">
        <v>0</v>
      </c>
      <c r="L391" s="157">
        <v>1</v>
      </c>
      <c r="M391" s="141"/>
      <c r="N391" s="156"/>
      <c r="O391" s="261"/>
      <c r="P391" s="131"/>
      <c r="Q391" s="99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</row>
    <row r="392" spans="1:82" s="4" customFormat="1" ht="10.5" customHeight="1">
      <c r="A392" s="103"/>
      <c r="B392" s="1083"/>
      <c r="C392" s="1103"/>
      <c r="D392" s="1104"/>
      <c r="E392" s="158" t="s">
        <v>275</v>
      </c>
      <c r="F392" s="156"/>
      <c r="G392" s="156"/>
      <c r="H392" s="156"/>
      <c r="I392" s="156"/>
      <c r="J392" s="157"/>
      <c r="K392" s="19">
        <v>1</v>
      </c>
      <c r="L392" s="157">
        <v>0</v>
      </c>
      <c r="N392" s="141"/>
      <c r="O392" s="261"/>
      <c r="P392" s="131"/>
      <c r="Q392" s="99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</row>
    <row r="393" spans="1:82" s="4" customFormat="1" ht="10.5" customHeight="1">
      <c r="A393" s="103"/>
      <c r="B393" s="1083"/>
      <c r="C393" s="1103"/>
      <c r="D393" s="1104"/>
      <c r="E393" s="41" t="s">
        <v>330</v>
      </c>
      <c r="F393" s="41"/>
      <c r="G393" s="41"/>
      <c r="H393" s="41"/>
      <c r="I393" s="41"/>
      <c r="J393" s="110"/>
      <c r="K393" s="19">
        <v>0</v>
      </c>
      <c r="L393" s="157">
        <v>1</v>
      </c>
      <c r="M393" s="142"/>
      <c r="N393" s="41"/>
      <c r="O393" s="612"/>
      <c r="P393" s="131"/>
      <c r="Q393" s="99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</row>
    <row r="394" spans="1:82" s="4" customFormat="1" ht="10.5" customHeight="1" thickBot="1">
      <c r="A394" s="103"/>
      <c r="B394" s="1103"/>
      <c r="C394" s="1103"/>
      <c r="D394" s="1104"/>
      <c r="E394" s="262"/>
      <c r="F394" s="263"/>
      <c r="G394" s="263"/>
      <c r="H394" s="263"/>
      <c r="I394" s="263"/>
      <c r="J394" s="164"/>
      <c r="K394" s="19">
        <v>0</v>
      </c>
      <c r="L394" s="157">
        <v>0</v>
      </c>
      <c r="M394" s="1126" t="s">
        <v>488</v>
      </c>
      <c r="N394" s="1127"/>
      <c r="O394" s="1128"/>
      <c r="P394" s="131">
        <v>1</v>
      </c>
      <c r="Q394" s="99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</row>
    <row r="395" spans="1:82" s="4" customFormat="1" ht="10.5" customHeight="1" thickBot="1">
      <c r="A395" s="103"/>
      <c r="B395" s="1085" t="s">
        <v>50</v>
      </c>
      <c r="C395" s="1086"/>
      <c r="D395" s="1108"/>
      <c r="E395" s="207"/>
      <c r="F395" s="207"/>
      <c r="G395" s="207"/>
      <c r="H395" s="207"/>
      <c r="I395" s="207"/>
      <c r="J395" s="208"/>
      <c r="K395" s="138">
        <f>SUM(K377:K394)</f>
        <v>53</v>
      </c>
      <c r="L395" s="137">
        <f>SUM(L377:L394)</f>
        <v>69</v>
      </c>
      <c r="M395" s="136"/>
      <c r="N395" s="132"/>
      <c r="O395" s="137"/>
      <c r="P395" s="132">
        <f>SUM(P377:P394)</f>
        <v>53</v>
      </c>
      <c r="Q395" s="565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</row>
    <row r="396" spans="1:82" s="4" customFormat="1" ht="10.5" customHeight="1" thickBot="1" thickTop="1">
      <c r="A396" s="103"/>
      <c r="B396" s="1087" t="s">
        <v>73</v>
      </c>
      <c r="C396" s="1087"/>
      <c r="D396" s="1087"/>
      <c r="E396" s="209"/>
      <c r="F396" s="210"/>
      <c r="G396" s="210"/>
      <c r="H396" s="210"/>
      <c r="I396" s="210"/>
      <c r="J396" s="211"/>
      <c r="K396" s="129">
        <f>K376+K395</f>
        <v>102</v>
      </c>
      <c r="L396" s="573">
        <f>L376+L395</f>
        <v>127</v>
      </c>
      <c r="M396" s="1123"/>
      <c r="N396" s="1124"/>
      <c r="O396" s="1125"/>
      <c r="P396" s="556">
        <f>P376+P395</f>
        <v>102</v>
      </c>
      <c r="Q396" s="566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</row>
    <row r="397" spans="2:17" s="20" customFormat="1" ht="10.5" customHeight="1">
      <c r="B397" s="120"/>
      <c r="C397" s="120"/>
      <c r="D397" s="120"/>
      <c r="E397" s="102"/>
      <c r="F397" s="102"/>
      <c r="G397" s="102"/>
      <c r="H397" s="102"/>
      <c r="I397" s="102"/>
      <c r="J397" s="102"/>
      <c r="K397" s="41"/>
      <c r="L397" s="574"/>
      <c r="M397" s="575"/>
      <c r="N397" s="575"/>
      <c r="O397" s="575"/>
      <c r="P397" s="574"/>
      <c r="Q397" s="41"/>
    </row>
    <row r="398" spans="1:17" ht="10.5" customHeight="1" thickBot="1">
      <c r="A398" s="20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20"/>
      <c r="M398" s="20"/>
      <c r="N398" s="20"/>
      <c r="O398" s="20"/>
      <c r="P398" s="20"/>
      <c r="Q398" s="20"/>
    </row>
    <row r="399" spans="1:17" ht="12" customHeight="1" thickBot="1">
      <c r="A399" s="185" t="s">
        <v>97</v>
      </c>
      <c r="B399" s="186"/>
      <c r="C399" s="186"/>
      <c r="D399" s="187"/>
      <c r="E399" s="18"/>
      <c r="F399" s="18"/>
      <c r="G399" s="18"/>
      <c r="H399" s="18"/>
      <c r="I399" s="18"/>
      <c r="J399" s="18"/>
      <c r="K399" s="18"/>
      <c r="L399" s="20"/>
      <c r="M399" s="20"/>
      <c r="N399" s="20"/>
      <c r="O399" s="20"/>
      <c r="P399" s="20"/>
      <c r="Q399" s="20"/>
    </row>
    <row r="400" spans="1:17" ht="10.5" customHeight="1" thickBot="1">
      <c r="A400" s="20"/>
      <c r="C400" s="18"/>
      <c r="D400" s="18"/>
      <c r="E400" s="66"/>
      <c r="F400" s="66"/>
      <c r="G400" s="66"/>
      <c r="H400" s="66"/>
      <c r="I400" s="66"/>
      <c r="J400" s="66"/>
      <c r="L400" s="66"/>
      <c r="M400" s="66"/>
      <c r="N400" s="66"/>
      <c r="O400" s="66"/>
      <c r="P400" s="66"/>
      <c r="Q400" s="572"/>
    </row>
    <row r="401" spans="1:82" ht="15.75" customHeight="1" thickBot="1">
      <c r="A401" s="20"/>
      <c r="B401" s="18"/>
      <c r="C401" s="20"/>
      <c r="E401" s="1088" t="s">
        <v>75</v>
      </c>
      <c r="F401" s="1089"/>
      <c r="G401" s="1089"/>
      <c r="H401" s="1089"/>
      <c r="I401" s="1089"/>
      <c r="J401" s="1089"/>
      <c r="K401" s="280" t="s">
        <v>80</v>
      </c>
      <c r="L401" s="166" t="s">
        <v>72</v>
      </c>
      <c r="M401" s="1090" t="s">
        <v>71</v>
      </c>
      <c r="N401" s="1091"/>
      <c r="O401" s="1092"/>
      <c r="P401" s="546" t="s">
        <v>81</v>
      </c>
      <c r="Q401" s="576" t="s">
        <v>254</v>
      </c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</row>
    <row r="402" spans="1:82" s="4" customFormat="1" ht="10.5" customHeight="1" thickBot="1">
      <c r="A402" s="103"/>
      <c r="B402" s="1093" t="s">
        <v>76</v>
      </c>
      <c r="C402" s="1093"/>
      <c r="D402" s="1094"/>
      <c r="E402" s="1095" t="s">
        <v>285</v>
      </c>
      <c r="F402" s="1096"/>
      <c r="G402" s="1096"/>
      <c r="H402" s="1096"/>
      <c r="I402" s="1096"/>
      <c r="J402" s="1097"/>
      <c r="K402" s="169">
        <v>6</v>
      </c>
      <c r="L402" s="163">
        <v>7</v>
      </c>
      <c r="M402" s="1098" t="s">
        <v>98</v>
      </c>
      <c r="N402" s="1099"/>
      <c r="O402" s="1100"/>
      <c r="P402" s="125">
        <v>6</v>
      </c>
      <c r="Q402" s="170">
        <v>1</v>
      </c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</row>
    <row r="403" spans="1:82" s="4" customFormat="1" ht="10.5" customHeight="1">
      <c r="A403" s="103"/>
      <c r="B403" s="20"/>
      <c r="C403" s="20"/>
      <c r="D403" s="103"/>
      <c r="E403" s="108" t="s">
        <v>282</v>
      </c>
      <c r="F403" s="108"/>
      <c r="G403" s="108"/>
      <c r="H403" s="108"/>
      <c r="I403" s="108"/>
      <c r="J403" s="109"/>
      <c r="K403" s="170">
        <v>4</v>
      </c>
      <c r="L403" s="109">
        <v>6</v>
      </c>
      <c r="M403" s="1105" t="s">
        <v>283</v>
      </c>
      <c r="N403" s="1106"/>
      <c r="O403" s="1107"/>
      <c r="P403" s="107">
        <v>4</v>
      </c>
      <c r="Q403" s="174">
        <v>1</v>
      </c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</row>
    <row r="404" spans="1:82" s="4" customFormat="1" ht="10.5" customHeight="1">
      <c r="A404" s="103"/>
      <c r="B404" s="20"/>
      <c r="C404" s="20"/>
      <c r="D404" s="103"/>
      <c r="E404" s="108" t="s">
        <v>281</v>
      </c>
      <c r="F404" s="108"/>
      <c r="G404" s="108"/>
      <c r="H404" s="108"/>
      <c r="I404" s="108"/>
      <c r="J404" s="109"/>
      <c r="K404" s="170">
        <v>4</v>
      </c>
      <c r="L404" s="109">
        <v>3</v>
      </c>
      <c r="M404" s="106" t="s">
        <v>284</v>
      </c>
      <c r="N404" s="108"/>
      <c r="O404" s="109"/>
      <c r="P404" s="107">
        <v>4</v>
      </c>
      <c r="Q404" s="174">
        <v>1</v>
      </c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</row>
    <row r="405" spans="1:82" s="4" customFormat="1" ht="10.5" customHeight="1">
      <c r="A405" s="103"/>
      <c r="B405" s="20"/>
      <c r="C405" s="20"/>
      <c r="D405" s="103"/>
      <c r="E405" s="108" t="s">
        <v>454</v>
      </c>
      <c r="F405" s="108"/>
      <c r="G405" s="108"/>
      <c r="H405" s="108"/>
      <c r="I405" s="108"/>
      <c r="J405" s="109"/>
      <c r="K405" s="170">
        <v>6</v>
      </c>
      <c r="L405" s="109">
        <v>12</v>
      </c>
      <c r="M405" s="106" t="s">
        <v>99</v>
      </c>
      <c r="N405" s="41"/>
      <c r="O405" s="109"/>
      <c r="P405" s="107">
        <v>11</v>
      </c>
      <c r="Q405" s="174">
        <v>1</v>
      </c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</row>
    <row r="406" spans="1:82" s="4" customFormat="1" ht="10.5" customHeight="1">
      <c r="A406" s="103"/>
      <c r="B406" s="20"/>
      <c r="C406" s="20"/>
      <c r="D406" s="103"/>
      <c r="E406" s="108" t="s">
        <v>280</v>
      </c>
      <c r="F406" s="108"/>
      <c r="G406" s="108"/>
      <c r="H406" s="108"/>
      <c r="I406" s="108"/>
      <c r="J406" s="109"/>
      <c r="K406" s="170">
        <v>3</v>
      </c>
      <c r="L406" s="109">
        <v>10</v>
      </c>
      <c r="M406" s="276"/>
      <c r="N406" s="159"/>
      <c r="O406" s="5"/>
      <c r="Q406" s="174">
        <v>1</v>
      </c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</row>
    <row r="407" spans="1:82" s="4" customFormat="1" ht="10.5" customHeight="1">
      <c r="A407" s="103"/>
      <c r="B407" s="20"/>
      <c r="C407" s="20"/>
      <c r="D407" s="103"/>
      <c r="E407" s="41" t="s">
        <v>427</v>
      </c>
      <c r="F407" s="41"/>
      <c r="G407" s="41"/>
      <c r="H407" s="41"/>
      <c r="I407" s="41"/>
      <c r="J407" s="109"/>
      <c r="K407" s="170">
        <v>14</v>
      </c>
      <c r="L407" s="109">
        <v>15</v>
      </c>
      <c r="M407" s="106" t="s">
        <v>451</v>
      </c>
      <c r="N407" s="108"/>
      <c r="O407" s="109"/>
      <c r="P407" s="107">
        <v>14</v>
      </c>
      <c r="Q407" s="174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</row>
    <row r="408" spans="1:82" s="4" customFormat="1" ht="10.5" customHeight="1">
      <c r="A408" s="103"/>
      <c r="B408" s="20"/>
      <c r="C408" s="20"/>
      <c r="D408" s="20"/>
      <c r="E408" s="131" t="s">
        <v>428</v>
      </c>
      <c r="F408" s="159"/>
      <c r="G408" s="159"/>
      <c r="H408" s="159"/>
      <c r="I408" s="159"/>
      <c r="J408" s="5"/>
      <c r="K408" s="4">
        <v>8</v>
      </c>
      <c r="L408" s="109">
        <v>5</v>
      </c>
      <c r="M408" s="106" t="s">
        <v>421</v>
      </c>
      <c r="N408" s="108"/>
      <c r="O408" s="109"/>
      <c r="P408" s="107">
        <v>11</v>
      </c>
      <c r="Q408" s="174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</row>
    <row r="409" spans="1:82" s="4" customFormat="1" ht="10.5" customHeight="1">
      <c r="A409" s="103"/>
      <c r="B409" s="20"/>
      <c r="C409" s="20"/>
      <c r="D409" s="103"/>
      <c r="E409" s="108" t="s">
        <v>429</v>
      </c>
      <c r="F409" s="108"/>
      <c r="G409" s="108"/>
      <c r="H409" s="108"/>
      <c r="I409" s="108"/>
      <c r="J409" s="109"/>
      <c r="K409" s="170">
        <v>3</v>
      </c>
      <c r="L409" s="109">
        <v>4</v>
      </c>
      <c r="M409" s="106" t="s">
        <v>422</v>
      </c>
      <c r="N409" s="108"/>
      <c r="O409" s="109"/>
      <c r="P409" s="107">
        <v>3</v>
      </c>
      <c r="Q409" s="174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</row>
    <row r="410" spans="1:82" s="4" customFormat="1" ht="10.5" customHeight="1">
      <c r="A410" s="103"/>
      <c r="B410" s="20"/>
      <c r="C410" s="20"/>
      <c r="D410" s="103"/>
      <c r="E410" s="108" t="s">
        <v>431</v>
      </c>
      <c r="F410" s="108"/>
      <c r="G410" s="108"/>
      <c r="H410" s="108"/>
      <c r="I410" s="108"/>
      <c r="J410" s="109"/>
      <c r="K410" s="170">
        <v>1</v>
      </c>
      <c r="L410" s="109">
        <v>2</v>
      </c>
      <c r="M410" s="106" t="s">
        <v>430</v>
      </c>
      <c r="N410" s="108"/>
      <c r="O410" s="109"/>
      <c r="P410" s="107">
        <v>26</v>
      </c>
      <c r="Q410" s="174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</row>
    <row r="411" spans="1:82" s="4" customFormat="1" ht="10.5" customHeight="1">
      <c r="A411" s="103"/>
      <c r="B411" s="20"/>
      <c r="C411" s="20"/>
      <c r="D411" s="103"/>
      <c r="E411" s="108" t="s">
        <v>432</v>
      </c>
      <c r="F411" s="108"/>
      <c r="G411" s="108"/>
      <c r="H411" s="108"/>
      <c r="I411" s="108"/>
      <c r="J411" s="109"/>
      <c r="K411" s="170">
        <v>1</v>
      </c>
      <c r="L411" s="109">
        <v>1</v>
      </c>
      <c r="M411" s="106"/>
      <c r="N411" s="108"/>
      <c r="O411" s="109"/>
      <c r="P411" s="107"/>
      <c r="Q411" s="174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</row>
    <row r="412" spans="1:82" s="4" customFormat="1" ht="10.5" customHeight="1">
      <c r="A412" s="103"/>
      <c r="B412" s="20"/>
      <c r="C412" s="20"/>
      <c r="D412" s="103"/>
      <c r="E412" s="108" t="s">
        <v>433</v>
      </c>
      <c r="F412" s="108"/>
      <c r="G412" s="108"/>
      <c r="H412" s="108"/>
      <c r="I412" s="108"/>
      <c r="J412" s="109"/>
      <c r="K412" s="170">
        <v>4</v>
      </c>
      <c r="L412" s="109">
        <v>5</v>
      </c>
      <c r="M412" s="106"/>
      <c r="N412" s="108"/>
      <c r="O412" s="109"/>
      <c r="P412" s="107"/>
      <c r="Q412" s="174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</row>
    <row r="413" spans="1:82" s="4" customFormat="1" ht="10.5" customHeight="1">
      <c r="A413" s="103"/>
      <c r="B413" s="20"/>
      <c r="C413" s="20"/>
      <c r="D413" s="103"/>
      <c r="E413" s="108" t="s">
        <v>434</v>
      </c>
      <c r="F413" s="108"/>
      <c r="G413" s="108"/>
      <c r="H413" s="108"/>
      <c r="I413" s="108"/>
      <c r="J413" s="109"/>
      <c r="K413" s="170">
        <v>2</v>
      </c>
      <c r="L413" s="109">
        <v>2</v>
      </c>
      <c r="M413" s="106"/>
      <c r="N413" s="108"/>
      <c r="O413" s="109"/>
      <c r="P413" s="107"/>
      <c r="Q413" s="174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</row>
    <row r="414" spans="1:82" s="4" customFormat="1" ht="10.5" customHeight="1">
      <c r="A414" s="103"/>
      <c r="B414" s="20"/>
      <c r="C414" s="20"/>
      <c r="D414" s="103"/>
      <c r="E414" s="158" t="s">
        <v>435</v>
      </c>
      <c r="F414" s="156"/>
      <c r="G414" s="156"/>
      <c r="H414" s="156"/>
      <c r="I414" s="156"/>
      <c r="J414" s="157"/>
      <c r="K414" s="170">
        <v>0</v>
      </c>
      <c r="L414" s="109">
        <v>4</v>
      </c>
      <c r="M414" s="106"/>
      <c r="N414" s="108"/>
      <c r="O414" s="109"/>
      <c r="P414" s="107"/>
      <c r="Q414" s="174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</row>
    <row r="415" spans="1:82" s="4" customFormat="1" ht="10.5" customHeight="1">
      <c r="A415" s="103"/>
      <c r="B415" s="20"/>
      <c r="C415" s="20"/>
      <c r="D415" s="103"/>
      <c r="E415" s="106" t="s">
        <v>436</v>
      </c>
      <c r="F415" s="108"/>
      <c r="G415" s="108"/>
      <c r="H415" s="108"/>
      <c r="I415" s="108"/>
      <c r="J415" s="109"/>
      <c r="K415" s="170">
        <v>7</v>
      </c>
      <c r="L415" s="109">
        <v>7</v>
      </c>
      <c r="M415" s="106"/>
      <c r="N415" s="108"/>
      <c r="O415" s="109"/>
      <c r="P415" s="107"/>
      <c r="Q415" s="174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</row>
    <row r="416" spans="1:82" s="4" customFormat="1" ht="10.5" customHeight="1">
      <c r="A416" s="103"/>
      <c r="B416" s="20"/>
      <c r="C416" s="20"/>
      <c r="D416" s="103"/>
      <c r="E416" s="106" t="s">
        <v>437</v>
      </c>
      <c r="F416" s="108"/>
      <c r="G416" s="108"/>
      <c r="H416" s="108"/>
      <c r="I416" s="108"/>
      <c r="J416" s="109"/>
      <c r="K416" s="170">
        <v>6</v>
      </c>
      <c r="L416" s="109">
        <v>10</v>
      </c>
      <c r="M416" s="106"/>
      <c r="N416" s="108"/>
      <c r="O416" s="109"/>
      <c r="P416" s="107"/>
      <c r="Q416" s="174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</row>
    <row r="417" spans="1:82" s="4" customFormat="1" ht="10.5" customHeight="1">
      <c r="A417" s="103"/>
      <c r="B417" s="20"/>
      <c r="C417" s="20"/>
      <c r="D417" s="103"/>
      <c r="E417" s="106" t="s">
        <v>438</v>
      </c>
      <c r="F417" s="108"/>
      <c r="G417" s="108"/>
      <c r="H417" s="108"/>
      <c r="I417" s="108"/>
      <c r="J417" s="109"/>
      <c r="K417" s="170">
        <v>0</v>
      </c>
      <c r="L417" s="109">
        <v>5</v>
      </c>
      <c r="M417" s="106"/>
      <c r="N417" s="108"/>
      <c r="O417" s="109"/>
      <c r="P417" s="107"/>
      <c r="Q417" s="174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</row>
    <row r="418" spans="1:82" s="4" customFormat="1" ht="10.5" customHeight="1">
      <c r="A418" s="103"/>
      <c r="B418" s="20"/>
      <c r="C418" s="20"/>
      <c r="D418" s="103"/>
      <c r="E418" s="108" t="s">
        <v>452</v>
      </c>
      <c r="F418" s="108"/>
      <c r="G418" s="108"/>
      <c r="H418" s="108"/>
      <c r="I418" s="108"/>
      <c r="J418" s="109"/>
      <c r="K418" s="170">
        <v>5</v>
      </c>
      <c r="L418" s="109">
        <v>6</v>
      </c>
      <c r="M418" s="106"/>
      <c r="N418" s="108"/>
      <c r="O418" s="109"/>
      <c r="P418" s="107"/>
      <c r="Q418" s="174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</row>
    <row r="419" spans="1:82" s="4" customFormat="1" ht="10.5" customHeight="1">
      <c r="A419" s="103"/>
      <c r="B419" s="20"/>
      <c r="C419" s="20"/>
      <c r="D419" s="103"/>
      <c r="E419" s="108" t="s">
        <v>462</v>
      </c>
      <c r="F419" s="108"/>
      <c r="G419" s="108"/>
      <c r="H419" s="108"/>
      <c r="I419" s="108"/>
      <c r="J419" s="109"/>
      <c r="K419" s="170">
        <v>1</v>
      </c>
      <c r="L419" s="109">
        <v>3</v>
      </c>
      <c r="M419" s="106" t="s">
        <v>276</v>
      </c>
      <c r="N419" s="108"/>
      <c r="O419" s="109"/>
      <c r="P419" s="107">
        <v>1</v>
      </c>
      <c r="Q419" s="174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</row>
    <row r="420" spans="1:82" s="4" customFormat="1" ht="10.5" customHeight="1">
      <c r="A420" s="103"/>
      <c r="B420" s="20"/>
      <c r="C420" s="20"/>
      <c r="D420" s="103"/>
      <c r="E420" s="106" t="s">
        <v>439</v>
      </c>
      <c r="F420" s="108"/>
      <c r="G420" s="108"/>
      <c r="H420" s="108"/>
      <c r="I420" s="108"/>
      <c r="J420" s="109"/>
      <c r="K420" s="170">
        <v>2</v>
      </c>
      <c r="L420" s="109">
        <v>5</v>
      </c>
      <c r="M420" s="106" t="s">
        <v>318</v>
      </c>
      <c r="N420" s="108"/>
      <c r="O420" s="109"/>
      <c r="P420" s="107">
        <v>15</v>
      </c>
      <c r="Q420" s="174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</row>
    <row r="421" spans="1:82" s="4" customFormat="1" ht="10.5" customHeight="1">
      <c r="A421" s="103"/>
      <c r="B421" s="20"/>
      <c r="C421" s="20"/>
      <c r="D421" s="103"/>
      <c r="E421" s="106" t="s">
        <v>440</v>
      </c>
      <c r="F421" s="108"/>
      <c r="G421" s="108"/>
      <c r="H421" s="108"/>
      <c r="I421" s="108"/>
      <c r="J421" s="109"/>
      <c r="K421" s="170">
        <v>2</v>
      </c>
      <c r="L421" s="109">
        <v>1</v>
      </c>
      <c r="M421" s="106"/>
      <c r="N421" s="108"/>
      <c r="O421" s="109"/>
      <c r="P421" s="107"/>
      <c r="Q421" s="871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</row>
    <row r="422" spans="1:82" s="4" customFormat="1" ht="10.5" customHeight="1">
      <c r="A422" s="103"/>
      <c r="B422" s="20"/>
      <c r="C422" s="20"/>
      <c r="D422" s="103"/>
      <c r="E422" s="106" t="s">
        <v>416</v>
      </c>
      <c r="F422" s="108"/>
      <c r="G422" s="108"/>
      <c r="H422" s="108"/>
      <c r="I422" s="108"/>
      <c r="J422" s="109"/>
      <c r="K422" s="170">
        <v>2</v>
      </c>
      <c r="L422" s="109">
        <v>3</v>
      </c>
      <c r="M422" s="106"/>
      <c r="N422" s="108"/>
      <c r="O422" s="109"/>
      <c r="P422" s="107"/>
      <c r="Q422" s="871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</row>
    <row r="423" spans="1:82" s="4" customFormat="1" ht="10.5" customHeight="1">
      <c r="A423" s="103"/>
      <c r="B423" s="20"/>
      <c r="C423" s="20"/>
      <c r="D423" s="103"/>
      <c r="E423" s="106" t="s">
        <v>441</v>
      </c>
      <c r="F423" s="108"/>
      <c r="G423" s="108"/>
      <c r="H423" s="108"/>
      <c r="I423" s="108"/>
      <c r="J423" s="109"/>
      <c r="K423" s="170">
        <v>0</v>
      </c>
      <c r="L423" s="109">
        <v>2</v>
      </c>
      <c r="M423" s="106"/>
      <c r="N423" s="108"/>
      <c r="O423" s="109"/>
      <c r="P423" s="107"/>
      <c r="Q423" s="871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</row>
    <row r="424" spans="1:82" s="4" customFormat="1" ht="10.5" customHeight="1">
      <c r="A424" s="103"/>
      <c r="B424" s="20"/>
      <c r="C424" s="20"/>
      <c r="D424" s="103"/>
      <c r="E424" s="106" t="s">
        <v>442</v>
      </c>
      <c r="F424" s="108"/>
      <c r="G424" s="108"/>
      <c r="H424" s="108"/>
      <c r="I424" s="108"/>
      <c r="J424" s="109"/>
      <c r="K424" s="170">
        <v>4</v>
      </c>
      <c r="L424" s="109">
        <v>17</v>
      </c>
      <c r="M424" s="106"/>
      <c r="N424" s="108"/>
      <c r="O424" s="109"/>
      <c r="P424" s="107"/>
      <c r="Q424" s="871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</row>
    <row r="425" spans="1:82" s="4" customFormat="1" ht="10.5" customHeight="1">
      <c r="A425" s="103"/>
      <c r="B425" s="20"/>
      <c r="C425" s="20"/>
      <c r="D425" s="103"/>
      <c r="E425" s="106" t="s">
        <v>338</v>
      </c>
      <c r="F425" s="108"/>
      <c r="G425" s="108"/>
      <c r="H425" s="108"/>
      <c r="I425" s="108"/>
      <c r="J425" s="109"/>
      <c r="K425" s="170">
        <v>0</v>
      </c>
      <c r="L425" s="109">
        <v>3</v>
      </c>
      <c r="M425" s="106"/>
      <c r="N425" s="108"/>
      <c r="O425" s="109"/>
      <c r="P425" s="107"/>
      <c r="Q425" s="871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</row>
    <row r="426" spans="1:82" s="4" customFormat="1" ht="10.5" customHeight="1">
      <c r="A426" s="103"/>
      <c r="B426" s="20"/>
      <c r="C426" s="20"/>
      <c r="D426" s="103"/>
      <c r="E426" s="106" t="s">
        <v>443</v>
      </c>
      <c r="F426" s="108"/>
      <c r="G426" s="108"/>
      <c r="H426" s="108"/>
      <c r="I426" s="108"/>
      <c r="J426" s="109"/>
      <c r="K426" s="170">
        <v>4</v>
      </c>
      <c r="L426" s="109">
        <v>9</v>
      </c>
      <c r="M426" s="106"/>
      <c r="N426" s="108"/>
      <c r="O426" s="109"/>
      <c r="P426" s="107"/>
      <c r="Q426" s="871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</row>
    <row r="427" spans="1:82" s="4" customFormat="1" ht="10.5" customHeight="1">
      <c r="A427" s="103"/>
      <c r="B427" s="20"/>
      <c r="C427" s="20"/>
      <c r="D427" s="103"/>
      <c r="E427" s="108" t="s">
        <v>337</v>
      </c>
      <c r="F427" s="108"/>
      <c r="G427" s="108"/>
      <c r="H427" s="108"/>
      <c r="I427" s="108"/>
      <c r="J427" s="109"/>
      <c r="K427" s="170">
        <v>2</v>
      </c>
      <c r="L427" s="109">
        <v>0</v>
      </c>
      <c r="M427" s="106"/>
      <c r="N427" s="108"/>
      <c r="O427" s="109"/>
      <c r="P427" s="107"/>
      <c r="Q427" s="871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</row>
    <row r="428" spans="1:82" s="4" customFormat="1" ht="10.5" customHeight="1">
      <c r="A428" s="103"/>
      <c r="B428" s="20"/>
      <c r="C428" s="20"/>
      <c r="D428" s="103"/>
      <c r="E428" s="106" t="s">
        <v>444</v>
      </c>
      <c r="F428" s="108"/>
      <c r="G428" s="108"/>
      <c r="H428" s="108"/>
      <c r="I428" s="108"/>
      <c r="J428" s="109"/>
      <c r="K428" s="170">
        <v>3</v>
      </c>
      <c r="L428" s="109">
        <v>3</v>
      </c>
      <c r="M428" s="106" t="s">
        <v>423</v>
      </c>
      <c r="N428" s="108"/>
      <c r="O428" s="109"/>
      <c r="P428" s="170">
        <v>2</v>
      </c>
      <c r="Q428" s="871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</row>
    <row r="429" spans="1:82" s="4" customFormat="1" ht="10.5" customHeight="1">
      <c r="A429" s="103"/>
      <c r="B429" s="20"/>
      <c r="C429" s="20"/>
      <c r="D429" s="20"/>
      <c r="E429" s="158" t="s">
        <v>266</v>
      </c>
      <c r="F429" s="156"/>
      <c r="G429" s="156"/>
      <c r="H429" s="156"/>
      <c r="I429" s="156"/>
      <c r="J429" s="156"/>
      <c r="K429" s="141">
        <v>5</v>
      </c>
      <c r="L429" s="158">
        <v>11</v>
      </c>
      <c r="M429" s="158" t="s">
        <v>83</v>
      </c>
      <c r="N429" s="156"/>
      <c r="O429" s="156"/>
      <c r="P429" s="141">
        <v>11</v>
      </c>
      <c r="Q429" s="174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</row>
    <row r="430" spans="1:82" s="4" customFormat="1" ht="10.5" customHeight="1">
      <c r="A430" s="103"/>
      <c r="B430" s="20"/>
      <c r="C430" s="20"/>
      <c r="D430" s="20"/>
      <c r="E430" s="158" t="s">
        <v>445</v>
      </c>
      <c r="F430" s="156"/>
      <c r="G430" s="156"/>
      <c r="H430" s="156"/>
      <c r="I430" s="156"/>
      <c r="J430" s="156"/>
      <c r="K430" s="141">
        <v>2</v>
      </c>
      <c r="L430" s="128">
        <v>0</v>
      </c>
      <c r="M430" s="158"/>
      <c r="N430" s="156"/>
      <c r="O430" s="156"/>
      <c r="P430" s="174"/>
      <c r="Q430" s="17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</row>
    <row r="431" spans="1:82" s="4" customFormat="1" ht="10.5" customHeight="1">
      <c r="A431" s="103"/>
      <c r="B431" s="20"/>
      <c r="C431" s="20"/>
      <c r="D431" s="20"/>
      <c r="E431" s="106" t="s">
        <v>453</v>
      </c>
      <c r="F431" s="41"/>
      <c r="G431" s="41"/>
      <c r="H431" s="41"/>
      <c r="I431" s="41"/>
      <c r="J431" s="41"/>
      <c r="K431" s="174">
        <v>2</v>
      </c>
      <c r="L431" s="109">
        <v>1</v>
      </c>
      <c r="M431" s="143"/>
      <c r="N431" s="41"/>
      <c r="O431" s="41"/>
      <c r="P431" s="142"/>
      <c r="Q431" s="17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</row>
    <row r="432" spans="1:82" s="4" customFormat="1" ht="10.5" customHeight="1">
      <c r="A432" s="103"/>
      <c r="B432" s="20"/>
      <c r="C432" s="20"/>
      <c r="D432" s="103"/>
      <c r="E432" s="158" t="s">
        <v>418</v>
      </c>
      <c r="F432" s="156"/>
      <c r="G432" s="156"/>
      <c r="H432" s="156"/>
      <c r="I432" s="156"/>
      <c r="J432" s="157"/>
      <c r="K432" s="174">
        <v>5</v>
      </c>
      <c r="L432" s="157">
        <v>8</v>
      </c>
      <c r="M432" s="158" t="s">
        <v>446</v>
      </c>
      <c r="N432" s="145"/>
      <c r="O432" s="157"/>
      <c r="P432" s="174">
        <v>2</v>
      </c>
      <c r="Q432" s="17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</row>
    <row r="433" spans="1:82" s="4" customFormat="1" ht="10.5" customHeight="1">
      <c r="A433" s="103"/>
      <c r="B433" s="20"/>
      <c r="C433" s="20"/>
      <c r="D433" s="103"/>
      <c r="E433" s="183" t="s">
        <v>487</v>
      </c>
      <c r="F433" s="145"/>
      <c r="G433" s="145"/>
      <c r="H433" s="145"/>
      <c r="I433" s="145"/>
      <c r="J433" s="167"/>
      <c r="K433" s="871">
        <v>0</v>
      </c>
      <c r="L433" s="167">
        <v>1</v>
      </c>
      <c r="M433" s="276"/>
      <c r="N433" s="160"/>
      <c r="O433" s="5"/>
      <c r="P433" s="144">
        <v>2</v>
      </c>
      <c r="Q433" s="17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</row>
    <row r="434" spans="1:82" s="4" customFormat="1" ht="10.5" customHeight="1">
      <c r="A434" s="103"/>
      <c r="B434" s="20"/>
      <c r="C434" s="20"/>
      <c r="D434" s="103"/>
      <c r="E434" s="183" t="s">
        <v>447</v>
      </c>
      <c r="F434" s="145"/>
      <c r="G434" s="145"/>
      <c r="H434" s="145"/>
      <c r="I434" s="145"/>
      <c r="J434" s="167"/>
      <c r="K434" s="871">
        <v>4</v>
      </c>
      <c r="L434" s="145">
        <v>0</v>
      </c>
      <c r="M434" s="1112" t="s">
        <v>100</v>
      </c>
      <c r="N434" s="1113"/>
      <c r="O434" s="1114"/>
      <c r="P434" s="144">
        <v>2</v>
      </c>
      <c r="Q434" s="17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</row>
    <row r="435" spans="1:82" s="4" customFormat="1" ht="10.5" customHeight="1" thickBot="1">
      <c r="A435" s="103"/>
      <c r="B435" s="1083"/>
      <c r="C435" s="1103"/>
      <c r="D435" s="1104"/>
      <c r="E435" s="907" t="s">
        <v>426</v>
      </c>
      <c r="F435" s="263"/>
      <c r="G435" s="263"/>
      <c r="H435" s="263"/>
      <c r="I435" s="263"/>
      <c r="J435" s="164"/>
      <c r="K435" s="171">
        <v>2</v>
      </c>
      <c r="L435" s="164">
        <v>4</v>
      </c>
      <c r="M435" s="262" t="s">
        <v>419</v>
      </c>
      <c r="N435" s="184"/>
      <c r="O435" s="906"/>
      <c r="P435" s="327"/>
      <c r="Q435" s="174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</row>
    <row r="436" spans="1:82" s="4" customFormat="1" ht="10.5" customHeight="1" thickBot="1">
      <c r="A436" s="103"/>
      <c r="B436" s="1085" t="s">
        <v>50</v>
      </c>
      <c r="C436" s="1086"/>
      <c r="D436" s="1108"/>
      <c r="E436" s="135"/>
      <c r="F436" s="152"/>
      <c r="G436" s="133"/>
      <c r="H436" s="133"/>
      <c r="I436" s="133"/>
      <c r="J436" s="134"/>
      <c r="K436" s="138">
        <f>SUM(K402:K435)</f>
        <v>114</v>
      </c>
      <c r="L436" s="137">
        <f>SUM(L402:L435)</f>
        <v>175</v>
      </c>
      <c r="M436" s="377"/>
      <c r="N436" s="378"/>
      <c r="O436" s="376"/>
      <c r="P436" s="378">
        <f>SUM(P402:P434)</f>
        <v>114</v>
      </c>
      <c r="Q436" s="128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</row>
    <row r="437" spans="1:82" s="4" customFormat="1" ht="10.5" customHeight="1" thickTop="1">
      <c r="A437" s="103"/>
      <c r="B437" s="1115" t="s">
        <v>77</v>
      </c>
      <c r="C437" s="1116"/>
      <c r="D437" s="1117"/>
      <c r="E437" s="1118" t="s">
        <v>285</v>
      </c>
      <c r="F437" s="1118"/>
      <c r="G437" s="1118"/>
      <c r="H437" s="1118"/>
      <c r="I437" s="1118"/>
      <c r="J437" s="1119"/>
      <c r="K437" s="35">
        <v>3</v>
      </c>
      <c r="L437" s="109">
        <v>2</v>
      </c>
      <c r="M437" s="1120" t="s">
        <v>98</v>
      </c>
      <c r="N437" s="1121"/>
      <c r="O437" s="1122"/>
      <c r="P437" s="130">
        <v>4</v>
      </c>
      <c r="Q437" s="19">
        <v>1</v>
      </c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</row>
    <row r="438" spans="1:82" s="4" customFormat="1" ht="10.5" customHeight="1">
      <c r="A438" s="103"/>
      <c r="B438" s="1080"/>
      <c r="C438" s="1101"/>
      <c r="D438" s="1102"/>
      <c r="E438" s="108" t="s">
        <v>282</v>
      </c>
      <c r="F438" s="108"/>
      <c r="G438" s="108"/>
      <c r="H438" s="108"/>
      <c r="I438" s="108"/>
      <c r="J438" s="109"/>
      <c r="K438" s="19">
        <v>6</v>
      </c>
      <c r="L438" s="157">
        <v>5</v>
      </c>
      <c r="M438" s="1105" t="s">
        <v>286</v>
      </c>
      <c r="N438" s="1106"/>
      <c r="O438" s="1107"/>
      <c r="P438" s="131">
        <v>5</v>
      </c>
      <c r="Q438" s="19">
        <v>1</v>
      </c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</row>
    <row r="439" spans="1:82" s="4" customFormat="1" ht="10.5" customHeight="1">
      <c r="A439" s="103"/>
      <c r="B439" s="1083"/>
      <c r="C439" s="1103"/>
      <c r="D439" s="1104"/>
      <c r="E439" s="108" t="s">
        <v>425</v>
      </c>
      <c r="F439" s="108"/>
      <c r="G439" s="108"/>
      <c r="H439" s="108"/>
      <c r="I439" s="108"/>
      <c r="J439" s="109"/>
      <c r="K439" s="19">
        <v>10</v>
      </c>
      <c r="L439" s="157">
        <v>5</v>
      </c>
      <c r="M439" s="106" t="s">
        <v>287</v>
      </c>
      <c r="N439" s="108"/>
      <c r="O439" s="109"/>
      <c r="P439" s="131">
        <v>19</v>
      </c>
      <c r="Q439" s="19">
        <v>1</v>
      </c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</row>
    <row r="440" spans="1:82" s="4" customFormat="1" ht="10.5" customHeight="1">
      <c r="A440" s="103"/>
      <c r="B440" s="1083"/>
      <c r="C440" s="1103"/>
      <c r="D440" s="1104"/>
      <c r="E440" s="108" t="s">
        <v>424</v>
      </c>
      <c r="F440" s="108"/>
      <c r="G440" s="108"/>
      <c r="H440" s="108"/>
      <c r="I440" s="108"/>
      <c r="J440" s="109"/>
      <c r="K440" s="19">
        <v>8</v>
      </c>
      <c r="L440" s="157">
        <v>13</v>
      </c>
      <c r="M440" s="106"/>
      <c r="N440" s="108"/>
      <c r="O440" s="109"/>
      <c r="P440" s="131"/>
      <c r="Q440" s="19">
        <v>1</v>
      </c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</row>
    <row r="441" spans="1:82" s="4" customFormat="1" ht="10.5" customHeight="1">
      <c r="A441" s="103"/>
      <c r="B441" s="1083"/>
      <c r="C441" s="1103"/>
      <c r="D441" s="1104"/>
      <c r="E441" s="158" t="s">
        <v>281</v>
      </c>
      <c r="F441" s="156"/>
      <c r="G441" s="156"/>
      <c r="H441" s="156"/>
      <c r="I441" s="156"/>
      <c r="J441" s="109"/>
      <c r="K441" s="19">
        <v>0</v>
      </c>
      <c r="L441" s="157">
        <v>7</v>
      </c>
      <c r="M441" s="106" t="s">
        <v>284</v>
      </c>
      <c r="N441" s="108"/>
      <c r="O441" s="109"/>
      <c r="P441" s="131">
        <v>0</v>
      </c>
      <c r="Q441" s="19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</row>
    <row r="442" spans="1:82" s="4" customFormat="1" ht="10.5" customHeight="1">
      <c r="A442" s="103"/>
      <c r="B442" s="1083"/>
      <c r="C442" s="1103"/>
      <c r="D442" s="1103"/>
      <c r="E442" s="131" t="s">
        <v>426</v>
      </c>
      <c r="F442" s="159"/>
      <c r="G442" s="159"/>
      <c r="H442" s="159"/>
      <c r="I442" s="159"/>
      <c r="J442" s="5"/>
      <c r="K442" s="4">
        <v>4</v>
      </c>
      <c r="L442" s="157">
        <v>4</v>
      </c>
      <c r="M442" s="106" t="s">
        <v>419</v>
      </c>
      <c r="N442" s="108"/>
      <c r="O442" s="109"/>
      <c r="P442" s="131">
        <v>4</v>
      </c>
      <c r="Q442" s="19">
        <v>1</v>
      </c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</row>
    <row r="443" spans="1:82" s="4" customFormat="1" ht="10.5" customHeight="1">
      <c r="A443" s="103"/>
      <c r="B443" s="1083"/>
      <c r="C443" s="1103"/>
      <c r="D443" s="1104"/>
      <c r="E443" s="108" t="s">
        <v>427</v>
      </c>
      <c r="F443" s="108"/>
      <c r="G443" s="108"/>
      <c r="H443" s="108"/>
      <c r="I443" s="108"/>
      <c r="J443" s="109"/>
      <c r="K443" s="19">
        <v>11</v>
      </c>
      <c r="L443" s="157">
        <v>16</v>
      </c>
      <c r="M443" s="106" t="s">
        <v>420</v>
      </c>
      <c r="N443" s="108"/>
      <c r="O443" s="109"/>
      <c r="P443" s="131">
        <v>11</v>
      </c>
      <c r="Q443" s="19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</row>
    <row r="444" spans="1:82" s="4" customFormat="1" ht="10.5" customHeight="1">
      <c r="A444" s="103"/>
      <c r="B444" s="1083"/>
      <c r="C444" s="1103"/>
      <c r="D444" s="1104"/>
      <c r="E444" s="108" t="s">
        <v>428</v>
      </c>
      <c r="F444" s="108"/>
      <c r="G444" s="108"/>
      <c r="H444" s="108"/>
      <c r="I444" s="108"/>
      <c r="J444" s="109"/>
      <c r="K444" s="19">
        <v>4</v>
      </c>
      <c r="L444" s="157">
        <v>1</v>
      </c>
      <c r="M444" s="106" t="s">
        <v>421</v>
      </c>
      <c r="N444" s="108"/>
      <c r="O444" s="109"/>
      <c r="P444" s="131">
        <v>4</v>
      </c>
      <c r="Q444" s="19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</row>
    <row r="445" spans="1:82" s="4" customFormat="1" ht="10.5" customHeight="1">
      <c r="A445" s="103"/>
      <c r="B445" s="1083"/>
      <c r="C445" s="1103"/>
      <c r="D445" s="1104"/>
      <c r="E445" s="108" t="s">
        <v>429</v>
      </c>
      <c r="F445" s="108"/>
      <c r="G445" s="108"/>
      <c r="H445" s="108"/>
      <c r="I445" s="108"/>
      <c r="J445" s="109"/>
      <c r="K445" s="19">
        <v>3</v>
      </c>
      <c r="L445" s="157">
        <v>4</v>
      </c>
      <c r="M445" s="106" t="s">
        <v>422</v>
      </c>
      <c r="N445" s="108"/>
      <c r="O445" s="109"/>
      <c r="P445" s="131">
        <v>3</v>
      </c>
      <c r="Q445" s="19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</row>
    <row r="446" spans="1:82" s="4" customFormat="1" ht="10.5" customHeight="1">
      <c r="A446" s="103"/>
      <c r="B446" s="1083"/>
      <c r="C446" s="1103"/>
      <c r="D446" s="1104"/>
      <c r="E446" s="108" t="s">
        <v>431</v>
      </c>
      <c r="F446" s="108"/>
      <c r="G446" s="108"/>
      <c r="H446" s="108"/>
      <c r="I446" s="108"/>
      <c r="J446" s="109"/>
      <c r="K446" s="19">
        <v>0</v>
      </c>
      <c r="L446" s="157"/>
      <c r="M446" s="106" t="s">
        <v>430</v>
      </c>
      <c r="N446" s="108"/>
      <c r="O446" s="109"/>
      <c r="P446" s="131">
        <v>28</v>
      </c>
      <c r="Q446" s="19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</row>
    <row r="447" spans="1:82" s="4" customFormat="1" ht="10.5" customHeight="1">
      <c r="A447" s="103"/>
      <c r="B447" s="1083"/>
      <c r="C447" s="1103"/>
      <c r="D447" s="1104"/>
      <c r="E447" s="108" t="s">
        <v>432</v>
      </c>
      <c r="F447" s="108"/>
      <c r="G447" s="108"/>
      <c r="H447" s="108"/>
      <c r="I447" s="108"/>
      <c r="J447" s="109"/>
      <c r="K447" s="19">
        <v>1</v>
      </c>
      <c r="L447" s="157"/>
      <c r="M447" s="106"/>
      <c r="N447" s="108"/>
      <c r="O447" s="109"/>
      <c r="P447" s="131"/>
      <c r="Q447" s="19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</row>
    <row r="448" spans="1:82" s="4" customFormat="1" ht="10.5" customHeight="1">
      <c r="A448" s="103"/>
      <c r="B448" s="1083"/>
      <c r="C448" s="1103"/>
      <c r="D448" s="1104"/>
      <c r="E448" s="108" t="s">
        <v>452</v>
      </c>
      <c r="F448" s="108"/>
      <c r="G448" s="108"/>
      <c r="H448" s="108"/>
      <c r="I448" s="108"/>
      <c r="J448" s="109"/>
      <c r="K448" s="19">
        <v>4</v>
      </c>
      <c r="L448" s="157">
        <v>1</v>
      </c>
      <c r="M448" s="106"/>
      <c r="N448" s="108"/>
      <c r="O448" s="109"/>
      <c r="P448" s="131"/>
      <c r="Q448" s="19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</row>
    <row r="449" spans="1:82" s="4" customFormat="1" ht="10.5" customHeight="1">
      <c r="A449" s="103"/>
      <c r="B449" s="1083"/>
      <c r="C449" s="1103"/>
      <c r="D449" s="1104"/>
      <c r="E449" s="108" t="s">
        <v>433</v>
      </c>
      <c r="F449" s="108"/>
      <c r="G449" s="108"/>
      <c r="H449" s="108"/>
      <c r="I449" s="108"/>
      <c r="J449" s="109"/>
      <c r="K449" s="19">
        <v>4</v>
      </c>
      <c r="L449" s="157">
        <v>7</v>
      </c>
      <c r="M449" s="106"/>
      <c r="N449" s="108"/>
      <c r="O449" s="109"/>
      <c r="P449" s="131"/>
      <c r="Q449" s="19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</row>
    <row r="450" spans="1:82" s="4" customFormat="1" ht="10.5" customHeight="1">
      <c r="A450" s="103"/>
      <c r="B450" s="1083"/>
      <c r="C450" s="1103"/>
      <c r="D450" s="1104"/>
      <c r="E450" s="108" t="s">
        <v>434</v>
      </c>
      <c r="F450" s="108"/>
      <c r="G450" s="108"/>
      <c r="H450" s="108"/>
      <c r="I450" s="108"/>
      <c r="J450" s="109"/>
      <c r="K450" s="19">
        <v>0</v>
      </c>
      <c r="L450" s="157"/>
      <c r="M450" s="106"/>
      <c r="N450" s="108"/>
      <c r="O450" s="109"/>
      <c r="P450" s="131"/>
      <c r="Q450" s="19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</row>
    <row r="451" spans="1:82" s="4" customFormat="1" ht="10.5" customHeight="1">
      <c r="A451" s="103"/>
      <c r="B451" s="41"/>
      <c r="C451" s="102"/>
      <c r="D451" s="119"/>
      <c r="E451" s="158" t="s">
        <v>435</v>
      </c>
      <c r="F451" s="156"/>
      <c r="G451" s="156"/>
      <c r="H451" s="156"/>
      <c r="I451" s="156"/>
      <c r="J451" s="157"/>
      <c r="K451" s="19">
        <v>0</v>
      </c>
      <c r="L451" s="128">
        <v>2</v>
      </c>
      <c r="M451" s="158"/>
      <c r="N451" s="156"/>
      <c r="O451" s="157"/>
      <c r="P451" s="131"/>
      <c r="Q451" s="19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</row>
    <row r="452" spans="1:82" s="4" customFormat="1" ht="10.5" customHeight="1">
      <c r="A452" s="103"/>
      <c r="B452" s="41"/>
      <c r="C452" s="102"/>
      <c r="D452" s="119"/>
      <c r="E452" s="106" t="s">
        <v>436</v>
      </c>
      <c r="F452" s="108"/>
      <c r="G452" s="108"/>
      <c r="H452" s="108"/>
      <c r="I452" s="108"/>
      <c r="J452" s="109"/>
      <c r="K452" s="19">
        <v>2</v>
      </c>
      <c r="L452" s="157">
        <v>10</v>
      </c>
      <c r="M452" s="158"/>
      <c r="N452" s="156"/>
      <c r="O452" s="157"/>
      <c r="P452" s="29"/>
      <c r="Q452" s="19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</row>
    <row r="453" spans="1:82" s="4" customFormat="1" ht="10.5" customHeight="1">
      <c r="A453" s="103"/>
      <c r="B453" s="41"/>
      <c r="C453" s="102"/>
      <c r="D453" s="119"/>
      <c r="E453" s="106" t="s">
        <v>437</v>
      </c>
      <c r="F453" s="108"/>
      <c r="G453" s="108"/>
      <c r="H453" s="108"/>
      <c r="I453" s="108"/>
      <c r="J453" s="109"/>
      <c r="K453" s="19">
        <v>7</v>
      </c>
      <c r="L453" s="157">
        <v>8</v>
      </c>
      <c r="M453" s="158"/>
      <c r="N453" s="156"/>
      <c r="O453" s="157"/>
      <c r="P453" s="29"/>
      <c r="Q453" s="19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</row>
    <row r="454" spans="1:82" s="4" customFormat="1" ht="10.5" customHeight="1">
      <c r="A454" s="103"/>
      <c r="B454" s="41"/>
      <c r="C454" s="102"/>
      <c r="D454" s="119"/>
      <c r="E454" s="106" t="s">
        <v>438</v>
      </c>
      <c r="F454" s="108"/>
      <c r="G454" s="108"/>
      <c r="H454" s="108"/>
      <c r="I454" s="108"/>
      <c r="J454" s="109"/>
      <c r="K454" s="19">
        <v>2</v>
      </c>
      <c r="L454" s="157">
        <v>4</v>
      </c>
      <c r="M454" s="158"/>
      <c r="N454" s="156"/>
      <c r="O454" s="157"/>
      <c r="P454" s="29"/>
      <c r="Q454" s="19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</row>
    <row r="455" spans="1:82" s="4" customFormat="1" ht="10.5" customHeight="1">
      <c r="A455" s="103"/>
      <c r="B455" s="41"/>
      <c r="C455" s="102"/>
      <c r="D455" s="119"/>
      <c r="E455" s="106" t="s">
        <v>462</v>
      </c>
      <c r="F455" s="108"/>
      <c r="G455" s="108"/>
      <c r="H455" s="108"/>
      <c r="I455" s="108"/>
      <c r="J455" s="109"/>
      <c r="K455" s="19">
        <v>6</v>
      </c>
      <c r="L455" s="157"/>
      <c r="M455" s="158"/>
      <c r="N455" s="156"/>
      <c r="O455" s="157"/>
      <c r="P455" s="29"/>
      <c r="Q455" s="19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</row>
    <row r="456" spans="1:82" s="4" customFormat="1" ht="10.5" customHeight="1">
      <c r="A456" s="103"/>
      <c r="B456" s="41"/>
      <c r="C456" s="102"/>
      <c r="D456" s="119"/>
      <c r="E456" s="106" t="s">
        <v>439</v>
      </c>
      <c r="F456" s="108"/>
      <c r="G456" s="108"/>
      <c r="H456" s="108"/>
      <c r="I456" s="108"/>
      <c r="J456" s="109"/>
      <c r="K456" s="19">
        <v>4</v>
      </c>
      <c r="L456" s="128">
        <v>1</v>
      </c>
      <c r="M456" s="158" t="s">
        <v>318</v>
      </c>
      <c r="N456" s="156"/>
      <c r="O456" s="157"/>
      <c r="P456" s="29">
        <v>22</v>
      </c>
      <c r="Q456" s="19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</row>
    <row r="457" spans="1:82" s="4" customFormat="1" ht="10.5" customHeight="1">
      <c r="A457" s="103"/>
      <c r="B457" s="41"/>
      <c r="C457" s="102"/>
      <c r="D457" s="119"/>
      <c r="E457" s="106" t="s">
        <v>337</v>
      </c>
      <c r="F457" s="108"/>
      <c r="G457" s="108"/>
      <c r="H457" s="108"/>
      <c r="I457" s="108"/>
      <c r="J457" s="109"/>
      <c r="K457" s="168">
        <v>0</v>
      </c>
      <c r="L457" s="110"/>
      <c r="M457" s="143"/>
      <c r="N457" s="41"/>
      <c r="O457" s="110"/>
      <c r="P457" s="20"/>
      <c r="Q457" s="19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</row>
    <row r="458" spans="1:82" s="4" customFormat="1" ht="10.5" customHeight="1">
      <c r="A458" s="103"/>
      <c r="B458" s="41"/>
      <c r="C458" s="102"/>
      <c r="D458" s="119"/>
      <c r="E458" s="106" t="s">
        <v>440</v>
      </c>
      <c r="F458" s="108"/>
      <c r="G458" s="108"/>
      <c r="H458" s="108"/>
      <c r="I458" s="108"/>
      <c r="J458" s="109"/>
      <c r="K458" s="19">
        <v>1</v>
      </c>
      <c r="L458" s="157"/>
      <c r="M458" s="158"/>
      <c r="N458" s="156"/>
      <c r="O458" s="157"/>
      <c r="P458" s="29"/>
      <c r="Q458" s="19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</row>
    <row r="459" spans="1:82" s="4" customFormat="1" ht="10.5" customHeight="1">
      <c r="A459" s="103"/>
      <c r="B459" s="41"/>
      <c r="C459" s="102"/>
      <c r="D459" s="119"/>
      <c r="E459" s="106" t="s">
        <v>416</v>
      </c>
      <c r="F459" s="108"/>
      <c r="G459" s="108"/>
      <c r="H459" s="108"/>
      <c r="I459" s="108"/>
      <c r="J459" s="109"/>
      <c r="K459" s="168">
        <v>2</v>
      </c>
      <c r="L459" s="110"/>
      <c r="M459" s="143"/>
      <c r="N459" s="41"/>
      <c r="O459" s="110"/>
      <c r="P459" s="20"/>
      <c r="Q459" s="19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</row>
    <row r="460" spans="1:82" s="4" customFormat="1" ht="10.5" customHeight="1">
      <c r="A460" s="103"/>
      <c r="B460" s="41"/>
      <c r="C460" s="102"/>
      <c r="D460" s="119"/>
      <c r="E460" s="106" t="s">
        <v>441</v>
      </c>
      <c r="F460" s="108"/>
      <c r="G460" s="108"/>
      <c r="H460" s="108"/>
      <c r="I460" s="108"/>
      <c r="J460" s="109"/>
      <c r="K460" s="19">
        <v>2</v>
      </c>
      <c r="L460" s="157">
        <v>2</v>
      </c>
      <c r="M460" s="158"/>
      <c r="N460" s="156"/>
      <c r="O460" s="157"/>
      <c r="P460" s="29"/>
      <c r="Q460" s="19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</row>
    <row r="461" spans="1:82" s="4" customFormat="1" ht="10.5" customHeight="1">
      <c r="A461" s="103"/>
      <c r="B461" s="41"/>
      <c r="C461" s="102"/>
      <c r="D461" s="119"/>
      <c r="E461" s="106" t="s">
        <v>442</v>
      </c>
      <c r="F461" s="108"/>
      <c r="G461" s="108"/>
      <c r="H461" s="108"/>
      <c r="I461" s="108"/>
      <c r="J461" s="109"/>
      <c r="K461" s="19">
        <v>7</v>
      </c>
      <c r="L461" s="157">
        <v>16</v>
      </c>
      <c r="M461" s="158"/>
      <c r="N461" s="156"/>
      <c r="O461" s="157"/>
      <c r="P461" s="29"/>
      <c r="Q461" s="19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</row>
    <row r="462" spans="1:82" s="4" customFormat="1" ht="10.5" customHeight="1">
      <c r="A462" s="103"/>
      <c r="B462" s="41"/>
      <c r="C462" s="102"/>
      <c r="D462" s="119"/>
      <c r="E462" s="106" t="s">
        <v>338</v>
      </c>
      <c r="F462" s="108"/>
      <c r="G462" s="108"/>
      <c r="H462" s="108"/>
      <c r="I462" s="108"/>
      <c r="J462" s="109"/>
      <c r="K462" s="19">
        <v>2</v>
      </c>
      <c r="L462" s="157">
        <v>2</v>
      </c>
      <c r="M462" s="158"/>
      <c r="N462" s="156"/>
      <c r="O462" s="157"/>
      <c r="P462" s="29"/>
      <c r="Q462" s="19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</row>
    <row r="463" spans="1:82" s="4" customFormat="1" ht="10.5" customHeight="1">
      <c r="A463" s="103"/>
      <c r="B463" s="41"/>
      <c r="C463" s="102"/>
      <c r="D463" s="119"/>
      <c r="E463" s="106" t="s">
        <v>443</v>
      </c>
      <c r="F463" s="108"/>
      <c r="G463" s="108"/>
      <c r="H463" s="108"/>
      <c r="I463" s="108"/>
      <c r="J463" s="109"/>
      <c r="K463" s="35">
        <v>4</v>
      </c>
      <c r="L463" s="109">
        <v>7</v>
      </c>
      <c r="M463" s="106"/>
      <c r="N463" s="108"/>
      <c r="O463" s="109"/>
      <c r="P463" s="38"/>
      <c r="Q463" s="19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</row>
    <row r="464" spans="1:82" s="4" customFormat="1" ht="10.5" customHeight="1">
      <c r="A464" s="103"/>
      <c r="B464" s="41"/>
      <c r="C464" s="102"/>
      <c r="D464" s="119"/>
      <c r="E464" s="106" t="s">
        <v>444</v>
      </c>
      <c r="F464" s="108"/>
      <c r="G464" s="108"/>
      <c r="H464" s="108"/>
      <c r="I464" s="108"/>
      <c r="J464" s="109"/>
      <c r="K464" s="35">
        <v>3</v>
      </c>
      <c r="L464" s="109">
        <v>6</v>
      </c>
      <c r="M464" s="106" t="s">
        <v>423</v>
      </c>
      <c r="N464" s="108"/>
      <c r="O464" s="109"/>
      <c r="P464" s="38">
        <v>1</v>
      </c>
      <c r="Q464" s="19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</row>
    <row r="465" spans="1:82" s="4" customFormat="1" ht="10.5" customHeight="1">
      <c r="A465" s="103"/>
      <c r="B465" s="41"/>
      <c r="C465" s="102"/>
      <c r="D465" s="119"/>
      <c r="E465" s="106" t="s">
        <v>266</v>
      </c>
      <c r="F465" s="108"/>
      <c r="G465" s="108"/>
      <c r="H465" s="108"/>
      <c r="I465" s="108"/>
      <c r="J465" s="109"/>
      <c r="K465" s="35">
        <v>2</v>
      </c>
      <c r="L465" s="109">
        <v>6</v>
      </c>
      <c r="M465" s="106" t="s">
        <v>83</v>
      </c>
      <c r="N465" s="108"/>
      <c r="O465" s="109"/>
      <c r="P465" s="38">
        <v>6</v>
      </c>
      <c r="Q465" s="19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</row>
    <row r="466" spans="1:82" s="4" customFormat="1" ht="10.5" customHeight="1">
      <c r="A466" s="103"/>
      <c r="B466" s="41"/>
      <c r="C466" s="102"/>
      <c r="D466" s="119"/>
      <c r="E466" s="106" t="s">
        <v>445</v>
      </c>
      <c r="F466" s="108"/>
      <c r="G466" s="108"/>
      <c r="H466" s="108"/>
      <c r="I466" s="108"/>
      <c r="J466" s="109"/>
      <c r="K466" s="35">
        <v>4</v>
      </c>
      <c r="L466" s="109">
        <v>3</v>
      </c>
      <c r="M466" s="106"/>
      <c r="N466" s="108"/>
      <c r="O466" s="109"/>
      <c r="P466" s="38"/>
      <c r="Q466" s="19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</row>
    <row r="467" spans="1:82" s="4" customFormat="1" ht="10.5" customHeight="1">
      <c r="A467" s="103"/>
      <c r="B467" s="41"/>
      <c r="C467" s="102"/>
      <c r="D467" s="119"/>
      <c r="E467" s="106" t="s">
        <v>453</v>
      </c>
      <c r="F467" s="108"/>
      <c r="G467" s="108"/>
      <c r="H467" s="108"/>
      <c r="I467" s="108"/>
      <c r="J467" s="109"/>
      <c r="K467" s="35">
        <v>0</v>
      </c>
      <c r="L467" s="109">
        <v>1</v>
      </c>
      <c r="M467" s="106"/>
      <c r="N467" s="108"/>
      <c r="O467" s="109"/>
      <c r="P467" s="38"/>
      <c r="Q467" s="19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</row>
    <row r="468" spans="1:82" s="4" customFormat="1" ht="10.5" customHeight="1">
      <c r="A468" s="103"/>
      <c r="B468" s="41"/>
      <c r="C468" s="102"/>
      <c r="D468" s="119"/>
      <c r="E468" s="106" t="s">
        <v>418</v>
      </c>
      <c r="F468" s="108"/>
      <c r="G468" s="108"/>
      <c r="H468" s="108"/>
      <c r="I468" s="108"/>
      <c r="J468" s="109"/>
      <c r="K468" s="35">
        <v>2</v>
      </c>
      <c r="L468" s="109">
        <v>3</v>
      </c>
      <c r="M468" s="106" t="s">
        <v>446</v>
      </c>
      <c r="N468" s="108"/>
      <c r="O468" s="109"/>
      <c r="P468" s="38">
        <v>1</v>
      </c>
      <c r="Q468" s="19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</row>
    <row r="469" spans="1:82" s="4" customFormat="1" ht="10.5" customHeight="1">
      <c r="A469" s="103"/>
      <c r="B469" s="41"/>
      <c r="C469" s="102"/>
      <c r="D469" s="119"/>
      <c r="E469" s="106" t="s">
        <v>447</v>
      </c>
      <c r="F469" s="108"/>
      <c r="G469" s="108"/>
      <c r="H469" s="108"/>
      <c r="I469" s="108"/>
      <c r="J469" s="109"/>
      <c r="K469" s="35">
        <v>1</v>
      </c>
      <c r="L469" s="109">
        <v>4</v>
      </c>
      <c r="M469" s="106" t="s">
        <v>100</v>
      </c>
      <c r="N469" s="108"/>
      <c r="O469" s="109"/>
      <c r="P469" s="38">
        <v>2</v>
      </c>
      <c r="Q469" s="19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</row>
    <row r="470" spans="1:82" s="4" customFormat="1" ht="10.5" customHeight="1">
      <c r="A470" s="103"/>
      <c r="B470" s="41"/>
      <c r="C470" s="102"/>
      <c r="D470" s="119"/>
      <c r="E470" s="106" t="s">
        <v>267</v>
      </c>
      <c r="F470" s="108"/>
      <c r="G470" s="108"/>
      <c r="H470" s="108"/>
      <c r="I470" s="108"/>
      <c r="J470" s="109"/>
      <c r="K470" s="35">
        <v>1</v>
      </c>
      <c r="L470" s="109">
        <v>1</v>
      </c>
      <c r="M470" s="106" t="s">
        <v>276</v>
      </c>
      <c r="N470" s="108"/>
      <c r="O470" s="109"/>
      <c r="P470" s="38">
        <v>0</v>
      </c>
      <c r="Q470" s="19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</row>
    <row r="471" spans="1:82" s="4" customFormat="1" ht="10.5" customHeight="1">
      <c r="A471" s="103"/>
      <c r="B471" s="41"/>
      <c r="C471" s="102"/>
      <c r="D471" s="119"/>
      <c r="E471" s="106" t="s">
        <v>310</v>
      </c>
      <c r="F471" s="108"/>
      <c r="G471" s="108"/>
      <c r="H471" s="108"/>
      <c r="I471" s="108"/>
      <c r="J471" s="109"/>
      <c r="K471" s="35">
        <v>0</v>
      </c>
      <c r="L471" s="109"/>
      <c r="M471" s="106" t="s">
        <v>82</v>
      </c>
      <c r="N471" s="108"/>
      <c r="O471" s="109"/>
      <c r="P471" s="38">
        <v>1</v>
      </c>
      <c r="Q471" s="19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</row>
    <row r="472" spans="1:82" s="4" customFormat="1" ht="10.5" customHeight="1" thickBot="1">
      <c r="A472" s="103"/>
      <c r="B472" s="41"/>
      <c r="C472" s="102"/>
      <c r="D472" s="119"/>
      <c r="E472" s="106" t="s">
        <v>487</v>
      </c>
      <c r="F472" s="108"/>
      <c r="G472" s="108"/>
      <c r="H472" s="108"/>
      <c r="I472" s="108"/>
      <c r="J472" s="109"/>
      <c r="K472" s="35">
        <v>1</v>
      </c>
      <c r="L472" s="109">
        <v>0</v>
      </c>
      <c r="M472" s="605"/>
      <c r="N472" s="104"/>
      <c r="O472" s="105"/>
      <c r="P472" s="38">
        <v>0</v>
      </c>
      <c r="Q472" s="19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</row>
    <row r="473" spans="1:82" s="4" customFormat="1" ht="10.5" customHeight="1" thickBot="1">
      <c r="A473" s="103"/>
      <c r="B473" s="1085" t="s">
        <v>50</v>
      </c>
      <c r="C473" s="1086"/>
      <c r="D473" s="1108"/>
      <c r="E473" s="154"/>
      <c r="F473" s="152"/>
      <c r="G473" s="152"/>
      <c r="H473" s="152"/>
      <c r="I473" s="152"/>
      <c r="J473" s="153"/>
      <c r="K473" s="375">
        <f>SUM(K437:K472)</f>
        <v>111</v>
      </c>
      <c r="L473" s="376">
        <f>SUM(L437:L472)</f>
        <v>141</v>
      </c>
      <c r="M473" s="377"/>
      <c r="N473" s="378"/>
      <c r="O473" s="376"/>
      <c r="P473" s="378">
        <f>SUM(P437:P472)</f>
        <v>111</v>
      </c>
      <c r="Q473" s="128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</row>
    <row r="474" spans="1:82" s="4" customFormat="1" ht="10.5" customHeight="1" thickTop="1">
      <c r="A474" s="103"/>
      <c r="B474" s="1087" t="s">
        <v>73</v>
      </c>
      <c r="C474" s="1087"/>
      <c r="D474" s="1087"/>
      <c r="E474" s="1109"/>
      <c r="F474" s="1110"/>
      <c r="G474" s="1110"/>
      <c r="H474" s="1110"/>
      <c r="I474" s="1110"/>
      <c r="J474" s="1111"/>
      <c r="K474" s="129">
        <f>K436+K473</f>
        <v>225</v>
      </c>
      <c r="L474" s="165">
        <f>L436+L473</f>
        <v>316</v>
      </c>
      <c r="M474" s="1109"/>
      <c r="N474" s="1110"/>
      <c r="O474" s="1111"/>
      <c r="P474" s="548">
        <f>P436+P473</f>
        <v>225</v>
      </c>
      <c r="Q474" s="128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</row>
    <row r="475" spans="2:17" s="20" customFormat="1" ht="15" customHeight="1">
      <c r="B475" s="120"/>
      <c r="C475" s="120"/>
      <c r="D475" s="120"/>
      <c r="E475" s="102"/>
      <c r="F475" s="102"/>
      <c r="G475" s="102"/>
      <c r="H475" s="102"/>
      <c r="I475" s="102"/>
      <c r="J475" s="102"/>
      <c r="K475" s="41"/>
      <c r="L475" s="41"/>
      <c r="M475" s="116"/>
      <c r="N475" s="116"/>
      <c r="O475" s="116"/>
      <c r="P475" s="41"/>
      <c r="Q475" s="41"/>
    </row>
    <row r="476" spans="1:18" s="18" customFormat="1" ht="10.5" customHeight="1" thickBot="1">
      <c r="A476" s="20"/>
      <c r="L476" s="20"/>
      <c r="M476" s="20"/>
      <c r="N476" s="20"/>
      <c r="O476" s="20"/>
      <c r="P476" s="20"/>
      <c r="Q476" s="20"/>
      <c r="R476" s="20"/>
    </row>
    <row r="477" spans="1:18" s="18" customFormat="1" ht="10.5" customHeight="1" thickBot="1">
      <c r="A477" s="185" t="s">
        <v>101</v>
      </c>
      <c r="B477" s="186"/>
      <c r="C477" s="186"/>
      <c r="D477" s="187"/>
      <c r="L477" s="20"/>
      <c r="M477" s="20"/>
      <c r="N477" s="20"/>
      <c r="O477" s="20"/>
      <c r="P477" s="20"/>
      <c r="Q477" s="20"/>
      <c r="R477" s="20"/>
    </row>
    <row r="478" spans="1:18" s="18" customFormat="1" ht="10.5" customHeight="1">
      <c r="A478" s="20"/>
      <c r="L478" s="20"/>
      <c r="M478" s="20"/>
      <c r="N478" s="20"/>
      <c r="O478" s="20"/>
      <c r="P478" s="20"/>
      <c r="Q478" s="20"/>
      <c r="R478" s="20"/>
    </row>
    <row r="479" spans="1:17" s="18" customFormat="1" ht="10.5" customHeight="1" thickBot="1">
      <c r="A479" s="20"/>
      <c r="E479" s="66"/>
      <c r="F479" s="66"/>
      <c r="G479" s="66"/>
      <c r="H479" s="66"/>
      <c r="I479" s="66"/>
      <c r="J479" s="66"/>
      <c r="L479" s="20"/>
      <c r="M479" s="66"/>
      <c r="N479" s="66"/>
      <c r="O479" s="66"/>
      <c r="P479" s="20"/>
      <c r="Q479" s="66"/>
    </row>
    <row r="480" spans="1:82" ht="15.75" customHeight="1" thickBot="1">
      <c r="A480" s="20"/>
      <c r="B480" s="18"/>
      <c r="C480" s="20"/>
      <c r="E480" s="1088" t="s">
        <v>75</v>
      </c>
      <c r="F480" s="1089"/>
      <c r="G480" s="1089"/>
      <c r="H480" s="1089"/>
      <c r="I480" s="1089"/>
      <c r="J480" s="1089"/>
      <c r="K480" s="280" t="s">
        <v>80</v>
      </c>
      <c r="L480" s="162" t="s">
        <v>72</v>
      </c>
      <c r="M480" s="1090" t="s">
        <v>71</v>
      </c>
      <c r="N480" s="1091"/>
      <c r="O480" s="1092"/>
      <c r="P480" s="546" t="s">
        <v>81</v>
      </c>
      <c r="Q480" s="576" t="s">
        <v>254</v>
      </c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</row>
    <row r="481" spans="1:82" s="4" customFormat="1" ht="10.5" customHeight="1" thickBot="1">
      <c r="A481" s="103"/>
      <c r="B481" s="1093" t="s">
        <v>76</v>
      </c>
      <c r="C481" s="1093"/>
      <c r="D481" s="1094"/>
      <c r="E481" s="1095" t="s">
        <v>406</v>
      </c>
      <c r="F481" s="1096"/>
      <c r="G481" s="1096"/>
      <c r="H481" s="1096"/>
      <c r="I481" s="1096"/>
      <c r="J481" s="1097"/>
      <c r="K481" s="169">
        <v>7</v>
      </c>
      <c r="L481" s="163">
        <v>0</v>
      </c>
      <c r="M481" s="1098" t="s">
        <v>102</v>
      </c>
      <c r="N481" s="1099"/>
      <c r="O481" s="1100"/>
      <c r="P481" s="125">
        <v>51</v>
      </c>
      <c r="Q481" s="170">
        <v>8</v>
      </c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</row>
    <row r="482" spans="1:82" s="4" customFormat="1" ht="10.5" customHeight="1">
      <c r="A482" s="103"/>
      <c r="B482" s="41"/>
      <c r="C482" s="41"/>
      <c r="D482" s="41"/>
      <c r="E482" s="158" t="s">
        <v>483</v>
      </c>
      <c r="F482" s="176"/>
      <c r="G482" s="108"/>
      <c r="H482" s="108"/>
      <c r="I482" s="108"/>
      <c r="J482" s="109"/>
      <c r="K482" s="170">
        <v>11</v>
      </c>
      <c r="L482" s="109">
        <v>0</v>
      </c>
      <c r="M482" s="106"/>
      <c r="N482" s="108"/>
      <c r="O482" s="140"/>
      <c r="P482" s="107"/>
      <c r="Q482" s="174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</row>
    <row r="483" spans="1:82" s="4" customFormat="1" ht="10.5" customHeight="1">
      <c r="A483" s="103"/>
      <c r="B483" s="41"/>
      <c r="C483" s="41"/>
      <c r="D483" s="41"/>
      <c r="E483" s="106" t="s">
        <v>311</v>
      </c>
      <c r="F483" s="139"/>
      <c r="G483" s="108"/>
      <c r="H483" s="108"/>
      <c r="I483" s="108"/>
      <c r="J483" s="109"/>
      <c r="K483" s="170">
        <v>8</v>
      </c>
      <c r="L483" s="109">
        <v>0</v>
      </c>
      <c r="M483" s="106"/>
      <c r="N483" s="108"/>
      <c r="O483" s="140"/>
      <c r="P483" s="107"/>
      <c r="Q483" s="174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</row>
    <row r="484" spans="1:82" s="4" customFormat="1" ht="10.5" customHeight="1">
      <c r="A484" s="103"/>
      <c r="B484" s="41"/>
      <c r="C484" s="41"/>
      <c r="D484" s="41"/>
      <c r="E484" s="106" t="s">
        <v>260</v>
      </c>
      <c r="F484" s="139"/>
      <c r="G484" s="108"/>
      <c r="H484" s="108"/>
      <c r="I484" s="108"/>
      <c r="J484" s="109"/>
      <c r="K484" s="170">
        <v>4</v>
      </c>
      <c r="L484" s="109">
        <v>0</v>
      </c>
      <c r="M484" s="106"/>
      <c r="N484" s="108"/>
      <c r="O484" s="140"/>
      <c r="P484" s="107"/>
      <c r="Q484" s="174">
        <v>8</v>
      </c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</row>
    <row r="485" spans="1:82" s="4" customFormat="1" ht="10.5" customHeight="1">
      <c r="A485" s="103"/>
      <c r="B485" s="41"/>
      <c r="C485" s="41"/>
      <c r="D485" s="41"/>
      <c r="E485" s="106" t="s">
        <v>307</v>
      </c>
      <c r="F485" s="139"/>
      <c r="G485" s="108"/>
      <c r="H485" s="108"/>
      <c r="I485" s="108"/>
      <c r="J485" s="109"/>
      <c r="K485" s="170">
        <v>0</v>
      </c>
      <c r="L485" s="109">
        <v>2</v>
      </c>
      <c r="M485" s="106"/>
      <c r="N485" s="108"/>
      <c r="O485" s="140"/>
      <c r="P485" s="107"/>
      <c r="Q485" s="174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</row>
    <row r="486" spans="1:82" s="4" customFormat="1" ht="10.5" customHeight="1">
      <c r="A486" s="103"/>
      <c r="B486" s="41"/>
      <c r="C486" s="41"/>
      <c r="D486" s="41"/>
      <c r="E486" s="106" t="s">
        <v>372</v>
      </c>
      <c r="F486" s="139"/>
      <c r="G486" s="108"/>
      <c r="H486" s="108"/>
      <c r="I486" s="108"/>
      <c r="J486" s="109"/>
      <c r="K486" s="170">
        <v>5</v>
      </c>
      <c r="L486" s="109">
        <v>0</v>
      </c>
      <c r="M486" s="106"/>
      <c r="N486" s="108"/>
      <c r="O486" s="140"/>
      <c r="P486" s="107"/>
      <c r="Q486" s="174">
        <v>8</v>
      </c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</row>
    <row r="487" spans="1:82" s="4" customFormat="1" ht="10.5" customHeight="1">
      <c r="A487" s="103"/>
      <c r="B487" s="41"/>
      <c r="C487" s="41"/>
      <c r="D487" s="41"/>
      <c r="E487" s="106" t="s">
        <v>376</v>
      </c>
      <c r="F487" s="139"/>
      <c r="G487" s="108"/>
      <c r="H487" s="108"/>
      <c r="I487" s="108"/>
      <c r="J487" s="109"/>
      <c r="K487" s="170">
        <v>5</v>
      </c>
      <c r="L487" s="109">
        <v>0</v>
      </c>
      <c r="M487" s="106"/>
      <c r="N487" s="108"/>
      <c r="O487" s="140"/>
      <c r="P487" s="107"/>
      <c r="Q487" s="174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</row>
    <row r="488" spans="1:82" s="4" customFormat="1" ht="10.5" customHeight="1">
      <c r="A488" s="103"/>
      <c r="B488" s="41"/>
      <c r="C488" s="41"/>
      <c r="D488" s="41"/>
      <c r="E488" s="106" t="s">
        <v>407</v>
      </c>
      <c r="F488" s="139"/>
      <c r="G488" s="108"/>
      <c r="H488" s="108"/>
      <c r="I488" s="108"/>
      <c r="J488" s="109"/>
      <c r="K488" s="170">
        <v>6</v>
      </c>
      <c r="L488" s="109">
        <v>10</v>
      </c>
      <c r="M488" s="106"/>
      <c r="N488" s="108"/>
      <c r="O488" s="140"/>
      <c r="P488" s="107"/>
      <c r="Q488" s="174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</row>
    <row r="489" spans="1:82" s="4" customFormat="1" ht="10.5" customHeight="1">
      <c r="A489" s="103"/>
      <c r="B489" s="41"/>
      <c r="C489" s="41"/>
      <c r="D489" s="41"/>
      <c r="E489" s="106" t="s">
        <v>263</v>
      </c>
      <c r="F489" s="139"/>
      <c r="G489" s="108"/>
      <c r="H489" s="108"/>
      <c r="I489" s="108"/>
      <c r="J489" s="109"/>
      <c r="K489" s="170">
        <v>0</v>
      </c>
      <c r="L489" s="109">
        <v>1</v>
      </c>
      <c r="M489" s="106"/>
      <c r="N489" s="108"/>
      <c r="O489" s="140"/>
      <c r="P489" s="107"/>
      <c r="Q489" s="174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</row>
    <row r="490" spans="1:82" s="4" customFormat="1" ht="10.5" customHeight="1">
      <c r="A490" s="103"/>
      <c r="B490" s="41"/>
      <c r="C490" s="41"/>
      <c r="D490" s="41"/>
      <c r="E490" s="106" t="s">
        <v>265</v>
      </c>
      <c r="F490" s="139"/>
      <c r="G490" s="108"/>
      <c r="H490" s="108"/>
      <c r="I490" s="108"/>
      <c r="J490" s="109"/>
      <c r="K490" s="170">
        <v>1</v>
      </c>
      <c r="L490" s="109">
        <v>3</v>
      </c>
      <c r="M490" s="106"/>
      <c r="N490" s="108"/>
      <c r="O490" s="140"/>
      <c r="P490" s="107"/>
      <c r="Q490" s="174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</row>
    <row r="491" spans="1:82" s="4" customFormat="1" ht="10.5" customHeight="1">
      <c r="A491" s="103"/>
      <c r="B491" s="41"/>
      <c r="C491" s="41"/>
      <c r="D491" s="41"/>
      <c r="E491" s="106" t="s">
        <v>269</v>
      </c>
      <c r="F491" s="139"/>
      <c r="G491" s="108"/>
      <c r="H491" s="108"/>
      <c r="I491" s="108"/>
      <c r="J491" s="109"/>
      <c r="K491" s="170">
        <v>3</v>
      </c>
      <c r="L491" s="109">
        <v>3</v>
      </c>
      <c r="M491" s="106"/>
      <c r="N491" s="108"/>
      <c r="O491" s="140"/>
      <c r="P491" s="107"/>
      <c r="Q491" s="174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</row>
    <row r="492" spans="1:82" s="4" customFormat="1" ht="10.5" customHeight="1">
      <c r="A492" s="103"/>
      <c r="B492" s="41"/>
      <c r="C492" s="41"/>
      <c r="D492" s="41"/>
      <c r="E492" s="106" t="s">
        <v>450</v>
      </c>
      <c r="F492" s="139"/>
      <c r="G492" s="108"/>
      <c r="H492" s="108"/>
      <c r="I492" s="108"/>
      <c r="J492" s="109"/>
      <c r="K492" s="170">
        <v>2</v>
      </c>
      <c r="L492" s="109">
        <v>0</v>
      </c>
      <c r="M492" s="106"/>
      <c r="N492" s="108"/>
      <c r="O492" s="140"/>
      <c r="P492" s="107"/>
      <c r="Q492" s="174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</row>
    <row r="493" spans="1:82" s="4" customFormat="1" ht="10.5" customHeight="1">
      <c r="A493" s="103"/>
      <c r="B493" s="41"/>
      <c r="C493" s="41"/>
      <c r="D493" s="41"/>
      <c r="E493" s="106" t="s">
        <v>484</v>
      </c>
      <c r="F493" s="139"/>
      <c r="G493" s="108"/>
      <c r="H493" s="108"/>
      <c r="I493" s="108"/>
      <c r="J493" s="109"/>
      <c r="K493" s="170">
        <v>0</v>
      </c>
      <c r="L493" s="109">
        <v>1</v>
      </c>
      <c r="M493" s="106" t="s">
        <v>446</v>
      </c>
      <c r="N493" s="108"/>
      <c r="O493" s="140"/>
      <c r="P493" s="107">
        <v>1</v>
      </c>
      <c r="Q493" s="174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</row>
    <row r="494" spans="1:82" s="4" customFormat="1" ht="10.5" customHeight="1">
      <c r="A494" s="103"/>
      <c r="B494" s="41"/>
      <c r="C494" s="41"/>
      <c r="D494" s="41"/>
      <c r="E494" s="158" t="s">
        <v>375</v>
      </c>
      <c r="F494" s="139"/>
      <c r="G494" s="108"/>
      <c r="H494" s="108"/>
      <c r="I494" s="108"/>
      <c r="J494" s="109"/>
      <c r="K494" s="170">
        <v>1</v>
      </c>
      <c r="L494" s="109">
        <v>0</v>
      </c>
      <c r="M494" s="106" t="s">
        <v>223</v>
      </c>
      <c r="N494" s="108"/>
      <c r="O494" s="140"/>
      <c r="P494" s="107">
        <v>1</v>
      </c>
      <c r="Q494" s="174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</row>
    <row r="495" spans="1:82" s="4" customFormat="1" ht="10.5" customHeight="1">
      <c r="A495" s="103"/>
      <c r="B495" s="41"/>
      <c r="C495" s="41"/>
      <c r="D495" s="41"/>
      <c r="E495" s="158" t="s">
        <v>349</v>
      </c>
      <c r="F495" s="139"/>
      <c r="G495" s="108"/>
      <c r="H495" s="108"/>
      <c r="I495" s="108"/>
      <c r="J495" s="109"/>
      <c r="K495" s="170">
        <v>1</v>
      </c>
      <c r="L495" s="109">
        <v>1</v>
      </c>
      <c r="M495" s="106" t="s">
        <v>94</v>
      </c>
      <c r="N495" s="108"/>
      <c r="O495" s="140"/>
      <c r="P495" s="107">
        <v>1</v>
      </c>
      <c r="Q495" s="174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</row>
    <row r="496" spans="1:82" s="4" customFormat="1" ht="10.5" customHeight="1">
      <c r="A496" s="103"/>
      <c r="B496" s="41"/>
      <c r="C496" s="41"/>
      <c r="D496" s="41"/>
      <c r="E496" s="158" t="s">
        <v>303</v>
      </c>
      <c r="F496" s="139"/>
      <c r="G496" s="108"/>
      <c r="H496" s="108"/>
      <c r="I496" s="108"/>
      <c r="J496" s="109"/>
      <c r="K496" s="170">
        <v>0</v>
      </c>
      <c r="L496" s="109">
        <v>1</v>
      </c>
      <c r="M496" s="106"/>
      <c r="N496" s="108"/>
      <c r="O496" s="140"/>
      <c r="P496" s="107"/>
      <c r="Q496" s="174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</row>
    <row r="497" spans="1:82" s="4" customFormat="1" ht="10.5" customHeight="1">
      <c r="A497" s="103"/>
      <c r="B497" s="41"/>
      <c r="C497" s="41"/>
      <c r="D497" s="41"/>
      <c r="E497" s="158" t="s">
        <v>304</v>
      </c>
      <c r="F497" s="139"/>
      <c r="G497" s="108"/>
      <c r="H497" s="108"/>
      <c r="I497" s="108"/>
      <c r="J497" s="109"/>
      <c r="K497" s="170">
        <v>0</v>
      </c>
      <c r="L497" s="109">
        <v>1</v>
      </c>
      <c r="M497" s="106"/>
      <c r="N497" s="108"/>
      <c r="O497" s="140"/>
      <c r="P497" s="107"/>
      <c r="Q497" s="174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</row>
    <row r="498" spans="1:82" s="4" customFormat="1" ht="10.5" customHeight="1">
      <c r="A498" s="103"/>
      <c r="B498" s="41"/>
      <c r="C498" s="41"/>
      <c r="D498" s="41"/>
      <c r="E498" s="158" t="s">
        <v>387</v>
      </c>
      <c r="F498" s="139"/>
      <c r="G498" s="108"/>
      <c r="H498" s="108"/>
      <c r="I498" s="108"/>
      <c r="J498" s="109"/>
      <c r="K498" s="170">
        <v>0</v>
      </c>
      <c r="L498" s="109">
        <v>1</v>
      </c>
      <c r="M498" s="106"/>
      <c r="N498" s="108"/>
      <c r="O498" s="140"/>
      <c r="P498" s="107"/>
      <c r="Q498" s="174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</row>
    <row r="499" spans="5:17" ht="10.5" customHeight="1" thickBot="1">
      <c r="E499" s="72" t="s">
        <v>485</v>
      </c>
      <c r="F499" s="18"/>
      <c r="G499" s="18"/>
      <c r="H499" s="18"/>
      <c r="I499" s="18"/>
      <c r="J499" s="18"/>
      <c r="K499" s="327">
        <v>0</v>
      </c>
      <c r="L499" s="906">
        <v>1</v>
      </c>
      <c r="N499" s="18"/>
      <c r="P499" s="327"/>
      <c r="Q499" s="327"/>
    </row>
    <row r="500" spans="1:256" s="4" customFormat="1" ht="10.5" customHeight="1">
      <c r="A500" s="38"/>
      <c r="B500" s="1071" t="s">
        <v>50</v>
      </c>
      <c r="C500" s="1072"/>
      <c r="D500" s="1073"/>
      <c r="E500" s="223"/>
      <c r="F500" s="221"/>
      <c r="G500" s="221"/>
      <c r="H500" s="221"/>
      <c r="I500" s="221"/>
      <c r="J500" s="222"/>
      <c r="K500" s="226">
        <f>SUM(K481:K499)</f>
        <v>54</v>
      </c>
      <c r="L500" s="379">
        <f>SUM(L481:L499)</f>
        <v>25</v>
      </c>
      <c r="M500" s="224"/>
      <c r="N500" s="220"/>
      <c r="O500" s="225"/>
      <c r="P500" s="270">
        <f>SUM(P481:P498)</f>
        <v>54</v>
      </c>
      <c r="Q500" s="266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100"/>
      <c r="CF500" s="100"/>
      <c r="CG500" s="100"/>
      <c r="CH500" s="100"/>
      <c r="CI500" s="100"/>
      <c r="CJ500" s="100"/>
      <c r="CK500" s="100"/>
      <c r="CL500" s="100"/>
      <c r="CM500" s="100"/>
      <c r="CN500" s="100"/>
      <c r="CO500" s="100"/>
      <c r="CP500" s="100"/>
      <c r="CQ500" s="100"/>
      <c r="CR500" s="100"/>
      <c r="CS500" s="100"/>
      <c r="CT500" s="100"/>
      <c r="CU500" s="100"/>
      <c r="CV500" s="100"/>
      <c r="CW500" s="100"/>
      <c r="CX500" s="100"/>
      <c r="CY500" s="100"/>
      <c r="CZ500" s="100"/>
      <c r="DA500" s="100"/>
      <c r="DB500" s="100"/>
      <c r="DC500" s="100"/>
      <c r="DD500" s="100"/>
      <c r="DE500" s="100"/>
      <c r="DF500" s="100"/>
      <c r="DG500" s="100"/>
      <c r="DH500" s="100"/>
      <c r="DI500" s="100"/>
      <c r="DJ500" s="100"/>
      <c r="DK500" s="100"/>
      <c r="DL500" s="100"/>
      <c r="DM500" s="100"/>
      <c r="DN500" s="100"/>
      <c r="DO500" s="100"/>
      <c r="DP500" s="100"/>
      <c r="DQ500" s="100"/>
      <c r="DR500" s="100"/>
      <c r="DS500" s="100"/>
      <c r="DT500" s="100"/>
      <c r="DU500" s="100"/>
      <c r="DV500" s="100"/>
      <c r="DW500" s="100"/>
      <c r="DX500" s="100"/>
      <c r="DY500" s="100"/>
      <c r="DZ500" s="100"/>
      <c r="EA500" s="100"/>
      <c r="EB500" s="100"/>
      <c r="EC500" s="100"/>
      <c r="ED500" s="100"/>
      <c r="EE500" s="100"/>
      <c r="EF500" s="100"/>
      <c r="EG500" s="100"/>
      <c r="EH500" s="100"/>
      <c r="EI500" s="100"/>
      <c r="EJ500" s="100"/>
      <c r="EK500" s="100"/>
      <c r="EL500" s="100"/>
      <c r="EM500" s="100"/>
      <c r="EN500" s="100"/>
      <c r="EO500" s="100"/>
      <c r="EP500" s="100"/>
      <c r="EQ500" s="100"/>
      <c r="ER500" s="100"/>
      <c r="ES500" s="100"/>
      <c r="ET500" s="100"/>
      <c r="EU500" s="100"/>
      <c r="EV500" s="100"/>
      <c r="EW500" s="100"/>
      <c r="EX500" s="100"/>
      <c r="EY500" s="100"/>
      <c r="EZ500" s="100"/>
      <c r="FA500" s="100"/>
      <c r="FB500" s="100"/>
      <c r="FC500" s="100"/>
      <c r="FD500" s="100"/>
      <c r="FE500" s="100"/>
      <c r="FF500" s="100"/>
      <c r="FG500" s="100"/>
      <c r="FH500" s="100"/>
      <c r="FI500" s="100"/>
      <c r="FJ500" s="100"/>
      <c r="FK500" s="100"/>
      <c r="FL500" s="100"/>
      <c r="FM500" s="100"/>
      <c r="FN500" s="100"/>
      <c r="FO500" s="100"/>
      <c r="FP500" s="100"/>
      <c r="FQ500" s="100"/>
      <c r="FR500" s="100"/>
      <c r="FS500" s="100"/>
      <c r="FT500" s="100"/>
      <c r="FU500" s="100"/>
      <c r="FV500" s="100"/>
      <c r="FW500" s="100"/>
      <c r="FX500" s="100"/>
      <c r="FY500" s="100"/>
      <c r="FZ500" s="100"/>
      <c r="GA500" s="100"/>
      <c r="GB500" s="100"/>
      <c r="GC500" s="100"/>
      <c r="GD500" s="100"/>
      <c r="GE500" s="100"/>
      <c r="GF500" s="100"/>
      <c r="GG500" s="100"/>
      <c r="GH500" s="100"/>
      <c r="GI500" s="100"/>
      <c r="GJ500" s="100"/>
      <c r="GK500" s="100"/>
      <c r="GL500" s="100"/>
      <c r="GM500" s="100"/>
      <c r="GN500" s="100"/>
      <c r="GO500" s="100"/>
      <c r="GP500" s="100"/>
      <c r="GQ500" s="100"/>
      <c r="GR500" s="100"/>
      <c r="GS500" s="100"/>
      <c r="GT500" s="100"/>
      <c r="GU500" s="100"/>
      <c r="GV500" s="100"/>
      <c r="GW500" s="100"/>
      <c r="GX500" s="100"/>
      <c r="GY500" s="100"/>
      <c r="GZ500" s="100"/>
      <c r="HA500" s="100"/>
      <c r="HB500" s="100"/>
      <c r="HC500" s="100"/>
      <c r="HD500" s="100"/>
      <c r="HE500" s="100"/>
      <c r="HF500" s="100"/>
      <c r="HG500" s="100"/>
      <c r="HH500" s="100"/>
      <c r="HI500" s="100"/>
      <c r="HJ500" s="100"/>
      <c r="HK500" s="100"/>
      <c r="HL500" s="100"/>
      <c r="HM500" s="100"/>
      <c r="HN500" s="100"/>
      <c r="HO500" s="100"/>
      <c r="HP500" s="100"/>
      <c r="HQ500" s="100"/>
      <c r="HR500" s="100"/>
      <c r="HS500" s="100"/>
      <c r="HT500" s="100"/>
      <c r="HU500" s="100"/>
      <c r="HV500" s="100"/>
      <c r="HW500" s="100"/>
      <c r="HX500" s="100"/>
      <c r="HY500" s="100"/>
      <c r="HZ500" s="100"/>
      <c r="IA500" s="100"/>
      <c r="IB500" s="100"/>
      <c r="IC500" s="100"/>
      <c r="ID500" s="100"/>
      <c r="IE500" s="100"/>
      <c r="IF500" s="100"/>
      <c r="IG500" s="100"/>
      <c r="IH500" s="100"/>
      <c r="II500" s="100"/>
      <c r="IJ500" s="100"/>
      <c r="IK500" s="100"/>
      <c r="IL500" s="100"/>
      <c r="IM500" s="100"/>
      <c r="IN500" s="100"/>
      <c r="IO500" s="100"/>
      <c r="IP500" s="100"/>
      <c r="IQ500" s="100"/>
      <c r="IR500" s="100"/>
      <c r="IS500" s="100"/>
      <c r="IT500" s="100"/>
      <c r="IU500" s="100"/>
      <c r="IV500" s="100"/>
    </row>
    <row r="501" spans="1:18" s="20" customFormat="1" ht="11.25" customHeight="1">
      <c r="A501" s="103"/>
      <c r="B501" s="1074" t="s">
        <v>77</v>
      </c>
      <c r="C501" s="1075"/>
      <c r="D501" s="1075"/>
      <c r="E501" s="1076"/>
      <c r="F501" s="1076"/>
      <c r="G501" s="1076"/>
      <c r="H501" s="1076"/>
      <c r="I501" s="1076"/>
      <c r="J501" s="1076"/>
      <c r="K501" s="292"/>
      <c r="L501" s="291"/>
      <c r="M501" s="1076"/>
      <c r="N501" s="1076"/>
      <c r="O501" s="1076"/>
      <c r="P501" s="553"/>
      <c r="Q501" s="292"/>
      <c r="R501" s="28"/>
    </row>
    <row r="502" spans="1:256" s="4" customFormat="1" ht="10.5" customHeight="1">
      <c r="A502" s="103"/>
      <c r="B502" s="1080"/>
      <c r="C502" s="1081"/>
      <c r="D502" s="1082"/>
      <c r="E502" s="106" t="s">
        <v>405</v>
      </c>
      <c r="F502" s="139"/>
      <c r="G502" s="108"/>
      <c r="H502" s="108"/>
      <c r="I502" s="108"/>
      <c r="J502" s="109"/>
      <c r="K502" s="35">
        <v>10</v>
      </c>
      <c r="L502" s="109">
        <v>17</v>
      </c>
      <c r="M502" s="106" t="s">
        <v>82</v>
      </c>
      <c r="N502" s="108"/>
      <c r="O502" s="140"/>
      <c r="P502" s="130">
        <v>55</v>
      </c>
      <c r="Q502" s="19">
        <v>8</v>
      </c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1"/>
      <c r="CF502" s="31"/>
      <c r="CG502" s="31"/>
      <c r="CH502" s="31"/>
      <c r="CI502" s="31"/>
      <c r="CJ502" s="31"/>
      <c r="CK502" s="31"/>
      <c r="CL502" s="31"/>
      <c r="CM502" s="31"/>
      <c r="CN502" s="31"/>
      <c r="CO502" s="31"/>
      <c r="CP502" s="31"/>
      <c r="CQ502" s="31"/>
      <c r="CR502" s="31"/>
      <c r="CS502" s="31"/>
      <c r="CT502" s="31"/>
      <c r="CU502" s="31"/>
      <c r="CV502" s="31"/>
      <c r="CW502" s="31"/>
      <c r="CX502" s="31"/>
      <c r="CY502" s="31"/>
      <c r="CZ502" s="31"/>
      <c r="DA502" s="31"/>
      <c r="DB502" s="31"/>
      <c r="DC502" s="31"/>
      <c r="DD502" s="31"/>
      <c r="DE502" s="31"/>
      <c r="DF502" s="31"/>
      <c r="DG502" s="31"/>
      <c r="DH502" s="31"/>
      <c r="DI502" s="31"/>
      <c r="DJ502" s="31"/>
      <c r="DK502" s="31"/>
      <c r="DL502" s="31"/>
      <c r="DM502" s="31"/>
      <c r="DN502" s="31"/>
      <c r="DO502" s="31"/>
      <c r="DP502" s="31"/>
      <c r="DQ502" s="31"/>
      <c r="DR502" s="31"/>
      <c r="DS502" s="31"/>
      <c r="DT502" s="31"/>
      <c r="DU502" s="31"/>
      <c r="DV502" s="31"/>
      <c r="DW502" s="31"/>
      <c r="DX502" s="31"/>
      <c r="DY502" s="31"/>
      <c r="DZ502" s="31"/>
      <c r="EA502" s="31"/>
      <c r="EB502" s="31"/>
      <c r="EC502" s="31"/>
      <c r="ED502" s="31"/>
      <c r="EE502" s="31"/>
      <c r="EF502" s="31"/>
      <c r="EG502" s="31"/>
      <c r="EH502" s="31"/>
      <c r="EI502" s="31"/>
      <c r="EJ502" s="31"/>
      <c r="EK502" s="31"/>
      <c r="EL502" s="31"/>
      <c r="EM502" s="31"/>
      <c r="EN502" s="31"/>
      <c r="EO502" s="31"/>
      <c r="EP502" s="31"/>
      <c r="EQ502" s="31"/>
      <c r="ER502" s="31"/>
      <c r="ES502" s="31"/>
      <c r="ET502" s="31"/>
      <c r="EU502" s="31"/>
      <c r="EV502" s="31"/>
      <c r="EW502" s="31"/>
      <c r="EX502" s="31"/>
      <c r="EY502" s="31"/>
      <c r="EZ502" s="31"/>
      <c r="FA502" s="31"/>
      <c r="FB502" s="31"/>
      <c r="FC502" s="31"/>
      <c r="FD502" s="31"/>
      <c r="FE502" s="31"/>
      <c r="FF502" s="31"/>
      <c r="FG502" s="31"/>
      <c r="FH502" s="31"/>
      <c r="FI502" s="31"/>
      <c r="FJ502" s="31"/>
      <c r="FK502" s="31"/>
      <c r="FL502" s="31"/>
      <c r="FM502" s="31"/>
      <c r="FN502" s="31"/>
      <c r="FO502" s="31"/>
      <c r="FP502" s="31"/>
      <c r="FQ502" s="31"/>
      <c r="FR502" s="31"/>
      <c r="FS502" s="31"/>
      <c r="FT502" s="31"/>
      <c r="FU502" s="31"/>
      <c r="FV502" s="31"/>
      <c r="FW502" s="31"/>
      <c r="FX502" s="31"/>
      <c r="FY502" s="31"/>
      <c r="FZ502" s="31"/>
      <c r="GA502" s="31"/>
      <c r="GB502" s="31"/>
      <c r="GC502" s="31"/>
      <c r="GD502" s="31"/>
      <c r="GE502" s="31"/>
      <c r="GF502" s="31"/>
      <c r="GG502" s="31"/>
      <c r="GH502" s="31"/>
      <c r="GI502" s="31"/>
      <c r="GJ502" s="31"/>
      <c r="GK502" s="31"/>
      <c r="GL502" s="31"/>
      <c r="GM502" s="31"/>
      <c r="GN502" s="31"/>
      <c r="GO502" s="31"/>
      <c r="GP502" s="31"/>
      <c r="GQ502" s="31"/>
      <c r="GR502" s="31"/>
      <c r="GS502" s="31"/>
      <c r="GT502" s="31"/>
      <c r="GU502" s="31"/>
      <c r="GV502" s="31"/>
      <c r="GW502" s="31"/>
      <c r="GX502" s="31"/>
      <c r="GY502" s="31"/>
      <c r="GZ502" s="31"/>
      <c r="HA502" s="31"/>
      <c r="HB502" s="31"/>
      <c r="HC502" s="31"/>
      <c r="HD502" s="31"/>
      <c r="HE502" s="31"/>
      <c r="HF502" s="31"/>
      <c r="HG502" s="31"/>
      <c r="HH502" s="31"/>
      <c r="HI502" s="31"/>
      <c r="HJ502" s="31"/>
      <c r="HK502" s="31"/>
      <c r="HL502" s="31"/>
      <c r="HM502" s="31"/>
      <c r="HN502" s="31"/>
      <c r="HO502" s="31"/>
      <c r="HP502" s="31"/>
      <c r="HQ502" s="31"/>
      <c r="HR502" s="31"/>
      <c r="HS502" s="31"/>
      <c r="HT502" s="31"/>
      <c r="HU502" s="31"/>
      <c r="HV502" s="31"/>
      <c r="HW502" s="31"/>
      <c r="HX502" s="31"/>
      <c r="HY502" s="31"/>
      <c r="HZ502" s="31"/>
      <c r="IA502" s="31"/>
      <c r="IB502" s="31"/>
      <c r="IC502" s="31"/>
      <c r="ID502" s="31"/>
      <c r="IE502" s="31"/>
      <c r="IF502" s="31"/>
      <c r="IG502" s="31"/>
      <c r="IH502" s="31"/>
      <c r="II502" s="31"/>
      <c r="IJ502" s="31"/>
      <c r="IK502" s="31"/>
      <c r="IL502" s="31"/>
      <c r="IM502" s="31"/>
      <c r="IN502" s="31"/>
      <c r="IO502" s="31"/>
      <c r="IP502" s="31"/>
      <c r="IQ502" s="31"/>
      <c r="IR502" s="31"/>
      <c r="IS502" s="31"/>
      <c r="IT502" s="31"/>
      <c r="IU502" s="31"/>
      <c r="IV502" s="31"/>
    </row>
    <row r="503" spans="1:82" s="4" customFormat="1" ht="10.5" customHeight="1">
      <c r="A503" s="103"/>
      <c r="B503" s="1083"/>
      <c r="C503" s="1029"/>
      <c r="D503" s="1084"/>
      <c r="E503" s="106" t="s">
        <v>406</v>
      </c>
      <c r="F503" s="139"/>
      <c r="G503" s="108"/>
      <c r="H503" s="108"/>
      <c r="I503" s="108"/>
      <c r="J503" s="109"/>
      <c r="K503" s="35">
        <v>9</v>
      </c>
      <c r="L503" s="109">
        <v>33</v>
      </c>
      <c r="M503" s="106"/>
      <c r="N503" s="108"/>
      <c r="O503" s="140"/>
      <c r="P503" s="130"/>
      <c r="Q503" s="19">
        <v>8</v>
      </c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</row>
    <row r="504" spans="1:82" s="4" customFormat="1" ht="10.5" customHeight="1">
      <c r="A504" s="103"/>
      <c r="B504" s="1083"/>
      <c r="C504" s="1029"/>
      <c r="D504" s="1084"/>
      <c r="E504" s="106" t="s">
        <v>311</v>
      </c>
      <c r="F504" s="139"/>
      <c r="G504" s="108"/>
      <c r="H504" s="108"/>
      <c r="I504" s="108"/>
      <c r="J504" s="109"/>
      <c r="K504" s="19">
        <v>7</v>
      </c>
      <c r="L504" s="157">
        <v>12</v>
      </c>
      <c r="M504" s="106"/>
      <c r="N504" s="108"/>
      <c r="O504" s="140"/>
      <c r="P504" s="131"/>
      <c r="Q504" s="19">
        <v>8</v>
      </c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</row>
    <row r="505" spans="1:82" s="4" customFormat="1" ht="10.5" customHeight="1">
      <c r="A505" s="103"/>
      <c r="B505" s="1083"/>
      <c r="C505" s="1029"/>
      <c r="D505" s="1084"/>
      <c r="E505" s="106" t="s">
        <v>260</v>
      </c>
      <c r="F505" s="139"/>
      <c r="G505" s="108"/>
      <c r="H505" s="108"/>
      <c r="I505" s="108"/>
      <c r="J505" s="109"/>
      <c r="K505" s="19">
        <v>6</v>
      </c>
      <c r="L505" s="157">
        <v>9</v>
      </c>
      <c r="M505" s="183"/>
      <c r="N505" s="145"/>
      <c r="O505" s="117"/>
      <c r="P505" s="131"/>
      <c r="Q505" s="19">
        <v>8</v>
      </c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</row>
    <row r="506" spans="1:82" s="4" customFormat="1" ht="10.5" customHeight="1">
      <c r="A506" s="103"/>
      <c r="B506" s="1083"/>
      <c r="C506" s="1029"/>
      <c r="D506" s="1084"/>
      <c r="E506" s="106" t="s">
        <v>372</v>
      </c>
      <c r="F506" s="139"/>
      <c r="G506" s="108"/>
      <c r="H506" s="108"/>
      <c r="I506" s="108"/>
      <c r="J506" s="109"/>
      <c r="K506" s="19">
        <v>11</v>
      </c>
      <c r="L506" s="157">
        <v>34</v>
      </c>
      <c r="M506" s="183"/>
      <c r="N506" s="145"/>
      <c r="O506" s="117"/>
      <c r="P506" s="131"/>
      <c r="Q506" s="19">
        <v>8</v>
      </c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</row>
    <row r="507" spans="1:82" s="4" customFormat="1" ht="10.5" customHeight="1">
      <c r="A507" s="103"/>
      <c r="B507" s="1083"/>
      <c r="C507" s="1029"/>
      <c r="D507" s="1084"/>
      <c r="E507" s="106" t="s">
        <v>376</v>
      </c>
      <c r="F507" s="139"/>
      <c r="G507" s="108"/>
      <c r="H507" s="108"/>
      <c r="I507" s="108"/>
      <c r="J507" s="109"/>
      <c r="K507" s="19">
        <v>2</v>
      </c>
      <c r="L507" s="157">
        <v>5</v>
      </c>
      <c r="M507" s="183"/>
      <c r="N507" s="145"/>
      <c r="O507" s="117"/>
      <c r="P507" s="131"/>
      <c r="Q507" s="19">
        <v>8</v>
      </c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</row>
    <row r="508" spans="1:82" s="4" customFormat="1" ht="10.5" customHeight="1">
      <c r="A508" s="103"/>
      <c r="B508" s="1083"/>
      <c r="C508" s="1029"/>
      <c r="D508" s="1084"/>
      <c r="E508" s="106" t="s">
        <v>407</v>
      </c>
      <c r="F508" s="139"/>
      <c r="G508" s="108"/>
      <c r="H508" s="108"/>
      <c r="I508" s="108"/>
      <c r="J508" s="109"/>
      <c r="K508" s="19">
        <v>3</v>
      </c>
      <c r="L508" s="157">
        <v>15</v>
      </c>
      <c r="M508" s="183"/>
      <c r="N508" s="145"/>
      <c r="O508" s="117"/>
      <c r="P508" s="131"/>
      <c r="Q508" s="19">
        <v>8</v>
      </c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</row>
    <row r="509" spans="1:82" s="4" customFormat="1" ht="10.5" customHeight="1">
      <c r="A509" s="103"/>
      <c r="B509" s="1083"/>
      <c r="C509" s="1029"/>
      <c r="D509" s="1084"/>
      <c r="E509" s="106" t="s">
        <v>263</v>
      </c>
      <c r="F509" s="139"/>
      <c r="G509" s="108"/>
      <c r="H509" s="108"/>
      <c r="I509" s="108"/>
      <c r="J509" s="281"/>
      <c r="K509" s="19">
        <v>1</v>
      </c>
      <c r="L509" s="157">
        <v>1</v>
      </c>
      <c r="M509" s="183"/>
      <c r="N509" s="145"/>
      <c r="O509" s="117"/>
      <c r="P509" s="131"/>
      <c r="Q509" s="19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</row>
    <row r="510" spans="1:82" s="4" customFormat="1" ht="10.5" customHeight="1">
      <c r="A510" s="103"/>
      <c r="B510" s="1083"/>
      <c r="C510" s="1029"/>
      <c r="D510" s="1084"/>
      <c r="E510" s="108" t="s">
        <v>265</v>
      </c>
      <c r="F510" s="108"/>
      <c r="G510" s="108"/>
      <c r="H510" s="108"/>
      <c r="I510" s="108"/>
      <c r="J510" s="281"/>
      <c r="K510" s="19">
        <v>2</v>
      </c>
      <c r="L510" s="157">
        <v>2</v>
      </c>
      <c r="M510" s="183"/>
      <c r="N510" s="145"/>
      <c r="O510" s="117"/>
      <c r="P510" s="131"/>
      <c r="Q510" s="19">
        <v>8</v>
      </c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</row>
    <row r="511" spans="1:82" s="4" customFormat="1" ht="10.5" customHeight="1">
      <c r="A511" s="103"/>
      <c r="B511" s="1083"/>
      <c r="C511" s="1029"/>
      <c r="D511" s="1084"/>
      <c r="E511" s="108" t="s">
        <v>269</v>
      </c>
      <c r="F511" s="108"/>
      <c r="G511" s="108"/>
      <c r="H511" s="108"/>
      <c r="I511" s="108"/>
      <c r="J511" s="281"/>
      <c r="K511" s="19">
        <v>3</v>
      </c>
      <c r="L511" s="157">
        <v>4</v>
      </c>
      <c r="M511" s="183"/>
      <c r="N511" s="145"/>
      <c r="O511" s="117"/>
      <c r="P511" s="131"/>
      <c r="Q511" s="19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</row>
    <row r="512" spans="1:82" s="4" customFormat="1" ht="10.5" customHeight="1">
      <c r="A512" s="103"/>
      <c r="B512" s="1083"/>
      <c r="C512" s="1029"/>
      <c r="D512" s="1084"/>
      <c r="E512" s="108" t="s">
        <v>307</v>
      </c>
      <c r="F512" s="108"/>
      <c r="G512" s="108"/>
      <c r="H512" s="108"/>
      <c r="I512" s="108"/>
      <c r="J512" s="281"/>
      <c r="K512" s="19">
        <v>1</v>
      </c>
      <c r="L512" s="157">
        <v>3</v>
      </c>
      <c r="M512" s="183"/>
      <c r="N512" s="145"/>
      <c r="O512" s="117"/>
      <c r="P512" s="131"/>
      <c r="Q512" s="19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</row>
    <row r="513" spans="1:82" s="4" customFormat="1" ht="10.5" customHeight="1">
      <c r="A513" s="103"/>
      <c r="B513" s="1083"/>
      <c r="C513" s="1029"/>
      <c r="D513" s="1084"/>
      <c r="E513" s="108" t="s">
        <v>363</v>
      </c>
      <c r="F513" s="108"/>
      <c r="G513" s="108"/>
      <c r="H513" s="108"/>
      <c r="I513" s="108"/>
      <c r="J513" s="281"/>
      <c r="K513" s="19">
        <v>0</v>
      </c>
      <c r="L513" s="157">
        <v>1</v>
      </c>
      <c r="M513" s="183"/>
      <c r="N513" s="145"/>
      <c r="O513" s="117"/>
      <c r="P513" s="131"/>
      <c r="Q513" s="19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</row>
    <row r="514" spans="1:82" s="4" customFormat="1" ht="10.5" customHeight="1">
      <c r="A514" s="103"/>
      <c r="B514" s="1083"/>
      <c r="C514" s="1029"/>
      <c r="D514" s="1084"/>
      <c r="E514" s="108" t="s">
        <v>418</v>
      </c>
      <c r="F514" s="108"/>
      <c r="G514" s="108"/>
      <c r="H514" s="108"/>
      <c r="I514" s="108"/>
      <c r="J514" s="281"/>
      <c r="K514" s="19">
        <v>1</v>
      </c>
      <c r="L514" s="157">
        <v>1</v>
      </c>
      <c r="M514" s="183" t="s">
        <v>446</v>
      </c>
      <c r="N514" s="145"/>
      <c r="O514" s="117"/>
      <c r="P514" s="131">
        <v>1</v>
      </c>
      <c r="Q514" s="19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</row>
    <row r="515" spans="1:82" s="4" customFormat="1" ht="10.5" customHeight="1">
      <c r="A515" s="103"/>
      <c r="B515" s="41"/>
      <c r="C515" s="102"/>
      <c r="D515" s="102"/>
      <c r="E515" s="158" t="s">
        <v>303</v>
      </c>
      <c r="F515" s="156"/>
      <c r="G515" s="156"/>
      <c r="H515" s="156"/>
      <c r="I515" s="156"/>
      <c r="J515" s="282"/>
      <c r="K515" s="19">
        <v>2</v>
      </c>
      <c r="L515" s="155">
        <v>1</v>
      </c>
      <c r="M515" s="158" t="s">
        <v>276</v>
      </c>
      <c r="N515" s="156"/>
      <c r="O515" s="115"/>
      <c r="P515" s="175">
        <v>2</v>
      </c>
      <c r="Q515" s="19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</row>
    <row r="516" spans="1:82" s="4" customFormat="1" ht="10.5" customHeight="1">
      <c r="A516" s="103"/>
      <c r="B516" s="41"/>
      <c r="C516" s="102"/>
      <c r="D516" s="102"/>
      <c r="E516" s="106" t="s">
        <v>375</v>
      </c>
      <c r="F516" s="108"/>
      <c r="G516" s="108"/>
      <c r="H516" s="108"/>
      <c r="I516" s="108"/>
      <c r="J516" s="281"/>
      <c r="K516" s="19">
        <v>1</v>
      </c>
      <c r="L516" s="128">
        <v>0</v>
      </c>
      <c r="M516" s="158" t="s">
        <v>223</v>
      </c>
      <c r="N516" s="156"/>
      <c r="O516" s="115"/>
      <c r="P516" s="131">
        <v>1</v>
      </c>
      <c r="Q516" s="19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</row>
    <row r="517" spans="1:82" s="4" customFormat="1" ht="10.5" customHeight="1">
      <c r="A517" s="103"/>
      <c r="B517" s="41"/>
      <c r="C517" s="102"/>
      <c r="D517" s="102"/>
      <c r="E517" s="158" t="s">
        <v>354</v>
      </c>
      <c r="F517" s="156"/>
      <c r="G517" s="156"/>
      <c r="H517" s="114"/>
      <c r="I517" s="114"/>
      <c r="J517" s="115"/>
      <c r="K517" s="19">
        <v>1</v>
      </c>
      <c r="L517" s="128">
        <v>2</v>
      </c>
      <c r="M517" s="158" t="s">
        <v>346</v>
      </c>
      <c r="N517" s="156"/>
      <c r="O517" s="115"/>
      <c r="P517" s="29">
        <v>1</v>
      </c>
      <c r="Q517" s="99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</row>
    <row r="518" spans="1:82" s="4" customFormat="1" ht="10.5" customHeight="1">
      <c r="A518" s="103"/>
      <c r="B518" s="41"/>
      <c r="C518" s="102"/>
      <c r="D518" s="102"/>
      <c r="E518" s="158" t="s">
        <v>349</v>
      </c>
      <c r="F518" s="156"/>
      <c r="G518" s="156"/>
      <c r="H518" s="114"/>
      <c r="I518" s="114"/>
      <c r="J518" s="115"/>
      <c r="K518" s="19">
        <v>0</v>
      </c>
      <c r="L518" s="128">
        <v>1</v>
      </c>
      <c r="M518" s="158"/>
      <c r="N518" s="156"/>
      <c r="O518" s="115"/>
      <c r="P518" s="29"/>
      <c r="Q518" s="99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</row>
    <row r="519" spans="1:82" s="4" customFormat="1" ht="10.5" customHeight="1">
      <c r="A519" s="103"/>
      <c r="B519" s="41"/>
      <c r="C519" s="102"/>
      <c r="D519" s="102"/>
      <c r="E519" s="158" t="s">
        <v>484</v>
      </c>
      <c r="F519" s="156"/>
      <c r="G519" s="156"/>
      <c r="H519" s="114"/>
      <c r="I519" s="114"/>
      <c r="J519" s="115"/>
      <c r="K519" s="19">
        <v>0</v>
      </c>
      <c r="L519" s="128">
        <v>1</v>
      </c>
      <c r="M519" s="158"/>
      <c r="N519" s="156"/>
      <c r="O519" s="115"/>
      <c r="P519" s="29"/>
      <c r="Q519" s="99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</row>
    <row r="520" spans="1:82" s="4" customFormat="1" ht="10.5" customHeight="1">
      <c r="A520" s="103"/>
      <c r="B520" s="41"/>
      <c r="C520" s="102"/>
      <c r="D520" s="102"/>
      <c r="E520" s="143" t="s">
        <v>485</v>
      </c>
      <c r="F520" s="41"/>
      <c r="G520" s="41"/>
      <c r="H520" s="102"/>
      <c r="I520" s="102"/>
      <c r="J520" s="119"/>
      <c r="K520" s="168">
        <v>0</v>
      </c>
      <c r="L520" s="127">
        <v>1</v>
      </c>
      <c r="M520" s="143"/>
      <c r="N520" s="41"/>
      <c r="O520" s="119"/>
      <c r="P520" s="20"/>
      <c r="Q520" s="99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</row>
    <row r="521" spans="1:82" s="4" customFormat="1" ht="10.5" customHeight="1" thickBot="1">
      <c r="A521" s="103"/>
      <c r="B521" s="41"/>
      <c r="C521" s="102"/>
      <c r="D521" s="102"/>
      <c r="E521" s="907" t="s">
        <v>387</v>
      </c>
      <c r="F521" s="184"/>
      <c r="G521" s="184"/>
      <c r="H521" s="184"/>
      <c r="I521" s="184"/>
      <c r="J521" s="906"/>
      <c r="K521" s="4">
        <v>0</v>
      </c>
      <c r="L521" s="4">
        <v>1</v>
      </c>
      <c r="Q521" s="99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</row>
    <row r="522" spans="1:82" s="4" customFormat="1" ht="10.5" customHeight="1" thickBot="1">
      <c r="A522" s="103"/>
      <c r="B522" s="1085" t="s">
        <v>50</v>
      </c>
      <c r="C522" s="1086"/>
      <c r="D522" s="1086"/>
      <c r="E522" s="603"/>
      <c r="F522" s="602"/>
      <c r="G522" s="602"/>
      <c r="H522" s="602"/>
      <c r="I522" s="602"/>
      <c r="J522" s="604"/>
      <c r="K522" s="274">
        <f>SUM(K502:K521)</f>
        <v>60</v>
      </c>
      <c r="L522" s="297">
        <f>SUM(L502:L521)</f>
        <v>144</v>
      </c>
      <c r="M522" s="201"/>
      <c r="N522" s="202"/>
      <c r="O522" s="297"/>
      <c r="P522" s="202">
        <f>SUM(P502:P517)</f>
        <v>60</v>
      </c>
      <c r="Q522" s="565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</row>
    <row r="523" spans="1:82" s="4" customFormat="1" ht="10.5" customHeight="1" thickTop="1">
      <c r="A523" s="103"/>
      <c r="B523" s="1087" t="s">
        <v>73</v>
      </c>
      <c r="C523" s="1087"/>
      <c r="D523" s="1087"/>
      <c r="E523" s="1077"/>
      <c r="F523" s="1078"/>
      <c r="G523" s="1078"/>
      <c r="H523" s="1078"/>
      <c r="I523" s="1078"/>
      <c r="J523" s="1079"/>
      <c r="K523" s="278">
        <f>K500+K522</f>
        <v>114</v>
      </c>
      <c r="L523" s="278">
        <f>L500+L522</f>
        <v>169</v>
      </c>
      <c r="M523" s="1077"/>
      <c r="N523" s="1078"/>
      <c r="O523" s="1079"/>
      <c r="P523" s="554">
        <f>P500+P522</f>
        <v>114</v>
      </c>
      <c r="Q523" s="571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</row>
    <row r="524" spans="2:17" s="20" customFormat="1" ht="10.5" customHeight="1">
      <c r="B524" s="120"/>
      <c r="C524" s="120"/>
      <c r="D524" s="120"/>
      <c r="E524" s="102"/>
      <c r="F524" s="102"/>
      <c r="G524" s="102"/>
      <c r="H524" s="102"/>
      <c r="I524" s="102"/>
      <c r="J524" s="102"/>
      <c r="K524" s="41"/>
      <c r="L524" s="41"/>
      <c r="M524" s="102"/>
      <c r="N524" s="102"/>
      <c r="O524" s="102"/>
      <c r="P524" s="41"/>
      <c r="Q524" s="41"/>
    </row>
    <row r="525" spans="1:17" ht="10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</row>
    <row r="526" spans="1:17" ht="10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</row>
    <row r="527" spans="1:17" ht="10.5" customHeight="1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</row>
    <row r="528" spans="1:17" ht="10.5" customHeight="1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</row>
    <row r="529" spans="1:17" ht="10.5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</row>
    <row r="530" spans="1:17" ht="10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</row>
    <row r="531" spans="1:17" ht="10.5" customHeight="1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</row>
    <row r="532" spans="1:17" ht="10.5" customHeight="1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</row>
    <row r="533" spans="1:17" ht="10.5" customHeight="1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</row>
    <row r="534" spans="1:17" ht="10.5" customHeight="1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</row>
    <row r="535" spans="1:17" ht="10.5" customHeight="1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</row>
    <row r="536" spans="1:17" ht="10.5" customHeight="1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</row>
    <row r="537" spans="1:17" ht="10.5" customHeight="1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</row>
    <row r="538" spans="1:17" ht="10.5" customHeight="1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</row>
    <row r="539" spans="1:17" ht="10.5" customHeight="1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</row>
    <row r="540" spans="1:17" ht="10.5" customHeight="1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</row>
    <row r="541" spans="1:17" ht="10.5" customHeight="1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</row>
    <row r="542" spans="1:17" ht="10.5" customHeight="1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</row>
    <row r="543" spans="1:17" ht="10.5" customHeight="1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</row>
    <row r="544" spans="1:17" ht="10.5" customHeight="1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</row>
    <row r="545" spans="1:17" ht="10.5" customHeight="1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</row>
    <row r="546" spans="1:17" ht="10.5" customHeight="1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</row>
    <row r="547" spans="1:17" ht="10.5" customHeight="1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</row>
    <row r="548" spans="1:17" ht="10.5" customHeight="1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</row>
    <row r="549" spans="1:17" ht="10.5" customHeight="1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</row>
    <row r="550" spans="1:17" ht="10.5" customHeight="1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</row>
    <row r="551" spans="1:17" ht="10.5" customHeight="1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</row>
    <row r="552" spans="1:17" ht="10.5" customHeight="1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</row>
    <row r="553" spans="1:17" ht="10.5" customHeight="1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</row>
    <row r="554" spans="1:17" ht="10.5" customHeight="1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</row>
    <row r="555" spans="1:17" ht="10.5" customHeight="1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</row>
    <row r="556" spans="1:17" ht="10.5" customHeight="1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</row>
    <row r="557" spans="1:17" ht="10.5" customHeight="1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</row>
    <row r="558" spans="1:17" ht="10.5" customHeight="1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</row>
    <row r="559" spans="1:17" ht="10.5" customHeight="1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</row>
    <row r="560" spans="1:17" ht="10.5" customHeight="1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</row>
    <row r="561" spans="1:17" ht="10.5" customHeight="1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</row>
    <row r="562" spans="1:17" ht="10.5" customHeight="1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</row>
    <row r="563" spans="1:17" ht="10.5" customHeight="1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</row>
    <row r="564" spans="1:17" ht="10.5" customHeight="1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</row>
    <row r="565" spans="1:17" ht="10.5" customHeight="1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</row>
    <row r="566" spans="1:17" ht="10.5" customHeight="1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</row>
    <row r="567" spans="1:17" ht="10.5" customHeight="1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</row>
  </sheetData>
  <mergeCells count="175">
    <mergeCell ref="B6:D6"/>
    <mergeCell ref="E6:J6"/>
    <mergeCell ref="M6:O6"/>
    <mergeCell ref="I2:N2"/>
    <mergeCell ref="A4:D4"/>
    <mergeCell ref="A2:H2"/>
    <mergeCell ref="E5:J5"/>
    <mergeCell ref="M5:O5"/>
    <mergeCell ref="M7:O7"/>
    <mergeCell ref="B14:D14"/>
    <mergeCell ref="M14:O14"/>
    <mergeCell ref="B15:D15"/>
    <mergeCell ref="B25:D25"/>
    <mergeCell ref="B26:D26"/>
    <mergeCell ref="M26:O26"/>
    <mergeCell ref="B16:D16"/>
    <mergeCell ref="M16:O16"/>
    <mergeCell ref="B20:D22"/>
    <mergeCell ref="M22:O22"/>
    <mergeCell ref="A31:D31"/>
    <mergeCell ref="E33:J33"/>
    <mergeCell ref="M33:O33"/>
    <mergeCell ref="B34:D34"/>
    <mergeCell ref="E34:J34"/>
    <mergeCell ref="M34:O34"/>
    <mergeCell ref="E45:J45"/>
    <mergeCell ref="M35:O35"/>
    <mergeCell ref="E43:J43"/>
    <mergeCell ref="E44:J44"/>
    <mergeCell ref="B46:D46"/>
    <mergeCell ref="B47:D47"/>
    <mergeCell ref="E47:J47"/>
    <mergeCell ref="M47:O47"/>
    <mergeCell ref="B48:D59"/>
    <mergeCell ref="M48:O48"/>
    <mergeCell ref="B60:D60"/>
    <mergeCell ref="B61:D61"/>
    <mergeCell ref="E61:J61"/>
    <mergeCell ref="M61:O61"/>
    <mergeCell ref="M102:O102"/>
    <mergeCell ref="A63:D63"/>
    <mergeCell ref="E65:J65"/>
    <mergeCell ref="M65:O65"/>
    <mergeCell ref="B66:D66"/>
    <mergeCell ref="E66:J66"/>
    <mergeCell ref="M66:O66"/>
    <mergeCell ref="E72:J72"/>
    <mergeCell ref="B104:D104"/>
    <mergeCell ref="B105:D105"/>
    <mergeCell ref="M105:O105"/>
    <mergeCell ref="B106:D106"/>
    <mergeCell ref="B113:D144"/>
    <mergeCell ref="B145:D145"/>
    <mergeCell ref="B146:D146"/>
    <mergeCell ref="E146:J146"/>
    <mergeCell ref="M146:O146"/>
    <mergeCell ref="E151:J151"/>
    <mergeCell ref="M151:O151"/>
    <mergeCell ref="B152:D152"/>
    <mergeCell ref="E152:J152"/>
    <mergeCell ref="M153:O153"/>
    <mergeCell ref="M154:O154"/>
    <mergeCell ref="B170:D170"/>
    <mergeCell ref="M170:O170"/>
    <mergeCell ref="B195:D195"/>
    <mergeCell ref="B196:D196"/>
    <mergeCell ref="E196:J196"/>
    <mergeCell ref="M196:O196"/>
    <mergeCell ref="B203:D240"/>
    <mergeCell ref="M203:O203"/>
    <mergeCell ref="M240:O240"/>
    <mergeCell ref="B241:D241"/>
    <mergeCell ref="B242:D242"/>
    <mergeCell ref="E242:J242"/>
    <mergeCell ref="M242:O242"/>
    <mergeCell ref="E247:J247"/>
    <mergeCell ref="M247:O247"/>
    <mergeCell ref="A245:D245"/>
    <mergeCell ref="B248:D248"/>
    <mergeCell ref="E248:J248"/>
    <mergeCell ref="M248:O248"/>
    <mergeCell ref="M250:O250"/>
    <mergeCell ref="B265:D265"/>
    <mergeCell ref="B266:D266"/>
    <mergeCell ref="E266:J266"/>
    <mergeCell ref="M266:O266"/>
    <mergeCell ref="B272:D285"/>
    <mergeCell ref="M272:O272"/>
    <mergeCell ref="M277:O277"/>
    <mergeCell ref="B286:D286"/>
    <mergeCell ref="B287:D287"/>
    <mergeCell ref="E287:J287"/>
    <mergeCell ref="M287:O287"/>
    <mergeCell ref="E291:J291"/>
    <mergeCell ref="M291:O291"/>
    <mergeCell ref="A289:D289"/>
    <mergeCell ref="B292:D292"/>
    <mergeCell ref="E292:J292"/>
    <mergeCell ref="M292:O292"/>
    <mergeCell ref="M293:O293"/>
    <mergeCell ref="B294:D294"/>
    <mergeCell ref="M294:O294"/>
    <mergeCell ref="B295:D295"/>
    <mergeCell ref="B296:D296"/>
    <mergeCell ref="E296:J296"/>
    <mergeCell ref="M296:O296"/>
    <mergeCell ref="B297:D298"/>
    <mergeCell ref="M297:O297"/>
    <mergeCell ref="B299:D299"/>
    <mergeCell ref="B300:D300"/>
    <mergeCell ref="E300:J300"/>
    <mergeCell ref="M300:O300"/>
    <mergeCell ref="E304:J304"/>
    <mergeCell ref="M304:O304"/>
    <mergeCell ref="B305:D305"/>
    <mergeCell ref="E305:J305"/>
    <mergeCell ref="M305:O305"/>
    <mergeCell ref="M306:O306"/>
    <mergeCell ref="B331:D331"/>
    <mergeCell ref="B332:D332"/>
    <mergeCell ref="E332:J332"/>
    <mergeCell ref="M332:O332"/>
    <mergeCell ref="B333:D354"/>
    <mergeCell ref="M333:O333"/>
    <mergeCell ref="B355:D355"/>
    <mergeCell ref="B356:D356"/>
    <mergeCell ref="M356:O356"/>
    <mergeCell ref="E360:J360"/>
    <mergeCell ref="M360:O360"/>
    <mergeCell ref="B361:D361"/>
    <mergeCell ref="E361:J361"/>
    <mergeCell ref="M361:O361"/>
    <mergeCell ref="M362:O362"/>
    <mergeCell ref="B376:D376"/>
    <mergeCell ref="B377:D377"/>
    <mergeCell ref="E377:J377"/>
    <mergeCell ref="M377:O377"/>
    <mergeCell ref="B378:D394"/>
    <mergeCell ref="M378:O378"/>
    <mergeCell ref="M394:O394"/>
    <mergeCell ref="B395:D395"/>
    <mergeCell ref="B396:D396"/>
    <mergeCell ref="M396:O396"/>
    <mergeCell ref="E401:J401"/>
    <mergeCell ref="M401:O401"/>
    <mergeCell ref="B402:D402"/>
    <mergeCell ref="E402:J402"/>
    <mergeCell ref="M402:O402"/>
    <mergeCell ref="M403:O403"/>
    <mergeCell ref="B435:D435"/>
    <mergeCell ref="M434:O434"/>
    <mergeCell ref="B436:D436"/>
    <mergeCell ref="B437:D437"/>
    <mergeCell ref="E437:J437"/>
    <mergeCell ref="M437:O437"/>
    <mergeCell ref="B438:D450"/>
    <mergeCell ref="M438:O438"/>
    <mergeCell ref="B473:D473"/>
    <mergeCell ref="B474:D474"/>
    <mergeCell ref="E474:J474"/>
    <mergeCell ref="M474:O474"/>
    <mergeCell ref="E480:J480"/>
    <mergeCell ref="M480:O480"/>
    <mergeCell ref="B481:D481"/>
    <mergeCell ref="E481:J481"/>
    <mergeCell ref="M481:O481"/>
    <mergeCell ref="M523:O523"/>
    <mergeCell ref="B502:D514"/>
    <mergeCell ref="B522:D522"/>
    <mergeCell ref="B523:D523"/>
    <mergeCell ref="E523:J523"/>
    <mergeCell ref="B500:D500"/>
    <mergeCell ref="B501:D501"/>
    <mergeCell ref="E501:J501"/>
    <mergeCell ref="M501:O501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A183"/>
  <sheetViews>
    <sheetView tabSelected="1" workbookViewId="0" topLeftCell="A166">
      <selection activeCell="AA85" sqref="AA85"/>
    </sheetView>
  </sheetViews>
  <sheetFormatPr defaultColWidth="9.140625" defaultRowHeight="12.75"/>
  <cols>
    <col min="1" max="1" width="6.7109375" style="0" customWidth="1"/>
    <col min="2" max="2" width="6.140625" style="0" customWidth="1"/>
    <col min="3" max="3" width="4.00390625" style="0" customWidth="1"/>
    <col min="4" max="4" width="4.421875" style="0" customWidth="1"/>
    <col min="5" max="5" width="4.57421875" style="0" customWidth="1"/>
    <col min="6" max="6" width="4.7109375" style="0" customWidth="1"/>
    <col min="7" max="7" width="4.421875" style="0" customWidth="1"/>
    <col min="8" max="8" width="5.421875" style="0" customWidth="1"/>
    <col min="9" max="10" width="5.00390625" style="0" customWidth="1"/>
    <col min="11" max="11" width="5.57421875" style="0" customWidth="1"/>
    <col min="12" max="12" width="5.28125" style="0" customWidth="1"/>
    <col min="13" max="13" width="5.57421875" style="0" customWidth="1"/>
    <col min="14" max="14" width="4.28125" style="0" customWidth="1"/>
    <col min="15" max="15" width="4.28125" style="21" customWidth="1"/>
    <col min="16" max="17" width="4.7109375" style="21" customWidth="1"/>
    <col min="18" max="18" width="4.8515625" style="21" customWidth="1"/>
    <col min="19" max="22" width="4.7109375" style="21" customWidth="1"/>
    <col min="23" max="26" width="4.7109375" style="0" customWidth="1"/>
    <col min="27" max="27" width="3.8515625" style="0" customWidth="1"/>
    <col min="28" max="16384" width="6.7109375" style="0" customWidth="1"/>
  </cols>
  <sheetData>
    <row r="1" spans="15:22" s="11" customFormat="1" ht="12.75">
      <c r="O1" s="21"/>
      <c r="P1" s="21"/>
      <c r="Q1" s="21"/>
      <c r="R1" s="21"/>
      <c r="S1" s="21"/>
      <c r="T1" s="21"/>
      <c r="U1" s="21"/>
      <c r="V1" s="21"/>
    </row>
    <row r="2" spans="1:22" s="11" customFormat="1" ht="12.75">
      <c r="A2" s="968" t="s">
        <v>469</v>
      </c>
      <c r="B2" s="968"/>
      <c r="C2" s="968"/>
      <c r="D2" s="968"/>
      <c r="E2" s="1195"/>
      <c r="F2" s="1070"/>
      <c r="G2" s="1070"/>
      <c r="H2" s="1070"/>
      <c r="O2" s="21"/>
      <c r="P2" s="21"/>
      <c r="Q2" s="21"/>
      <c r="R2" s="21"/>
      <c r="S2" s="21"/>
      <c r="T2" s="21"/>
      <c r="U2" s="21"/>
      <c r="V2" s="21"/>
    </row>
    <row r="3" spans="3:22" s="11" customFormat="1" ht="13.5" thickBot="1">
      <c r="C3" s="12"/>
      <c r="D3" s="12"/>
      <c r="E3" s="12"/>
      <c r="F3" s="12"/>
      <c r="G3" s="12"/>
      <c r="H3" s="12"/>
      <c r="I3" s="12"/>
      <c r="J3" s="12"/>
      <c r="K3" s="12"/>
      <c r="L3" s="12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37" s="2" customFormat="1" ht="21" thickBot="1">
      <c r="A4" s="1189" t="s">
        <v>15</v>
      </c>
      <c r="B4" s="1190"/>
      <c r="C4" s="76" t="s">
        <v>40</v>
      </c>
      <c r="D4" s="73" t="s">
        <v>41</v>
      </c>
      <c r="E4" s="76" t="s">
        <v>42</v>
      </c>
      <c r="F4" s="76" t="s">
        <v>43</v>
      </c>
      <c r="G4" s="88" t="s">
        <v>44</v>
      </c>
      <c r="H4" s="73" t="s">
        <v>45</v>
      </c>
      <c r="I4" s="76" t="s">
        <v>46</v>
      </c>
      <c r="J4" s="76" t="s">
        <v>47</v>
      </c>
      <c r="K4" s="73" t="s">
        <v>48</v>
      </c>
      <c r="L4" s="76" t="s">
        <v>50</v>
      </c>
      <c r="M4" s="284" t="s">
        <v>68</v>
      </c>
      <c r="N4" s="28"/>
      <c r="O4" s="1192"/>
      <c r="P4" s="1192"/>
      <c r="Q4" s="1192"/>
      <c r="R4" s="1192"/>
      <c r="S4" s="1192"/>
      <c r="T4" s="20"/>
      <c r="U4" s="20"/>
      <c r="V4" s="20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5" spans="1:37" s="2" customFormat="1" ht="12.75" customHeight="1">
      <c r="A5" s="67"/>
      <c r="B5" s="68" t="s">
        <v>106</v>
      </c>
      <c r="C5" s="75">
        <v>0</v>
      </c>
      <c r="D5" s="74">
        <v>1</v>
      </c>
      <c r="E5" s="75">
        <v>0</v>
      </c>
      <c r="F5" s="69">
        <v>3</v>
      </c>
      <c r="G5" s="75">
        <v>8</v>
      </c>
      <c r="H5" s="74">
        <v>9</v>
      </c>
      <c r="I5" s="75">
        <v>12</v>
      </c>
      <c r="J5" s="69">
        <v>21</v>
      </c>
      <c r="K5" s="77">
        <v>2</v>
      </c>
      <c r="L5" s="75">
        <f>SUM(C5:K5)</f>
        <v>56</v>
      </c>
      <c r="M5" s="77">
        <v>72</v>
      </c>
      <c r="N5" s="28"/>
      <c r="O5" s="32"/>
      <c r="P5" s="32"/>
      <c r="Q5" s="32"/>
      <c r="R5" s="32"/>
      <c r="S5" s="32"/>
      <c r="T5" s="20"/>
      <c r="U5" s="20"/>
      <c r="V5" s="20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</row>
    <row r="6" spans="1:37" s="2" customFormat="1" ht="12.75" customHeight="1" thickBot="1">
      <c r="A6" s="70" t="s">
        <v>107</v>
      </c>
      <c r="B6" s="71"/>
      <c r="C6" s="213">
        <v>0</v>
      </c>
      <c r="D6" s="58">
        <v>1</v>
      </c>
      <c r="E6" s="213">
        <v>1</v>
      </c>
      <c r="F6" s="214">
        <v>1</v>
      </c>
      <c r="G6" s="213">
        <v>6</v>
      </c>
      <c r="H6" s="58">
        <v>14</v>
      </c>
      <c r="I6" s="213">
        <v>10</v>
      </c>
      <c r="J6" s="214">
        <v>25</v>
      </c>
      <c r="K6" s="215">
        <v>2</v>
      </c>
      <c r="L6" s="75">
        <f>SUM(C6:K6)</f>
        <v>60</v>
      </c>
      <c r="M6" s="215">
        <v>73</v>
      </c>
      <c r="N6" s="28"/>
      <c r="O6" s="32"/>
      <c r="P6" s="32"/>
      <c r="Q6" s="32"/>
      <c r="R6" s="32"/>
      <c r="S6" s="32"/>
      <c r="T6" s="20"/>
      <c r="U6" s="20"/>
      <c r="V6" s="20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</row>
    <row r="7" spans="1:41" s="4" customFormat="1" ht="10.5" thickBot="1">
      <c r="A7" s="1193" t="s">
        <v>52</v>
      </c>
      <c r="B7" s="1194"/>
      <c r="C7" s="85">
        <f>SUM(C5:C6)</f>
        <v>0</v>
      </c>
      <c r="D7" s="85">
        <f>SUM(D5:D6)</f>
        <v>2</v>
      </c>
      <c r="E7" s="85">
        <f>SUM(E5:E6)</f>
        <v>1</v>
      </c>
      <c r="F7" s="85">
        <f aca="true" t="shared" si="0" ref="F7:K7">SUM(F5:F6)</f>
        <v>4</v>
      </c>
      <c r="G7" s="85">
        <f t="shared" si="0"/>
        <v>14</v>
      </c>
      <c r="H7" s="85">
        <f t="shared" si="0"/>
        <v>23</v>
      </c>
      <c r="I7" s="85">
        <f t="shared" si="0"/>
        <v>22</v>
      </c>
      <c r="J7" s="85">
        <f t="shared" si="0"/>
        <v>46</v>
      </c>
      <c r="K7" s="85">
        <f t="shared" si="0"/>
        <v>4</v>
      </c>
      <c r="L7" s="85">
        <f>SUM(L5:L6)</f>
        <v>116</v>
      </c>
      <c r="M7" s="285">
        <f>SUM(AVERAGE(M5:M6))</f>
        <v>72.5</v>
      </c>
      <c r="N7" s="28"/>
      <c r="O7" s="32"/>
      <c r="P7" s="32"/>
      <c r="Q7" s="32"/>
      <c r="R7" s="32"/>
      <c r="S7" s="32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</row>
    <row r="8" spans="1:37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2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</row>
    <row r="9" spans="1:37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</row>
    <row r="10" spans="1:37" ht="12.75">
      <c r="A10" s="13" t="s">
        <v>51</v>
      </c>
      <c r="B10" s="13"/>
      <c r="C10" s="13"/>
      <c r="D10" s="13"/>
      <c r="E10" s="13"/>
      <c r="F10" s="13"/>
      <c r="G10" s="11"/>
      <c r="H10" s="11"/>
      <c r="I10" s="11"/>
      <c r="J10" s="11"/>
      <c r="K10" s="11"/>
      <c r="L10" s="11"/>
      <c r="M10" s="13" t="s">
        <v>54</v>
      </c>
      <c r="N10" s="13"/>
      <c r="O10" s="94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8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</row>
    <row r="12" spans="1:79" ht="4.5" customHeight="1" thickBot="1">
      <c r="A12" s="11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21"/>
      <c r="M12" s="21"/>
      <c r="N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</row>
    <row r="13" spans="1:79" s="2" customFormat="1" ht="70.5" customHeight="1" thickBot="1">
      <c r="A13" s="1189" t="s">
        <v>15</v>
      </c>
      <c r="B13" s="1190"/>
      <c r="C13" s="329">
        <v>1</v>
      </c>
      <c r="D13" s="330">
        <v>2</v>
      </c>
      <c r="E13" s="329">
        <v>3</v>
      </c>
      <c r="F13" s="329">
        <v>4</v>
      </c>
      <c r="G13" s="331">
        <v>5</v>
      </c>
      <c r="H13" s="330">
        <v>6</v>
      </c>
      <c r="I13" s="329">
        <v>7</v>
      </c>
      <c r="J13" s="332">
        <v>8</v>
      </c>
      <c r="K13" s="333" t="s">
        <v>50</v>
      </c>
      <c r="L13" s="95" t="s">
        <v>53</v>
      </c>
      <c r="M13" s="91" t="s">
        <v>187</v>
      </c>
      <c r="N13" s="91" t="s">
        <v>65</v>
      </c>
      <c r="O13" s="91" t="s">
        <v>66</v>
      </c>
      <c r="P13" s="92" t="s">
        <v>67</v>
      </c>
      <c r="Q13" s="92" t="s">
        <v>55</v>
      </c>
      <c r="R13" s="92" t="s">
        <v>105</v>
      </c>
      <c r="S13" s="92" t="s">
        <v>56</v>
      </c>
      <c r="T13" s="93" t="s">
        <v>57</v>
      </c>
      <c r="U13" s="93" t="s">
        <v>63</v>
      </c>
      <c r="V13" s="92" t="s">
        <v>58</v>
      </c>
      <c r="W13" s="92" t="s">
        <v>59</v>
      </c>
      <c r="X13" s="92" t="s">
        <v>60</v>
      </c>
      <c r="Y13" s="92" t="s">
        <v>61</v>
      </c>
      <c r="Z13" s="92" t="s">
        <v>62</v>
      </c>
      <c r="AA13" s="218" t="s">
        <v>52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</row>
    <row r="14" spans="1:79" s="2" customFormat="1" ht="12.75" customHeight="1">
      <c r="A14" s="70"/>
      <c r="B14" s="71" t="s">
        <v>106</v>
      </c>
      <c r="C14" s="213">
        <v>16</v>
      </c>
      <c r="D14" s="58">
        <v>3</v>
      </c>
      <c r="E14" s="213">
        <v>2</v>
      </c>
      <c r="F14" s="214">
        <v>17</v>
      </c>
      <c r="G14" s="213">
        <v>11</v>
      </c>
      <c r="H14" s="58">
        <v>0</v>
      </c>
      <c r="I14" s="213">
        <v>3</v>
      </c>
      <c r="J14" s="215">
        <v>4</v>
      </c>
      <c r="K14" s="90">
        <f>+C14+D14+E14+F14+G14+H14+I14+J14</f>
        <v>56</v>
      </c>
      <c r="L14" s="57">
        <v>0</v>
      </c>
      <c r="M14" s="217">
        <v>0</v>
      </c>
      <c r="N14" s="217">
        <v>0</v>
      </c>
      <c r="O14" s="217">
        <v>21</v>
      </c>
      <c r="P14" s="168">
        <v>0</v>
      </c>
      <c r="Q14" s="168">
        <v>6</v>
      </c>
      <c r="R14" s="168">
        <v>2</v>
      </c>
      <c r="S14" s="172">
        <v>3</v>
      </c>
      <c r="T14" s="172">
        <v>18</v>
      </c>
      <c r="U14" s="172">
        <v>4</v>
      </c>
      <c r="V14" s="172">
        <v>2</v>
      </c>
      <c r="W14" s="172">
        <v>0</v>
      </c>
      <c r="X14" s="172">
        <v>0</v>
      </c>
      <c r="Y14" s="172">
        <v>0</v>
      </c>
      <c r="Z14" s="172">
        <v>0</v>
      </c>
      <c r="AA14" s="212">
        <f>L14+M14+N14+O14+P14+Q14+R14+S14+T14+U14+V14+W14+X14+Y14+Z14</f>
        <v>56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</row>
    <row r="15" spans="1:79" s="4" customFormat="1" ht="12.75" customHeight="1" thickBot="1">
      <c r="A15" s="322"/>
      <c r="B15" s="323" t="s">
        <v>107</v>
      </c>
      <c r="C15" s="320">
        <v>16</v>
      </c>
      <c r="D15" s="324">
        <v>5</v>
      </c>
      <c r="E15" s="320">
        <v>4</v>
      </c>
      <c r="F15" s="325">
        <v>19</v>
      </c>
      <c r="G15" s="320">
        <v>12</v>
      </c>
      <c r="H15" s="325">
        <v>0</v>
      </c>
      <c r="I15" s="320">
        <v>1</v>
      </c>
      <c r="J15" s="325">
        <v>3</v>
      </c>
      <c r="K15" s="90">
        <f>+C15+D15+E15+F15+G15+H15+I15+J15</f>
        <v>60</v>
      </c>
      <c r="L15" s="319">
        <v>0</v>
      </c>
      <c r="M15" s="318">
        <v>0</v>
      </c>
      <c r="N15" s="318">
        <v>0</v>
      </c>
      <c r="O15" s="318">
        <v>22</v>
      </c>
      <c r="P15" s="326">
        <v>0</v>
      </c>
      <c r="Q15" s="326">
        <v>8</v>
      </c>
      <c r="R15" s="326">
        <v>0</v>
      </c>
      <c r="S15" s="327">
        <v>3</v>
      </c>
      <c r="T15" s="327">
        <v>20</v>
      </c>
      <c r="U15" s="327">
        <v>3</v>
      </c>
      <c r="V15" s="327">
        <v>0</v>
      </c>
      <c r="W15" s="327">
        <v>0</v>
      </c>
      <c r="X15" s="327">
        <v>0</v>
      </c>
      <c r="Y15" s="327">
        <v>2</v>
      </c>
      <c r="Z15" s="327">
        <v>0</v>
      </c>
      <c r="AA15" s="328">
        <f>L15+M15+N15+O15+P15+Q15+R15+S15+T15+U15+V15+W15+X15+Y15+Z15</f>
        <v>58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</row>
    <row r="16" spans="1:79" s="2" customFormat="1" ht="13.5" thickBot="1">
      <c r="A16" s="1196" t="s">
        <v>52</v>
      </c>
      <c r="B16" s="1197"/>
      <c r="C16" s="85">
        <f>SUM(C14:C15)</f>
        <v>32</v>
      </c>
      <c r="D16" s="85">
        <f aca="true" t="shared" si="1" ref="D16:J16">SUM(D14:D15)</f>
        <v>8</v>
      </c>
      <c r="E16" s="85">
        <f t="shared" si="1"/>
        <v>6</v>
      </c>
      <c r="F16" s="85">
        <f t="shared" si="1"/>
        <v>36</v>
      </c>
      <c r="G16" s="85">
        <f t="shared" si="1"/>
        <v>23</v>
      </c>
      <c r="H16" s="85">
        <f t="shared" si="1"/>
        <v>0</v>
      </c>
      <c r="I16" s="85">
        <f t="shared" si="1"/>
        <v>4</v>
      </c>
      <c r="J16" s="85">
        <f t="shared" si="1"/>
        <v>7</v>
      </c>
      <c r="K16" s="321">
        <f>SUM(K14:K15)</f>
        <v>116</v>
      </c>
      <c r="L16" s="283">
        <f>SUM(L14:L15)</f>
        <v>0</v>
      </c>
      <c r="M16" s="283">
        <f aca="true" t="shared" si="2" ref="M16:AA16">SUM(M14:M15)</f>
        <v>0</v>
      </c>
      <c r="N16" s="283">
        <f t="shared" si="2"/>
        <v>0</v>
      </c>
      <c r="O16" s="283">
        <f t="shared" si="2"/>
        <v>43</v>
      </c>
      <c r="P16" s="283">
        <f t="shared" si="2"/>
        <v>0</v>
      </c>
      <c r="Q16" s="283">
        <f t="shared" si="2"/>
        <v>14</v>
      </c>
      <c r="R16" s="283">
        <f t="shared" si="2"/>
        <v>2</v>
      </c>
      <c r="S16" s="283">
        <f t="shared" si="2"/>
        <v>6</v>
      </c>
      <c r="T16" s="283">
        <f t="shared" si="2"/>
        <v>38</v>
      </c>
      <c r="U16" s="283">
        <f t="shared" si="2"/>
        <v>7</v>
      </c>
      <c r="V16" s="283">
        <f t="shared" si="2"/>
        <v>2</v>
      </c>
      <c r="W16" s="283">
        <f t="shared" si="2"/>
        <v>0</v>
      </c>
      <c r="X16" s="283">
        <f t="shared" si="2"/>
        <v>0</v>
      </c>
      <c r="Y16" s="283">
        <f t="shared" si="2"/>
        <v>2</v>
      </c>
      <c r="Z16" s="283">
        <f t="shared" si="2"/>
        <v>0</v>
      </c>
      <c r="AA16" s="283">
        <f t="shared" si="2"/>
        <v>114</v>
      </c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</row>
    <row r="17" spans="15:22" s="11" customFormat="1" ht="12.75">
      <c r="O17" s="21"/>
      <c r="P17" s="21"/>
      <c r="Q17" s="21"/>
      <c r="R17" s="21"/>
      <c r="S17" s="21"/>
      <c r="T17" s="21"/>
      <c r="U17" s="21"/>
      <c r="V17" s="21"/>
    </row>
    <row r="18" spans="15:22" s="11" customFormat="1" ht="12.75">
      <c r="O18" s="21"/>
      <c r="P18" s="21"/>
      <c r="Q18" s="21"/>
      <c r="R18" s="21"/>
      <c r="S18" s="21"/>
      <c r="T18" s="21"/>
      <c r="U18" s="21"/>
      <c r="V18" s="21"/>
    </row>
    <row r="19" spans="1:22" s="11" customFormat="1" ht="12.75">
      <c r="A19" s="968" t="s">
        <v>49</v>
      </c>
      <c r="B19" s="968"/>
      <c r="C19" s="968"/>
      <c r="D19" s="968"/>
      <c r="E19" s="1195"/>
      <c r="O19" s="21"/>
      <c r="P19" s="21"/>
      <c r="Q19" s="21"/>
      <c r="R19" s="21"/>
      <c r="S19" s="21"/>
      <c r="T19" s="21"/>
      <c r="U19" s="21"/>
      <c r="V19" s="21"/>
    </row>
    <row r="20" spans="4:22" s="11" customFormat="1" ht="13.5" thickBot="1">
      <c r="D20" s="12"/>
      <c r="E20" s="12"/>
      <c r="F20" s="12"/>
      <c r="G20" s="12"/>
      <c r="H20" s="12"/>
      <c r="I20" s="12"/>
      <c r="J20" s="12"/>
      <c r="K20" s="12"/>
      <c r="L20" s="12"/>
      <c r="O20" s="21"/>
      <c r="P20" s="21"/>
      <c r="Q20" s="21"/>
      <c r="R20" s="21"/>
      <c r="S20" s="21"/>
      <c r="T20" s="21"/>
      <c r="U20" s="21"/>
      <c r="V20" s="21"/>
    </row>
    <row r="21" spans="1:34" s="2" customFormat="1" ht="21" thickBot="1">
      <c r="A21" s="1189" t="s">
        <v>16</v>
      </c>
      <c r="B21" s="1190"/>
      <c r="C21" s="76" t="s">
        <v>40</v>
      </c>
      <c r="D21" s="73" t="s">
        <v>41</v>
      </c>
      <c r="E21" s="78" t="s">
        <v>42</v>
      </c>
      <c r="F21" s="78" t="s">
        <v>43</v>
      </c>
      <c r="G21" s="89" t="s">
        <v>44</v>
      </c>
      <c r="H21" s="73" t="s">
        <v>45</v>
      </c>
      <c r="I21" s="78" t="s">
        <v>46</v>
      </c>
      <c r="J21" s="78" t="s">
        <v>47</v>
      </c>
      <c r="K21" s="73" t="s">
        <v>48</v>
      </c>
      <c r="L21" s="76" t="s">
        <v>50</v>
      </c>
      <c r="M21" s="286" t="s">
        <v>68</v>
      </c>
      <c r="N21" s="18"/>
      <c r="O21" s="1192"/>
      <c r="P21" s="1192"/>
      <c r="Q21" s="1192"/>
      <c r="R21" s="1192"/>
      <c r="S21" s="1192"/>
      <c r="T21" s="20"/>
      <c r="U21" s="20"/>
      <c r="V21" s="20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</row>
    <row r="22" spans="1:34" s="2" customFormat="1" ht="12.75" customHeight="1">
      <c r="A22" s="67"/>
      <c r="B22" s="68" t="s">
        <v>106</v>
      </c>
      <c r="C22" s="75">
        <v>0</v>
      </c>
      <c r="D22" s="74">
        <v>1</v>
      </c>
      <c r="E22" s="75">
        <v>1</v>
      </c>
      <c r="F22" s="69">
        <v>3</v>
      </c>
      <c r="G22" s="75">
        <v>13</v>
      </c>
      <c r="H22" s="74">
        <v>11</v>
      </c>
      <c r="I22" s="75">
        <v>13</v>
      </c>
      <c r="J22" s="69">
        <v>7</v>
      </c>
      <c r="K22" s="77">
        <v>0</v>
      </c>
      <c r="L22" s="75">
        <f>SUM(C22:K22)</f>
        <v>49</v>
      </c>
      <c r="M22" s="287">
        <v>64.54</v>
      </c>
      <c r="N22" s="18"/>
      <c r="O22" s="32"/>
      <c r="P22" s="32"/>
      <c r="Q22" s="32"/>
      <c r="R22" s="32"/>
      <c r="S22" s="32"/>
      <c r="T22" s="20"/>
      <c r="U22" s="20"/>
      <c r="V22" s="20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</row>
    <row r="23" spans="1:34" s="2" customFormat="1" ht="10.5" thickBot="1">
      <c r="A23" s="72"/>
      <c r="B23" s="86" t="s">
        <v>107</v>
      </c>
      <c r="C23" s="81">
        <v>0</v>
      </c>
      <c r="D23" s="82">
        <v>1</v>
      </c>
      <c r="E23" s="81">
        <v>1</v>
      </c>
      <c r="F23" s="83">
        <v>4</v>
      </c>
      <c r="G23" s="81">
        <v>6</v>
      </c>
      <c r="H23" s="82">
        <v>7</v>
      </c>
      <c r="I23" s="81">
        <v>13</v>
      </c>
      <c r="J23" s="83">
        <v>8</v>
      </c>
      <c r="K23" s="84">
        <v>2</v>
      </c>
      <c r="L23" s="75">
        <f>SUM(C23:K23)</f>
        <v>42</v>
      </c>
      <c r="M23" s="288">
        <v>68</v>
      </c>
      <c r="N23" s="18"/>
      <c r="O23" s="32"/>
      <c r="P23" s="32"/>
      <c r="Q23" s="32"/>
      <c r="R23" s="32"/>
      <c r="S23" s="32"/>
      <c r="T23" s="20"/>
      <c r="U23" s="20"/>
      <c r="V23" s="20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</row>
    <row r="24" spans="1:41" s="4" customFormat="1" ht="10.5" thickBot="1">
      <c r="A24" s="1193" t="s">
        <v>52</v>
      </c>
      <c r="B24" s="1194"/>
      <c r="C24" s="85">
        <f aca="true" t="shared" si="3" ref="C24:I24">SUM(C22:C23)</f>
        <v>0</v>
      </c>
      <c r="D24" s="85">
        <f t="shared" si="3"/>
        <v>2</v>
      </c>
      <c r="E24" s="85">
        <f t="shared" si="3"/>
        <v>2</v>
      </c>
      <c r="F24" s="85">
        <f t="shared" si="3"/>
        <v>7</v>
      </c>
      <c r="G24" s="85">
        <f t="shared" si="3"/>
        <v>19</v>
      </c>
      <c r="H24" s="85">
        <f t="shared" si="3"/>
        <v>18</v>
      </c>
      <c r="I24" s="85">
        <f t="shared" si="3"/>
        <v>26</v>
      </c>
      <c r="J24" s="85">
        <f>SUM(J22:J23)</f>
        <v>15</v>
      </c>
      <c r="K24" s="85">
        <f>SUM(K22:K23)</f>
        <v>2</v>
      </c>
      <c r="L24" s="85">
        <f>SUM(L22:L23)</f>
        <v>91</v>
      </c>
      <c r="M24" s="289">
        <f>SUM(AVERAGE(M22:M23))</f>
        <v>66.27000000000001</v>
      </c>
      <c r="N24" s="20"/>
      <c r="O24" s="32"/>
      <c r="P24" s="32"/>
      <c r="Q24" s="32"/>
      <c r="R24" s="32"/>
      <c r="S24" s="32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34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ht="12.75">
      <c r="A27" s="13" t="s">
        <v>51</v>
      </c>
      <c r="B27" s="13"/>
      <c r="C27" s="13"/>
      <c r="D27" s="13"/>
      <c r="E27" s="13"/>
      <c r="F27" s="13"/>
      <c r="G27" s="11"/>
      <c r="H27" s="11"/>
      <c r="I27" s="11"/>
      <c r="J27" s="11"/>
      <c r="K27" s="11"/>
      <c r="L27" s="11"/>
      <c r="M27" s="13" t="s">
        <v>54</v>
      </c>
      <c r="N27" s="13"/>
      <c r="O27" s="94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9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</row>
    <row r="29" spans="1:39" ht="4.5" customHeight="1" thickBot="1">
      <c r="A29" s="11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21"/>
      <c r="M29" s="21"/>
      <c r="N29" s="2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</row>
    <row r="30" spans="1:39" s="2" customFormat="1" ht="70.5" customHeight="1" thickBot="1">
      <c r="A30" s="1189" t="s">
        <v>16</v>
      </c>
      <c r="B30" s="1190"/>
      <c r="C30" s="76">
        <v>1</v>
      </c>
      <c r="D30" s="73">
        <v>2</v>
      </c>
      <c r="E30" s="78">
        <v>3</v>
      </c>
      <c r="F30" s="76">
        <v>4</v>
      </c>
      <c r="G30" s="89">
        <v>5</v>
      </c>
      <c r="H30" s="73">
        <v>6</v>
      </c>
      <c r="I30" s="78">
        <v>7</v>
      </c>
      <c r="J30" s="264">
        <v>8</v>
      </c>
      <c r="K30" s="96" t="s">
        <v>50</v>
      </c>
      <c r="L30" s="95" t="s">
        <v>53</v>
      </c>
      <c r="M30" s="91" t="s">
        <v>64</v>
      </c>
      <c r="N30" s="91" t="s">
        <v>65</v>
      </c>
      <c r="O30" s="91" t="s">
        <v>66</v>
      </c>
      <c r="P30" s="92" t="s">
        <v>67</v>
      </c>
      <c r="Q30" s="92" t="s">
        <v>55</v>
      </c>
      <c r="R30" s="92" t="s">
        <v>108</v>
      </c>
      <c r="S30" s="92" t="s">
        <v>56</v>
      </c>
      <c r="T30" s="93" t="s">
        <v>57</v>
      </c>
      <c r="U30" s="93" t="s">
        <v>63</v>
      </c>
      <c r="V30" s="92" t="s">
        <v>58</v>
      </c>
      <c r="W30" s="92" t="s">
        <v>59</v>
      </c>
      <c r="X30" s="92" t="s">
        <v>60</v>
      </c>
      <c r="Y30" s="92" t="s">
        <v>61</v>
      </c>
      <c r="Z30" s="92" t="s">
        <v>62</v>
      </c>
      <c r="AA30" s="92" t="s">
        <v>52</v>
      </c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</row>
    <row r="31" spans="1:39" s="2" customFormat="1" ht="12.75" customHeight="1">
      <c r="A31" s="67"/>
      <c r="B31" s="68" t="s">
        <v>106</v>
      </c>
      <c r="C31" s="75">
        <v>17</v>
      </c>
      <c r="D31" s="74">
        <v>4</v>
      </c>
      <c r="E31" s="75">
        <v>4</v>
      </c>
      <c r="F31" s="69">
        <v>12</v>
      </c>
      <c r="G31" s="75">
        <v>5</v>
      </c>
      <c r="H31" s="74">
        <v>4</v>
      </c>
      <c r="I31" s="75">
        <v>1</v>
      </c>
      <c r="J31" s="77">
        <v>3</v>
      </c>
      <c r="K31" s="90">
        <f>+C31+D31+E31+F31+G31+H31+I31+J31</f>
        <v>50</v>
      </c>
      <c r="L31" s="37">
        <v>0</v>
      </c>
      <c r="M31" s="36">
        <v>0</v>
      </c>
      <c r="N31" s="36">
        <v>0</v>
      </c>
      <c r="O31" s="36">
        <v>7</v>
      </c>
      <c r="P31" s="35">
        <v>1</v>
      </c>
      <c r="Q31" s="35">
        <v>14</v>
      </c>
      <c r="R31" s="35">
        <v>0</v>
      </c>
      <c r="S31" s="31">
        <v>3</v>
      </c>
      <c r="T31" s="31">
        <v>20</v>
      </c>
      <c r="U31" s="31">
        <v>2</v>
      </c>
      <c r="V31" s="31">
        <v>0</v>
      </c>
      <c r="W31" s="31">
        <v>0</v>
      </c>
      <c r="X31" s="31">
        <v>0</v>
      </c>
      <c r="Y31" s="31">
        <v>3</v>
      </c>
      <c r="Z31" s="31">
        <v>0</v>
      </c>
      <c r="AA31" s="33">
        <f>L31+M31+N31+O31+P31+Q31+R31+S31+T31+U31+V31+W31+X31+Y31+Z31</f>
        <v>50</v>
      </c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</row>
    <row r="32" spans="1:39" s="2" customFormat="1" ht="10.5" thickBot="1">
      <c r="A32" s="79"/>
      <c r="B32" s="80" t="s">
        <v>107</v>
      </c>
      <c r="C32" s="81">
        <v>9</v>
      </c>
      <c r="D32" s="82">
        <v>3</v>
      </c>
      <c r="E32" s="81">
        <v>3</v>
      </c>
      <c r="F32" s="83">
        <v>9</v>
      </c>
      <c r="G32" s="81">
        <v>11</v>
      </c>
      <c r="H32" s="82">
        <v>1</v>
      </c>
      <c r="I32" s="81">
        <v>1</v>
      </c>
      <c r="J32" s="84">
        <v>5</v>
      </c>
      <c r="K32" s="216">
        <f>+C32+D32+E32+F32+G32+H32+I32+J32</f>
        <v>42</v>
      </c>
      <c r="L32" s="97">
        <v>0</v>
      </c>
      <c r="M32" s="98">
        <v>0</v>
      </c>
      <c r="N32" s="98">
        <v>0</v>
      </c>
      <c r="O32" s="98">
        <v>6</v>
      </c>
      <c r="P32" s="99">
        <v>0</v>
      </c>
      <c r="Q32" s="99">
        <v>10</v>
      </c>
      <c r="R32" s="99">
        <v>0</v>
      </c>
      <c r="S32" s="100">
        <v>2</v>
      </c>
      <c r="T32" s="100">
        <v>16</v>
      </c>
      <c r="U32" s="100">
        <v>6</v>
      </c>
      <c r="V32" s="100">
        <v>0</v>
      </c>
      <c r="W32" s="100">
        <v>0</v>
      </c>
      <c r="X32" s="100">
        <v>0</v>
      </c>
      <c r="Y32" s="100">
        <v>2</v>
      </c>
      <c r="Z32" s="100">
        <v>0</v>
      </c>
      <c r="AA32" s="33">
        <f>L32+M32+N32+O32+P32+Q32+R32+S32+T32+U32+V32+W32+X32+Y32+Z32</f>
        <v>42</v>
      </c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</row>
    <row r="33" spans="1:39" s="2" customFormat="1" ht="13.5" thickBot="1">
      <c r="A33" s="1191" t="s">
        <v>52</v>
      </c>
      <c r="B33" s="1149"/>
      <c r="C33" s="85">
        <f aca="true" t="shared" si="4" ref="C33:R33">SUM(C31:C32)</f>
        <v>26</v>
      </c>
      <c r="D33" s="85">
        <f t="shared" si="4"/>
        <v>7</v>
      </c>
      <c r="E33" s="85">
        <f t="shared" si="4"/>
        <v>7</v>
      </c>
      <c r="F33" s="85">
        <f t="shared" si="4"/>
        <v>21</v>
      </c>
      <c r="G33" s="85">
        <f t="shared" si="4"/>
        <v>16</v>
      </c>
      <c r="H33" s="85">
        <f t="shared" si="4"/>
        <v>5</v>
      </c>
      <c r="I33" s="85">
        <f t="shared" si="4"/>
        <v>2</v>
      </c>
      <c r="J33" s="87">
        <f>SUM(J31:J32)</f>
        <v>8</v>
      </c>
      <c r="K33" s="85">
        <f>SUM(K31:K32)</f>
        <v>92</v>
      </c>
      <c r="L33" s="283">
        <f t="shared" si="4"/>
        <v>0</v>
      </c>
      <c r="M33" s="101">
        <f t="shared" si="4"/>
        <v>0</v>
      </c>
      <c r="N33" s="101">
        <f t="shared" si="4"/>
        <v>0</v>
      </c>
      <c r="O33" s="101">
        <f t="shared" si="4"/>
        <v>13</v>
      </c>
      <c r="P33" s="101">
        <f t="shared" si="4"/>
        <v>1</v>
      </c>
      <c r="Q33" s="101">
        <f t="shared" si="4"/>
        <v>24</v>
      </c>
      <c r="R33" s="101">
        <f t="shared" si="4"/>
        <v>0</v>
      </c>
      <c r="S33" s="101">
        <f aca="true" t="shared" si="5" ref="S33:AA33">SUM(S31:S32)</f>
        <v>5</v>
      </c>
      <c r="T33" s="101">
        <f t="shared" si="5"/>
        <v>36</v>
      </c>
      <c r="U33" s="101">
        <f t="shared" si="5"/>
        <v>8</v>
      </c>
      <c r="V33" s="101">
        <f t="shared" si="5"/>
        <v>0</v>
      </c>
      <c r="W33" s="101">
        <f t="shared" si="5"/>
        <v>0</v>
      </c>
      <c r="X33" s="101">
        <f t="shared" si="5"/>
        <v>0</v>
      </c>
      <c r="Y33" s="101">
        <f t="shared" si="5"/>
        <v>5</v>
      </c>
      <c r="Z33" s="101">
        <f t="shared" si="5"/>
        <v>0</v>
      </c>
      <c r="AA33" s="85">
        <f t="shared" si="5"/>
        <v>92</v>
      </c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</row>
    <row r="34" spans="1:27" s="18" customFormat="1" ht="12.75">
      <c r="A34" s="41"/>
      <c r="B34" s="10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</row>
    <row r="35" spans="15:22" s="11" customFormat="1" ht="12.75">
      <c r="O35" s="21"/>
      <c r="P35" s="21"/>
      <c r="Q35" s="21"/>
      <c r="R35" s="21"/>
      <c r="S35" s="21"/>
      <c r="T35" s="21"/>
      <c r="U35" s="21"/>
      <c r="V35" s="21"/>
    </row>
    <row r="36" spans="1:22" s="11" customFormat="1" ht="12.75">
      <c r="A36" s="968" t="s">
        <v>49</v>
      </c>
      <c r="B36" s="968"/>
      <c r="C36" s="968"/>
      <c r="D36" s="968"/>
      <c r="E36" s="1195"/>
      <c r="O36" s="21"/>
      <c r="P36" s="21"/>
      <c r="Q36" s="21"/>
      <c r="R36" s="21"/>
      <c r="S36" s="21"/>
      <c r="T36" s="21"/>
      <c r="U36" s="21"/>
      <c r="V36" s="21"/>
    </row>
    <row r="37" spans="4:22" s="11" customFormat="1" ht="13.5" thickBot="1">
      <c r="D37" s="12"/>
      <c r="E37" s="12"/>
      <c r="F37" s="12"/>
      <c r="G37" s="12"/>
      <c r="H37" s="12"/>
      <c r="I37" s="12"/>
      <c r="J37" s="12"/>
      <c r="K37" s="12"/>
      <c r="L37" s="12"/>
      <c r="O37" s="21"/>
      <c r="P37" s="21"/>
      <c r="Q37" s="21"/>
      <c r="R37" s="21"/>
      <c r="S37" s="21"/>
      <c r="T37" s="21"/>
      <c r="U37" s="21"/>
      <c r="V37" s="21"/>
    </row>
    <row r="38" spans="1:33" s="2" customFormat="1" ht="21" thickBot="1">
      <c r="A38" s="1189" t="s">
        <v>19</v>
      </c>
      <c r="B38" s="1190"/>
      <c r="C38" s="76" t="s">
        <v>40</v>
      </c>
      <c r="D38" s="73" t="s">
        <v>41</v>
      </c>
      <c r="E38" s="78" t="s">
        <v>42</v>
      </c>
      <c r="F38" s="78" t="s">
        <v>43</v>
      </c>
      <c r="G38" s="89" t="s">
        <v>44</v>
      </c>
      <c r="H38" s="73" t="s">
        <v>45</v>
      </c>
      <c r="I38" s="78" t="s">
        <v>46</v>
      </c>
      <c r="J38" s="78" t="s">
        <v>47</v>
      </c>
      <c r="K38" s="73" t="s">
        <v>48</v>
      </c>
      <c r="L38" s="76" t="s">
        <v>50</v>
      </c>
      <c r="M38" s="286" t="s">
        <v>68</v>
      </c>
      <c r="N38" s="20"/>
      <c r="O38" s="1192"/>
      <c r="P38" s="1192"/>
      <c r="Q38" s="1192"/>
      <c r="R38" s="1192"/>
      <c r="S38" s="1192"/>
      <c r="T38" s="20"/>
      <c r="U38" s="20"/>
      <c r="V38" s="20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</row>
    <row r="39" spans="1:33" s="2" customFormat="1" ht="12.75" customHeight="1">
      <c r="A39" s="67"/>
      <c r="B39" s="68" t="s">
        <v>106</v>
      </c>
      <c r="C39" s="75">
        <v>0</v>
      </c>
      <c r="D39" s="74">
        <v>1</v>
      </c>
      <c r="E39" s="75">
        <v>1</v>
      </c>
      <c r="F39" s="69">
        <v>6</v>
      </c>
      <c r="G39" s="75">
        <v>31</v>
      </c>
      <c r="H39" s="74">
        <v>32</v>
      </c>
      <c r="I39" s="75">
        <v>26</v>
      </c>
      <c r="J39" s="69">
        <v>17</v>
      </c>
      <c r="K39" s="77">
        <v>0</v>
      </c>
      <c r="L39" s="75">
        <f>SUM(C39:K39)</f>
        <v>114</v>
      </c>
      <c r="M39" s="287">
        <v>65.7</v>
      </c>
      <c r="N39" s="20"/>
      <c r="O39" s="32"/>
      <c r="P39" s="32"/>
      <c r="Q39" s="32"/>
      <c r="R39" s="32"/>
      <c r="S39" s="32"/>
      <c r="T39" s="20"/>
      <c r="U39" s="20"/>
      <c r="V39" s="20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</row>
    <row r="40" spans="1:33" s="2" customFormat="1" ht="10.5" thickBot="1">
      <c r="A40" s="72"/>
      <c r="B40" s="86" t="s">
        <v>107</v>
      </c>
      <c r="C40" s="81">
        <v>0</v>
      </c>
      <c r="D40" s="82">
        <v>0</v>
      </c>
      <c r="E40" s="81">
        <v>3</v>
      </c>
      <c r="F40" s="83">
        <v>11</v>
      </c>
      <c r="G40" s="81">
        <v>33</v>
      </c>
      <c r="H40" s="82">
        <v>17</v>
      </c>
      <c r="I40" s="81">
        <v>18</v>
      </c>
      <c r="J40" s="83">
        <v>22</v>
      </c>
      <c r="K40" s="84">
        <v>3</v>
      </c>
      <c r="L40" s="75">
        <f>SUM(C40:K40)</f>
        <v>107</v>
      </c>
      <c r="M40" s="288">
        <v>65</v>
      </c>
      <c r="N40" s="20"/>
      <c r="O40" s="32"/>
      <c r="P40" s="32"/>
      <c r="Q40" s="32"/>
      <c r="R40" s="32"/>
      <c r="S40" s="32"/>
      <c r="T40" s="20"/>
      <c r="U40" s="20"/>
      <c r="V40" s="20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</row>
    <row r="41" spans="1:41" s="4" customFormat="1" ht="10.5" thickBot="1">
      <c r="A41" s="1193" t="s">
        <v>52</v>
      </c>
      <c r="B41" s="1194"/>
      <c r="C41" s="85">
        <f aca="true" t="shared" si="6" ref="C41:I41">SUM(C39:C40)</f>
        <v>0</v>
      </c>
      <c r="D41" s="85">
        <f t="shared" si="6"/>
        <v>1</v>
      </c>
      <c r="E41" s="85">
        <f t="shared" si="6"/>
        <v>4</v>
      </c>
      <c r="F41" s="85">
        <f t="shared" si="6"/>
        <v>17</v>
      </c>
      <c r="G41" s="85">
        <f t="shared" si="6"/>
        <v>64</v>
      </c>
      <c r="H41" s="85">
        <f t="shared" si="6"/>
        <v>49</v>
      </c>
      <c r="I41" s="85">
        <f t="shared" si="6"/>
        <v>44</v>
      </c>
      <c r="J41" s="85">
        <f>SUM(J39:J40)</f>
        <v>39</v>
      </c>
      <c r="K41" s="85">
        <f>SUM(K39:K40)</f>
        <v>3</v>
      </c>
      <c r="L41" s="85">
        <f>SUM(L39:L40)</f>
        <v>221</v>
      </c>
      <c r="M41" s="289">
        <f>SUM(AVERAGE(M39:M40))</f>
        <v>65.35</v>
      </c>
      <c r="N41" s="20"/>
      <c r="O41" s="32"/>
      <c r="P41" s="32"/>
      <c r="Q41" s="32"/>
      <c r="R41" s="32"/>
      <c r="S41" s="32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33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</row>
    <row r="44" spans="1:35" ht="12.75">
      <c r="A44" s="13" t="s">
        <v>51</v>
      </c>
      <c r="B44" s="13"/>
      <c r="C44" s="13"/>
      <c r="D44" s="13"/>
      <c r="E44" s="13"/>
      <c r="F44" s="13"/>
      <c r="G44" s="11"/>
      <c r="H44" s="11"/>
      <c r="I44" s="11"/>
      <c r="J44" s="11"/>
      <c r="K44" s="11"/>
      <c r="L44" s="11"/>
      <c r="M44" s="13" t="s">
        <v>54</v>
      </c>
      <c r="N44" s="13"/>
      <c r="O44" s="94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</row>
    <row r="45" spans="1:35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</row>
    <row r="46" spans="1:35" ht="4.5" customHeight="1" thickBot="1">
      <c r="A46" s="11"/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21"/>
      <c r="M46" s="21"/>
      <c r="N46" s="21"/>
      <c r="AB46" s="11"/>
      <c r="AC46" s="11"/>
      <c r="AD46" s="11"/>
      <c r="AE46" s="11"/>
      <c r="AF46" s="11"/>
      <c r="AG46" s="11"/>
      <c r="AH46" s="11"/>
      <c r="AI46" s="11"/>
    </row>
    <row r="47" spans="1:35" s="2" customFormat="1" ht="70.5" customHeight="1" thickBot="1">
      <c r="A47" s="1189" t="s">
        <v>19</v>
      </c>
      <c r="B47" s="1190"/>
      <c r="C47" s="76">
        <v>1</v>
      </c>
      <c r="D47" s="73">
        <v>2</v>
      </c>
      <c r="E47" s="78">
        <v>3</v>
      </c>
      <c r="F47" s="76">
        <v>4</v>
      </c>
      <c r="G47" s="89">
        <v>5</v>
      </c>
      <c r="H47" s="73">
        <v>6</v>
      </c>
      <c r="I47" s="78">
        <v>7</v>
      </c>
      <c r="J47" s="264">
        <v>8</v>
      </c>
      <c r="K47" s="96" t="s">
        <v>50</v>
      </c>
      <c r="L47" s="95" t="s">
        <v>53</v>
      </c>
      <c r="M47" s="91" t="s">
        <v>64</v>
      </c>
      <c r="N47" s="91" t="s">
        <v>65</v>
      </c>
      <c r="O47" s="91" t="s">
        <v>66</v>
      </c>
      <c r="P47" s="92" t="s">
        <v>67</v>
      </c>
      <c r="Q47" s="92" t="s">
        <v>55</v>
      </c>
      <c r="R47" s="92" t="s">
        <v>105</v>
      </c>
      <c r="S47" s="92" t="s">
        <v>56</v>
      </c>
      <c r="T47" s="93" t="s">
        <v>57</v>
      </c>
      <c r="U47" s="93" t="s">
        <v>63</v>
      </c>
      <c r="V47" s="92" t="s">
        <v>58</v>
      </c>
      <c r="W47" s="92" t="s">
        <v>59</v>
      </c>
      <c r="X47" s="92" t="s">
        <v>60</v>
      </c>
      <c r="Y47" s="92" t="s">
        <v>61</v>
      </c>
      <c r="Z47" s="92" t="s">
        <v>62</v>
      </c>
      <c r="AA47" s="92" t="s">
        <v>52</v>
      </c>
      <c r="AB47" s="18"/>
      <c r="AC47" s="18"/>
      <c r="AD47" s="18"/>
      <c r="AE47" s="18"/>
      <c r="AF47" s="18"/>
      <c r="AG47" s="18"/>
      <c r="AH47" s="18"/>
      <c r="AI47" s="18"/>
    </row>
    <row r="48" spans="1:35" s="2" customFormat="1" ht="12.75" customHeight="1">
      <c r="A48" s="67"/>
      <c r="B48" s="68" t="s">
        <v>106</v>
      </c>
      <c r="C48" s="75">
        <v>47</v>
      </c>
      <c r="D48" s="74">
        <v>3</v>
      </c>
      <c r="E48" s="75">
        <v>3</v>
      </c>
      <c r="F48" s="69">
        <v>45</v>
      </c>
      <c r="G48" s="75">
        <v>10</v>
      </c>
      <c r="H48" s="74">
        <v>1</v>
      </c>
      <c r="I48" s="75">
        <v>2</v>
      </c>
      <c r="J48" s="77">
        <v>3</v>
      </c>
      <c r="K48" s="90">
        <f>+C48+D48+E48+F48+G48+H48+I48+J48</f>
        <v>114</v>
      </c>
      <c r="L48" s="37">
        <v>0</v>
      </c>
      <c r="M48" s="36">
        <v>0</v>
      </c>
      <c r="N48" s="36">
        <v>0</v>
      </c>
      <c r="O48" s="36">
        <v>14</v>
      </c>
      <c r="P48" s="35">
        <v>0</v>
      </c>
      <c r="Q48" s="35">
        <v>18</v>
      </c>
      <c r="R48" s="35">
        <v>6</v>
      </c>
      <c r="S48" s="31">
        <v>8</v>
      </c>
      <c r="T48" s="31">
        <v>46</v>
      </c>
      <c r="U48" s="31">
        <v>12</v>
      </c>
      <c r="V48" s="31">
        <v>4</v>
      </c>
      <c r="W48" s="31">
        <v>0</v>
      </c>
      <c r="X48" s="31">
        <v>0</v>
      </c>
      <c r="Y48" s="31">
        <v>6</v>
      </c>
      <c r="Z48" s="31">
        <v>0</v>
      </c>
      <c r="AA48" s="33">
        <f>L48+M48+N48+O48+P48+Q48+R48+S48+T48+U48+V48+W48+X48+Y48+Z48</f>
        <v>114</v>
      </c>
      <c r="AB48" s="18"/>
      <c r="AC48" s="18"/>
      <c r="AD48" s="18"/>
      <c r="AE48" s="18"/>
      <c r="AF48" s="18"/>
      <c r="AG48" s="18"/>
      <c r="AH48" s="18"/>
      <c r="AI48" s="18"/>
    </row>
    <row r="49" spans="1:35" s="2" customFormat="1" ht="10.5" thickBot="1">
      <c r="A49" s="79"/>
      <c r="B49" s="80" t="s">
        <v>107</v>
      </c>
      <c r="C49" s="81">
        <v>35</v>
      </c>
      <c r="D49" s="82">
        <v>8</v>
      </c>
      <c r="E49" s="81">
        <v>10</v>
      </c>
      <c r="F49" s="83">
        <v>37</v>
      </c>
      <c r="G49" s="81">
        <v>14</v>
      </c>
      <c r="H49" s="82">
        <v>1</v>
      </c>
      <c r="I49" s="81">
        <v>0</v>
      </c>
      <c r="J49" s="84">
        <v>2</v>
      </c>
      <c r="K49" s="216">
        <f>+C49+D49+E49+F49+G49+H49+I49+J49</f>
        <v>107</v>
      </c>
      <c r="L49" s="97">
        <v>0</v>
      </c>
      <c r="M49" s="98">
        <v>0</v>
      </c>
      <c r="N49" s="98">
        <v>0</v>
      </c>
      <c r="O49" s="98">
        <v>20</v>
      </c>
      <c r="P49" s="99">
        <v>0</v>
      </c>
      <c r="Q49" s="99">
        <v>14</v>
      </c>
      <c r="R49" s="99">
        <v>1</v>
      </c>
      <c r="S49" s="100">
        <v>8</v>
      </c>
      <c r="T49" s="100">
        <v>39</v>
      </c>
      <c r="U49" s="100">
        <v>14</v>
      </c>
      <c r="V49" s="100">
        <v>0</v>
      </c>
      <c r="W49" s="100">
        <v>0</v>
      </c>
      <c r="X49" s="100">
        <v>0</v>
      </c>
      <c r="Y49" s="100">
        <v>11</v>
      </c>
      <c r="Z49" s="100">
        <v>0</v>
      </c>
      <c r="AA49" s="33">
        <f>L49+M49+N49+O49+P49+Q49+R49+S49+T49+U49+V49+W49+X49+Y49+Z49</f>
        <v>107</v>
      </c>
      <c r="AB49" s="18"/>
      <c r="AC49" s="18"/>
      <c r="AD49" s="18"/>
      <c r="AE49" s="18"/>
      <c r="AF49" s="18"/>
      <c r="AG49" s="18"/>
      <c r="AH49" s="18"/>
      <c r="AI49" s="18"/>
    </row>
    <row r="50" spans="1:35" s="2" customFormat="1" ht="13.5" thickBot="1">
      <c r="A50" s="1191" t="s">
        <v>52</v>
      </c>
      <c r="B50" s="1149"/>
      <c r="C50" s="85">
        <f aca="true" t="shared" si="7" ref="C50:R50">SUM(C48:C49)</f>
        <v>82</v>
      </c>
      <c r="D50" s="85">
        <f t="shared" si="7"/>
        <v>11</v>
      </c>
      <c r="E50" s="85">
        <f t="shared" si="7"/>
        <v>13</v>
      </c>
      <c r="F50" s="85">
        <f t="shared" si="7"/>
        <v>82</v>
      </c>
      <c r="G50" s="85">
        <f t="shared" si="7"/>
        <v>24</v>
      </c>
      <c r="H50" s="85">
        <f t="shared" si="7"/>
        <v>2</v>
      </c>
      <c r="I50" s="85">
        <f t="shared" si="7"/>
        <v>2</v>
      </c>
      <c r="J50" s="85">
        <f t="shared" si="7"/>
        <v>5</v>
      </c>
      <c r="K50" s="85">
        <f>SUM(K48:K49)</f>
        <v>221</v>
      </c>
      <c r="L50" s="283">
        <f t="shared" si="7"/>
        <v>0</v>
      </c>
      <c r="M50" s="101">
        <f t="shared" si="7"/>
        <v>0</v>
      </c>
      <c r="N50" s="101">
        <f t="shared" si="7"/>
        <v>0</v>
      </c>
      <c r="O50" s="101">
        <f t="shared" si="7"/>
        <v>34</v>
      </c>
      <c r="P50" s="101">
        <f t="shared" si="7"/>
        <v>0</v>
      </c>
      <c r="Q50" s="101">
        <f t="shared" si="7"/>
        <v>32</v>
      </c>
      <c r="R50" s="101">
        <f t="shared" si="7"/>
        <v>7</v>
      </c>
      <c r="S50" s="101">
        <f aca="true" t="shared" si="8" ref="S50:AA50">SUM(S48:S49)</f>
        <v>16</v>
      </c>
      <c r="T50" s="101">
        <f t="shared" si="8"/>
        <v>85</v>
      </c>
      <c r="U50" s="101">
        <f t="shared" si="8"/>
        <v>26</v>
      </c>
      <c r="V50" s="101">
        <f t="shared" si="8"/>
        <v>4</v>
      </c>
      <c r="W50" s="101">
        <f t="shared" si="8"/>
        <v>0</v>
      </c>
      <c r="X50" s="101">
        <f t="shared" si="8"/>
        <v>0</v>
      </c>
      <c r="Y50" s="101">
        <f t="shared" si="8"/>
        <v>17</v>
      </c>
      <c r="Z50" s="101">
        <f t="shared" si="8"/>
        <v>0</v>
      </c>
      <c r="AA50" s="85">
        <f t="shared" si="8"/>
        <v>221</v>
      </c>
      <c r="AB50" s="18"/>
      <c r="AC50" s="18"/>
      <c r="AD50" s="18"/>
      <c r="AE50" s="18"/>
      <c r="AF50" s="18"/>
      <c r="AG50" s="18"/>
      <c r="AH50" s="18"/>
      <c r="AI50" s="18"/>
    </row>
    <row r="51" spans="15:22" s="11" customFormat="1" ht="12.75">
      <c r="O51" s="21"/>
      <c r="P51" s="21"/>
      <c r="Q51" s="21"/>
      <c r="R51" s="21"/>
      <c r="S51" s="21"/>
      <c r="T51" s="21"/>
      <c r="U51" s="21"/>
      <c r="V51" s="21"/>
    </row>
    <row r="52" spans="15:22" s="11" customFormat="1" ht="12.75">
      <c r="O52" s="21"/>
      <c r="P52" s="21"/>
      <c r="Q52" s="21"/>
      <c r="R52" s="21"/>
      <c r="S52" s="21"/>
      <c r="T52" s="21"/>
      <c r="U52" s="21"/>
      <c r="V52" s="21"/>
    </row>
    <row r="53" spans="1:22" s="11" customFormat="1" ht="12.75">
      <c r="A53" s="968" t="s">
        <v>49</v>
      </c>
      <c r="B53" s="968"/>
      <c r="C53" s="968"/>
      <c r="D53" s="968"/>
      <c r="E53" s="1195"/>
      <c r="O53" s="21"/>
      <c r="P53" s="21"/>
      <c r="Q53" s="21"/>
      <c r="R53" s="21"/>
      <c r="S53" s="21"/>
      <c r="T53" s="21"/>
      <c r="U53" s="21"/>
      <c r="V53" s="21"/>
    </row>
    <row r="54" spans="15:22" s="11" customFormat="1" ht="12.75">
      <c r="O54" s="21"/>
      <c r="P54" s="21"/>
      <c r="Q54" s="21"/>
      <c r="R54" s="21"/>
      <c r="S54" s="21"/>
      <c r="T54" s="21"/>
      <c r="U54" s="21"/>
      <c r="V54" s="21"/>
    </row>
    <row r="55" spans="4:22" s="11" customFormat="1" ht="13.5" thickBot="1">
      <c r="D55" s="12"/>
      <c r="E55" s="12"/>
      <c r="F55" s="12"/>
      <c r="G55" s="12"/>
      <c r="H55" s="12"/>
      <c r="I55" s="12"/>
      <c r="J55" s="12"/>
      <c r="K55" s="12"/>
      <c r="L55" s="12"/>
      <c r="O55" s="21"/>
      <c r="P55" s="21"/>
      <c r="Q55" s="21"/>
      <c r="R55" s="21"/>
      <c r="S55" s="21"/>
      <c r="T55" s="21"/>
      <c r="U55" s="21"/>
      <c r="V55" s="21"/>
    </row>
    <row r="56" spans="1:38" s="2" customFormat="1" ht="21" thickBot="1">
      <c r="A56" s="1189" t="s">
        <v>17</v>
      </c>
      <c r="B56" s="1190"/>
      <c r="C56" s="76" t="s">
        <v>40</v>
      </c>
      <c r="D56" s="73" t="s">
        <v>41</v>
      </c>
      <c r="E56" s="78" t="s">
        <v>42</v>
      </c>
      <c r="F56" s="78" t="s">
        <v>43</v>
      </c>
      <c r="G56" s="89" t="s">
        <v>44</v>
      </c>
      <c r="H56" s="73" t="s">
        <v>45</v>
      </c>
      <c r="I56" s="78" t="s">
        <v>46</v>
      </c>
      <c r="J56" s="78" t="s">
        <v>47</v>
      </c>
      <c r="K56" s="73" t="s">
        <v>48</v>
      </c>
      <c r="L56" s="76" t="s">
        <v>50</v>
      </c>
      <c r="M56" s="284" t="s">
        <v>68</v>
      </c>
      <c r="N56" s="28"/>
      <c r="O56" s="1192"/>
      <c r="P56" s="1192"/>
      <c r="Q56" s="1192"/>
      <c r="R56" s="1192"/>
      <c r="S56" s="1192"/>
      <c r="T56" s="20"/>
      <c r="U56" s="20"/>
      <c r="V56" s="20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</row>
    <row r="57" spans="1:38" s="2" customFormat="1" ht="12.75" customHeight="1">
      <c r="A57" s="67"/>
      <c r="B57" s="68" t="s">
        <v>106</v>
      </c>
      <c r="C57" s="75">
        <v>0</v>
      </c>
      <c r="D57" s="74">
        <v>0</v>
      </c>
      <c r="E57" s="75">
        <v>1</v>
      </c>
      <c r="F57" s="69">
        <v>9</v>
      </c>
      <c r="G57" s="75">
        <v>42</v>
      </c>
      <c r="H57" s="74">
        <v>37</v>
      </c>
      <c r="I57" s="75">
        <v>27</v>
      </c>
      <c r="J57" s="69">
        <v>35</v>
      </c>
      <c r="K57" s="77">
        <v>1</v>
      </c>
      <c r="L57" s="75">
        <f>SUM(C57:K57)</f>
        <v>152</v>
      </c>
      <c r="M57" s="77">
        <v>67.2</v>
      </c>
      <c r="N57" s="28"/>
      <c r="O57" s="32"/>
      <c r="P57" s="32"/>
      <c r="Q57" s="32"/>
      <c r="R57" s="32"/>
      <c r="S57" s="32"/>
      <c r="T57" s="20"/>
      <c r="U57" s="20"/>
      <c r="V57" s="20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</row>
    <row r="58" spans="1:38" s="2" customFormat="1" ht="10.5" thickBot="1">
      <c r="A58" s="72"/>
      <c r="B58" s="86" t="s">
        <v>107</v>
      </c>
      <c r="C58" s="81">
        <v>0</v>
      </c>
      <c r="D58" s="82">
        <v>4</v>
      </c>
      <c r="E58" s="81">
        <v>1</v>
      </c>
      <c r="F58" s="83">
        <v>11</v>
      </c>
      <c r="G58" s="81">
        <v>30</v>
      </c>
      <c r="H58" s="82">
        <v>33</v>
      </c>
      <c r="I58" s="81">
        <v>40</v>
      </c>
      <c r="J58" s="83">
        <v>40</v>
      </c>
      <c r="K58" s="84">
        <v>2</v>
      </c>
      <c r="L58" s="75">
        <f>SUM(C58:K58)</f>
        <v>161</v>
      </c>
      <c r="M58" s="84">
        <v>68.61</v>
      </c>
      <c r="N58" s="28"/>
      <c r="O58" s="32"/>
      <c r="P58" s="32"/>
      <c r="Q58" s="32"/>
      <c r="R58" s="32"/>
      <c r="S58" s="32"/>
      <c r="T58" s="20"/>
      <c r="U58" s="20"/>
      <c r="V58" s="20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</row>
    <row r="59" spans="1:41" s="4" customFormat="1" ht="10.5" thickBot="1">
      <c r="A59" s="1193" t="s">
        <v>52</v>
      </c>
      <c r="B59" s="1194"/>
      <c r="C59" s="85">
        <f aca="true" t="shared" si="9" ref="C59:I59">SUM(C57:C58)</f>
        <v>0</v>
      </c>
      <c r="D59" s="85">
        <f t="shared" si="9"/>
        <v>4</v>
      </c>
      <c r="E59" s="85">
        <f t="shared" si="9"/>
        <v>2</v>
      </c>
      <c r="F59" s="85">
        <f t="shared" si="9"/>
        <v>20</v>
      </c>
      <c r="G59" s="85">
        <f t="shared" si="9"/>
        <v>72</v>
      </c>
      <c r="H59" s="85">
        <f t="shared" si="9"/>
        <v>70</v>
      </c>
      <c r="I59" s="85">
        <f t="shared" si="9"/>
        <v>67</v>
      </c>
      <c r="J59" s="85">
        <f>SUM(J57:J58)</f>
        <v>75</v>
      </c>
      <c r="K59" s="85">
        <f>SUM(K57:K58)</f>
        <v>3</v>
      </c>
      <c r="L59" s="85">
        <f>SUM(L57:L58)</f>
        <v>313</v>
      </c>
      <c r="M59" s="87">
        <f>SUM(AVERAGE(M57:M58))</f>
        <v>67.905</v>
      </c>
      <c r="N59" s="28"/>
      <c r="O59" s="32"/>
      <c r="P59" s="32"/>
      <c r="Q59" s="32"/>
      <c r="R59" s="32"/>
      <c r="S59" s="32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38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</row>
    <row r="61" spans="1:38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</row>
    <row r="62" spans="1:38" ht="12.75">
      <c r="A62" s="13" t="s">
        <v>51</v>
      </c>
      <c r="B62" s="13"/>
      <c r="C62" s="13"/>
      <c r="D62" s="13"/>
      <c r="E62" s="13"/>
      <c r="F62" s="13"/>
      <c r="G62" s="11"/>
      <c r="H62" s="11"/>
      <c r="I62" s="11"/>
      <c r="J62" s="11"/>
      <c r="K62" s="11"/>
      <c r="L62" s="11"/>
      <c r="M62" s="13" t="s">
        <v>54</v>
      </c>
      <c r="N62" s="13"/>
      <c r="O62" s="94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</row>
    <row r="63" spans="1:38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</row>
    <row r="64" spans="1:38" ht="4.5" customHeight="1" thickBot="1">
      <c r="A64" s="11"/>
      <c r="B64" s="11"/>
      <c r="C64" s="12"/>
      <c r="D64" s="12"/>
      <c r="E64" s="12"/>
      <c r="F64" s="12"/>
      <c r="G64" s="12"/>
      <c r="H64" s="12"/>
      <c r="I64" s="12"/>
      <c r="J64" s="12"/>
      <c r="K64" s="12"/>
      <c r="L64" s="21"/>
      <c r="M64" s="21"/>
      <c r="N64" s="2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</row>
    <row r="65" spans="1:38" s="2" customFormat="1" ht="70.5" customHeight="1" thickBot="1">
      <c r="A65" s="1189" t="s">
        <v>17</v>
      </c>
      <c r="B65" s="1190"/>
      <c r="C65" s="76">
        <v>1</v>
      </c>
      <c r="D65" s="73">
        <v>2</v>
      </c>
      <c r="E65" s="78">
        <v>3</v>
      </c>
      <c r="F65" s="76">
        <v>4</v>
      </c>
      <c r="G65" s="89">
        <v>5</v>
      </c>
      <c r="H65" s="73">
        <v>6</v>
      </c>
      <c r="I65" s="78">
        <v>7</v>
      </c>
      <c r="J65" s="264">
        <v>8</v>
      </c>
      <c r="K65" s="96" t="s">
        <v>50</v>
      </c>
      <c r="L65" s="95" t="s">
        <v>53</v>
      </c>
      <c r="M65" s="91" t="s">
        <v>64</v>
      </c>
      <c r="N65" s="91" t="s">
        <v>65</v>
      </c>
      <c r="O65" s="91" t="s">
        <v>66</v>
      </c>
      <c r="P65" s="92" t="s">
        <v>67</v>
      </c>
      <c r="Q65" s="92" t="s">
        <v>55</v>
      </c>
      <c r="R65" s="92" t="s">
        <v>105</v>
      </c>
      <c r="S65" s="92" t="s">
        <v>56</v>
      </c>
      <c r="T65" s="93" t="s">
        <v>57</v>
      </c>
      <c r="U65" s="93" t="s">
        <v>63</v>
      </c>
      <c r="V65" s="92" t="s">
        <v>58</v>
      </c>
      <c r="W65" s="92" t="s">
        <v>59</v>
      </c>
      <c r="X65" s="92" t="s">
        <v>60</v>
      </c>
      <c r="Y65" s="92" t="s">
        <v>61</v>
      </c>
      <c r="Z65" s="92" t="s">
        <v>62</v>
      </c>
      <c r="AA65" s="92" t="s">
        <v>52</v>
      </c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</row>
    <row r="66" spans="1:38" s="2" customFormat="1" ht="12.75" customHeight="1">
      <c r="A66" s="67"/>
      <c r="B66" s="68" t="s">
        <v>106</v>
      </c>
      <c r="C66" s="75">
        <v>36</v>
      </c>
      <c r="D66" s="74">
        <v>11</v>
      </c>
      <c r="E66" s="75">
        <v>12</v>
      </c>
      <c r="F66" s="69">
        <v>71</v>
      </c>
      <c r="G66" s="75">
        <v>22</v>
      </c>
      <c r="H66" s="74">
        <v>0</v>
      </c>
      <c r="I66" s="75">
        <v>0</v>
      </c>
      <c r="J66" s="77">
        <v>0</v>
      </c>
      <c r="K66" s="90">
        <f>+C66+D66+E66+F66+G66+H66+I66</f>
        <v>152</v>
      </c>
      <c r="L66" s="37">
        <v>0</v>
      </c>
      <c r="M66" s="36">
        <v>0</v>
      </c>
      <c r="N66" s="36"/>
      <c r="O66" s="36">
        <v>34</v>
      </c>
      <c r="P66" s="35">
        <v>0</v>
      </c>
      <c r="Q66" s="35">
        <v>20</v>
      </c>
      <c r="R66" s="35">
        <v>2</v>
      </c>
      <c r="S66" s="31">
        <v>9</v>
      </c>
      <c r="T66" s="31">
        <v>69</v>
      </c>
      <c r="U66" s="31">
        <v>13</v>
      </c>
      <c r="V66" s="31">
        <v>0</v>
      </c>
      <c r="W66" s="31">
        <v>0</v>
      </c>
      <c r="X66" s="31">
        <v>0</v>
      </c>
      <c r="Y66" s="31">
        <v>5</v>
      </c>
      <c r="Z66" s="31">
        <v>0</v>
      </c>
      <c r="AA66" s="33">
        <f>L66+M66+N66+O66+P66+Q66+R66+S66+T66+U66+V66+W66+X66+Y66+Z66</f>
        <v>152</v>
      </c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</row>
    <row r="67" spans="1:38" s="2" customFormat="1" ht="10.5" thickBot="1">
      <c r="A67" s="79"/>
      <c r="B67" s="80" t="s">
        <v>107</v>
      </c>
      <c r="C67" s="81">
        <v>37</v>
      </c>
      <c r="D67" s="82">
        <v>11</v>
      </c>
      <c r="E67" s="81">
        <v>16</v>
      </c>
      <c r="F67" s="83">
        <v>63</v>
      </c>
      <c r="G67" s="81">
        <v>26</v>
      </c>
      <c r="H67" s="82">
        <v>1</v>
      </c>
      <c r="I67" s="81">
        <v>3</v>
      </c>
      <c r="J67" s="84">
        <v>3</v>
      </c>
      <c r="K67" s="90">
        <f>+C67+D67+E67+F67+G67+H67+I67+J67</f>
        <v>160</v>
      </c>
      <c r="L67" s="97">
        <v>0</v>
      </c>
      <c r="M67" s="98">
        <v>0</v>
      </c>
      <c r="N67" s="98">
        <v>0</v>
      </c>
      <c r="O67" s="98">
        <v>35</v>
      </c>
      <c r="P67" s="99">
        <v>0</v>
      </c>
      <c r="Q67" s="99">
        <v>28</v>
      </c>
      <c r="R67" s="99">
        <v>1</v>
      </c>
      <c r="S67" s="100">
        <v>9</v>
      </c>
      <c r="T67" s="100">
        <v>63</v>
      </c>
      <c r="U67" s="100">
        <v>17</v>
      </c>
      <c r="V67" s="100">
        <v>2</v>
      </c>
      <c r="W67" s="100">
        <v>0</v>
      </c>
      <c r="X67" s="100">
        <v>0</v>
      </c>
      <c r="Y67" s="100">
        <v>6</v>
      </c>
      <c r="Z67" s="100">
        <v>0</v>
      </c>
      <c r="AA67" s="33">
        <f>L67+M67+N67+O67+P67+Q67+R67+S67+T67+U67+V67+W67+X67+Y67+Z67</f>
        <v>161</v>
      </c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</row>
    <row r="68" spans="1:38" s="2" customFormat="1" ht="13.5" thickBot="1">
      <c r="A68" s="1191" t="s">
        <v>52</v>
      </c>
      <c r="B68" s="1149"/>
      <c r="C68" s="85">
        <f aca="true" t="shared" si="10" ref="C68:R68">SUM(C66:C67)</f>
        <v>73</v>
      </c>
      <c r="D68" s="85">
        <f t="shared" si="10"/>
        <v>22</v>
      </c>
      <c r="E68" s="85">
        <f t="shared" si="10"/>
        <v>28</v>
      </c>
      <c r="F68" s="85">
        <f t="shared" si="10"/>
        <v>134</v>
      </c>
      <c r="G68" s="85">
        <f t="shared" si="10"/>
        <v>48</v>
      </c>
      <c r="H68" s="85">
        <f t="shared" si="10"/>
        <v>1</v>
      </c>
      <c r="I68" s="85">
        <f t="shared" si="10"/>
        <v>3</v>
      </c>
      <c r="J68" s="87">
        <v>0</v>
      </c>
      <c r="K68" s="87">
        <f t="shared" si="10"/>
        <v>312</v>
      </c>
      <c r="L68" s="101">
        <f t="shared" si="10"/>
        <v>0</v>
      </c>
      <c r="M68" s="101">
        <f t="shared" si="10"/>
        <v>0</v>
      </c>
      <c r="N68" s="101">
        <f t="shared" si="10"/>
        <v>0</v>
      </c>
      <c r="O68" s="101">
        <f t="shared" si="10"/>
        <v>69</v>
      </c>
      <c r="P68" s="101">
        <f t="shared" si="10"/>
        <v>0</v>
      </c>
      <c r="Q68" s="101">
        <f t="shared" si="10"/>
        <v>48</v>
      </c>
      <c r="R68" s="101">
        <f t="shared" si="10"/>
        <v>3</v>
      </c>
      <c r="S68" s="101">
        <f aca="true" t="shared" si="11" ref="S68:AA68">SUM(S66:S67)</f>
        <v>18</v>
      </c>
      <c r="T68" s="101">
        <f t="shared" si="11"/>
        <v>132</v>
      </c>
      <c r="U68" s="101">
        <f t="shared" si="11"/>
        <v>30</v>
      </c>
      <c r="V68" s="101">
        <f t="shared" si="11"/>
        <v>2</v>
      </c>
      <c r="W68" s="101">
        <f t="shared" si="11"/>
        <v>0</v>
      </c>
      <c r="X68" s="101">
        <f t="shared" si="11"/>
        <v>0</v>
      </c>
      <c r="Y68" s="101">
        <f t="shared" si="11"/>
        <v>11</v>
      </c>
      <c r="Z68" s="101">
        <f t="shared" si="11"/>
        <v>0</v>
      </c>
      <c r="AA68" s="85">
        <f t="shared" si="11"/>
        <v>313</v>
      </c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</row>
    <row r="69" spans="15:22" s="11" customFormat="1" ht="12.75">
      <c r="O69" s="21"/>
      <c r="P69" s="21"/>
      <c r="Q69" s="21"/>
      <c r="R69" s="21"/>
      <c r="S69" s="21"/>
      <c r="T69" s="21"/>
      <c r="U69" s="21"/>
      <c r="V69" s="21"/>
    </row>
    <row r="70" spans="15:22" s="11" customFormat="1" ht="12.75">
      <c r="O70" s="21"/>
      <c r="P70" s="21"/>
      <c r="Q70" s="21"/>
      <c r="R70" s="21"/>
      <c r="S70" s="21"/>
      <c r="T70" s="21"/>
      <c r="U70" s="21"/>
      <c r="V70" s="21"/>
    </row>
    <row r="71" spans="1:22" s="11" customFormat="1" ht="12.75">
      <c r="A71" s="968" t="s">
        <v>49</v>
      </c>
      <c r="B71" s="968"/>
      <c r="C71" s="968"/>
      <c r="D71" s="968"/>
      <c r="E71" s="1195"/>
      <c r="O71" s="21"/>
      <c r="P71" s="21"/>
      <c r="Q71" s="21"/>
      <c r="R71" s="21"/>
      <c r="S71" s="21"/>
      <c r="T71" s="21"/>
      <c r="U71" s="21"/>
      <c r="V71" s="21"/>
    </row>
    <row r="72" spans="15:22" s="11" customFormat="1" ht="12.75">
      <c r="O72" s="21"/>
      <c r="P72" s="21"/>
      <c r="Q72" s="21"/>
      <c r="R72" s="21"/>
      <c r="S72" s="21"/>
      <c r="T72" s="21"/>
      <c r="U72" s="21"/>
      <c r="V72" s="21"/>
    </row>
    <row r="73" spans="4:22" s="11" customFormat="1" ht="13.5" thickBot="1">
      <c r="D73" s="12"/>
      <c r="E73" s="12"/>
      <c r="F73" s="12"/>
      <c r="G73" s="12"/>
      <c r="H73" s="12"/>
      <c r="I73" s="12"/>
      <c r="J73" s="12"/>
      <c r="K73" s="12"/>
      <c r="L73" s="12"/>
      <c r="O73" s="21"/>
      <c r="P73" s="21"/>
      <c r="Q73" s="21"/>
      <c r="R73" s="21"/>
      <c r="S73" s="21"/>
      <c r="T73" s="21"/>
      <c r="U73" s="21"/>
      <c r="V73" s="21"/>
    </row>
    <row r="74" spans="1:35" s="2" customFormat="1" ht="21" thickBot="1">
      <c r="A74" s="1189" t="s">
        <v>21</v>
      </c>
      <c r="B74" s="1190"/>
      <c r="C74" s="76" t="s">
        <v>40</v>
      </c>
      <c r="D74" s="73" t="s">
        <v>41</v>
      </c>
      <c r="E74" s="78" t="s">
        <v>42</v>
      </c>
      <c r="F74" s="78" t="s">
        <v>43</v>
      </c>
      <c r="G74" s="89" t="s">
        <v>44</v>
      </c>
      <c r="H74" s="73" t="s">
        <v>45</v>
      </c>
      <c r="I74" s="78" t="s">
        <v>46</v>
      </c>
      <c r="J74" s="78" t="s">
        <v>47</v>
      </c>
      <c r="K74" s="73" t="s">
        <v>48</v>
      </c>
      <c r="L74" s="76" t="s">
        <v>50</v>
      </c>
      <c r="M74" s="284" t="s">
        <v>68</v>
      </c>
      <c r="N74" s="28"/>
      <c r="O74" s="1192"/>
      <c r="P74" s="1192"/>
      <c r="Q74" s="1192"/>
      <c r="R74" s="1192"/>
      <c r="S74" s="1192"/>
      <c r="T74" s="20"/>
      <c r="U74" s="20"/>
      <c r="V74" s="20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</row>
    <row r="75" spans="1:35" s="2" customFormat="1" ht="12.75" customHeight="1">
      <c r="A75" s="67"/>
      <c r="B75" s="68" t="s">
        <v>106</v>
      </c>
      <c r="C75" s="75">
        <v>0</v>
      </c>
      <c r="D75" s="74">
        <v>4</v>
      </c>
      <c r="E75" s="75">
        <v>0</v>
      </c>
      <c r="F75" s="69">
        <v>4</v>
      </c>
      <c r="G75" s="75">
        <v>17</v>
      </c>
      <c r="H75" s="74">
        <v>16</v>
      </c>
      <c r="I75" s="75">
        <v>11</v>
      </c>
      <c r="J75" s="69">
        <v>32</v>
      </c>
      <c r="K75" s="77">
        <v>4</v>
      </c>
      <c r="L75" s="75">
        <f>SUM(C75:K75)</f>
        <v>88</v>
      </c>
      <c r="M75" s="77">
        <v>70.4</v>
      </c>
      <c r="N75" s="28"/>
      <c r="O75" s="32"/>
      <c r="P75" s="32"/>
      <c r="Q75" s="32"/>
      <c r="R75" s="32"/>
      <c r="S75" s="32"/>
      <c r="T75" s="20"/>
      <c r="U75" s="20"/>
      <c r="V75" s="20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</row>
    <row r="76" spans="1:35" s="2" customFormat="1" ht="10.5" thickBot="1">
      <c r="A76" s="72"/>
      <c r="B76" s="86" t="s">
        <v>107</v>
      </c>
      <c r="C76" s="81">
        <v>0</v>
      </c>
      <c r="D76" s="82">
        <v>4</v>
      </c>
      <c r="E76" s="81">
        <v>1</v>
      </c>
      <c r="F76" s="83">
        <v>7</v>
      </c>
      <c r="G76" s="81">
        <v>10</v>
      </c>
      <c r="H76" s="82">
        <v>19</v>
      </c>
      <c r="I76" s="81">
        <v>21</v>
      </c>
      <c r="J76" s="83">
        <v>32</v>
      </c>
      <c r="K76" s="84">
        <v>10</v>
      </c>
      <c r="L76" s="75">
        <f>SUM(C76:K76)</f>
        <v>104</v>
      </c>
      <c r="M76" s="84">
        <v>71.11</v>
      </c>
      <c r="N76" s="28"/>
      <c r="O76" s="32"/>
      <c r="P76" s="32"/>
      <c r="Q76" s="32"/>
      <c r="R76" s="32"/>
      <c r="S76" s="32"/>
      <c r="T76" s="20"/>
      <c r="U76" s="20"/>
      <c r="V76" s="20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</row>
    <row r="77" spans="1:41" s="4" customFormat="1" ht="10.5" thickBot="1">
      <c r="A77" s="1193" t="s">
        <v>52</v>
      </c>
      <c r="B77" s="1194"/>
      <c r="C77" s="85">
        <f aca="true" t="shared" si="12" ref="C77:I77">SUM(C75:C76)</f>
        <v>0</v>
      </c>
      <c r="D77" s="85">
        <f t="shared" si="12"/>
        <v>8</v>
      </c>
      <c r="E77" s="85">
        <f t="shared" si="12"/>
        <v>1</v>
      </c>
      <c r="F77" s="85">
        <f t="shared" si="12"/>
        <v>11</v>
      </c>
      <c r="G77" s="85">
        <f t="shared" si="12"/>
        <v>27</v>
      </c>
      <c r="H77" s="85">
        <f t="shared" si="12"/>
        <v>35</v>
      </c>
      <c r="I77" s="85">
        <f t="shared" si="12"/>
        <v>32</v>
      </c>
      <c r="J77" s="85">
        <f>SUM(J75:J76)</f>
        <v>64</v>
      </c>
      <c r="K77" s="85">
        <f>SUM(K75:K76)</f>
        <v>14</v>
      </c>
      <c r="L77" s="85">
        <f>SUM(L75:L76)</f>
        <v>192</v>
      </c>
      <c r="M77" s="87">
        <f>SUM(AVERAGE(M75:M76))</f>
        <v>70.755</v>
      </c>
      <c r="N77" s="28"/>
      <c r="O77" s="32"/>
      <c r="P77" s="32"/>
      <c r="Q77" s="32"/>
      <c r="R77" s="32"/>
      <c r="S77" s="32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35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1:35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1:40" ht="12.75">
      <c r="A80" s="13" t="s">
        <v>51</v>
      </c>
      <c r="B80" s="13"/>
      <c r="C80" s="13"/>
      <c r="D80" s="13"/>
      <c r="E80" s="13"/>
      <c r="F80" s="13"/>
      <c r="G80" s="11"/>
      <c r="H80" s="11"/>
      <c r="I80" s="11"/>
      <c r="J80" s="11"/>
      <c r="K80" s="11"/>
      <c r="L80" s="11"/>
      <c r="M80" s="13" t="s">
        <v>54</v>
      </c>
      <c r="N80" s="13"/>
      <c r="O80" s="94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</row>
    <row r="81" spans="1:40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</row>
    <row r="82" spans="1:40" ht="4.5" customHeight="1" thickBot="1">
      <c r="A82" s="11"/>
      <c r="B82" s="11"/>
      <c r="C82" s="12"/>
      <c r="D82" s="12"/>
      <c r="E82" s="12"/>
      <c r="F82" s="12"/>
      <c r="G82" s="12"/>
      <c r="H82" s="12"/>
      <c r="I82" s="12"/>
      <c r="J82" s="12"/>
      <c r="K82" s="12"/>
      <c r="L82" s="21"/>
      <c r="M82" s="21"/>
      <c r="N82" s="2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</row>
    <row r="83" spans="1:40" s="2" customFormat="1" ht="70.5" customHeight="1" thickBot="1">
      <c r="A83" s="1189" t="s">
        <v>21</v>
      </c>
      <c r="B83" s="1190"/>
      <c r="C83" s="76">
        <v>1</v>
      </c>
      <c r="D83" s="73">
        <v>2</v>
      </c>
      <c r="E83" s="78">
        <v>3</v>
      </c>
      <c r="F83" s="76">
        <v>4</v>
      </c>
      <c r="G83" s="89">
        <v>5</v>
      </c>
      <c r="H83" s="73">
        <v>6</v>
      </c>
      <c r="I83" s="78">
        <v>7</v>
      </c>
      <c r="J83" s="264">
        <v>8</v>
      </c>
      <c r="K83" s="96" t="s">
        <v>50</v>
      </c>
      <c r="L83" s="95" t="s">
        <v>53</v>
      </c>
      <c r="M83" s="91" t="s">
        <v>64</v>
      </c>
      <c r="N83" s="91" t="s">
        <v>65</v>
      </c>
      <c r="O83" s="91" t="s">
        <v>66</v>
      </c>
      <c r="P83" s="92" t="s">
        <v>67</v>
      </c>
      <c r="Q83" s="92" t="s">
        <v>55</v>
      </c>
      <c r="R83" s="92" t="s">
        <v>105</v>
      </c>
      <c r="S83" s="92" t="s">
        <v>56</v>
      </c>
      <c r="T83" s="93" t="s">
        <v>57</v>
      </c>
      <c r="U83" s="93" t="s">
        <v>63</v>
      </c>
      <c r="V83" s="92" t="s">
        <v>58</v>
      </c>
      <c r="W83" s="92" t="s">
        <v>59</v>
      </c>
      <c r="X83" s="92" t="s">
        <v>60</v>
      </c>
      <c r="Y83" s="92" t="s">
        <v>61</v>
      </c>
      <c r="Z83" s="92" t="s">
        <v>62</v>
      </c>
      <c r="AA83" s="92" t="s">
        <v>52</v>
      </c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</row>
    <row r="84" spans="1:40" s="2" customFormat="1" ht="12.75" customHeight="1">
      <c r="A84" s="67"/>
      <c r="B84" s="68" t="s">
        <v>106</v>
      </c>
      <c r="C84" s="75">
        <v>16</v>
      </c>
      <c r="D84" s="74">
        <v>11</v>
      </c>
      <c r="E84" s="75">
        <v>8</v>
      </c>
      <c r="F84" s="69">
        <v>44</v>
      </c>
      <c r="G84" s="75">
        <v>6</v>
      </c>
      <c r="H84" s="74">
        <v>0</v>
      </c>
      <c r="I84" s="75">
        <v>0</v>
      </c>
      <c r="J84" s="77">
        <v>1</v>
      </c>
      <c r="K84" s="90">
        <f>+C84+D84+E84+F84+G84+H84+I84+J84</f>
        <v>86</v>
      </c>
      <c r="L84" s="37">
        <v>0</v>
      </c>
      <c r="M84" s="36">
        <v>0</v>
      </c>
      <c r="N84" s="36">
        <v>0</v>
      </c>
      <c r="O84" s="36">
        <v>25</v>
      </c>
      <c r="P84" s="35">
        <v>0</v>
      </c>
      <c r="Q84" s="35">
        <v>12</v>
      </c>
      <c r="R84" s="35">
        <v>1</v>
      </c>
      <c r="S84" s="31">
        <v>4</v>
      </c>
      <c r="T84" s="31">
        <v>32</v>
      </c>
      <c r="U84" s="31">
        <v>4</v>
      </c>
      <c r="V84" s="31">
        <v>3</v>
      </c>
      <c r="W84" s="31">
        <v>0</v>
      </c>
      <c r="X84" s="31">
        <v>0</v>
      </c>
      <c r="Y84" s="31">
        <v>5</v>
      </c>
      <c r="Z84" s="31">
        <v>0</v>
      </c>
      <c r="AA84" s="33">
        <f>L84+M84+N84+O84+P84+Q84+R84+S84+T84+U84+V84+W84+X84+Y84+Z84</f>
        <v>86</v>
      </c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</row>
    <row r="85" spans="1:40" s="2" customFormat="1" ht="10.5" thickBot="1">
      <c r="A85" s="79"/>
      <c r="B85" s="80" t="s">
        <v>107</v>
      </c>
      <c r="C85" s="81">
        <v>6</v>
      </c>
      <c r="D85" s="82">
        <v>0</v>
      </c>
      <c r="E85" s="81">
        <v>2</v>
      </c>
      <c r="F85" s="83">
        <v>94</v>
      </c>
      <c r="G85" s="81">
        <v>0</v>
      </c>
      <c r="H85" s="82">
        <v>0</v>
      </c>
      <c r="I85" s="81">
        <v>0</v>
      </c>
      <c r="J85" s="84">
        <v>0</v>
      </c>
      <c r="K85" s="90">
        <f>+C85+D85+E85+F85+G85+H85+I85+J85</f>
        <v>102</v>
      </c>
      <c r="L85" s="97">
        <v>0</v>
      </c>
      <c r="M85" s="98">
        <v>0</v>
      </c>
      <c r="N85" s="98">
        <v>0</v>
      </c>
      <c r="O85" s="98">
        <v>29</v>
      </c>
      <c r="P85" s="99">
        <v>0</v>
      </c>
      <c r="Q85" s="99">
        <v>10</v>
      </c>
      <c r="R85" s="99">
        <v>2</v>
      </c>
      <c r="S85" s="100">
        <v>4</v>
      </c>
      <c r="T85" s="100">
        <v>38</v>
      </c>
      <c r="U85" s="100">
        <v>5</v>
      </c>
      <c r="V85" s="100">
        <v>3</v>
      </c>
      <c r="W85" s="100">
        <v>2</v>
      </c>
      <c r="X85" s="100">
        <v>0</v>
      </c>
      <c r="Y85" s="100">
        <v>7</v>
      </c>
      <c r="Z85" s="100">
        <v>0</v>
      </c>
      <c r="AA85" s="33">
        <f>L85+M85+N85+O85+P85+Q85+R85+S85+T85+U85+V85+W85+X85+Y85+Z85</f>
        <v>100</v>
      </c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</row>
    <row r="86" spans="1:40" s="2" customFormat="1" ht="13.5" thickBot="1">
      <c r="A86" s="1191" t="s">
        <v>52</v>
      </c>
      <c r="B86" s="1149"/>
      <c r="C86" s="85">
        <f aca="true" t="shared" si="13" ref="C86:AA86">SUM(C84:C85)</f>
        <v>22</v>
      </c>
      <c r="D86" s="85">
        <f t="shared" si="13"/>
        <v>11</v>
      </c>
      <c r="E86" s="85">
        <f t="shared" si="13"/>
        <v>10</v>
      </c>
      <c r="F86" s="85">
        <f t="shared" si="13"/>
        <v>138</v>
      </c>
      <c r="G86" s="85">
        <f t="shared" si="13"/>
        <v>6</v>
      </c>
      <c r="H86" s="85">
        <f t="shared" si="13"/>
        <v>0</v>
      </c>
      <c r="I86" s="85">
        <f t="shared" si="13"/>
        <v>0</v>
      </c>
      <c r="J86" s="85">
        <f t="shared" si="13"/>
        <v>1</v>
      </c>
      <c r="K86" s="87">
        <f t="shared" si="13"/>
        <v>188</v>
      </c>
      <c r="L86" s="101">
        <f t="shared" si="13"/>
        <v>0</v>
      </c>
      <c r="M86" s="101">
        <f t="shared" si="13"/>
        <v>0</v>
      </c>
      <c r="N86" s="101">
        <f t="shared" si="13"/>
        <v>0</v>
      </c>
      <c r="O86" s="101">
        <f t="shared" si="13"/>
        <v>54</v>
      </c>
      <c r="P86" s="101">
        <f t="shared" si="13"/>
        <v>0</v>
      </c>
      <c r="Q86" s="101">
        <f t="shared" si="13"/>
        <v>22</v>
      </c>
      <c r="R86" s="101">
        <f t="shared" si="13"/>
        <v>3</v>
      </c>
      <c r="S86" s="101">
        <f t="shared" si="13"/>
        <v>8</v>
      </c>
      <c r="T86" s="101">
        <f t="shared" si="13"/>
        <v>70</v>
      </c>
      <c r="U86" s="101">
        <f t="shared" si="13"/>
        <v>9</v>
      </c>
      <c r="V86" s="101">
        <f t="shared" si="13"/>
        <v>6</v>
      </c>
      <c r="W86" s="101">
        <f t="shared" si="13"/>
        <v>2</v>
      </c>
      <c r="X86" s="101">
        <f t="shared" si="13"/>
        <v>0</v>
      </c>
      <c r="Y86" s="101">
        <f t="shared" si="13"/>
        <v>12</v>
      </c>
      <c r="Z86" s="101">
        <f t="shared" si="13"/>
        <v>0</v>
      </c>
      <c r="AA86" s="85">
        <f t="shared" si="13"/>
        <v>186</v>
      </c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</row>
    <row r="87" spans="15:22" s="11" customFormat="1" ht="12.75">
      <c r="O87" s="21"/>
      <c r="P87" s="21"/>
      <c r="Q87" s="21"/>
      <c r="R87" s="21"/>
      <c r="S87" s="21"/>
      <c r="T87" s="21"/>
      <c r="U87" s="21"/>
      <c r="V87" s="21"/>
    </row>
    <row r="88" spans="15:22" s="11" customFormat="1" ht="12.75">
      <c r="O88" s="21"/>
      <c r="P88" s="21"/>
      <c r="Q88" s="21"/>
      <c r="R88" s="21"/>
      <c r="S88" s="21"/>
      <c r="T88" s="21"/>
      <c r="U88" s="21"/>
      <c r="V88" s="21"/>
    </row>
    <row r="89" spans="1:22" s="11" customFormat="1" ht="12.75">
      <c r="A89" s="968" t="s">
        <v>49</v>
      </c>
      <c r="B89" s="968"/>
      <c r="C89" s="968"/>
      <c r="D89" s="968"/>
      <c r="E89" s="1195"/>
      <c r="O89" s="21"/>
      <c r="P89" s="21"/>
      <c r="Q89" s="21"/>
      <c r="R89" s="21"/>
      <c r="S89" s="21"/>
      <c r="T89" s="21"/>
      <c r="U89" s="21"/>
      <c r="V89" s="21"/>
    </row>
    <row r="90" spans="15:22" s="11" customFormat="1" ht="12.75">
      <c r="O90" s="21"/>
      <c r="P90" s="21"/>
      <c r="Q90" s="21"/>
      <c r="R90" s="21"/>
      <c r="S90" s="21"/>
      <c r="T90" s="21"/>
      <c r="U90" s="21"/>
      <c r="V90" s="21"/>
    </row>
    <row r="91" spans="4:22" s="11" customFormat="1" ht="13.5" thickBot="1"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21"/>
      <c r="O91" s="21"/>
      <c r="P91" s="21"/>
      <c r="Q91" s="21"/>
      <c r="R91" s="21"/>
      <c r="S91" s="21"/>
      <c r="T91" s="21"/>
      <c r="U91" s="21"/>
      <c r="V91" s="21"/>
    </row>
    <row r="92" spans="1:37" s="2" customFormat="1" ht="21" thickBot="1">
      <c r="A92" s="1189" t="s">
        <v>27</v>
      </c>
      <c r="B92" s="1190"/>
      <c r="C92" s="76" t="s">
        <v>40</v>
      </c>
      <c r="D92" s="73" t="s">
        <v>41</v>
      </c>
      <c r="E92" s="78" t="s">
        <v>42</v>
      </c>
      <c r="F92" s="78" t="s">
        <v>43</v>
      </c>
      <c r="G92" s="89" t="s">
        <v>44</v>
      </c>
      <c r="H92" s="73" t="s">
        <v>45</v>
      </c>
      <c r="I92" s="78" t="s">
        <v>46</v>
      </c>
      <c r="J92" s="78" t="s">
        <v>47</v>
      </c>
      <c r="K92" s="73" t="s">
        <v>48</v>
      </c>
      <c r="L92" s="78" t="s">
        <v>50</v>
      </c>
      <c r="M92" s="290" t="s">
        <v>68</v>
      </c>
      <c r="N92" s="28"/>
      <c r="O92" s="1192"/>
      <c r="P92" s="1192"/>
      <c r="Q92" s="1192"/>
      <c r="R92" s="1192"/>
      <c r="S92" s="1192"/>
      <c r="T92" s="20"/>
      <c r="U92" s="20"/>
      <c r="V92" s="20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</row>
    <row r="93" spans="1:38" s="2" customFormat="1" ht="12.75" customHeight="1">
      <c r="A93" s="67"/>
      <c r="B93" s="68" t="s">
        <v>106</v>
      </c>
      <c r="C93" s="75">
        <v>0</v>
      </c>
      <c r="D93" s="74">
        <v>0</v>
      </c>
      <c r="E93" s="75">
        <v>0</v>
      </c>
      <c r="F93" s="69">
        <v>1</v>
      </c>
      <c r="G93" s="75">
        <v>10</v>
      </c>
      <c r="H93" s="74">
        <v>19</v>
      </c>
      <c r="I93" s="75">
        <v>25</v>
      </c>
      <c r="J93" s="69">
        <v>13</v>
      </c>
      <c r="K93" s="77">
        <v>2</v>
      </c>
      <c r="L93" s="75">
        <f>SUM(C93:K93)</f>
        <v>70</v>
      </c>
      <c r="M93" s="77">
        <v>72</v>
      </c>
      <c r="N93" s="28"/>
      <c r="O93" s="32"/>
      <c r="P93" s="32"/>
      <c r="Q93" s="32"/>
      <c r="R93" s="32"/>
      <c r="S93" s="32"/>
      <c r="T93" s="20"/>
      <c r="U93" s="20"/>
      <c r="V93" s="20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</row>
    <row r="94" spans="1:38" s="2" customFormat="1" ht="10.5" thickBot="1">
      <c r="A94" s="72"/>
      <c r="B94" s="86" t="s">
        <v>107</v>
      </c>
      <c r="C94" s="81">
        <v>0</v>
      </c>
      <c r="D94" s="82">
        <v>0</v>
      </c>
      <c r="E94" s="81">
        <v>0</v>
      </c>
      <c r="F94" s="83">
        <v>1</v>
      </c>
      <c r="G94" s="81">
        <v>5</v>
      </c>
      <c r="H94" s="82">
        <v>18</v>
      </c>
      <c r="I94" s="81">
        <v>25</v>
      </c>
      <c r="J94" s="83">
        <v>18</v>
      </c>
      <c r="K94" s="84">
        <v>4</v>
      </c>
      <c r="L94" s="75">
        <f>SUM(C94:K94)</f>
        <v>71</v>
      </c>
      <c r="M94" s="84">
        <v>74</v>
      </c>
      <c r="N94" s="28"/>
      <c r="O94" s="32"/>
      <c r="P94" s="32"/>
      <c r="Q94" s="32"/>
      <c r="R94" s="32"/>
      <c r="S94" s="32"/>
      <c r="T94" s="20"/>
      <c r="U94" s="20"/>
      <c r="V94" s="20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</row>
    <row r="95" spans="1:41" s="4" customFormat="1" ht="10.5" thickBot="1">
      <c r="A95" s="1193" t="s">
        <v>52</v>
      </c>
      <c r="B95" s="1194"/>
      <c r="C95" s="85">
        <f aca="true" t="shared" si="14" ref="C95:I95">SUM(C93:C94)</f>
        <v>0</v>
      </c>
      <c r="D95" s="85">
        <f t="shared" si="14"/>
        <v>0</v>
      </c>
      <c r="E95" s="85">
        <f t="shared" si="14"/>
        <v>0</v>
      </c>
      <c r="F95" s="85">
        <f t="shared" si="14"/>
        <v>2</v>
      </c>
      <c r="G95" s="85">
        <f t="shared" si="14"/>
        <v>15</v>
      </c>
      <c r="H95" s="85">
        <f t="shared" si="14"/>
        <v>37</v>
      </c>
      <c r="I95" s="85">
        <f t="shared" si="14"/>
        <v>50</v>
      </c>
      <c r="J95" s="85">
        <f>SUM(J93:J94)</f>
        <v>31</v>
      </c>
      <c r="K95" s="85">
        <f>SUM(K93:K94)</f>
        <v>6</v>
      </c>
      <c r="L95" s="85">
        <f>SUM(L93:L94)</f>
        <v>141</v>
      </c>
      <c r="M95" s="289">
        <f>SUM(AVERAGE(M93:M94))</f>
        <v>73</v>
      </c>
      <c r="N95" s="28"/>
      <c r="O95" s="32"/>
      <c r="P95" s="32"/>
      <c r="Q95" s="32"/>
      <c r="R95" s="32"/>
      <c r="S95" s="32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38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21"/>
      <c r="N96" s="2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</row>
    <row r="97" spans="1:38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</row>
    <row r="98" spans="1:38" ht="12.75">
      <c r="A98" s="13" t="s">
        <v>51</v>
      </c>
      <c r="B98" s="13"/>
      <c r="C98" s="13"/>
      <c r="D98" s="13"/>
      <c r="E98" s="13"/>
      <c r="F98" s="13"/>
      <c r="G98" s="11"/>
      <c r="H98" s="11"/>
      <c r="I98" s="11"/>
      <c r="J98" s="11"/>
      <c r="K98" s="11"/>
      <c r="L98" s="11"/>
      <c r="M98" s="13" t="s">
        <v>54</v>
      </c>
      <c r="N98" s="13"/>
      <c r="O98" s="94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</row>
    <row r="99" spans="1:38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</row>
    <row r="100" spans="1:38" ht="4.5" customHeight="1" thickBot="1">
      <c r="A100" s="11"/>
      <c r="B100" s="11"/>
      <c r="C100" s="12"/>
      <c r="D100" s="12"/>
      <c r="E100" s="12"/>
      <c r="F100" s="12"/>
      <c r="G100" s="12"/>
      <c r="H100" s="12"/>
      <c r="I100" s="12"/>
      <c r="J100" s="12"/>
      <c r="K100" s="12"/>
      <c r="L100" s="21"/>
      <c r="M100" s="21"/>
      <c r="N100" s="2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</row>
    <row r="101" spans="1:38" s="2" customFormat="1" ht="70.5" customHeight="1" thickBot="1">
      <c r="A101" s="1189" t="s">
        <v>27</v>
      </c>
      <c r="B101" s="1190"/>
      <c r="C101" s="76">
        <v>1</v>
      </c>
      <c r="D101" s="73">
        <v>2</v>
      </c>
      <c r="E101" s="78">
        <v>3</v>
      </c>
      <c r="F101" s="76">
        <v>4</v>
      </c>
      <c r="G101" s="89">
        <v>5</v>
      </c>
      <c r="H101" s="73">
        <v>6</v>
      </c>
      <c r="I101" s="78">
        <v>7</v>
      </c>
      <c r="J101" s="264">
        <v>8</v>
      </c>
      <c r="K101" s="96" t="s">
        <v>50</v>
      </c>
      <c r="L101" s="95" t="s">
        <v>53</v>
      </c>
      <c r="M101" s="91" t="s">
        <v>64</v>
      </c>
      <c r="N101" s="91" t="s">
        <v>65</v>
      </c>
      <c r="O101" s="91" t="s">
        <v>66</v>
      </c>
      <c r="P101" s="92" t="s">
        <v>67</v>
      </c>
      <c r="Q101" s="92" t="s">
        <v>55</v>
      </c>
      <c r="R101" s="92" t="s">
        <v>105</v>
      </c>
      <c r="S101" s="92" t="s">
        <v>56</v>
      </c>
      <c r="T101" s="93" t="s">
        <v>57</v>
      </c>
      <c r="U101" s="93" t="s">
        <v>63</v>
      </c>
      <c r="V101" s="92" t="s">
        <v>58</v>
      </c>
      <c r="W101" s="92" t="s">
        <v>59</v>
      </c>
      <c r="X101" s="92" t="s">
        <v>60</v>
      </c>
      <c r="Y101" s="92" t="s">
        <v>61</v>
      </c>
      <c r="Z101" s="92" t="s">
        <v>62</v>
      </c>
      <c r="AA101" s="92" t="s">
        <v>52</v>
      </c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</row>
    <row r="102" spans="1:38" s="2" customFormat="1" ht="12.75" customHeight="1">
      <c r="A102" s="67"/>
      <c r="B102" s="68" t="s">
        <v>106</v>
      </c>
      <c r="C102" s="75">
        <v>10</v>
      </c>
      <c r="D102" s="74">
        <v>0</v>
      </c>
      <c r="E102" s="75">
        <v>8</v>
      </c>
      <c r="F102" s="69">
        <v>13</v>
      </c>
      <c r="G102" s="75">
        <v>37</v>
      </c>
      <c r="H102" s="74">
        <v>0</v>
      </c>
      <c r="I102" s="75">
        <v>0</v>
      </c>
      <c r="J102" s="77">
        <v>1</v>
      </c>
      <c r="K102" s="90">
        <f>+C102+D102+E102+F102+G102+H102+I102+J102</f>
        <v>69</v>
      </c>
      <c r="L102" s="37">
        <v>0</v>
      </c>
      <c r="M102" s="36">
        <v>0</v>
      </c>
      <c r="N102" s="36">
        <v>0</v>
      </c>
      <c r="O102" s="36">
        <v>10</v>
      </c>
      <c r="P102" s="35">
        <v>0</v>
      </c>
      <c r="Q102" s="35">
        <v>30</v>
      </c>
      <c r="R102" s="35">
        <v>0</v>
      </c>
      <c r="S102" s="31">
        <v>3</v>
      </c>
      <c r="T102" s="31">
        <v>22</v>
      </c>
      <c r="U102" s="31">
        <v>3</v>
      </c>
      <c r="V102" s="31">
        <v>0</v>
      </c>
      <c r="W102" s="31">
        <v>0</v>
      </c>
      <c r="X102" s="31">
        <v>0</v>
      </c>
      <c r="Y102" s="31">
        <v>1</v>
      </c>
      <c r="Z102" s="31">
        <v>0</v>
      </c>
      <c r="AA102" s="33">
        <f>L102+M102+N102+O102+P102+Q102+R102+S102+T102+U102+V102+W102+X102+Y102+Z102</f>
        <v>69</v>
      </c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</row>
    <row r="103" spans="1:38" s="2" customFormat="1" ht="10.5" thickBot="1">
      <c r="A103" s="79"/>
      <c r="B103" s="80" t="s">
        <v>107</v>
      </c>
      <c r="C103" s="81">
        <v>8</v>
      </c>
      <c r="D103" s="82">
        <v>8</v>
      </c>
      <c r="E103" s="81">
        <v>2</v>
      </c>
      <c r="F103" s="83">
        <v>20</v>
      </c>
      <c r="G103" s="81">
        <v>32</v>
      </c>
      <c r="H103" s="82">
        <v>0</v>
      </c>
      <c r="I103" s="81">
        <v>0</v>
      </c>
      <c r="J103" s="84">
        <v>1</v>
      </c>
      <c r="K103" s="90">
        <f>+C103+D103+E103+F103+G103+H103+I103+J103</f>
        <v>71</v>
      </c>
      <c r="L103" s="97">
        <v>0</v>
      </c>
      <c r="M103" s="98">
        <v>0</v>
      </c>
      <c r="N103" s="98">
        <v>0</v>
      </c>
      <c r="O103" s="98">
        <v>13</v>
      </c>
      <c r="P103" s="99">
        <v>0</v>
      </c>
      <c r="Q103" s="99">
        <v>29</v>
      </c>
      <c r="R103" s="99">
        <v>0</v>
      </c>
      <c r="S103" s="100">
        <v>5</v>
      </c>
      <c r="T103" s="100">
        <v>21</v>
      </c>
      <c r="U103" s="100">
        <v>3</v>
      </c>
      <c r="V103" s="100">
        <v>0</v>
      </c>
      <c r="W103" s="100">
        <v>0</v>
      </c>
      <c r="X103" s="100">
        <v>0</v>
      </c>
      <c r="Y103" s="100">
        <v>1</v>
      </c>
      <c r="Z103" s="100">
        <v>0</v>
      </c>
      <c r="AA103" s="33">
        <f>L103+M103+N103+O103+P103+Q103+R103+S103+T103+U103+V103+W103+X103+Y103+Z103</f>
        <v>72</v>
      </c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</row>
    <row r="104" spans="1:38" s="2" customFormat="1" ht="13.5" thickBot="1">
      <c r="A104" s="1191" t="s">
        <v>52</v>
      </c>
      <c r="B104" s="1149"/>
      <c r="C104" s="85">
        <f aca="true" t="shared" si="15" ref="C104:R104">SUM(C102:C103)</f>
        <v>18</v>
      </c>
      <c r="D104" s="85">
        <f t="shared" si="15"/>
        <v>8</v>
      </c>
      <c r="E104" s="85">
        <f t="shared" si="15"/>
        <v>10</v>
      </c>
      <c r="F104" s="85">
        <f t="shared" si="15"/>
        <v>33</v>
      </c>
      <c r="G104" s="85">
        <f t="shared" si="15"/>
        <v>69</v>
      </c>
      <c r="H104" s="85">
        <f t="shared" si="15"/>
        <v>0</v>
      </c>
      <c r="I104" s="85">
        <f t="shared" si="15"/>
        <v>0</v>
      </c>
      <c r="J104" s="87">
        <v>0</v>
      </c>
      <c r="K104" s="87">
        <f t="shared" si="15"/>
        <v>140</v>
      </c>
      <c r="L104" s="101">
        <f t="shared" si="15"/>
        <v>0</v>
      </c>
      <c r="M104" s="101">
        <f t="shared" si="15"/>
        <v>0</v>
      </c>
      <c r="N104" s="101">
        <f t="shared" si="15"/>
        <v>0</v>
      </c>
      <c r="O104" s="101">
        <f t="shared" si="15"/>
        <v>23</v>
      </c>
      <c r="P104" s="101">
        <f t="shared" si="15"/>
        <v>0</v>
      </c>
      <c r="Q104" s="101">
        <f t="shared" si="15"/>
        <v>59</v>
      </c>
      <c r="R104" s="101">
        <f t="shared" si="15"/>
        <v>0</v>
      </c>
      <c r="S104" s="101">
        <f aca="true" t="shared" si="16" ref="S104:AA104">SUM(S102:S103)</f>
        <v>8</v>
      </c>
      <c r="T104" s="101">
        <f t="shared" si="16"/>
        <v>43</v>
      </c>
      <c r="U104" s="101">
        <f t="shared" si="16"/>
        <v>6</v>
      </c>
      <c r="V104" s="101">
        <f t="shared" si="16"/>
        <v>0</v>
      </c>
      <c r="W104" s="101">
        <f t="shared" si="16"/>
        <v>0</v>
      </c>
      <c r="X104" s="101">
        <f t="shared" si="16"/>
        <v>0</v>
      </c>
      <c r="Y104" s="101">
        <f t="shared" si="16"/>
        <v>2</v>
      </c>
      <c r="Z104" s="101">
        <f t="shared" si="16"/>
        <v>0</v>
      </c>
      <c r="AA104" s="85">
        <f t="shared" si="16"/>
        <v>141</v>
      </c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</row>
    <row r="105" spans="15:22" s="11" customFormat="1" ht="12.75">
      <c r="O105" s="21"/>
      <c r="P105" s="21"/>
      <c r="Q105" s="21"/>
      <c r="R105" s="21"/>
      <c r="S105" s="21"/>
      <c r="T105" s="21"/>
      <c r="U105" s="21"/>
      <c r="V105" s="21"/>
    </row>
    <row r="106" spans="15:22" s="11" customFormat="1" ht="12.75">
      <c r="O106" s="21"/>
      <c r="P106" s="21"/>
      <c r="Q106" s="21"/>
      <c r="R106" s="21"/>
      <c r="S106" s="21"/>
      <c r="T106" s="21"/>
      <c r="U106" s="21"/>
      <c r="V106" s="21"/>
    </row>
    <row r="107" spans="1:22" s="11" customFormat="1" ht="12.75">
      <c r="A107" s="968" t="s">
        <v>49</v>
      </c>
      <c r="B107" s="968"/>
      <c r="C107" s="968"/>
      <c r="D107" s="968"/>
      <c r="E107" s="1195"/>
      <c r="O107" s="21"/>
      <c r="P107" s="21"/>
      <c r="Q107" s="21"/>
      <c r="R107" s="21"/>
      <c r="S107" s="21"/>
      <c r="T107" s="21"/>
      <c r="U107" s="21"/>
      <c r="V107" s="21"/>
    </row>
    <row r="108" spans="4:22" s="11" customFormat="1" ht="13.5" thickBot="1"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O108" s="21"/>
      <c r="P108" s="21"/>
      <c r="Q108" s="21"/>
      <c r="R108" s="21"/>
      <c r="S108" s="21"/>
      <c r="T108" s="21"/>
      <c r="U108" s="21"/>
      <c r="V108" s="21"/>
    </row>
    <row r="109" spans="1:35" s="2" customFormat="1" ht="21" thickBot="1">
      <c r="A109" s="1189" t="s">
        <v>20</v>
      </c>
      <c r="B109" s="1190"/>
      <c r="C109" s="76" t="s">
        <v>40</v>
      </c>
      <c r="D109" s="73" t="s">
        <v>41</v>
      </c>
      <c r="E109" s="78" t="s">
        <v>42</v>
      </c>
      <c r="F109" s="78" t="s">
        <v>43</v>
      </c>
      <c r="G109" s="89" t="s">
        <v>44</v>
      </c>
      <c r="H109" s="73" t="s">
        <v>45</v>
      </c>
      <c r="I109" s="78" t="s">
        <v>46</v>
      </c>
      <c r="J109" s="78" t="s">
        <v>47</v>
      </c>
      <c r="K109" s="73" t="s">
        <v>48</v>
      </c>
      <c r="L109" s="78" t="s">
        <v>50</v>
      </c>
      <c r="M109" s="284" t="s">
        <v>68</v>
      </c>
      <c r="N109" s="28"/>
      <c r="O109" s="1192"/>
      <c r="P109" s="1192"/>
      <c r="Q109" s="1192"/>
      <c r="R109" s="1192"/>
      <c r="S109" s="1192"/>
      <c r="T109" s="20"/>
      <c r="U109" s="20"/>
      <c r="V109" s="20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</row>
    <row r="110" spans="1:35" s="2" customFormat="1" ht="12.75" customHeight="1">
      <c r="A110" s="67"/>
      <c r="B110" s="68" t="s">
        <v>106</v>
      </c>
      <c r="C110" s="75">
        <v>0</v>
      </c>
      <c r="D110" s="74">
        <v>0</v>
      </c>
      <c r="E110" s="75">
        <v>1</v>
      </c>
      <c r="F110" s="69">
        <v>2</v>
      </c>
      <c r="G110" s="75">
        <v>15</v>
      </c>
      <c r="H110" s="74">
        <v>31</v>
      </c>
      <c r="I110" s="75">
        <v>38</v>
      </c>
      <c r="J110" s="69">
        <v>58</v>
      </c>
      <c r="K110" s="77">
        <v>5</v>
      </c>
      <c r="L110" s="75">
        <f>SUM(C110:K110)</f>
        <v>150</v>
      </c>
      <c r="M110" s="77">
        <v>74.6</v>
      </c>
      <c r="N110" s="28"/>
      <c r="O110" s="32"/>
      <c r="P110" s="32"/>
      <c r="Q110" s="32"/>
      <c r="R110" s="32"/>
      <c r="S110" s="32"/>
      <c r="T110" s="20"/>
      <c r="U110" s="20"/>
      <c r="V110" s="20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</row>
    <row r="111" spans="1:35" s="2" customFormat="1" ht="10.5" thickBot="1">
      <c r="A111" s="72"/>
      <c r="B111" s="86" t="s">
        <v>107</v>
      </c>
      <c r="C111" s="81">
        <v>0</v>
      </c>
      <c r="D111" s="82">
        <v>1</v>
      </c>
      <c r="E111" s="81">
        <v>1</v>
      </c>
      <c r="F111" s="83">
        <v>7</v>
      </c>
      <c r="G111" s="81">
        <v>22</v>
      </c>
      <c r="H111" s="82">
        <v>36</v>
      </c>
      <c r="I111" s="81">
        <v>43</v>
      </c>
      <c r="J111" s="83">
        <v>54</v>
      </c>
      <c r="K111" s="84">
        <v>6</v>
      </c>
      <c r="L111" s="75">
        <f>SUM(C111:K111)</f>
        <v>170</v>
      </c>
      <c r="M111" s="84">
        <v>72.9</v>
      </c>
      <c r="N111" s="28"/>
      <c r="O111" s="32"/>
      <c r="P111" s="32"/>
      <c r="Q111" s="32"/>
      <c r="R111" s="32"/>
      <c r="S111" s="32"/>
      <c r="T111" s="20"/>
      <c r="U111" s="20"/>
      <c r="V111" s="20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</row>
    <row r="112" spans="1:41" s="4" customFormat="1" ht="10.5" thickBot="1">
      <c r="A112" s="1193" t="s">
        <v>52</v>
      </c>
      <c r="B112" s="1194"/>
      <c r="C112" s="85">
        <f aca="true" t="shared" si="17" ref="C112:I112">SUM(C110:C111)</f>
        <v>0</v>
      </c>
      <c r="D112" s="85">
        <f t="shared" si="17"/>
        <v>1</v>
      </c>
      <c r="E112" s="85">
        <f t="shared" si="17"/>
        <v>2</v>
      </c>
      <c r="F112" s="85">
        <f t="shared" si="17"/>
        <v>9</v>
      </c>
      <c r="G112" s="85">
        <f t="shared" si="17"/>
        <v>37</v>
      </c>
      <c r="H112" s="85">
        <f t="shared" si="17"/>
        <v>67</v>
      </c>
      <c r="I112" s="85">
        <f t="shared" si="17"/>
        <v>81</v>
      </c>
      <c r="J112" s="85">
        <f>SUM(J110:J111)</f>
        <v>112</v>
      </c>
      <c r="K112" s="85">
        <f>SUM(K110:K111)</f>
        <v>11</v>
      </c>
      <c r="L112" s="85">
        <f>SUM(L110:L111)</f>
        <v>320</v>
      </c>
      <c r="M112" s="87">
        <f>SUM(AVERAGE(M110:M111))</f>
        <v>73.75</v>
      </c>
      <c r="N112" s="28"/>
      <c r="O112" s="32"/>
      <c r="P112" s="32"/>
      <c r="Q112" s="32"/>
      <c r="R112" s="32"/>
      <c r="S112" s="32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35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</row>
    <row r="114" spans="1:35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</row>
    <row r="115" spans="1:35" ht="12.75">
      <c r="A115" s="13" t="s">
        <v>51</v>
      </c>
      <c r="B115" s="13"/>
      <c r="C115" s="13"/>
      <c r="D115" s="13"/>
      <c r="E115" s="13"/>
      <c r="F115" s="13"/>
      <c r="G115" s="11"/>
      <c r="H115" s="11"/>
      <c r="I115" s="11"/>
      <c r="J115" s="11"/>
      <c r="K115" s="11"/>
      <c r="L115" s="11"/>
      <c r="M115" s="13" t="s">
        <v>54</v>
      </c>
      <c r="N115" s="13"/>
      <c r="O115" s="94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</row>
    <row r="116" spans="1:35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</row>
    <row r="117" spans="1:14" ht="4.5" customHeight="1" thickBot="1">
      <c r="A117" s="11"/>
      <c r="B117" s="11"/>
      <c r="C117" s="12"/>
      <c r="D117" s="12"/>
      <c r="E117" s="12"/>
      <c r="F117" s="12"/>
      <c r="G117" s="12"/>
      <c r="H117" s="12"/>
      <c r="I117" s="12"/>
      <c r="J117" s="12"/>
      <c r="K117" s="12"/>
      <c r="L117" s="21"/>
      <c r="M117" s="21"/>
      <c r="N117" s="21"/>
    </row>
    <row r="118" spans="1:37" s="2" customFormat="1" ht="70.5" customHeight="1" thickBot="1">
      <c r="A118" s="1189" t="s">
        <v>20</v>
      </c>
      <c r="B118" s="1190"/>
      <c r="C118" s="76">
        <v>1</v>
      </c>
      <c r="D118" s="73">
        <v>2</v>
      </c>
      <c r="E118" s="78">
        <v>3</v>
      </c>
      <c r="F118" s="76">
        <v>4</v>
      </c>
      <c r="G118" s="89">
        <v>5</v>
      </c>
      <c r="H118" s="73">
        <v>6</v>
      </c>
      <c r="I118" s="78">
        <v>7</v>
      </c>
      <c r="J118" s="264">
        <v>8</v>
      </c>
      <c r="K118" s="96" t="s">
        <v>50</v>
      </c>
      <c r="L118" s="95" t="s">
        <v>53</v>
      </c>
      <c r="M118" s="91" t="s">
        <v>64</v>
      </c>
      <c r="N118" s="91" t="s">
        <v>65</v>
      </c>
      <c r="O118" s="91" t="s">
        <v>66</v>
      </c>
      <c r="P118" s="92" t="s">
        <v>67</v>
      </c>
      <c r="Q118" s="92" t="s">
        <v>55</v>
      </c>
      <c r="R118" s="92" t="s">
        <v>105</v>
      </c>
      <c r="S118" s="92" t="s">
        <v>56</v>
      </c>
      <c r="T118" s="93" t="s">
        <v>57</v>
      </c>
      <c r="U118" s="93" t="s">
        <v>63</v>
      </c>
      <c r="V118" s="92" t="s">
        <v>58</v>
      </c>
      <c r="W118" s="92" t="s">
        <v>59</v>
      </c>
      <c r="X118" s="92" t="s">
        <v>60</v>
      </c>
      <c r="Y118" s="92" t="s">
        <v>61</v>
      </c>
      <c r="Z118" s="92" t="s">
        <v>62</v>
      </c>
      <c r="AA118" s="92" t="s">
        <v>52</v>
      </c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</row>
    <row r="119" spans="1:37" s="2" customFormat="1" ht="12.75" customHeight="1">
      <c r="A119" s="67"/>
      <c r="B119" s="68" t="s">
        <v>106</v>
      </c>
      <c r="C119" s="75">
        <v>31</v>
      </c>
      <c r="D119" s="74">
        <v>6</v>
      </c>
      <c r="E119" s="75">
        <v>15</v>
      </c>
      <c r="F119" s="69">
        <v>33</v>
      </c>
      <c r="G119" s="75">
        <v>50</v>
      </c>
      <c r="H119" s="74">
        <v>1</v>
      </c>
      <c r="I119" s="75">
        <v>6</v>
      </c>
      <c r="J119" s="77">
        <v>9</v>
      </c>
      <c r="K119" s="90">
        <f>+C119+D119+E119+F119+G119+H119+I119+J119</f>
        <v>151</v>
      </c>
      <c r="L119" s="37">
        <v>0</v>
      </c>
      <c r="M119" s="36">
        <v>0</v>
      </c>
      <c r="N119" s="36">
        <v>0</v>
      </c>
      <c r="O119" s="36">
        <v>46</v>
      </c>
      <c r="P119" s="35">
        <v>0</v>
      </c>
      <c r="Q119" s="35">
        <v>24</v>
      </c>
      <c r="R119" s="35">
        <v>3</v>
      </c>
      <c r="S119" s="31">
        <v>9</v>
      </c>
      <c r="T119" s="31">
        <v>57</v>
      </c>
      <c r="U119" s="31">
        <v>6</v>
      </c>
      <c r="V119" s="31">
        <v>0</v>
      </c>
      <c r="W119" s="31">
        <v>0</v>
      </c>
      <c r="X119" s="31">
        <v>0</v>
      </c>
      <c r="Y119" s="31">
        <v>6</v>
      </c>
      <c r="Z119" s="31">
        <v>0</v>
      </c>
      <c r="AA119" s="33">
        <f>L119+M119+N119+O119+P119+Q119+R119+S119+T119+U119+V119+W119+X119+Y119+Z119</f>
        <v>151</v>
      </c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</row>
    <row r="120" spans="1:37" s="2" customFormat="1" ht="10.5" thickBot="1">
      <c r="A120" s="79"/>
      <c r="B120" s="80" t="s">
        <v>107</v>
      </c>
      <c r="C120" s="81">
        <v>54</v>
      </c>
      <c r="D120" s="82">
        <v>8</v>
      </c>
      <c r="E120" s="81">
        <v>13</v>
      </c>
      <c r="F120" s="83">
        <v>41</v>
      </c>
      <c r="G120" s="81">
        <v>56</v>
      </c>
      <c r="H120" s="82">
        <v>2</v>
      </c>
      <c r="I120" s="81">
        <v>4</v>
      </c>
      <c r="J120" s="84">
        <v>12</v>
      </c>
      <c r="K120" s="90">
        <f>+C120+D120+E120+F120+G120+H120+I120+J120</f>
        <v>190</v>
      </c>
      <c r="L120" s="97">
        <v>0</v>
      </c>
      <c r="M120" s="98">
        <v>0</v>
      </c>
      <c r="N120" s="98">
        <v>0</v>
      </c>
      <c r="O120" s="98">
        <v>60</v>
      </c>
      <c r="P120" s="99">
        <v>0</v>
      </c>
      <c r="Q120" s="99">
        <v>32</v>
      </c>
      <c r="R120" s="99">
        <v>4</v>
      </c>
      <c r="S120" s="100">
        <v>16</v>
      </c>
      <c r="T120" s="100">
        <v>62</v>
      </c>
      <c r="U120" s="100">
        <v>11</v>
      </c>
      <c r="V120" s="100">
        <v>0</v>
      </c>
      <c r="W120" s="100">
        <v>0</v>
      </c>
      <c r="X120" s="100">
        <v>0</v>
      </c>
      <c r="Y120" s="100">
        <v>5</v>
      </c>
      <c r="Z120" s="100">
        <v>0</v>
      </c>
      <c r="AA120" s="33">
        <f>L120+M120+N120+O120+P120+Q120+R120+S120+T120+U120+V120+W120+X120+Y120+Z120</f>
        <v>190</v>
      </c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</row>
    <row r="121" spans="1:37" s="2" customFormat="1" ht="13.5" thickBot="1">
      <c r="A121" s="1191" t="s">
        <v>52</v>
      </c>
      <c r="B121" s="1149"/>
      <c r="C121" s="85">
        <f aca="true" t="shared" si="18" ref="C121:R121">SUM(C119:C120)</f>
        <v>85</v>
      </c>
      <c r="D121" s="85">
        <f t="shared" si="18"/>
        <v>14</v>
      </c>
      <c r="E121" s="85">
        <f t="shared" si="18"/>
        <v>28</v>
      </c>
      <c r="F121" s="85">
        <f t="shared" si="18"/>
        <v>74</v>
      </c>
      <c r="G121" s="85">
        <f t="shared" si="18"/>
        <v>106</v>
      </c>
      <c r="H121" s="85">
        <f t="shared" si="18"/>
        <v>3</v>
      </c>
      <c r="I121" s="85">
        <f t="shared" si="18"/>
        <v>10</v>
      </c>
      <c r="J121" s="85">
        <f t="shared" si="18"/>
        <v>21</v>
      </c>
      <c r="K121" s="87">
        <f t="shared" si="18"/>
        <v>341</v>
      </c>
      <c r="L121" s="101">
        <f t="shared" si="18"/>
        <v>0</v>
      </c>
      <c r="M121" s="101">
        <f t="shared" si="18"/>
        <v>0</v>
      </c>
      <c r="N121" s="101">
        <f t="shared" si="18"/>
        <v>0</v>
      </c>
      <c r="O121" s="101">
        <f t="shared" si="18"/>
        <v>106</v>
      </c>
      <c r="P121" s="101">
        <f t="shared" si="18"/>
        <v>0</v>
      </c>
      <c r="Q121" s="101">
        <f t="shared" si="18"/>
        <v>56</v>
      </c>
      <c r="R121" s="101">
        <f t="shared" si="18"/>
        <v>7</v>
      </c>
      <c r="S121" s="101">
        <f aca="true" t="shared" si="19" ref="S121:AA121">SUM(S119:S120)</f>
        <v>25</v>
      </c>
      <c r="T121" s="101">
        <f t="shared" si="19"/>
        <v>119</v>
      </c>
      <c r="U121" s="101">
        <f t="shared" si="19"/>
        <v>17</v>
      </c>
      <c r="V121" s="101">
        <f t="shared" si="19"/>
        <v>0</v>
      </c>
      <c r="W121" s="101">
        <f t="shared" si="19"/>
        <v>0</v>
      </c>
      <c r="X121" s="101">
        <f t="shared" si="19"/>
        <v>0</v>
      </c>
      <c r="Y121" s="101">
        <f t="shared" si="19"/>
        <v>11</v>
      </c>
      <c r="Z121" s="101">
        <f t="shared" si="19"/>
        <v>0</v>
      </c>
      <c r="AA121" s="85">
        <f t="shared" si="19"/>
        <v>341</v>
      </c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</row>
    <row r="122" spans="15:22" s="11" customFormat="1" ht="12.75">
      <c r="O122" s="21"/>
      <c r="P122" s="21"/>
      <c r="Q122" s="21"/>
      <c r="R122" s="21"/>
      <c r="S122" s="21"/>
      <c r="T122" s="21"/>
      <c r="U122" s="21"/>
      <c r="V122" s="21"/>
    </row>
    <row r="123" spans="15:22" s="11" customFormat="1" ht="12.75">
      <c r="O123" s="21"/>
      <c r="P123" s="21"/>
      <c r="Q123" s="21"/>
      <c r="R123" s="21"/>
      <c r="S123" s="21"/>
      <c r="T123" s="21"/>
      <c r="U123" s="21"/>
      <c r="V123" s="21"/>
    </row>
    <row r="124" spans="1:22" s="11" customFormat="1" ht="12.75">
      <c r="A124" s="968" t="s">
        <v>49</v>
      </c>
      <c r="B124" s="968"/>
      <c r="C124" s="968"/>
      <c r="D124" s="968"/>
      <c r="E124" s="1195"/>
      <c r="O124" s="21"/>
      <c r="P124" s="21"/>
      <c r="Q124" s="21"/>
      <c r="R124" s="21"/>
      <c r="S124" s="21"/>
      <c r="T124" s="21"/>
      <c r="U124" s="21"/>
      <c r="V124" s="21"/>
    </row>
    <row r="125" spans="3:22" s="11" customFormat="1" ht="13.5" thickBot="1"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O125" s="21"/>
      <c r="P125" s="21"/>
      <c r="Q125" s="21"/>
      <c r="R125" s="21"/>
      <c r="S125" s="21"/>
      <c r="T125" s="21"/>
      <c r="U125" s="21"/>
      <c r="V125" s="21"/>
    </row>
    <row r="126" spans="1:38" s="2" customFormat="1" ht="21" thickBot="1">
      <c r="A126" s="1189" t="s">
        <v>29</v>
      </c>
      <c r="B126" s="1190"/>
      <c r="C126" s="78" t="s">
        <v>40</v>
      </c>
      <c r="D126" s="73" t="s">
        <v>41</v>
      </c>
      <c r="E126" s="78" t="s">
        <v>42</v>
      </c>
      <c r="F126" s="78" t="s">
        <v>43</v>
      </c>
      <c r="G126" s="89" t="s">
        <v>44</v>
      </c>
      <c r="H126" s="73" t="s">
        <v>45</v>
      </c>
      <c r="I126" s="78" t="s">
        <v>46</v>
      </c>
      <c r="J126" s="78" t="s">
        <v>47</v>
      </c>
      <c r="K126" s="73" t="s">
        <v>48</v>
      </c>
      <c r="L126" s="78" t="s">
        <v>50</v>
      </c>
      <c r="M126" s="284" t="s">
        <v>68</v>
      </c>
      <c r="N126" s="28"/>
      <c r="O126" s="1192"/>
      <c r="P126" s="1192"/>
      <c r="Q126" s="1192"/>
      <c r="R126" s="1192"/>
      <c r="S126" s="1192"/>
      <c r="T126" s="20"/>
      <c r="U126" s="20"/>
      <c r="V126" s="20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</row>
    <row r="127" spans="1:38" s="2" customFormat="1" ht="12.75" customHeight="1">
      <c r="A127" s="67"/>
      <c r="B127" s="68" t="s">
        <v>106</v>
      </c>
      <c r="C127" s="75">
        <v>0</v>
      </c>
      <c r="D127" s="74">
        <v>0</v>
      </c>
      <c r="E127" s="75">
        <v>0</v>
      </c>
      <c r="F127" s="69">
        <v>4</v>
      </c>
      <c r="G127" s="75">
        <v>6</v>
      </c>
      <c r="H127" s="74">
        <v>11</v>
      </c>
      <c r="I127" s="75">
        <v>15</v>
      </c>
      <c r="J127" s="69">
        <v>13</v>
      </c>
      <c r="K127" s="77">
        <v>0</v>
      </c>
      <c r="L127" s="75">
        <f>SUM(C127:K127)</f>
        <v>49</v>
      </c>
      <c r="M127" s="77">
        <v>70</v>
      </c>
      <c r="N127" s="28"/>
      <c r="O127" s="32"/>
      <c r="P127" s="32"/>
      <c r="Q127" s="32"/>
      <c r="R127" s="32"/>
      <c r="S127" s="32"/>
      <c r="T127" s="20"/>
      <c r="U127" s="20"/>
      <c r="V127" s="20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</row>
    <row r="128" spans="1:38" s="2" customFormat="1" ht="10.5" thickBot="1">
      <c r="A128" s="72"/>
      <c r="B128" s="86" t="s">
        <v>107</v>
      </c>
      <c r="C128" s="81">
        <v>0</v>
      </c>
      <c r="D128" s="82">
        <v>0</v>
      </c>
      <c r="E128" s="81">
        <v>0</v>
      </c>
      <c r="F128" s="83">
        <v>3</v>
      </c>
      <c r="G128" s="81">
        <v>13</v>
      </c>
      <c r="H128" s="82">
        <v>15</v>
      </c>
      <c r="I128" s="81">
        <v>12</v>
      </c>
      <c r="J128" s="83">
        <v>10</v>
      </c>
      <c r="K128" s="84">
        <v>0</v>
      </c>
      <c r="L128" s="75">
        <f>SUM(C128:K128)</f>
        <v>53</v>
      </c>
      <c r="M128" s="84">
        <v>67</v>
      </c>
      <c r="N128" s="28"/>
      <c r="O128" s="32"/>
      <c r="P128" s="32"/>
      <c r="Q128" s="32"/>
      <c r="R128" s="32"/>
      <c r="S128" s="32"/>
      <c r="T128" s="20"/>
      <c r="U128" s="20"/>
      <c r="V128" s="20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</row>
    <row r="129" spans="1:41" s="4" customFormat="1" ht="10.5" thickBot="1">
      <c r="A129" s="1193" t="s">
        <v>52</v>
      </c>
      <c r="B129" s="1194"/>
      <c r="C129" s="85">
        <f aca="true" t="shared" si="20" ref="C129:I129">SUM(C127:C128)</f>
        <v>0</v>
      </c>
      <c r="D129" s="85">
        <f t="shared" si="20"/>
        <v>0</v>
      </c>
      <c r="E129" s="85">
        <f t="shared" si="20"/>
        <v>0</v>
      </c>
      <c r="F129" s="85">
        <f t="shared" si="20"/>
        <v>7</v>
      </c>
      <c r="G129" s="85">
        <f t="shared" si="20"/>
        <v>19</v>
      </c>
      <c r="H129" s="85">
        <f t="shared" si="20"/>
        <v>26</v>
      </c>
      <c r="I129" s="85">
        <f t="shared" si="20"/>
        <v>27</v>
      </c>
      <c r="J129" s="85">
        <f>SUM(J127:J128)</f>
        <v>23</v>
      </c>
      <c r="K129" s="85">
        <f>SUM(K127:K128)</f>
        <v>0</v>
      </c>
      <c r="L129" s="85">
        <f>SUM(L127:L128)</f>
        <v>102</v>
      </c>
      <c r="M129" s="87">
        <f>SUM(AVERAGE(M127:M128))</f>
        <v>68.5</v>
      </c>
      <c r="N129" s="28"/>
      <c r="O129" s="32"/>
      <c r="P129" s="32"/>
      <c r="Q129" s="32"/>
      <c r="R129" s="32"/>
      <c r="S129" s="32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38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</row>
    <row r="131" spans="1:38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</row>
    <row r="132" spans="1:38" ht="12.75">
      <c r="A132" s="13" t="s">
        <v>51</v>
      </c>
      <c r="B132" s="13"/>
      <c r="C132" s="13"/>
      <c r="D132" s="13"/>
      <c r="E132" s="13"/>
      <c r="F132" s="13"/>
      <c r="G132" s="11"/>
      <c r="H132" s="11"/>
      <c r="I132" s="11"/>
      <c r="J132" s="11"/>
      <c r="K132" s="11"/>
      <c r="L132" s="11"/>
      <c r="M132" s="13" t="s">
        <v>54</v>
      </c>
      <c r="N132" s="13"/>
      <c r="O132" s="94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</row>
    <row r="133" spans="1:38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</row>
    <row r="134" spans="1:37" ht="4.5" customHeight="1" thickBot="1">
      <c r="A134" s="11"/>
      <c r="B134" s="11"/>
      <c r="C134" s="12"/>
      <c r="D134" s="12"/>
      <c r="E134" s="12"/>
      <c r="F134" s="12"/>
      <c r="G134" s="12"/>
      <c r="H134" s="12"/>
      <c r="I134" s="12"/>
      <c r="J134" s="12"/>
      <c r="K134" s="12"/>
      <c r="L134" s="21"/>
      <c r="M134" s="21"/>
      <c r="N134" s="2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</row>
    <row r="135" spans="1:37" s="2" customFormat="1" ht="70.5" customHeight="1" thickBot="1">
      <c r="A135" s="1189" t="s">
        <v>29</v>
      </c>
      <c r="B135" s="1190"/>
      <c r="C135" s="76">
        <v>1</v>
      </c>
      <c r="D135" s="73">
        <v>2</v>
      </c>
      <c r="E135" s="78">
        <v>3</v>
      </c>
      <c r="F135" s="76">
        <v>4</v>
      </c>
      <c r="G135" s="89">
        <v>5</v>
      </c>
      <c r="H135" s="73">
        <v>6</v>
      </c>
      <c r="I135" s="78">
        <v>7</v>
      </c>
      <c r="J135" s="264">
        <v>8</v>
      </c>
      <c r="K135" s="96" t="s">
        <v>50</v>
      </c>
      <c r="L135" s="95" t="s">
        <v>53</v>
      </c>
      <c r="M135" s="91" t="s">
        <v>64</v>
      </c>
      <c r="N135" s="91" t="s">
        <v>65</v>
      </c>
      <c r="O135" s="91" t="s">
        <v>66</v>
      </c>
      <c r="P135" s="92" t="s">
        <v>67</v>
      </c>
      <c r="Q135" s="92" t="s">
        <v>55</v>
      </c>
      <c r="R135" s="92" t="s">
        <v>105</v>
      </c>
      <c r="S135" s="92" t="s">
        <v>56</v>
      </c>
      <c r="T135" s="93" t="s">
        <v>57</v>
      </c>
      <c r="U135" s="93" t="s">
        <v>63</v>
      </c>
      <c r="V135" s="92" t="s">
        <v>58</v>
      </c>
      <c r="W135" s="92" t="s">
        <v>59</v>
      </c>
      <c r="X135" s="92" t="s">
        <v>60</v>
      </c>
      <c r="Y135" s="92" t="s">
        <v>61</v>
      </c>
      <c r="Z135" s="92" t="s">
        <v>62</v>
      </c>
      <c r="AA135" s="92" t="s">
        <v>52</v>
      </c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</row>
    <row r="136" spans="1:37" s="2" customFormat="1" ht="12.75" customHeight="1">
      <c r="A136" s="67"/>
      <c r="B136" s="68" t="s">
        <v>106</v>
      </c>
      <c r="C136" s="75">
        <v>10</v>
      </c>
      <c r="D136" s="74">
        <v>0</v>
      </c>
      <c r="E136" s="75">
        <v>7</v>
      </c>
      <c r="F136" s="69">
        <v>11</v>
      </c>
      <c r="G136" s="75">
        <v>19</v>
      </c>
      <c r="H136" s="74">
        <v>0</v>
      </c>
      <c r="I136" s="75">
        <v>2</v>
      </c>
      <c r="J136" s="77">
        <v>0</v>
      </c>
      <c r="K136" s="90">
        <f>+C136+D136+E136+F136+G136+H136+I136</f>
        <v>49</v>
      </c>
      <c r="L136" s="37">
        <v>0</v>
      </c>
      <c r="M136" s="36">
        <v>0</v>
      </c>
      <c r="N136" s="36">
        <v>0</v>
      </c>
      <c r="O136" s="36">
        <v>11</v>
      </c>
      <c r="P136" s="35">
        <v>0</v>
      </c>
      <c r="Q136" s="35">
        <v>10</v>
      </c>
      <c r="R136" s="35">
        <v>0</v>
      </c>
      <c r="S136" s="31">
        <v>3</v>
      </c>
      <c r="T136" s="31">
        <v>17</v>
      </c>
      <c r="U136" s="31">
        <v>7</v>
      </c>
      <c r="V136" s="31">
        <v>0</v>
      </c>
      <c r="W136" s="31">
        <v>0</v>
      </c>
      <c r="X136" s="31">
        <v>0</v>
      </c>
      <c r="Y136" s="31">
        <v>1</v>
      </c>
      <c r="Z136" s="31">
        <v>0</v>
      </c>
      <c r="AA136" s="33">
        <f>L136+M136+N136+O136+P136+Q136+R136+S136+T136+U136+V136+W136+X136+Y136+Z136</f>
        <v>49</v>
      </c>
      <c r="AB136" s="607"/>
      <c r="AC136" s="18"/>
      <c r="AD136" s="18"/>
      <c r="AE136" s="18"/>
      <c r="AF136" s="18"/>
      <c r="AG136" s="18"/>
      <c r="AH136" s="18"/>
      <c r="AI136" s="18"/>
      <c r="AJ136" s="18"/>
      <c r="AK136" s="18"/>
    </row>
    <row r="137" spans="1:37" s="2" customFormat="1" ht="10.5" thickBot="1">
      <c r="A137" s="79"/>
      <c r="B137" s="80" t="s">
        <v>107</v>
      </c>
      <c r="C137" s="81">
        <v>9</v>
      </c>
      <c r="D137" s="82">
        <v>2</v>
      </c>
      <c r="E137" s="81">
        <v>7</v>
      </c>
      <c r="F137" s="83">
        <v>14</v>
      </c>
      <c r="G137" s="81">
        <v>17</v>
      </c>
      <c r="H137" s="82">
        <v>0</v>
      </c>
      <c r="I137" s="81">
        <v>4</v>
      </c>
      <c r="J137" s="84">
        <v>0</v>
      </c>
      <c r="K137" s="90">
        <f>+C137+D137+E137+F137+G137+H137+I137</f>
        <v>53</v>
      </c>
      <c r="L137" s="97">
        <v>0</v>
      </c>
      <c r="M137" s="98">
        <v>0</v>
      </c>
      <c r="N137" s="98">
        <v>0</v>
      </c>
      <c r="O137" s="98">
        <v>6</v>
      </c>
      <c r="P137" s="99">
        <v>0</v>
      </c>
      <c r="Q137" s="99">
        <v>10</v>
      </c>
      <c r="R137" s="99">
        <v>1</v>
      </c>
      <c r="S137" s="100">
        <v>4</v>
      </c>
      <c r="T137" s="100">
        <v>24</v>
      </c>
      <c r="U137" s="100">
        <v>4</v>
      </c>
      <c r="V137" s="100">
        <v>0</v>
      </c>
      <c r="W137" s="100">
        <v>0</v>
      </c>
      <c r="X137" s="100">
        <v>0</v>
      </c>
      <c r="Y137" s="100">
        <v>4</v>
      </c>
      <c r="Z137" s="100">
        <v>0</v>
      </c>
      <c r="AA137" s="33">
        <f>L137+M137+N137+O137+P137+Q137+R137+S137+T137+U137+V137+W137+X137+Y137+Z137</f>
        <v>53</v>
      </c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</row>
    <row r="138" spans="1:37" s="2" customFormat="1" ht="13.5" thickBot="1">
      <c r="A138" s="1191" t="s">
        <v>52</v>
      </c>
      <c r="B138" s="1149"/>
      <c r="C138" s="85">
        <f aca="true" t="shared" si="21" ref="C138:R138">SUM(C136:C137)</f>
        <v>19</v>
      </c>
      <c r="D138" s="85">
        <f t="shared" si="21"/>
        <v>2</v>
      </c>
      <c r="E138" s="85">
        <f t="shared" si="21"/>
        <v>14</v>
      </c>
      <c r="F138" s="85">
        <f t="shared" si="21"/>
        <v>25</v>
      </c>
      <c r="G138" s="85">
        <f t="shared" si="21"/>
        <v>36</v>
      </c>
      <c r="H138" s="85">
        <f t="shared" si="21"/>
        <v>0</v>
      </c>
      <c r="I138" s="85">
        <f t="shared" si="21"/>
        <v>6</v>
      </c>
      <c r="J138" s="87">
        <v>0</v>
      </c>
      <c r="K138" s="87">
        <f t="shared" si="21"/>
        <v>102</v>
      </c>
      <c r="L138" s="101">
        <v>0</v>
      </c>
      <c r="M138" s="101">
        <f t="shared" si="21"/>
        <v>0</v>
      </c>
      <c r="N138" s="101">
        <f t="shared" si="21"/>
        <v>0</v>
      </c>
      <c r="O138" s="101">
        <f t="shared" si="21"/>
        <v>17</v>
      </c>
      <c r="P138" s="101">
        <f t="shared" si="21"/>
        <v>0</v>
      </c>
      <c r="Q138" s="101">
        <f t="shared" si="21"/>
        <v>20</v>
      </c>
      <c r="R138" s="101">
        <f t="shared" si="21"/>
        <v>1</v>
      </c>
      <c r="S138" s="101">
        <f aca="true" t="shared" si="22" ref="S138:AA138">SUM(S136:S137)</f>
        <v>7</v>
      </c>
      <c r="T138" s="101">
        <f t="shared" si="22"/>
        <v>41</v>
      </c>
      <c r="U138" s="101">
        <f t="shared" si="22"/>
        <v>11</v>
      </c>
      <c r="V138" s="101">
        <f t="shared" si="22"/>
        <v>0</v>
      </c>
      <c r="W138" s="101">
        <f t="shared" si="22"/>
        <v>0</v>
      </c>
      <c r="X138" s="101">
        <f t="shared" si="22"/>
        <v>0</v>
      </c>
      <c r="Y138" s="101">
        <f t="shared" si="22"/>
        <v>5</v>
      </c>
      <c r="Z138" s="101">
        <f t="shared" si="22"/>
        <v>0</v>
      </c>
      <c r="AA138" s="85">
        <f t="shared" si="22"/>
        <v>102</v>
      </c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</row>
    <row r="139" spans="15:22" s="11" customFormat="1" ht="12.75">
      <c r="O139" s="21"/>
      <c r="P139" s="21"/>
      <c r="Q139" s="21"/>
      <c r="R139" s="21"/>
      <c r="S139" s="21"/>
      <c r="T139" s="21"/>
      <c r="U139" s="21"/>
      <c r="V139" s="21"/>
    </row>
    <row r="140" spans="1:22" s="11" customFormat="1" ht="12.75">
      <c r="A140" s="968" t="s">
        <v>49</v>
      </c>
      <c r="B140" s="968"/>
      <c r="C140" s="968"/>
      <c r="D140" s="968"/>
      <c r="E140" s="1195"/>
      <c r="O140" s="21"/>
      <c r="P140" s="21"/>
      <c r="Q140" s="21"/>
      <c r="R140" s="21"/>
      <c r="S140" s="21"/>
      <c r="T140" s="21"/>
      <c r="U140" s="21"/>
      <c r="V140" s="21"/>
    </row>
    <row r="141" spans="4:22" s="11" customFormat="1" ht="13.5" thickBot="1"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O141" s="21"/>
      <c r="P141" s="21"/>
      <c r="Q141" s="21"/>
      <c r="R141" s="21"/>
      <c r="S141" s="21"/>
      <c r="T141" s="21"/>
      <c r="U141" s="21"/>
      <c r="V141" s="21"/>
    </row>
    <row r="142" spans="1:37" s="2" customFormat="1" ht="21" thickBot="1">
      <c r="A142" s="1189" t="s">
        <v>18</v>
      </c>
      <c r="B142" s="1190"/>
      <c r="C142" s="76" t="s">
        <v>40</v>
      </c>
      <c r="D142" s="73" t="s">
        <v>41</v>
      </c>
      <c r="E142" s="78" t="s">
        <v>42</v>
      </c>
      <c r="F142" s="78" t="s">
        <v>43</v>
      </c>
      <c r="G142" s="89" t="s">
        <v>44</v>
      </c>
      <c r="H142" s="73" t="s">
        <v>45</v>
      </c>
      <c r="I142" s="78" t="s">
        <v>46</v>
      </c>
      <c r="J142" s="78" t="s">
        <v>47</v>
      </c>
      <c r="K142" s="73" t="s">
        <v>48</v>
      </c>
      <c r="L142" s="78" t="s">
        <v>50</v>
      </c>
      <c r="M142" s="284" t="s">
        <v>68</v>
      </c>
      <c r="N142" s="28"/>
      <c r="O142" s="1192"/>
      <c r="P142" s="1192"/>
      <c r="Q142" s="1192"/>
      <c r="R142" s="1192"/>
      <c r="S142" s="1192"/>
      <c r="T142" s="20"/>
      <c r="U142" s="20"/>
      <c r="V142" s="20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</row>
    <row r="143" spans="1:37" s="2" customFormat="1" ht="12.75" customHeight="1">
      <c r="A143" s="67"/>
      <c r="B143" s="68" t="s">
        <v>106</v>
      </c>
      <c r="C143" s="75">
        <v>0</v>
      </c>
      <c r="D143" s="74">
        <v>0</v>
      </c>
      <c r="E143" s="75">
        <v>2</v>
      </c>
      <c r="F143" s="69">
        <v>5</v>
      </c>
      <c r="G143" s="75">
        <v>24</v>
      </c>
      <c r="H143" s="74">
        <v>23</v>
      </c>
      <c r="I143" s="75">
        <v>19</v>
      </c>
      <c r="J143" s="69">
        <v>38</v>
      </c>
      <c r="K143" s="77">
        <v>3</v>
      </c>
      <c r="L143" s="75">
        <f>SUM(C143:K143)</f>
        <v>114</v>
      </c>
      <c r="M143" s="77">
        <v>69.65</v>
      </c>
      <c r="N143" s="28"/>
      <c r="O143" s="32"/>
      <c r="P143" s="32"/>
      <c r="Q143" s="32"/>
      <c r="R143" s="32"/>
      <c r="S143" s="32"/>
      <c r="T143" s="20"/>
      <c r="U143" s="20"/>
      <c r="V143" s="20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</row>
    <row r="144" spans="1:37" s="2" customFormat="1" ht="10.5" thickBot="1">
      <c r="A144" s="72"/>
      <c r="B144" s="86" t="s">
        <v>107</v>
      </c>
      <c r="C144" s="81">
        <v>0</v>
      </c>
      <c r="D144" s="82">
        <v>1</v>
      </c>
      <c r="E144" s="81">
        <v>3</v>
      </c>
      <c r="F144" s="83">
        <v>7</v>
      </c>
      <c r="G144" s="81">
        <v>18</v>
      </c>
      <c r="H144" s="82">
        <v>19</v>
      </c>
      <c r="I144" s="81">
        <v>23</v>
      </c>
      <c r="J144" s="83">
        <v>39</v>
      </c>
      <c r="K144" s="84">
        <v>1</v>
      </c>
      <c r="L144" s="75">
        <f>SUM(C144:K144)</f>
        <v>111</v>
      </c>
      <c r="M144" s="84">
        <v>70.29</v>
      </c>
      <c r="N144" s="28"/>
      <c r="O144" s="32"/>
      <c r="P144" s="32"/>
      <c r="Q144" s="32"/>
      <c r="R144" s="32"/>
      <c r="S144" s="32"/>
      <c r="T144" s="20"/>
      <c r="U144" s="20"/>
      <c r="V144" s="20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</row>
    <row r="145" spans="1:41" s="4" customFormat="1" ht="10.5" thickBot="1">
      <c r="A145" s="1193" t="s">
        <v>52</v>
      </c>
      <c r="B145" s="1194"/>
      <c r="C145" s="85">
        <f aca="true" t="shared" si="23" ref="C145:I145">SUM(C143:C144)</f>
        <v>0</v>
      </c>
      <c r="D145" s="85">
        <f t="shared" si="23"/>
        <v>1</v>
      </c>
      <c r="E145" s="85">
        <f t="shared" si="23"/>
        <v>5</v>
      </c>
      <c r="F145" s="85">
        <f t="shared" si="23"/>
        <v>12</v>
      </c>
      <c r="G145" s="85">
        <f t="shared" si="23"/>
        <v>42</v>
      </c>
      <c r="H145" s="85">
        <f t="shared" si="23"/>
        <v>42</v>
      </c>
      <c r="I145" s="85">
        <f t="shared" si="23"/>
        <v>42</v>
      </c>
      <c r="J145" s="85">
        <f>SUM(J143:J144)</f>
        <v>77</v>
      </c>
      <c r="K145" s="85">
        <f>SUM(K143:K144)</f>
        <v>4</v>
      </c>
      <c r="L145" s="85">
        <f>SUM(L143:L144)</f>
        <v>225</v>
      </c>
      <c r="M145" s="87">
        <f>SUM(AVERAGE(M143:M144))</f>
        <v>69.97</v>
      </c>
      <c r="N145" s="28"/>
      <c r="O145" s="32"/>
      <c r="P145" s="32"/>
      <c r="Q145" s="32"/>
      <c r="R145" s="32"/>
      <c r="S145" s="32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37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</row>
    <row r="147" spans="1:37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</row>
    <row r="148" spans="1:37" ht="12.75">
      <c r="A148" s="13" t="s">
        <v>51</v>
      </c>
      <c r="B148" s="13"/>
      <c r="C148" s="13"/>
      <c r="D148" s="13"/>
      <c r="E148" s="13"/>
      <c r="F148" s="13"/>
      <c r="G148" s="11"/>
      <c r="H148" s="11"/>
      <c r="I148" s="11"/>
      <c r="J148" s="11"/>
      <c r="K148" s="11"/>
      <c r="L148" s="11"/>
      <c r="M148" s="13" t="s">
        <v>54</v>
      </c>
      <c r="N148" s="13"/>
      <c r="O148" s="94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</row>
    <row r="149" spans="1:38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</row>
    <row r="150" spans="1:38" ht="4.5" customHeight="1" thickBot="1">
      <c r="A150" s="11"/>
      <c r="B150" s="11"/>
      <c r="C150" s="12"/>
      <c r="D150" s="12"/>
      <c r="E150" s="12"/>
      <c r="F150" s="12"/>
      <c r="G150" s="12"/>
      <c r="H150" s="12"/>
      <c r="I150" s="12"/>
      <c r="J150" s="12"/>
      <c r="K150" s="12"/>
      <c r="L150" s="21"/>
      <c r="M150" s="21"/>
      <c r="N150" s="2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</row>
    <row r="151" spans="1:38" s="2" customFormat="1" ht="70.5" customHeight="1" thickBot="1">
      <c r="A151" s="1189" t="s">
        <v>18</v>
      </c>
      <c r="B151" s="1190"/>
      <c r="C151" s="76">
        <v>1</v>
      </c>
      <c r="D151" s="73">
        <v>2</v>
      </c>
      <c r="E151" s="78">
        <v>3</v>
      </c>
      <c r="F151" s="76">
        <v>4</v>
      </c>
      <c r="G151" s="89">
        <v>5</v>
      </c>
      <c r="H151" s="73">
        <v>6</v>
      </c>
      <c r="I151" s="78">
        <v>7</v>
      </c>
      <c r="J151" s="264">
        <v>8</v>
      </c>
      <c r="K151" s="96" t="s">
        <v>50</v>
      </c>
      <c r="L151" s="95" t="s">
        <v>53</v>
      </c>
      <c r="M151" s="91" t="s">
        <v>64</v>
      </c>
      <c r="N151" s="91" t="s">
        <v>65</v>
      </c>
      <c r="O151" s="91" t="s">
        <v>66</v>
      </c>
      <c r="P151" s="92" t="s">
        <v>67</v>
      </c>
      <c r="Q151" s="92" t="s">
        <v>55</v>
      </c>
      <c r="R151" s="92" t="s">
        <v>105</v>
      </c>
      <c r="S151" s="92" t="s">
        <v>56</v>
      </c>
      <c r="T151" s="93" t="s">
        <v>57</v>
      </c>
      <c r="U151" s="93" t="s">
        <v>63</v>
      </c>
      <c r="V151" s="92" t="s">
        <v>58</v>
      </c>
      <c r="W151" s="92" t="s">
        <v>59</v>
      </c>
      <c r="X151" s="92" t="s">
        <v>60</v>
      </c>
      <c r="Y151" s="92" t="s">
        <v>61</v>
      </c>
      <c r="Z151" s="92" t="s">
        <v>62</v>
      </c>
      <c r="AA151" s="92" t="s">
        <v>52</v>
      </c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</row>
    <row r="152" spans="1:38" s="2" customFormat="1" ht="12.75" customHeight="1">
      <c r="A152" s="67"/>
      <c r="B152" s="68" t="s">
        <v>106</v>
      </c>
      <c r="C152" s="75">
        <v>29</v>
      </c>
      <c r="D152" s="74">
        <v>5</v>
      </c>
      <c r="E152" s="75">
        <v>11</v>
      </c>
      <c r="F152" s="69">
        <v>58</v>
      </c>
      <c r="G152" s="75">
        <v>9</v>
      </c>
      <c r="H152" s="74">
        <v>1</v>
      </c>
      <c r="I152" s="75">
        <v>1</v>
      </c>
      <c r="J152" s="77">
        <v>0</v>
      </c>
      <c r="K152" s="90">
        <f>+C152+D152+E152+F152+G152+H152+I152+J152</f>
        <v>114</v>
      </c>
      <c r="L152" s="37">
        <v>0</v>
      </c>
      <c r="M152" s="36">
        <v>0</v>
      </c>
      <c r="N152" s="36">
        <v>0</v>
      </c>
      <c r="O152" s="36">
        <v>36</v>
      </c>
      <c r="P152" s="35">
        <v>0</v>
      </c>
      <c r="Q152" s="35">
        <v>16</v>
      </c>
      <c r="R152" s="35">
        <v>0</v>
      </c>
      <c r="S152" s="31">
        <v>6</v>
      </c>
      <c r="T152" s="31">
        <v>40</v>
      </c>
      <c r="U152" s="31">
        <v>10</v>
      </c>
      <c r="V152" s="31">
        <v>0</v>
      </c>
      <c r="W152" s="31">
        <v>0</v>
      </c>
      <c r="X152" s="31">
        <v>1</v>
      </c>
      <c r="Y152" s="31">
        <v>5</v>
      </c>
      <c r="Z152" s="31">
        <v>0</v>
      </c>
      <c r="AA152" s="33">
        <f>L152+M152+N152+O152+P152+Q152+R152+S152+T152+U152+V152+W152+X152+Y152+Z152</f>
        <v>114</v>
      </c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</row>
    <row r="153" spans="1:38" s="2" customFormat="1" ht="10.5" thickBot="1">
      <c r="A153" s="79"/>
      <c r="B153" s="80" t="s">
        <v>107</v>
      </c>
      <c r="C153" s="81">
        <v>29</v>
      </c>
      <c r="D153" s="82">
        <v>2</v>
      </c>
      <c r="E153" s="81">
        <v>15</v>
      </c>
      <c r="F153" s="83">
        <v>59</v>
      </c>
      <c r="G153" s="81">
        <v>5</v>
      </c>
      <c r="H153" s="82">
        <v>0</v>
      </c>
      <c r="I153" s="81">
        <v>1</v>
      </c>
      <c r="J153" s="84">
        <v>0</v>
      </c>
      <c r="K153" s="90">
        <f>+C153+D153+E153+F153+G153+H153+I153+J153</f>
        <v>111</v>
      </c>
      <c r="L153" s="97">
        <v>0</v>
      </c>
      <c r="M153" s="98">
        <v>0</v>
      </c>
      <c r="N153" s="98">
        <v>38</v>
      </c>
      <c r="O153" s="98">
        <v>0</v>
      </c>
      <c r="P153" s="99">
        <v>0</v>
      </c>
      <c r="Q153" s="99">
        <v>16</v>
      </c>
      <c r="R153" s="99">
        <v>0</v>
      </c>
      <c r="S153" s="100">
        <v>5</v>
      </c>
      <c r="T153" s="100">
        <v>34</v>
      </c>
      <c r="U153" s="100">
        <v>15</v>
      </c>
      <c r="V153" s="100">
        <v>0</v>
      </c>
      <c r="W153" s="100">
        <v>1</v>
      </c>
      <c r="X153" s="100">
        <v>0</v>
      </c>
      <c r="Y153" s="100">
        <v>2</v>
      </c>
      <c r="Z153" s="100">
        <v>0</v>
      </c>
      <c r="AA153" s="33">
        <f>L153+M153+N153+O153+P153+Q153+R153+S153+T153+U153+V153+W153+X153+Y153+Z153</f>
        <v>111</v>
      </c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</row>
    <row r="154" spans="1:38" s="2" customFormat="1" ht="13.5" thickBot="1">
      <c r="A154" s="1191" t="s">
        <v>52</v>
      </c>
      <c r="B154" s="1149"/>
      <c r="C154" s="85">
        <f aca="true" t="shared" si="24" ref="C154:R154">SUM(C152:C153)</f>
        <v>58</v>
      </c>
      <c r="D154" s="85">
        <v>26</v>
      </c>
      <c r="E154" s="85">
        <f t="shared" si="24"/>
        <v>26</v>
      </c>
      <c r="F154" s="85">
        <f t="shared" si="24"/>
        <v>117</v>
      </c>
      <c r="G154" s="85">
        <f t="shared" si="24"/>
        <v>14</v>
      </c>
      <c r="H154" s="85">
        <f t="shared" si="24"/>
        <v>1</v>
      </c>
      <c r="I154" s="85">
        <f t="shared" si="24"/>
        <v>2</v>
      </c>
      <c r="J154" s="85">
        <f t="shared" si="24"/>
        <v>0</v>
      </c>
      <c r="K154" s="87">
        <f t="shared" si="24"/>
        <v>225</v>
      </c>
      <c r="L154" s="101">
        <f t="shared" si="24"/>
        <v>0</v>
      </c>
      <c r="M154" s="101">
        <f t="shared" si="24"/>
        <v>0</v>
      </c>
      <c r="N154" s="101">
        <f t="shared" si="24"/>
        <v>38</v>
      </c>
      <c r="O154" s="101">
        <f t="shared" si="24"/>
        <v>36</v>
      </c>
      <c r="P154" s="101">
        <f t="shared" si="24"/>
        <v>0</v>
      </c>
      <c r="Q154" s="101">
        <f t="shared" si="24"/>
        <v>32</v>
      </c>
      <c r="R154" s="101">
        <f t="shared" si="24"/>
        <v>0</v>
      </c>
      <c r="S154" s="101">
        <f aca="true" t="shared" si="25" ref="S154:AA154">SUM(S152:S153)</f>
        <v>11</v>
      </c>
      <c r="T154" s="101">
        <f t="shared" si="25"/>
        <v>74</v>
      </c>
      <c r="U154" s="101">
        <f t="shared" si="25"/>
        <v>25</v>
      </c>
      <c r="V154" s="101">
        <f t="shared" si="25"/>
        <v>0</v>
      </c>
      <c r="W154" s="101">
        <f t="shared" si="25"/>
        <v>1</v>
      </c>
      <c r="X154" s="101">
        <f t="shared" si="25"/>
        <v>1</v>
      </c>
      <c r="Y154" s="101">
        <f t="shared" si="25"/>
        <v>7</v>
      </c>
      <c r="Z154" s="101">
        <f t="shared" si="25"/>
        <v>0</v>
      </c>
      <c r="AA154" s="85">
        <f t="shared" si="25"/>
        <v>225</v>
      </c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</row>
    <row r="155" spans="15:22" s="11" customFormat="1" ht="12.75">
      <c r="O155" s="21"/>
      <c r="P155" s="21"/>
      <c r="Q155" s="21"/>
      <c r="R155" s="21"/>
      <c r="S155" s="21"/>
      <c r="T155" s="21"/>
      <c r="U155" s="21"/>
      <c r="V155" s="21"/>
    </row>
    <row r="156" spans="1:22" s="11" customFormat="1" ht="12.75">
      <c r="A156" s="968"/>
      <c r="B156" s="968"/>
      <c r="C156" s="968"/>
      <c r="D156" s="968"/>
      <c r="E156" s="1195"/>
      <c r="O156" s="21"/>
      <c r="P156" s="21"/>
      <c r="Q156" s="21"/>
      <c r="R156" s="21"/>
      <c r="S156" s="21"/>
      <c r="T156" s="21"/>
      <c r="U156" s="21"/>
      <c r="V156" s="21"/>
    </row>
    <row r="157" spans="4:22" s="11" customFormat="1" ht="13.5" thickBot="1"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21"/>
      <c r="O157" s="21"/>
      <c r="P157" s="21"/>
      <c r="Q157" s="21"/>
      <c r="R157" s="21"/>
      <c r="S157" s="21"/>
      <c r="T157" s="21"/>
      <c r="U157" s="21"/>
      <c r="V157" s="21"/>
    </row>
    <row r="158" spans="1:38" s="2" customFormat="1" ht="21" thickBot="1">
      <c r="A158" s="1189" t="s">
        <v>28</v>
      </c>
      <c r="B158" s="1190"/>
      <c r="C158" s="76" t="s">
        <v>40</v>
      </c>
      <c r="D158" s="73" t="s">
        <v>41</v>
      </c>
      <c r="E158" s="78" t="s">
        <v>42</v>
      </c>
      <c r="F158" s="78" t="s">
        <v>43</v>
      </c>
      <c r="G158" s="89" t="s">
        <v>44</v>
      </c>
      <c r="H158" s="73" t="s">
        <v>45</v>
      </c>
      <c r="I158" s="78" t="s">
        <v>46</v>
      </c>
      <c r="J158" s="78" t="s">
        <v>47</v>
      </c>
      <c r="K158" s="73" t="s">
        <v>48</v>
      </c>
      <c r="L158" s="78" t="s">
        <v>50</v>
      </c>
      <c r="M158" s="290" t="s">
        <v>68</v>
      </c>
      <c r="N158" s="28"/>
      <c r="O158" s="1192"/>
      <c r="P158" s="1192"/>
      <c r="Q158" s="1192"/>
      <c r="R158" s="1192"/>
      <c r="S158" s="1192"/>
      <c r="T158" s="20"/>
      <c r="U158" s="20"/>
      <c r="V158" s="20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</row>
    <row r="159" spans="1:38" s="2" customFormat="1" ht="12.75" customHeight="1">
      <c r="A159" s="67"/>
      <c r="B159" s="68" t="s">
        <v>106</v>
      </c>
      <c r="C159" s="75">
        <v>0</v>
      </c>
      <c r="D159" s="74">
        <v>1</v>
      </c>
      <c r="E159" s="75">
        <v>2</v>
      </c>
      <c r="F159" s="69">
        <v>2</v>
      </c>
      <c r="G159" s="75">
        <v>7</v>
      </c>
      <c r="H159" s="74">
        <v>9</v>
      </c>
      <c r="I159" s="75">
        <v>15</v>
      </c>
      <c r="J159" s="69">
        <v>18</v>
      </c>
      <c r="K159" s="77">
        <v>0</v>
      </c>
      <c r="L159" s="75">
        <f>SUM(C159:K159)</f>
        <v>54</v>
      </c>
      <c r="M159" s="77">
        <v>71</v>
      </c>
      <c r="N159" s="28"/>
      <c r="O159" s="32"/>
      <c r="P159" s="32"/>
      <c r="Q159" s="32"/>
      <c r="R159" s="32"/>
      <c r="S159" s="32"/>
      <c r="T159" s="20"/>
      <c r="U159" s="20"/>
      <c r="V159" s="20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</row>
    <row r="160" spans="1:38" s="2" customFormat="1" ht="10.5" thickBot="1">
      <c r="A160" s="72"/>
      <c r="B160" s="86" t="s">
        <v>107</v>
      </c>
      <c r="C160" s="81">
        <v>0</v>
      </c>
      <c r="D160" s="82">
        <v>0</v>
      </c>
      <c r="E160" s="81">
        <v>3</v>
      </c>
      <c r="F160" s="83">
        <v>3</v>
      </c>
      <c r="G160" s="81">
        <v>4</v>
      </c>
      <c r="H160" s="82">
        <v>15</v>
      </c>
      <c r="I160" s="81">
        <v>16</v>
      </c>
      <c r="J160" s="83">
        <v>17</v>
      </c>
      <c r="K160" s="84">
        <v>2</v>
      </c>
      <c r="L160" s="75">
        <f>SUM(C160:K160)</f>
        <v>60</v>
      </c>
      <c r="M160" s="84">
        <v>74</v>
      </c>
      <c r="N160" s="28"/>
      <c r="O160" s="32"/>
      <c r="P160" s="32"/>
      <c r="Q160" s="32"/>
      <c r="R160" s="32"/>
      <c r="S160" s="32"/>
      <c r="T160" s="20"/>
      <c r="U160" s="20"/>
      <c r="V160" s="20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</row>
    <row r="161" spans="1:41" s="4" customFormat="1" ht="10.5" thickBot="1">
      <c r="A161" s="1193" t="s">
        <v>52</v>
      </c>
      <c r="B161" s="1194"/>
      <c r="C161" s="85">
        <f aca="true" t="shared" si="26" ref="C161:I161">SUM(C159:C160)</f>
        <v>0</v>
      </c>
      <c r="D161" s="85">
        <f t="shared" si="26"/>
        <v>1</v>
      </c>
      <c r="E161" s="85">
        <f t="shared" si="26"/>
        <v>5</v>
      </c>
      <c r="F161" s="85">
        <f t="shared" si="26"/>
        <v>5</v>
      </c>
      <c r="G161" s="85">
        <f t="shared" si="26"/>
        <v>11</v>
      </c>
      <c r="H161" s="85">
        <f t="shared" si="26"/>
        <v>24</v>
      </c>
      <c r="I161" s="85">
        <f t="shared" si="26"/>
        <v>31</v>
      </c>
      <c r="J161" s="85">
        <f>SUM(J159:J160)</f>
        <v>35</v>
      </c>
      <c r="K161" s="85">
        <f>SUM(K159:K160)</f>
        <v>2</v>
      </c>
      <c r="L161" s="85">
        <f>SUM(L159:L160)</f>
        <v>114</v>
      </c>
      <c r="M161" s="87">
        <f>SUM(AVERAGE(M159:M160))</f>
        <v>72.5</v>
      </c>
      <c r="N161" s="28"/>
      <c r="O161" s="32"/>
      <c r="P161" s="32"/>
      <c r="Q161" s="32"/>
      <c r="R161" s="32"/>
      <c r="S161" s="32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37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</row>
    <row r="163" spans="1:37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</row>
    <row r="164" spans="1:37" ht="12.75">
      <c r="A164" s="13" t="s">
        <v>51</v>
      </c>
      <c r="B164" s="13"/>
      <c r="C164" s="13"/>
      <c r="D164" s="13"/>
      <c r="E164" s="13"/>
      <c r="F164" s="13"/>
      <c r="G164" s="11"/>
      <c r="H164" s="11"/>
      <c r="I164" s="11"/>
      <c r="J164" s="11"/>
      <c r="K164" s="11"/>
      <c r="L164" s="11"/>
      <c r="M164" s="13" t="s">
        <v>54</v>
      </c>
      <c r="N164" s="13"/>
      <c r="O164" s="94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</row>
    <row r="165" spans="1:37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</row>
    <row r="166" spans="1:37" ht="4.5" customHeight="1" thickBot="1">
      <c r="A166" s="11"/>
      <c r="B166" s="11"/>
      <c r="C166" s="12"/>
      <c r="D166" s="12"/>
      <c r="E166" s="12"/>
      <c r="F166" s="12"/>
      <c r="G166" s="12"/>
      <c r="H166" s="12"/>
      <c r="I166" s="12"/>
      <c r="J166" s="12"/>
      <c r="K166" s="12"/>
      <c r="L166" s="21"/>
      <c r="M166" s="21"/>
      <c r="N166" s="21"/>
      <c r="AC166" s="11"/>
      <c r="AD166" s="11"/>
      <c r="AE166" s="11"/>
      <c r="AF166" s="11"/>
      <c r="AG166" s="11"/>
      <c r="AH166" s="11"/>
      <c r="AI166" s="11"/>
      <c r="AJ166" s="11"/>
      <c r="AK166" s="11"/>
    </row>
    <row r="167" spans="1:37" s="2" customFormat="1" ht="70.5" customHeight="1" thickBot="1">
      <c r="A167" s="1189" t="s">
        <v>28</v>
      </c>
      <c r="B167" s="1190"/>
      <c r="C167" s="76">
        <v>1</v>
      </c>
      <c r="D167" s="73">
        <v>2</v>
      </c>
      <c r="E167" s="78">
        <v>3</v>
      </c>
      <c r="F167" s="76">
        <v>4</v>
      </c>
      <c r="G167" s="89">
        <v>5</v>
      </c>
      <c r="H167" s="73">
        <v>6</v>
      </c>
      <c r="I167" s="78">
        <v>7</v>
      </c>
      <c r="J167" s="264">
        <v>8</v>
      </c>
      <c r="K167" s="96" t="s">
        <v>50</v>
      </c>
      <c r="L167" s="95" t="s">
        <v>53</v>
      </c>
      <c r="M167" s="91" t="s">
        <v>64</v>
      </c>
      <c r="N167" s="91" t="s">
        <v>65</v>
      </c>
      <c r="O167" s="91" t="s">
        <v>66</v>
      </c>
      <c r="P167" s="92" t="s">
        <v>67</v>
      </c>
      <c r="Q167" s="92" t="s">
        <v>55</v>
      </c>
      <c r="R167" s="92" t="s">
        <v>105</v>
      </c>
      <c r="S167" s="92" t="s">
        <v>56</v>
      </c>
      <c r="T167" s="93" t="s">
        <v>57</v>
      </c>
      <c r="U167" s="93" t="s">
        <v>63</v>
      </c>
      <c r="V167" s="92" t="s">
        <v>58</v>
      </c>
      <c r="W167" s="92" t="s">
        <v>59</v>
      </c>
      <c r="X167" s="92" t="s">
        <v>60</v>
      </c>
      <c r="Y167" s="92" t="s">
        <v>61</v>
      </c>
      <c r="Z167" s="92" t="s">
        <v>62</v>
      </c>
      <c r="AA167" s="92" t="s">
        <v>52</v>
      </c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</row>
    <row r="168" spans="1:37" s="2" customFormat="1" ht="12.75" customHeight="1">
      <c r="A168" s="67"/>
      <c r="B168" s="68" t="s">
        <v>106</v>
      </c>
      <c r="C168" s="75">
        <v>9</v>
      </c>
      <c r="D168" s="74">
        <v>1</v>
      </c>
      <c r="E168" s="75">
        <v>3</v>
      </c>
      <c r="F168" s="69">
        <v>13</v>
      </c>
      <c r="G168" s="75">
        <v>15</v>
      </c>
      <c r="H168" s="74">
        <v>1</v>
      </c>
      <c r="I168" s="75">
        <v>9</v>
      </c>
      <c r="J168" s="77">
        <v>3</v>
      </c>
      <c r="K168" s="90">
        <f>+C168+D168+E168+F168+G168+H168+I168+J168</f>
        <v>54</v>
      </c>
      <c r="L168" s="37">
        <v>0</v>
      </c>
      <c r="M168" s="36">
        <v>0</v>
      </c>
      <c r="N168" s="36">
        <v>0</v>
      </c>
      <c r="O168" s="36">
        <v>20</v>
      </c>
      <c r="P168" s="35">
        <v>0</v>
      </c>
      <c r="Q168" s="35">
        <v>12</v>
      </c>
      <c r="R168" s="35">
        <v>0</v>
      </c>
      <c r="S168" s="31">
        <v>1</v>
      </c>
      <c r="T168" s="31">
        <v>15</v>
      </c>
      <c r="U168" s="31">
        <v>3</v>
      </c>
      <c r="V168" s="31">
        <v>0</v>
      </c>
      <c r="W168" s="31">
        <v>2</v>
      </c>
      <c r="X168" s="31">
        <v>0</v>
      </c>
      <c r="Y168" s="31">
        <v>1</v>
      </c>
      <c r="Z168" s="31">
        <v>0</v>
      </c>
      <c r="AA168" s="33">
        <f>L168+M168+N168+O168+P168+Q168+R168+S168+T168+U168+V168+W168+X168+Y168+Z168</f>
        <v>54</v>
      </c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</row>
    <row r="169" spans="1:37" s="2" customFormat="1" ht="10.5" thickBot="1">
      <c r="A169" s="79"/>
      <c r="B169" s="80" t="s">
        <v>107</v>
      </c>
      <c r="C169" s="81">
        <v>9</v>
      </c>
      <c r="D169" s="82">
        <v>2</v>
      </c>
      <c r="E169" s="81">
        <v>3</v>
      </c>
      <c r="F169" s="83">
        <v>13</v>
      </c>
      <c r="G169" s="81">
        <v>19</v>
      </c>
      <c r="H169" s="82">
        <v>0</v>
      </c>
      <c r="I169" s="81">
        <v>11</v>
      </c>
      <c r="J169" s="84">
        <v>3</v>
      </c>
      <c r="K169" s="90">
        <f>+C169+D169+E169+F169+G169+H169+I169+J169</f>
        <v>60</v>
      </c>
      <c r="L169" s="97">
        <v>0</v>
      </c>
      <c r="M169" s="98">
        <v>0</v>
      </c>
      <c r="N169" s="98">
        <v>0</v>
      </c>
      <c r="O169" s="98">
        <v>22</v>
      </c>
      <c r="P169" s="99">
        <v>0</v>
      </c>
      <c r="Q169" s="99">
        <v>12</v>
      </c>
      <c r="R169" s="99">
        <v>0</v>
      </c>
      <c r="S169" s="100">
        <v>2</v>
      </c>
      <c r="T169" s="100">
        <v>17</v>
      </c>
      <c r="U169" s="100">
        <v>4</v>
      </c>
      <c r="V169" s="100">
        <v>0</v>
      </c>
      <c r="W169" s="100">
        <v>2</v>
      </c>
      <c r="X169" s="100">
        <v>0</v>
      </c>
      <c r="Y169" s="100">
        <v>1</v>
      </c>
      <c r="Z169" s="100">
        <v>0</v>
      </c>
      <c r="AA169" s="33">
        <f>L169+M169+N169+O169+P169+Q169+R169+S169+T169+U169+V169+W169+X169+Y169+Z169</f>
        <v>60</v>
      </c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</row>
    <row r="170" spans="1:37" s="2" customFormat="1" ht="13.5" thickBot="1">
      <c r="A170" s="1191" t="s">
        <v>52</v>
      </c>
      <c r="B170" s="1149"/>
      <c r="C170" s="85">
        <f aca="true" t="shared" si="27" ref="C170:Q170">SUM(C168:C169)</f>
        <v>18</v>
      </c>
      <c r="D170" s="85">
        <f t="shared" si="27"/>
        <v>3</v>
      </c>
      <c r="E170" s="85">
        <f t="shared" si="27"/>
        <v>6</v>
      </c>
      <c r="F170" s="85">
        <f t="shared" si="27"/>
        <v>26</v>
      </c>
      <c r="G170" s="85">
        <f t="shared" si="27"/>
        <v>34</v>
      </c>
      <c r="H170" s="85">
        <f t="shared" si="27"/>
        <v>1</v>
      </c>
      <c r="I170" s="85">
        <f t="shared" si="27"/>
        <v>20</v>
      </c>
      <c r="J170" s="85">
        <f t="shared" si="27"/>
        <v>6</v>
      </c>
      <c r="K170" s="87">
        <f t="shared" si="27"/>
        <v>114</v>
      </c>
      <c r="L170" s="101">
        <f t="shared" si="27"/>
        <v>0</v>
      </c>
      <c r="M170" s="101">
        <f t="shared" si="27"/>
        <v>0</v>
      </c>
      <c r="N170" s="101">
        <f t="shared" si="27"/>
        <v>0</v>
      </c>
      <c r="O170" s="101">
        <f t="shared" si="27"/>
        <v>42</v>
      </c>
      <c r="P170" s="101">
        <f t="shared" si="27"/>
        <v>0</v>
      </c>
      <c r="Q170" s="101">
        <f t="shared" si="27"/>
        <v>24</v>
      </c>
      <c r="R170" s="101">
        <f>SUM(Q168:Q169)</f>
        <v>24</v>
      </c>
      <c r="S170" s="101">
        <f aca="true" t="shared" si="28" ref="S170:AA170">SUM(S168:S169)</f>
        <v>3</v>
      </c>
      <c r="T170" s="101">
        <f t="shared" si="28"/>
        <v>32</v>
      </c>
      <c r="U170" s="101">
        <f t="shared" si="28"/>
        <v>7</v>
      </c>
      <c r="V170" s="101">
        <f t="shared" si="28"/>
        <v>0</v>
      </c>
      <c r="W170" s="101">
        <f t="shared" si="28"/>
        <v>4</v>
      </c>
      <c r="X170" s="101">
        <f t="shared" si="28"/>
        <v>0</v>
      </c>
      <c r="Y170" s="101">
        <f t="shared" si="28"/>
        <v>2</v>
      </c>
      <c r="Z170" s="101">
        <f t="shared" si="28"/>
        <v>0</v>
      </c>
      <c r="AA170" s="85">
        <f t="shared" si="28"/>
        <v>114</v>
      </c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</row>
    <row r="171" spans="15:22" s="11" customFormat="1" ht="12.75">
      <c r="O171" s="21"/>
      <c r="P171" s="21"/>
      <c r="Q171" s="21"/>
      <c r="R171" s="21"/>
      <c r="S171" s="21"/>
      <c r="T171" s="21"/>
      <c r="U171" s="21"/>
      <c r="V171" s="21"/>
    </row>
    <row r="172" spans="1:38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</row>
    <row r="173" spans="1:38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</row>
    <row r="174" spans="1:38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</row>
    <row r="175" spans="1:38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</row>
    <row r="176" spans="1:38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</row>
    <row r="177" spans="1:38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</row>
    <row r="178" spans="1:38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</row>
    <row r="179" spans="1:38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</row>
    <row r="180" spans="1:38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</row>
    <row r="181" spans="33:38" ht="12.75">
      <c r="AG181" s="11"/>
      <c r="AH181" s="11"/>
      <c r="AI181" s="11"/>
      <c r="AJ181" s="11"/>
      <c r="AK181" s="11"/>
      <c r="AL181" s="11"/>
    </row>
    <row r="182" spans="33:38" ht="12.75">
      <c r="AG182" s="11"/>
      <c r="AH182" s="11"/>
      <c r="AI182" s="11"/>
      <c r="AJ182" s="11"/>
      <c r="AK182" s="11"/>
      <c r="AL182" s="11"/>
    </row>
    <row r="183" spans="33:38" ht="12.75">
      <c r="AG183" s="11"/>
      <c r="AH183" s="11"/>
      <c r="AI183" s="11"/>
      <c r="AJ183" s="11"/>
      <c r="AK183" s="11"/>
      <c r="AL183" s="11"/>
    </row>
  </sheetData>
  <mergeCells count="70">
    <mergeCell ref="A2:H2"/>
    <mergeCell ref="A4:B4"/>
    <mergeCell ref="O4:P4"/>
    <mergeCell ref="Q4:S4"/>
    <mergeCell ref="A7:B7"/>
    <mergeCell ref="A13:B13"/>
    <mergeCell ref="A16:B16"/>
    <mergeCell ref="A19:E19"/>
    <mergeCell ref="A21:B21"/>
    <mergeCell ref="O21:P21"/>
    <mergeCell ref="Q21:S21"/>
    <mergeCell ref="A24:B24"/>
    <mergeCell ref="A30:B30"/>
    <mergeCell ref="A33:B33"/>
    <mergeCell ref="A36:E36"/>
    <mergeCell ref="A38:B38"/>
    <mergeCell ref="O38:P38"/>
    <mergeCell ref="Q38:S38"/>
    <mergeCell ref="A41:B41"/>
    <mergeCell ref="A47:B47"/>
    <mergeCell ref="A50:B50"/>
    <mergeCell ref="A53:E53"/>
    <mergeCell ref="A56:B56"/>
    <mergeCell ref="O56:P56"/>
    <mergeCell ref="Q56:S56"/>
    <mergeCell ref="A59:B59"/>
    <mergeCell ref="A65:B65"/>
    <mergeCell ref="A68:B68"/>
    <mergeCell ref="A71:E71"/>
    <mergeCell ref="A74:B74"/>
    <mergeCell ref="O74:P74"/>
    <mergeCell ref="Q74:S74"/>
    <mergeCell ref="A77:B77"/>
    <mergeCell ref="A83:B83"/>
    <mergeCell ref="A86:B86"/>
    <mergeCell ref="A89:E89"/>
    <mergeCell ref="A92:B92"/>
    <mergeCell ref="O92:P92"/>
    <mergeCell ref="Q92:S92"/>
    <mergeCell ref="A95:B95"/>
    <mergeCell ref="A101:B101"/>
    <mergeCell ref="A104:B104"/>
    <mergeCell ref="A107:E107"/>
    <mergeCell ref="A109:B109"/>
    <mergeCell ref="O109:P109"/>
    <mergeCell ref="Q109:S109"/>
    <mergeCell ref="A112:B112"/>
    <mergeCell ref="A118:B118"/>
    <mergeCell ref="A121:B121"/>
    <mergeCell ref="A124:E124"/>
    <mergeCell ref="A126:B126"/>
    <mergeCell ref="O126:P126"/>
    <mergeCell ref="Q126:S126"/>
    <mergeCell ref="A129:B129"/>
    <mergeCell ref="A135:B135"/>
    <mergeCell ref="A138:B138"/>
    <mergeCell ref="A140:E140"/>
    <mergeCell ref="A142:B142"/>
    <mergeCell ref="O142:P142"/>
    <mergeCell ref="Q142:S142"/>
    <mergeCell ref="Q158:S158"/>
    <mergeCell ref="A161:B161"/>
    <mergeCell ref="A145:B145"/>
    <mergeCell ref="A151:B151"/>
    <mergeCell ref="A154:B154"/>
    <mergeCell ref="A156:E156"/>
    <mergeCell ref="A167:B167"/>
    <mergeCell ref="A170:B170"/>
    <mergeCell ref="A158:B158"/>
    <mergeCell ref="O158:P15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Washington</dc:creator>
  <cp:keywords/>
  <dc:description/>
  <cp:lastModifiedBy>VHA User</cp:lastModifiedBy>
  <cp:lastPrinted>2006-11-08T17:41:12Z</cp:lastPrinted>
  <dcterms:created xsi:type="dcterms:W3CDTF">2002-01-09T17:11:28Z</dcterms:created>
  <dcterms:modified xsi:type="dcterms:W3CDTF">2008-12-11T12:52:27Z</dcterms:modified>
  <cp:category/>
  <cp:version/>
  <cp:contentType/>
  <cp:contentStatus/>
</cp:coreProperties>
</file>