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<sst xmlns="http://schemas.openxmlformats.org/spreadsheetml/2006/main" count="1046" uniqueCount="304">
  <si>
    <t>FISCAL YEAR 2002 SPREADSHEET FOR SMALL, RURAL SCHOOL ACHIEVEMENT PROGRAM AND RURAL LOW-INCOME SCHOOL PROGRAM</t>
  </si>
  <si>
    <t>Louisiana public school districts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</si>
  <si>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</si>
  <si>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</si>
  <si>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</si>
  <si>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</si>
  <si>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</si>
  <si>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</si>
  <si>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</si>
  <si>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</si>
  <si>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</si>
  <si>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 (YES/NO)</t>
  </si>
  <si>
    <t>Is the LEA defined as rural by the State? (YES/NO/NA)</t>
  </si>
  <si>
    <t xml:space="preserve">
Average Daily Attendance</t>
  </si>
  <si>
    <t>Is county population density less than 10 persons/sq. mile (YES/NO/NA)</t>
  </si>
  <si>
    <t>Is LEA eligible for SRSA Program Grant? (YES/NO)</t>
  </si>
  <si>
    <t>Does SRSA-eligible LEA intend to participate? (YES/NO/NA)</t>
  </si>
  <si>
    <t>Percentage of children from families below poverty line</t>
  </si>
  <si>
    <t>Does LEA meet low-income poverty requirement? (YES/NO)</t>
  </si>
  <si>
    <t>Does each school in LEA have locale code of 6,7, or 8?</t>
  </si>
  <si>
    <t>Is LEA eligible for Rural and Low-Income School grant? (YES/NO)</t>
  </si>
  <si>
    <t>FY 2001 Title II allocation amount</t>
  </si>
  <si>
    <t>FY 2001 Title IV allocation amount</t>
  </si>
  <si>
    <t>FY 2001 Title VI allocation amount</t>
  </si>
  <si>
    <t>FY 2001 Class Size Reduction allocation amount</t>
  </si>
  <si>
    <t>SRSA Rural Check</t>
  </si>
  <si>
    <t>SRSA Size Check</t>
  </si>
  <si>
    <t>SRSA eligible</t>
  </si>
  <si>
    <t>SRSA YES check</t>
  </si>
  <si>
    <t>RLISP poverty check</t>
  </si>
  <si>
    <t>RLISP locale code</t>
  </si>
  <si>
    <t>Initial RSLIP eligible</t>
  </si>
  <si>
    <t>SRSA eligible instead</t>
  </si>
  <si>
    <t>RLISP eligible</t>
  </si>
  <si>
    <t>Double program</t>
  </si>
  <si>
    <t>Check on SRSA YES</t>
  </si>
  <si>
    <t>Check on RLISP YES</t>
  </si>
  <si>
    <t>20% check</t>
  </si>
  <si>
    <t>A01</t>
  </si>
  <si>
    <t>LA DEPARTMENT OF CORRECTIONS</t>
  </si>
  <si>
    <t>P O BOX 44304</t>
  </si>
  <si>
    <t>BATON ROUGE</t>
  </si>
  <si>
    <t xml:space="preserve"> </t>
  </si>
  <si>
    <t>1,2,3,4,6,7</t>
  </si>
  <si>
    <t>NO</t>
  </si>
  <si>
    <t>N/A</t>
  </si>
  <si>
    <t>Missing</t>
  </si>
  <si>
    <t>LA SCHOOL FOR MATH, SCIENCE &amp; THE ARTS</t>
  </si>
  <si>
    <t>715 COLLEGE AVENUE</t>
  </si>
  <si>
    <t>NATCHITOCHES</t>
  </si>
  <si>
    <t>YES</t>
  </si>
  <si>
    <t>LA SCHOOL FOR THE DEAF</t>
  </si>
  <si>
    <t>P O BOX 3074</t>
  </si>
  <si>
    <t>LA SCHOOL FOR THE VISUALLY IMPAIRED</t>
  </si>
  <si>
    <t>P O BOX 4328</t>
  </si>
  <si>
    <t>LA SPECIAL EDUCATION CENTER</t>
  </si>
  <si>
    <t>P O DRAWER 7797</t>
  </si>
  <si>
    <t>ALEXANDRIA</t>
  </si>
  <si>
    <t>LOUISIANA STATE UNIVERSITY LABORATORY SCHOOL</t>
  </si>
  <si>
    <t>LSU - UNIVERSITY LAB SCHOOL</t>
  </si>
  <si>
    <t>SOUTHERN UNIVERSITY LABORATORY SCHOOL</t>
  </si>
  <si>
    <t>P O BOX 9414</t>
  </si>
  <si>
    <t>SAINT LANDRY CHARTER SCHOOL - AGENCY</t>
  </si>
  <si>
    <t>P O BOX 793</t>
  </si>
  <si>
    <t>OPELOULAS</t>
  </si>
  <si>
    <t>NEW VISION LEARNING ACADEMY - AGENCY</t>
  </si>
  <si>
    <t>507 SWAYZE STREET</t>
  </si>
  <si>
    <t>MONROE</t>
  </si>
  <si>
    <t>SPECIAL SCHOOL DISTRICT # 2</t>
  </si>
  <si>
    <t>P O BOX 94064</t>
  </si>
  <si>
    <t>MILESTONE ACADEMY OF LEARNING EXPERIENCES - AGENCY</t>
  </si>
  <si>
    <t>1953 DUELS STREET</t>
  </si>
  <si>
    <t>NEW ORLEANS</t>
  </si>
  <si>
    <t>NORTHWOOD PREPARATORY HIGH SCHOOL - AGENCY</t>
  </si>
  <si>
    <t>P O BOX 1011</t>
  </si>
  <si>
    <t>AMITE</t>
  </si>
  <si>
    <t>RIGHT STEP ACADEMY OF EXCELLENCE - AGENCY</t>
  </si>
  <si>
    <t>1634 ALMA STREET</t>
  </si>
  <si>
    <t>SHREVEPORT</t>
  </si>
  <si>
    <t>ACADIA PARISH SCHOOL BOARD</t>
  </si>
  <si>
    <t>P O DRAWER 309</t>
  </si>
  <si>
    <t>CROWLEY</t>
  </si>
  <si>
    <t>4,8</t>
  </si>
  <si>
    <t>THE STREET ACADEMY CHARTER SCHOOL - AGENCY</t>
  </si>
  <si>
    <t>2524 NAPOLEON AVENUE</t>
  </si>
  <si>
    <t>GLENCOE CHARTER SCHOOL - AGENCY</t>
  </si>
  <si>
    <t>4517 LA HIGHWAY 83</t>
  </si>
  <si>
    <t>FRANKLIN</t>
  </si>
  <si>
    <t>ALLEN PARISH SCHOOL BOARD</t>
  </si>
  <si>
    <t>P O DRAWER C</t>
  </si>
  <si>
    <t>OBERLIN</t>
  </si>
  <si>
    <t>6,7</t>
  </si>
  <si>
    <t>ASCENSION PARISH SCHOOL BOARD</t>
  </si>
  <si>
    <t>P O BOX 189</t>
  </si>
  <si>
    <t>DONALDSONVILLE</t>
  </si>
  <si>
    <t>3,8</t>
  </si>
  <si>
    <t>ASSUMPTION PARISH SCHOOL BOARD</t>
  </si>
  <si>
    <t>4901 HIGHWAY 308</t>
  </si>
  <si>
    <t>NAPOLEONVILLE</t>
  </si>
  <si>
    <t>AVOYELLES PARISH SCHOOL BOARD</t>
  </si>
  <si>
    <t>221 TUNICA DRIVE WEST</t>
  </si>
  <si>
    <t>MARKSVILLE</t>
  </si>
  <si>
    <t>BEAUREGARD PARISH SCHOOL BOARD</t>
  </si>
  <si>
    <t>P O DRAWER 938</t>
  </si>
  <si>
    <t>DERIDDER</t>
  </si>
  <si>
    <t>BIENVILLE PARISH SCHOOL BOARD</t>
  </si>
  <si>
    <t>P O BOX 418</t>
  </si>
  <si>
    <t>ARCADIA</t>
  </si>
  <si>
    <t>CITY OF BOGALUSA SCHOOL BOARD</t>
  </si>
  <si>
    <t>P O BOX 310</t>
  </si>
  <si>
    <t>BOGALUSA</t>
  </si>
  <si>
    <t>BOSSIER PARISH SCHOOL BOARD</t>
  </si>
  <si>
    <t>P O BOX 2000</t>
  </si>
  <si>
    <t>BENTON</t>
  </si>
  <si>
    <t>2,4,8</t>
  </si>
  <si>
    <t>CADDO PARISH SCHOOL BOARD</t>
  </si>
  <si>
    <t>P O BOX 32000</t>
  </si>
  <si>
    <t>CALCASIEU PARISH SCHOOL BOARD</t>
  </si>
  <si>
    <t>P O BOX 800</t>
  </si>
  <si>
    <t>LAKE CHARLES</t>
  </si>
  <si>
    <t>CALDWELL PARISH SCHOOL BOARD</t>
  </si>
  <si>
    <t>P O BOX 1019</t>
  </si>
  <si>
    <t>COLUMBIA</t>
  </si>
  <si>
    <t>CAMERON PARISH SCHOOL BOARD</t>
  </si>
  <si>
    <t>P O BOX W</t>
  </si>
  <si>
    <t>CAMERON</t>
  </si>
  <si>
    <t>CATAHOULA PARISH SCHOOL BOARD</t>
  </si>
  <si>
    <t>P O BOX 290</t>
  </si>
  <si>
    <t>HARRISONBURG</t>
  </si>
  <si>
    <t>CLAIBORNE PARISH SCHOOL BOARD</t>
  </si>
  <si>
    <t>P O BOX 600</t>
  </si>
  <si>
    <t>HOMER</t>
  </si>
  <si>
    <t>CONCORDIA PARISH SCHOOL BOARD</t>
  </si>
  <si>
    <t>P O BOX 950</t>
  </si>
  <si>
    <t>VIDALIA</t>
  </si>
  <si>
    <t>DESOTO PARISH SCHOOL BOARD</t>
  </si>
  <si>
    <t>201 CROSBY STREET</t>
  </si>
  <si>
    <t>MANSFIELD</t>
  </si>
  <si>
    <t>EAST BATON ROUGE PARISH SCHOOL BOARD</t>
  </si>
  <si>
    <t>P O BOX 2950</t>
  </si>
  <si>
    <t>1,3,8</t>
  </si>
  <si>
    <t>EAST CARROLL PARISH SCHOOL BOARD</t>
  </si>
  <si>
    <t>P O BOX 792</t>
  </si>
  <si>
    <t>LAKE PROVIDENCE</t>
  </si>
  <si>
    <t>EAST FELICIANA PARISH SCHOOL BOARD</t>
  </si>
  <si>
    <t>P O BOX 397</t>
  </si>
  <si>
    <t>CLINTON</t>
  </si>
  <si>
    <t>EVANGELINE PARISH SCHOOL BOARD</t>
  </si>
  <si>
    <t>1123 TE MAMOU ROAD</t>
  </si>
  <si>
    <t>VILLE PLATTE</t>
  </si>
  <si>
    <t>FRANKLIN PARISH SCHOOL BOARD</t>
  </si>
  <si>
    <t>7293 PRAIRIE ROAD</t>
  </si>
  <si>
    <t>WINNSBORO</t>
  </si>
  <si>
    <t>GRANT PARISH SCHOOL BOARD</t>
  </si>
  <si>
    <t>P O BOX 208</t>
  </si>
  <si>
    <t>COLFAX</t>
  </si>
  <si>
    <t>7,N</t>
  </si>
  <si>
    <t>IBERIA PARISH SCHOOL BOARD</t>
  </si>
  <si>
    <t>P O BOX 200</t>
  </si>
  <si>
    <t>NEW IBERIA</t>
  </si>
  <si>
    <t>5,6,7</t>
  </si>
  <si>
    <t>IBERVILLE PARISH SCHOOL BOARD</t>
  </si>
  <si>
    <t>P O BOX 151</t>
  </si>
  <si>
    <t>PLAQUEMINE</t>
  </si>
  <si>
    <t>JACKSON PARISH SCHOOL BOARD</t>
  </si>
  <si>
    <t>P O BOX 705</t>
  </si>
  <si>
    <t>JONESBORO</t>
  </si>
  <si>
    <t>JEFFERSON DAVIS PARISH SCHOOL BOARD</t>
  </si>
  <si>
    <t>P O BOX 640</t>
  </si>
  <si>
    <t>JENNINGS</t>
  </si>
  <si>
    <t>JEFFERSON PARISH SCHOOL BOARD</t>
  </si>
  <si>
    <t>501 MANHATTAN BLVD</t>
  </si>
  <si>
    <t>HARVEY</t>
  </si>
  <si>
    <t>LAFAYETTE PARISH SCHOOL BOARD</t>
  </si>
  <si>
    <t>P O DRAWER 2158</t>
  </si>
  <si>
    <t>LAFAYETTE</t>
  </si>
  <si>
    <t>2,4,8,N</t>
  </si>
  <si>
    <t>LAFOURCHE PARISH SCHOOL BOARD</t>
  </si>
  <si>
    <t>P O BOX 879</t>
  </si>
  <si>
    <t>THIBODAUX</t>
  </si>
  <si>
    <t>LASALLE PARISH SCHOOL BOARD</t>
  </si>
  <si>
    <t>P O DRAWER 90</t>
  </si>
  <si>
    <t>JENA</t>
  </si>
  <si>
    <t>LINCOLN PARISH SCHOOL BOARD</t>
  </si>
  <si>
    <t>410 SOUTH FARMERVILLE STREET</t>
  </si>
  <si>
    <t>RUSTON</t>
  </si>
  <si>
    <t>LIVINGSTON PARISH SCHOOL BOARD</t>
  </si>
  <si>
    <t>P O BOX 1130</t>
  </si>
  <si>
    <t>LIVINGSTON</t>
  </si>
  <si>
    <t>MADISON PARISH SCHOOL BOARD</t>
  </si>
  <si>
    <t>P O BOX 1620</t>
  </si>
  <si>
    <t>TALLULAH</t>
  </si>
  <si>
    <t>CITY OF MONROE SCHOOL BOARD</t>
  </si>
  <si>
    <t>P O BOX 4180</t>
  </si>
  <si>
    <t>2,N</t>
  </si>
  <si>
    <t>MOREHOUSE PARISH SCHOOL BOARD</t>
  </si>
  <si>
    <t>P O BOX 872</t>
  </si>
  <si>
    <t>BASTROP</t>
  </si>
  <si>
    <t>NATCHITOCHES PARISH SCHOOL BOARD</t>
  </si>
  <si>
    <t>P O BOX 16</t>
  </si>
  <si>
    <t>6,7,N</t>
  </si>
  <si>
    <t>ORLEANS PARISH SCHOOL BOARD</t>
  </si>
  <si>
    <t>3510 GENERAL DEGAULLE DRIVE</t>
  </si>
  <si>
    <t>1,N</t>
  </si>
  <si>
    <t>OUACHITA PARISH SCHOOL BOARD</t>
  </si>
  <si>
    <t>P O BOX 1642</t>
  </si>
  <si>
    <t>PLAQUEMINES PARISH SCHOOL BOARD</t>
  </si>
  <si>
    <t>P O BOX 70</t>
  </si>
  <si>
    <t>PORT SULPHUR</t>
  </si>
  <si>
    <t>POINTE COUPEE PARISH SCHOOL BOARD</t>
  </si>
  <si>
    <t>P O DRAWER 579</t>
  </si>
  <si>
    <t>NEW ROADS</t>
  </si>
  <si>
    <t>RAPIDES PARISH SCHOOL BOARD</t>
  </si>
  <si>
    <t>P O BOX 1230</t>
  </si>
  <si>
    <t>RED RIVER PARISH SCHOOL BOARD</t>
  </si>
  <si>
    <t>P O BOX 1369</t>
  </si>
  <si>
    <t>COUSHATTA</t>
  </si>
  <si>
    <t>RICHLAND PARISH SCHOOL BOARD</t>
  </si>
  <si>
    <t>P O BOX 599</t>
  </si>
  <si>
    <t>RAYVILLE</t>
  </si>
  <si>
    <t>SABINE PARISH SCHOOL BOARD</t>
  </si>
  <si>
    <t>P O BOX 1079</t>
  </si>
  <si>
    <t>MANY</t>
  </si>
  <si>
    <t>SAINT BERNARD PARISH SCHOOL BOARD</t>
  </si>
  <si>
    <t>67 EAST CHALMETTE CIRCLE</t>
  </si>
  <si>
    <t>CHALMETTE</t>
  </si>
  <si>
    <t>3,8,N</t>
  </si>
  <si>
    <t>SAINT CHARLES PARISH SCHOOL BOARD</t>
  </si>
  <si>
    <t>P O BOX 46</t>
  </si>
  <si>
    <t>LULING</t>
  </si>
  <si>
    <t>SAINT HELENA PARISH SCHOOL BOARD</t>
  </si>
  <si>
    <t>P O BOX 540</t>
  </si>
  <si>
    <t>GREENSBURG</t>
  </si>
  <si>
    <t>SAINT JAMES PARISH SCHOOL BOARD</t>
  </si>
  <si>
    <t>P O BOX 338</t>
  </si>
  <si>
    <t>LUTCHER</t>
  </si>
  <si>
    <t>SAINT JOHN THE BAPTIST PARISH SCHOOL BOARD</t>
  </si>
  <si>
    <t>P O DRAWER AL</t>
  </si>
  <si>
    <t>RESERVE</t>
  </si>
  <si>
    <t>SAINT LANDRY PARISH SCHOOL BOARD</t>
  </si>
  <si>
    <t>OPELOUSAS</t>
  </si>
  <si>
    <t>SAINT MARTIN PARISH SCHOOL BOARD</t>
  </si>
  <si>
    <t>P O BOX 859</t>
  </si>
  <si>
    <t>SAINT MARTINVILLE</t>
  </si>
  <si>
    <t>4,6,8</t>
  </si>
  <si>
    <t>SAINT MARY PARISH SCHOOL BOARD</t>
  </si>
  <si>
    <t>P O BOX 170</t>
  </si>
  <si>
    <t>CENTERVILLE</t>
  </si>
  <si>
    <t>SAINT TAMMANY PARISH SCHOOL BOARD</t>
  </si>
  <si>
    <t>P O BOX 940</t>
  </si>
  <si>
    <t>COVINGTON</t>
  </si>
  <si>
    <t>2,3,8,N</t>
  </si>
  <si>
    <t>TANGIPAHOA PARISH SCHOOL BOARD</t>
  </si>
  <si>
    <t>P O BOX 457</t>
  </si>
  <si>
    <t>6,7,8</t>
  </si>
  <si>
    <t>TENSAS PARISH SCHOOL BOARD</t>
  </si>
  <si>
    <t>P O BOX 318</t>
  </si>
  <si>
    <t>SAINT JOSEPH</t>
  </si>
  <si>
    <t>TERREBONNE PARISH SCHOOL BOARD</t>
  </si>
  <si>
    <t>P O BOX 5097</t>
  </si>
  <si>
    <t>HOUMA</t>
  </si>
  <si>
    <t>UNION PARISH SCHOOL BOARD</t>
  </si>
  <si>
    <t>P O BOX 308</t>
  </si>
  <si>
    <t>FARMERVILLE</t>
  </si>
  <si>
    <t>VERMILION PARISH SCHOOL BOARD</t>
  </si>
  <si>
    <t>P O DRAWER 520</t>
  </si>
  <si>
    <t>ABBEVILLE</t>
  </si>
  <si>
    <t>VERNON PARISH SCHOOL BOARD</t>
  </si>
  <si>
    <t>201 BELVIEW ROAD</t>
  </si>
  <si>
    <t>LEESVILLE</t>
  </si>
  <si>
    <t>WASHINGTON PARISH SCHOOL BOARD</t>
  </si>
  <si>
    <t>P O BOX 587</t>
  </si>
  <si>
    <t>FRANKLINTON</t>
  </si>
  <si>
    <t>WEBSTER PARISH SCHOOL BOARD</t>
  </si>
  <si>
    <t>P O BOX 520</t>
  </si>
  <si>
    <t>MINDEN</t>
  </si>
  <si>
    <t>WEST BATON ROUGE PARISH SCHOOL BOARD</t>
  </si>
  <si>
    <t>3761 ROSEDALE ROAD</t>
  </si>
  <si>
    <t>PORT ALLEN</t>
  </si>
  <si>
    <t>WEST CARROLL PARISH SCHOOL BOARD</t>
  </si>
  <si>
    <t>P O BOX 1318</t>
  </si>
  <si>
    <t>OAK GROVE</t>
  </si>
  <si>
    <t>WEST FELICIANA PARISH SCHOOL BOARD</t>
  </si>
  <si>
    <t>P O BOX 1910</t>
  </si>
  <si>
    <t>SAINT FRANCISVILLE</t>
  </si>
  <si>
    <t>WINN PARISH SCHOOL BOARD</t>
  </si>
  <si>
    <t>P O BOX 430</t>
  </si>
  <si>
    <t>WINNFIELD</t>
  </si>
  <si>
    <t>SPECIAL SCHOOL DISTRICT # 1</t>
  </si>
  <si>
    <t>1,2,3,4,6,7,8</t>
  </si>
  <si>
    <t>2200034</t>
  </si>
  <si>
    <t>332</t>
  </si>
  <si>
    <t>TENSAS CHARTER SCHOOL - AGENCY</t>
  </si>
  <si>
    <t>306 LOMBARDO STREET</t>
  </si>
  <si>
    <t>NEWELLTON</t>
  </si>
  <si>
    <t>71357</t>
  </si>
  <si>
    <t>3184675538</t>
  </si>
  <si>
    <t>2200035</t>
  </si>
  <si>
    <t>333</t>
  </si>
  <si>
    <t>AVOYELLES PUBLIC CHARTER SCHOOL - AGENCY*</t>
  </si>
  <si>
    <t>201 LONGFELLOW ROAD</t>
  </si>
  <si>
    <t>MANSURA</t>
  </si>
  <si>
    <t>71350</t>
  </si>
  <si>
    <t>3182408285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</si>
</sst>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0"/>
    <numFmt numFmtId="167" formatCode="#,##0.0"/>
    <numFmt numFmtId="168" formatCode="0.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165" fontId="0" fillId="0" borderId="0" xfId="15" applyNumberFormat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65" fontId="0" fillId="0" borderId="0" xfId="15" applyNumberFormat="1" applyAlignment="1" applyProtection="1">
      <alignment/>
      <protection locked="0"/>
    </xf>
    <xf numFmtId="0" fontId="1" fillId="2" borderId="1" xfId="0" applyFont="1" applyFill="1" applyBorder="1" applyAlignment="1">
      <alignment horizontal="left" wrapText="1"/>
    </xf>
    <xf numFmtId="166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textRotation="90" wrapText="1"/>
    </xf>
    <xf numFmtId="164" fontId="1" fillId="2" borderId="1" xfId="0" applyNumberFormat="1" applyFont="1" applyFill="1" applyBorder="1" applyAlignment="1">
      <alignment horizontal="left" textRotation="90" wrapText="1"/>
    </xf>
    <xf numFmtId="0" fontId="1" fillId="2" borderId="2" xfId="0" applyFont="1" applyFill="1" applyBorder="1" applyAlignment="1">
      <alignment horizontal="left" textRotation="75" wrapText="1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165" fontId="1" fillId="0" borderId="2" xfId="15" applyNumberFormat="1" applyFont="1" applyFill="1" applyBorder="1" applyAlignment="1" applyProtection="1">
      <alignment horizontal="left" textRotation="75" wrapText="1"/>
      <protection locked="0"/>
    </xf>
    <xf numFmtId="0" fontId="1" fillId="0" borderId="2" xfId="0" applyFont="1" applyBorder="1" applyAlignment="1" applyProtection="1">
      <alignment horizontal="left" textRotation="75" wrapText="1"/>
      <protection locked="0"/>
    </xf>
    <xf numFmtId="0" fontId="0" fillId="0" borderId="0" xfId="0" applyBorder="1" applyAlignment="1">
      <alignment horizontal="right" textRotation="90"/>
    </xf>
    <xf numFmtId="0" fontId="0" fillId="0" borderId="0" xfId="0" applyBorder="1" applyAlignment="1">
      <alignment horizontal="left" textRotation="90"/>
    </xf>
    <xf numFmtId="0" fontId="1" fillId="2" borderId="3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4" xfId="0" applyFill="1" applyBorder="1" applyAlignment="1" applyProtection="1">
      <alignment horizontal="center"/>
      <protection locked="0"/>
    </xf>
    <xf numFmtId="165" fontId="0" fillId="0" borderId="4" xfId="15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167" fontId="2" fillId="0" borderId="5" xfId="19" applyNumberFormat="1" applyFont="1" applyFill="1" applyBorder="1" applyAlignment="1" applyProtection="1">
      <alignment horizontal="right" vertical="top" wrapText="1"/>
      <protection locked="0"/>
    </xf>
    <xf numFmtId="165" fontId="0" fillId="0" borderId="2" xfId="15" applyNumberFormat="1" applyBorder="1" applyAlignment="1" applyProtection="1">
      <alignment/>
      <protection locked="0"/>
    </xf>
    <xf numFmtId="168" fontId="0" fillId="0" borderId="2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167" fontId="2" fillId="0" borderId="6" xfId="19" applyNumberFormat="1" applyFont="1" applyFill="1" applyBorder="1" applyAlignment="1" applyProtection="1">
      <alignment horizontal="right" vertical="top" wrapText="1"/>
      <protection locked="0"/>
    </xf>
    <xf numFmtId="0" fontId="0" fillId="0" borderId="6" xfId="0" applyFill="1" applyBorder="1" applyAlignment="1" applyProtection="1">
      <alignment horizontal="center"/>
      <protection locked="0"/>
    </xf>
    <xf numFmtId="168" fontId="0" fillId="0" borderId="6" xfId="0" applyNumberFormat="1" applyBorder="1" applyAlignment="1">
      <alignment horizontal="center"/>
    </xf>
    <xf numFmtId="165" fontId="0" fillId="0" borderId="6" xfId="15" applyNumberFormat="1" applyBorder="1" applyAlignment="1" applyProtection="1">
      <alignment/>
      <protection locked="0"/>
    </xf>
    <xf numFmtId="0" fontId="2" fillId="0" borderId="6" xfId="20" applyFont="1" applyFill="1" applyBorder="1" applyAlignment="1">
      <alignment horizontal="left" wrapText="1"/>
      <protection/>
    </xf>
    <xf numFmtId="49" fontId="0" fillId="0" borderId="6" xfId="0" applyNumberFormat="1" applyFont="1" applyBorder="1" applyAlignment="1">
      <alignment horizontal="left"/>
    </xf>
    <xf numFmtId="49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49" fontId="0" fillId="0" borderId="6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167" fontId="2" fillId="0" borderId="6" xfId="19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/>
    </xf>
    <xf numFmtId="0" fontId="2" fillId="0" borderId="6" xfId="20" applyFont="1" applyFill="1" applyBorder="1" applyAlignment="1">
      <alignment horizontal="left" wrapText="1"/>
      <protection/>
    </xf>
    <xf numFmtId="49" fontId="0" fillId="0" borderId="6" xfId="0" applyNumberFormat="1" applyBorder="1" applyAlignment="1">
      <alignment/>
    </xf>
    <xf numFmtId="49" fontId="0" fillId="0" borderId="6" xfId="0" applyNumberFormat="1" applyBorder="1" applyAlignment="1">
      <alignment horizontal="right"/>
    </xf>
    <xf numFmtId="3" fontId="0" fillId="0" borderId="6" xfId="0" applyNumberFormat="1" applyFont="1" applyBorder="1" applyAlignment="1">
      <alignment/>
    </xf>
    <xf numFmtId="0" fontId="2" fillId="0" borderId="6" xfId="20" applyFont="1" applyFill="1" applyBorder="1" applyAlignment="1">
      <alignment horizontal="left" wrapText="1"/>
      <protection/>
    </xf>
    <xf numFmtId="49" fontId="0" fillId="0" borderId="6" xfId="0" applyNumberFormat="1" applyFill="1" applyBorder="1" applyAlignment="1">
      <alignment horizontal="left"/>
    </xf>
    <xf numFmtId="49" fontId="0" fillId="0" borderId="6" xfId="0" applyNumberForma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49" fontId="0" fillId="0" borderId="6" xfId="0" applyNumberForma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91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421875" style="0" customWidth="1"/>
    <col min="3" max="3" width="56.28125" style="0" customWidth="1"/>
    <col min="4" max="4" width="32.7109375" style="0" hidden="1" customWidth="1"/>
    <col min="5" max="5" width="20.140625" style="0" hidden="1" customWidth="1"/>
    <col min="6" max="6" width="7.00390625" style="0" hidden="1" customWidth="1"/>
    <col min="7" max="7" width="6.8515625" style="2" hidden="1" customWidth="1"/>
    <col min="8" max="8" width="11.7109375" style="0" hidden="1" customWidth="1"/>
    <col min="9" max="9" width="11.421875" style="3" bestFit="1" customWidth="1"/>
    <col min="10" max="10" width="6.57421875" style="3" bestFit="1" customWidth="1"/>
    <col min="11" max="11" width="6.57421875" style="4" bestFit="1" customWidth="1"/>
    <col min="12" max="12" width="9.28125" style="5" customWidth="1"/>
    <col min="13" max="13" width="9.140625" style="4" customWidth="1"/>
    <col min="14" max="14" width="6.57421875" style="6" bestFit="1" customWidth="1"/>
    <col min="15" max="15" width="6.57421875" style="6" hidden="1" customWidth="1"/>
    <col min="16" max="17" width="7.57421875" style="3" bestFit="1" customWidth="1"/>
    <col min="18" max="18" width="6.57421875" style="3" bestFit="1" customWidth="1"/>
    <col min="19" max="19" width="6.57421875" style="6" bestFit="1" customWidth="1"/>
    <col min="20" max="23" width="9.00390625" style="7" customWidth="1"/>
    <col min="24" max="36" width="0" style="0" hidden="1" customWidth="1"/>
  </cols>
  <sheetData>
    <row r="1" ht="12.75" customHeight="1">
      <c r="A1" s="1" t="s">
        <v>0</v>
      </c>
    </row>
    <row r="2" ht="12.75" customHeight="1">
      <c r="A2" s="1" t="s">
        <v>1</v>
      </c>
    </row>
    <row r="3" spans="1:36" s="17" customFormat="1" ht="176.25" customHeight="1">
      <c r="A3" s="8" t="s">
        <v>2</v>
      </c>
      <c r="B3" s="9" t="s">
        <v>3</v>
      </c>
      <c r="C3" s="8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2" t="s">
        <v>10</v>
      </c>
      <c r="J3" s="12" t="s">
        <v>11</v>
      </c>
      <c r="K3" s="13" t="s">
        <v>12</v>
      </c>
      <c r="L3" s="14" t="s">
        <v>13</v>
      </c>
      <c r="M3" s="13" t="s">
        <v>14</v>
      </c>
      <c r="N3" s="13" t="s">
        <v>15</v>
      </c>
      <c r="O3" s="13" t="s">
        <v>16</v>
      </c>
      <c r="P3" s="12" t="s">
        <v>17</v>
      </c>
      <c r="Q3" s="12" t="s">
        <v>18</v>
      </c>
      <c r="R3" s="12" t="s">
        <v>19</v>
      </c>
      <c r="S3" s="13" t="s">
        <v>20</v>
      </c>
      <c r="T3" s="15" t="s">
        <v>21</v>
      </c>
      <c r="U3" s="15" t="s">
        <v>22</v>
      </c>
      <c r="V3" s="15" t="s">
        <v>23</v>
      </c>
      <c r="W3" s="15" t="s">
        <v>24</v>
      </c>
      <c r="X3" s="16" t="s">
        <v>25</v>
      </c>
      <c r="Y3" s="16" t="s">
        <v>26</v>
      </c>
      <c r="Z3" s="16" t="s">
        <v>27</v>
      </c>
      <c r="AA3" s="16" t="s">
        <v>28</v>
      </c>
      <c r="AB3" s="16" t="s">
        <v>29</v>
      </c>
      <c r="AC3" s="16" t="s">
        <v>30</v>
      </c>
      <c r="AD3" s="16" t="s">
        <v>31</v>
      </c>
      <c r="AE3" s="16" t="s">
        <v>32</v>
      </c>
      <c r="AF3" s="16" t="s">
        <v>33</v>
      </c>
      <c r="AG3" s="16" t="s">
        <v>34</v>
      </c>
      <c r="AH3" s="16" t="s">
        <v>35</v>
      </c>
      <c r="AI3" s="16" t="s">
        <v>36</v>
      </c>
      <c r="AJ3" s="16" t="s">
        <v>37</v>
      </c>
    </row>
    <row r="4" spans="1:33" s="22" customFormat="1" ht="12.75">
      <c r="A4" s="18">
        <v>1</v>
      </c>
      <c r="B4" s="18">
        <v>2</v>
      </c>
      <c r="C4" s="18">
        <v>3</v>
      </c>
      <c r="D4" s="18"/>
      <c r="E4" s="18"/>
      <c r="F4" s="18"/>
      <c r="G4" s="18"/>
      <c r="H4" s="18"/>
      <c r="I4" s="18">
        <v>4</v>
      </c>
      <c r="J4" s="18">
        <v>5</v>
      </c>
      <c r="K4" s="19">
        <v>6</v>
      </c>
      <c r="L4" s="19">
        <v>7</v>
      </c>
      <c r="M4" s="19">
        <v>8</v>
      </c>
      <c r="N4" s="20">
        <v>9</v>
      </c>
      <c r="O4" s="20">
        <v>10</v>
      </c>
      <c r="P4" s="18">
        <v>11</v>
      </c>
      <c r="Q4" s="18">
        <v>12</v>
      </c>
      <c r="R4" s="18">
        <v>13</v>
      </c>
      <c r="S4" s="20">
        <v>14</v>
      </c>
      <c r="T4" s="19">
        <v>15</v>
      </c>
      <c r="U4" s="19">
        <v>16</v>
      </c>
      <c r="V4" s="19">
        <v>17</v>
      </c>
      <c r="W4" s="19">
        <v>18</v>
      </c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6" ht="12.75">
      <c r="A5" s="23">
        <v>2200009</v>
      </c>
      <c r="B5" s="23" t="s">
        <v>38</v>
      </c>
      <c r="C5" s="23" t="s">
        <v>39</v>
      </c>
      <c r="D5" s="24" t="s">
        <v>40</v>
      </c>
      <c r="E5" s="24" t="s">
        <v>41</v>
      </c>
      <c r="F5" s="24">
        <v>70802</v>
      </c>
      <c r="G5" s="25" t="s">
        <v>42</v>
      </c>
      <c r="H5" s="24">
        <v>2253422654</v>
      </c>
      <c r="I5" s="26" t="s">
        <v>43</v>
      </c>
      <c r="J5" s="26" t="s">
        <v>44</v>
      </c>
      <c r="K5" s="27" t="s">
        <v>44</v>
      </c>
      <c r="L5" s="28"/>
      <c r="M5" s="27" t="s">
        <v>44</v>
      </c>
      <c r="N5" s="27" t="s">
        <v>44</v>
      </c>
      <c r="O5" s="29" t="s">
        <v>45</v>
      </c>
      <c r="P5" s="26" t="s">
        <v>46</v>
      </c>
      <c r="Q5" s="26" t="s">
        <v>46</v>
      </c>
      <c r="R5" s="26" t="s">
        <v>44</v>
      </c>
      <c r="S5" s="29" t="s">
        <v>44</v>
      </c>
      <c r="T5" s="30">
        <v>3696</v>
      </c>
      <c r="U5" s="30">
        <v>4911</v>
      </c>
      <c r="V5" s="30">
        <v>7387</v>
      </c>
      <c r="W5" s="30">
        <v>78231</v>
      </c>
      <c r="X5" s="31">
        <f>IF(OR(J5="YES",K5="YES"),1,0)</f>
        <v>0</v>
      </c>
      <c r="Y5" s="31">
        <f>IF(OR(L5&lt;600,M5="YES"),1,0)</f>
        <v>1</v>
      </c>
      <c r="Z5" s="31">
        <f>IF(AND(X5=1,Y5=1),"ELIGIBLE",0)</f>
        <v>0</v>
      </c>
      <c r="AA5" s="31">
        <f>IF(AND(Z5="ELIGIBLE",N5="YES"),"OKAY",0)</f>
        <v>0</v>
      </c>
      <c r="AB5" s="31">
        <f>IF(AND(P5&gt;=20,Q5="YES"),1,0)</f>
        <v>0</v>
      </c>
      <c r="AC5" s="31">
        <f>IF(R5="YES",1,0)</f>
        <v>0</v>
      </c>
      <c r="AD5" s="31">
        <f>IF(AND(AB5=1,AC5=1),"CHECK",0)</f>
        <v>0</v>
      </c>
      <c r="AE5" s="31">
        <f>IF(AND(Z5="ELIGIBLE",AD5="CHECK"),"SRSA",0)</f>
        <v>0</v>
      </c>
      <c r="AF5" s="31">
        <f>IF(AND(AD5="CHECK",AE5=0),"RLISP",0)</f>
        <v>0</v>
      </c>
      <c r="AG5" s="31">
        <f>IF(AND(AA5="OKAY",AF5="RLISP"),"NO",0)</f>
        <v>0</v>
      </c>
      <c r="AH5">
        <f>IF(AND(OR(X5=0,Y5=0),(N5="YES")),"TROUBLE",0)</f>
        <v>0</v>
      </c>
      <c r="AI5">
        <f>IF(AND(OR(AB5=0,AC5=0),(S5="YES")),"TROUBLE",0)</f>
        <v>0</v>
      </c>
      <c r="AJ5">
        <f>IF(AND(AND(AD5=0,P5&gt;=19.95),(S5=1)),"PROBLEM",0)</f>
        <v>0</v>
      </c>
    </row>
    <row r="6" spans="1:36" ht="12.75">
      <c r="A6" s="32">
        <v>2200017</v>
      </c>
      <c r="B6" s="32">
        <v>302</v>
      </c>
      <c r="C6" s="32" t="s">
        <v>47</v>
      </c>
      <c r="D6" s="33" t="s">
        <v>48</v>
      </c>
      <c r="E6" s="33" t="s">
        <v>49</v>
      </c>
      <c r="F6" s="33">
        <v>71457</v>
      </c>
      <c r="G6" s="34">
        <v>3915</v>
      </c>
      <c r="H6" s="33">
        <v>3183573174</v>
      </c>
      <c r="I6" s="35">
        <v>6</v>
      </c>
      <c r="J6" s="35" t="s">
        <v>44</v>
      </c>
      <c r="K6" s="36" t="s">
        <v>44</v>
      </c>
      <c r="L6" s="37">
        <v>369.728315</v>
      </c>
      <c r="M6" s="27" t="s">
        <v>44</v>
      </c>
      <c r="N6" s="27" t="s">
        <v>44</v>
      </c>
      <c r="O6" s="29" t="s">
        <v>45</v>
      </c>
      <c r="P6" s="35" t="s">
        <v>46</v>
      </c>
      <c r="Q6" s="35" t="s">
        <v>46</v>
      </c>
      <c r="R6" s="35" t="s">
        <v>50</v>
      </c>
      <c r="S6" s="29" t="s">
        <v>44</v>
      </c>
      <c r="T6" s="38"/>
      <c r="U6" s="38"/>
      <c r="V6" s="38"/>
      <c r="W6" s="38"/>
      <c r="X6" s="31">
        <f aca="true" t="shared" si="0" ref="X6:X69">IF(OR(J6="YES",K6="YES"),1,0)</f>
        <v>0</v>
      </c>
      <c r="Y6" s="31">
        <f aca="true" t="shared" si="1" ref="Y6:Y69">IF(OR(L6&lt;600,M6="YES"),1,0)</f>
        <v>1</v>
      </c>
      <c r="Z6" s="31">
        <f aca="true" t="shared" si="2" ref="Z6:Z69">IF(AND(X6=1,Y6=1),"ELIGIBLE",0)</f>
        <v>0</v>
      </c>
      <c r="AA6" s="31">
        <f aca="true" t="shared" si="3" ref="AA6:AA69">IF(AND(Z6="ELIGIBLE",N6="YES"),"OKAY",0)</f>
        <v>0</v>
      </c>
      <c r="AB6" s="31">
        <f aca="true" t="shared" si="4" ref="AB6:AB69">IF(AND(P6&gt;=20,Q6="YES"),1,0)</f>
        <v>0</v>
      </c>
      <c r="AC6" s="31">
        <f aca="true" t="shared" si="5" ref="AC6:AC69">IF(R6="YES",1,0)</f>
        <v>1</v>
      </c>
      <c r="AD6" s="31">
        <f aca="true" t="shared" si="6" ref="AD6:AD69">IF(AND(AB6=1,AC6=1),"CHECK",0)</f>
        <v>0</v>
      </c>
      <c r="AE6" s="31">
        <f aca="true" t="shared" si="7" ref="AE6:AE69">IF(AND(Z6="ELIGIBLE",AD6="CHECK"),"SRSA",0)</f>
        <v>0</v>
      </c>
      <c r="AF6" s="31">
        <f aca="true" t="shared" si="8" ref="AF6:AF69">IF(AND(AD6="CHECK",AE6=0),"RLISP",0)</f>
        <v>0</v>
      </c>
      <c r="AG6" s="31">
        <f aca="true" t="shared" si="9" ref="AG6:AG69">IF(AND(AA6="OKAY",AF6="RLISP"),"NO",0)</f>
        <v>0</v>
      </c>
      <c r="AH6">
        <f aca="true" t="shared" si="10" ref="AH6:AH69">IF(AND(OR(X6=0,Y6=0),(N6="YES")),"TROUBLE",0)</f>
        <v>0</v>
      </c>
      <c r="AI6">
        <f aca="true" t="shared" si="11" ref="AI6:AI69">IF(AND(OR(AB6=0,AC6=0),(S6="YES")),"TROUBLE",0)</f>
        <v>0</v>
      </c>
      <c r="AJ6">
        <f aca="true" t="shared" si="12" ref="AJ6:AJ69">IF(AND(AND(AD6=0,P6&gt;=19.95),(S6=1)),"PROBLEM",0)</f>
        <v>0</v>
      </c>
    </row>
    <row r="7" spans="1:36" ht="12.75">
      <c r="A7" s="32">
        <v>2200018</v>
      </c>
      <c r="B7" s="32">
        <v>304</v>
      </c>
      <c r="C7" s="32" t="s">
        <v>51</v>
      </c>
      <c r="D7" s="33" t="s">
        <v>52</v>
      </c>
      <c r="E7" s="33" t="s">
        <v>41</v>
      </c>
      <c r="F7" s="33">
        <v>70821</v>
      </c>
      <c r="G7" s="34" t="s">
        <v>42</v>
      </c>
      <c r="H7" s="33">
        <v>2257698160</v>
      </c>
      <c r="I7" s="35">
        <v>1</v>
      </c>
      <c r="J7" s="35" t="s">
        <v>44</v>
      </c>
      <c r="K7" s="36" t="s">
        <v>44</v>
      </c>
      <c r="L7" s="37">
        <v>237.642863</v>
      </c>
      <c r="M7" s="27" t="s">
        <v>44</v>
      </c>
      <c r="N7" s="27" t="s">
        <v>44</v>
      </c>
      <c r="O7" s="29" t="s">
        <v>45</v>
      </c>
      <c r="P7" s="35" t="s">
        <v>46</v>
      </c>
      <c r="Q7" s="35" t="s">
        <v>46</v>
      </c>
      <c r="R7" s="35" t="s">
        <v>44</v>
      </c>
      <c r="S7" s="29" t="s">
        <v>44</v>
      </c>
      <c r="T7" s="38">
        <v>941</v>
      </c>
      <c r="U7" s="38">
        <v>1250</v>
      </c>
      <c r="V7" s="38">
        <v>1713</v>
      </c>
      <c r="W7" s="38">
        <v>15771</v>
      </c>
      <c r="X7" s="31">
        <f t="shared" si="0"/>
        <v>0</v>
      </c>
      <c r="Y7" s="31">
        <f t="shared" si="1"/>
        <v>1</v>
      </c>
      <c r="Z7" s="31">
        <f t="shared" si="2"/>
        <v>0</v>
      </c>
      <c r="AA7" s="31">
        <f t="shared" si="3"/>
        <v>0</v>
      </c>
      <c r="AB7" s="31">
        <f t="shared" si="4"/>
        <v>0</v>
      </c>
      <c r="AC7" s="31">
        <f t="shared" si="5"/>
        <v>0</v>
      </c>
      <c r="AD7" s="31">
        <f t="shared" si="6"/>
        <v>0</v>
      </c>
      <c r="AE7" s="31">
        <f t="shared" si="7"/>
        <v>0</v>
      </c>
      <c r="AF7" s="31">
        <f t="shared" si="8"/>
        <v>0</v>
      </c>
      <c r="AG7" s="31">
        <f t="shared" si="9"/>
        <v>0</v>
      </c>
      <c r="AH7">
        <f t="shared" si="10"/>
        <v>0</v>
      </c>
      <c r="AI7">
        <f t="shared" si="11"/>
        <v>0</v>
      </c>
      <c r="AJ7">
        <f t="shared" si="12"/>
        <v>0</v>
      </c>
    </row>
    <row r="8" spans="1:36" ht="12.75">
      <c r="A8" s="32">
        <v>2200019</v>
      </c>
      <c r="B8" s="32">
        <v>305</v>
      </c>
      <c r="C8" s="32" t="s">
        <v>53</v>
      </c>
      <c r="D8" s="33" t="s">
        <v>54</v>
      </c>
      <c r="E8" s="33" t="s">
        <v>41</v>
      </c>
      <c r="F8" s="33">
        <v>70821</v>
      </c>
      <c r="G8" s="34" t="s">
        <v>42</v>
      </c>
      <c r="H8" s="33">
        <v>2253424756</v>
      </c>
      <c r="I8" s="35">
        <v>1</v>
      </c>
      <c r="J8" s="35" t="s">
        <v>44</v>
      </c>
      <c r="K8" s="36" t="s">
        <v>44</v>
      </c>
      <c r="L8" s="37">
        <v>43.765714</v>
      </c>
      <c r="M8" s="27" t="s">
        <v>44</v>
      </c>
      <c r="N8" s="27" t="s">
        <v>44</v>
      </c>
      <c r="O8" s="29" t="s">
        <v>45</v>
      </c>
      <c r="P8" s="35" t="s">
        <v>46</v>
      </c>
      <c r="Q8" s="35" t="s">
        <v>46</v>
      </c>
      <c r="R8" s="35" t="s">
        <v>44</v>
      </c>
      <c r="S8" s="29" t="s">
        <v>44</v>
      </c>
      <c r="T8" s="38"/>
      <c r="U8" s="38"/>
      <c r="V8" s="38"/>
      <c r="W8" s="38"/>
      <c r="X8" s="31">
        <f t="shared" si="0"/>
        <v>0</v>
      </c>
      <c r="Y8" s="31">
        <f t="shared" si="1"/>
        <v>1</v>
      </c>
      <c r="Z8" s="31">
        <f t="shared" si="2"/>
        <v>0</v>
      </c>
      <c r="AA8" s="31">
        <f t="shared" si="3"/>
        <v>0</v>
      </c>
      <c r="AB8" s="31">
        <f t="shared" si="4"/>
        <v>0</v>
      </c>
      <c r="AC8" s="31">
        <f t="shared" si="5"/>
        <v>0</v>
      </c>
      <c r="AD8" s="31">
        <f t="shared" si="6"/>
        <v>0</v>
      </c>
      <c r="AE8" s="31">
        <f t="shared" si="7"/>
        <v>0</v>
      </c>
      <c r="AF8" s="31">
        <f t="shared" si="8"/>
        <v>0</v>
      </c>
      <c r="AG8" s="31">
        <f t="shared" si="9"/>
        <v>0</v>
      </c>
      <c r="AH8">
        <f t="shared" si="10"/>
        <v>0</v>
      </c>
      <c r="AI8">
        <f t="shared" si="11"/>
        <v>0</v>
      </c>
      <c r="AJ8">
        <f t="shared" si="12"/>
        <v>0</v>
      </c>
    </row>
    <row r="9" spans="1:36" ht="12.75">
      <c r="A9" s="32">
        <v>2200020</v>
      </c>
      <c r="B9" s="32">
        <v>306</v>
      </c>
      <c r="C9" s="32" t="s">
        <v>55</v>
      </c>
      <c r="D9" s="33" t="s">
        <v>56</v>
      </c>
      <c r="E9" s="33" t="s">
        <v>57</v>
      </c>
      <c r="F9" s="33">
        <v>71306</v>
      </c>
      <c r="G9" s="34" t="s">
        <v>42</v>
      </c>
      <c r="H9" s="33">
        <v>3184875484</v>
      </c>
      <c r="I9" s="35">
        <v>2</v>
      </c>
      <c r="J9" s="35" t="s">
        <v>44</v>
      </c>
      <c r="K9" s="36" t="s">
        <v>44</v>
      </c>
      <c r="L9" s="37">
        <v>45.922447</v>
      </c>
      <c r="M9" s="27" t="s">
        <v>44</v>
      </c>
      <c r="N9" s="27" t="s">
        <v>44</v>
      </c>
      <c r="O9" s="29" t="s">
        <v>45</v>
      </c>
      <c r="P9" s="35" t="s">
        <v>46</v>
      </c>
      <c r="Q9" s="35" t="s">
        <v>46</v>
      </c>
      <c r="R9" s="35" t="s">
        <v>44</v>
      </c>
      <c r="S9" s="29" t="s">
        <v>44</v>
      </c>
      <c r="T9" s="38">
        <v>177</v>
      </c>
      <c r="U9" s="38">
        <v>235</v>
      </c>
      <c r="V9" s="38">
        <v>248</v>
      </c>
      <c r="W9" s="38">
        <v>440</v>
      </c>
      <c r="X9" s="31">
        <f t="shared" si="0"/>
        <v>0</v>
      </c>
      <c r="Y9" s="31">
        <f t="shared" si="1"/>
        <v>1</v>
      </c>
      <c r="Z9" s="31">
        <f t="shared" si="2"/>
        <v>0</v>
      </c>
      <c r="AA9" s="31">
        <f t="shared" si="3"/>
        <v>0</v>
      </c>
      <c r="AB9" s="31">
        <f t="shared" si="4"/>
        <v>0</v>
      </c>
      <c r="AC9" s="31">
        <f t="shared" si="5"/>
        <v>0</v>
      </c>
      <c r="AD9" s="31">
        <f t="shared" si="6"/>
        <v>0</v>
      </c>
      <c r="AE9" s="31">
        <f t="shared" si="7"/>
        <v>0</v>
      </c>
      <c r="AF9" s="31">
        <f t="shared" si="8"/>
        <v>0</v>
      </c>
      <c r="AG9" s="31">
        <f t="shared" si="9"/>
        <v>0</v>
      </c>
      <c r="AH9">
        <f t="shared" si="10"/>
        <v>0</v>
      </c>
      <c r="AI9">
        <f t="shared" si="11"/>
        <v>0</v>
      </c>
      <c r="AJ9">
        <f t="shared" si="12"/>
        <v>0</v>
      </c>
    </row>
    <row r="10" spans="1:36" ht="12.75">
      <c r="A10" s="32">
        <v>2200022</v>
      </c>
      <c r="B10" s="32">
        <v>318</v>
      </c>
      <c r="C10" s="32" t="s">
        <v>58</v>
      </c>
      <c r="D10" s="33" t="s">
        <v>59</v>
      </c>
      <c r="E10" s="33" t="s">
        <v>41</v>
      </c>
      <c r="F10" s="33">
        <v>70803</v>
      </c>
      <c r="G10" s="34" t="s">
        <v>42</v>
      </c>
      <c r="H10" s="33">
        <v>2253883221</v>
      </c>
      <c r="I10" s="35">
        <v>1</v>
      </c>
      <c r="J10" s="35" t="s">
        <v>44</v>
      </c>
      <c r="K10" s="36" t="s">
        <v>44</v>
      </c>
      <c r="L10" s="37">
        <v>787.057875</v>
      </c>
      <c r="M10" s="27" t="s">
        <v>44</v>
      </c>
      <c r="N10" s="27" t="s">
        <v>44</v>
      </c>
      <c r="O10" s="29" t="s">
        <v>45</v>
      </c>
      <c r="P10" s="35" t="s">
        <v>46</v>
      </c>
      <c r="Q10" s="35" t="s">
        <v>46</v>
      </c>
      <c r="R10" s="35" t="s">
        <v>44</v>
      </c>
      <c r="S10" s="29" t="s">
        <v>44</v>
      </c>
      <c r="T10" s="38"/>
      <c r="U10" s="38"/>
      <c r="V10" s="38"/>
      <c r="W10" s="38"/>
      <c r="X10" s="31">
        <f t="shared" si="0"/>
        <v>0</v>
      </c>
      <c r="Y10" s="31">
        <f t="shared" si="1"/>
        <v>0</v>
      </c>
      <c r="Z10" s="31">
        <f t="shared" si="2"/>
        <v>0</v>
      </c>
      <c r="AA10" s="31">
        <f t="shared" si="3"/>
        <v>0</v>
      </c>
      <c r="AB10" s="31">
        <f t="shared" si="4"/>
        <v>0</v>
      </c>
      <c r="AC10" s="31">
        <f t="shared" si="5"/>
        <v>0</v>
      </c>
      <c r="AD10" s="31">
        <f t="shared" si="6"/>
        <v>0</v>
      </c>
      <c r="AE10" s="31">
        <f t="shared" si="7"/>
        <v>0</v>
      </c>
      <c r="AF10" s="31">
        <f t="shared" si="8"/>
        <v>0</v>
      </c>
      <c r="AG10" s="31">
        <f t="shared" si="9"/>
        <v>0</v>
      </c>
      <c r="AH10">
        <f t="shared" si="10"/>
        <v>0</v>
      </c>
      <c r="AI10">
        <f t="shared" si="11"/>
        <v>0</v>
      </c>
      <c r="AJ10">
        <f t="shared" si="12"/>
        <v>0</v>
      </c>
    </row>
    <row r="11" spans="1:36" ht="12.75">
      <c r="A11" s="32">
        <v>2200023</v>
      </c>
      <c r="B11" s="32">
        <v>319</v>
      </c>
      <c r="C11" s="32" t="s">
        <v>60</v>
      </c>
      <c r="D11" s="33" t="s">
        <v>61</v>
      </c>
      <c r="E11" s="33" t="s">
        <v>41</v>
      </c>
      <c r="F11" s="33">
        <v>70813</v>
      </c>
      <c r="G11" s="34" t="s">
        <v>42</v>
      </c>
      <c r="H11" s="33">
        <v>2257713490</v>
      </c>
      <c r="I11" s="35">
        <v>1</v>
      </c>
      <c r="J11" s="35" t="s">
        <v>44</v>
      </c>
      <c r="K11" s="36" t="s">
        <v>44</v>
      </c>
      <c r="L11" s="37">
        <v>470.892037</v>
      </c>
      <c r="M11" s="27" t="s">
        <v>44</v>
      </c>
      <c r="N11" s="27" t="s">
        <v>44</v>
      </c>
      <c r="O11" s="29" t="s">
        <v>45</v>
      </c>
      <c r="P11" s="35" t="s">
        <v>46</v>
      </c>
      <c r="Q11" s="35" t="s">
        <v>46</v>
      </c>
      <c r="R11" s="35" t="s">
        <v>44</v>
      </c>
      <c r="S11" s="29" t="s">
        <v>44</v>
      </c>
      <c r="T11" s="38"/>
      <c r="U11" s="38"/>
      <c r="V11" s="38"/>
      <c r="W11" s="38"/>
      <c r="X11" s="31">
        <f t="shared" si="0"/>
        <v>0</v>
      </c>
      <c r="Y11" s="31">
        <f t="shared" si="1"/>
        <v>1</v>
      </c>
      <c r="Z11" s="31">
        <f t="shared" si="2"/>
        <v>0</v>
      </c>
      <c r="AA11" s="31">
        <f t="shared" si="3"/>
        <v>0</v>
      </c>
      <c r="AB11" s="31">
        <f t="shared" si="4"/>
        <v>0</v>
      </c>
      <c r="AC11" s="31">
        <f t="shared" si="5"/>
        <v>0</v>
      </c>
      <c r="AD11" s="31">
        <f t="shared" si="6"/>
        <v>0</v>
      </c>
      <c r="AE11" s="31">
        <f t="shared" si="7"/>
        <v>0</v>
      </c>
      <c r="AF11" s="31">
        <f t="shared" si="8"/>
        <v>0</v>
      </c>
      <c r="AG11" s="31">
        <f t="shared" si="9"/>
        <v>0</v>
      </c>
      <c r="AH11">
        <f t="shared" si="10"/>
        <v>0</v>
      </c>
      <c r="AI11">
        <f t="shared" si="11"/>
        <v>0</v>
      </c>
      <c r="AJ11">
        <f t="shared" si="12"/>
        <v>0</v>
      </c>
    </row>
    <row r="12" spans="1:36" ht="12.75">
      <c r="A12" s="32">
        <v>2200024</v>
      </c>
      <c r="B12" s="32">
        <v>320</v>
      </c>
      <c r="C12" s="32" t="s">
        <v>62</v>
      </c>
      <c r="D12" s="33" t="s">
        <v>63</v>
      </c>
      <c r="E12" s="33" t="s">
        <v>64</v>
      </c>
      <c r="F12" s="33">
        <v>70571</v>
      </c>
      <c r="G12" s="34">
        <v>793</v>
      </c>
      <c r="H12" s="33">
        <v>3379486445</v>
      </c>
      <c r="I12" s="35">
        <v>4</v>
      </c>
      <c r="J12" s="35" t="s">
        <v>44</v>
      </c>
      <c r="K12" s="36" t="s">
        <v>44</v>
      </c>
      <c r="L12" s="37">
        <v>333.627774</v>
      </c>
      <c r="M12" s="27" t="s">
        <v>44</v>
      </c>
      <c r="N12" s="27" t="s">
        <v>44</v>
      </c>
      <c r="O12" s="29" t="s">
        <v>45</v>
      </c>
      <c r="P12" s="35" t="s">
        <v>46</v>
      </c>
      <c r="Q12" s="35" t="s">
        <v>46</v>
      </c>
      <c r="R12" s="35" t="s">
        <v>44</v>
      </c>
      <c r="S12" s="29" t="s">
        <v>44</v>
      </c>
      <c r="T12" s="38">
        <v>4562</v>
      </c>
      <c r="U12" s="38">
        <v>1924</v>
      </c>
      <c r="V12" s="38">
        <v>2859</v>
      </c>
      <c r="W12" s="38">
        <v>32673</v>
      </c>
      <c r="X12" s="31">
        <f t="shared" si="0"/>
        <v>0</v>
      </c>
      <c r="Y12" s="31">
        <f t="shared" si="1"/>
        <v>1</v>
      </c>
      <c r="Z12" s="31">
        <f t="shared" si="2"/>
        <v>0</v>
      </c>
      <c r="AA12" s="31">
        <f t="shared" si="3"/>
        <v>0</v>
      </c>
      <c r="AB12" s="31">
        <f t="shared" si="4"/>
        <v>0</v>
      </c>
      <c r="AC12" s="31">
        <f t="shared" si="5"/>
        <v>0</v>
      </c>
      <c r="AD12" s="31">
        <f t="shared" si="6"/>
        <v>0</v>
      </c>
      <c r="AE12" s="31">
        <f t="shared" si="7"/>
        <v>0</v>
      </c>
      <c r="AF12" s="31">
        <f t="shared" si="8"/>
        <v>0</v>
      </c>
      <c r="AG12" s="31">
        <f t="shared" si="9"/>
        <v>0</v>
      </c>
      <c r="AH12">
        <f t="shared" si="10"/>
        <v>0</v>
      </c>
      <c r="AI12">
        <f t="shared" si="11"/>
        <v>0</v>
      </c>
      <c r="AJ12">
        <f t="shared" si="12"/>
        <v>0</v>
      </c>
    </row>
    <row r="13" spans="1:36" ht="12.75">
      <c r="A13" s="32">
        <v>2200025</v>
      </c>
      <c r="B13" s="32">
        <v>321</v>
      </c>
      <c r="C13" s="32" t="s">
        <v>65</v>
      </c>
      <c r="D13" s="33" t="s">
        <v>66</v>
      </c>
      <c r="E13" s="33" t="s">
        <v>67</v>
      </c>
      <c r="F13" s="33">
        <v>71201</v>
      </c>
      <c r="G13" s="34" t="s">
        <v>42</v>
      </c>
      <c r="H13" s="33">
        <v>3183389997</v>
      </c>
      <c r="I13" s="35">
        <v>2</v>
      </c>
      <c r="J13" s="35" t="s">
        <v>44</v>
      </c>
      <c r="K13" s="36" t="s">
        <v>44</v>
      </c>
      <c r="L13" s="37">
        <v>218.36218</v>
      </c>
      <c r="M13" s="27" t="s">
        <v>44</v>
      </c>
      <c r="N13" s="27" t="s">
        <v>44</v>
      </c>
      <c r="O13" s="29" t="s">
        <v>45</v>
      </c>
      <c r="P13" s="35" t="s">
        <v>46</v>
      </c>
      <c r="Q13" s="35" t="s">
        <v>46</v>
      </c>
      <c r="R13" s="35" t="s">
        <v>44</v>
      </c>
      <c r="S13" s="29" t="s">
        <v>44</v>
      </c>
      <c r="T13" s="38">
        <v>2419</v>
      </c>
      <c r="U13" s="38">
        <v>1025</v>
      </c>
      <c r="V13" s="38">
        <v>1488</v>
      </c>
      <c r="W13" s="38">
        <v>20749</v>
      </c>
      <c r="X13" s="31">
        <f t="shared" si="0"/>
        <v>0</v>
      </c>
      <c r="Y13" s="31">
        <f t="shared" si="1"/>
        <v>1</v>
      </c>
      <c r="Z13" s="31">
        <f t="shared" si="2"/>
        <v>0</v>
      </c>
      <c r="AA13" s="31">
        <f t="shared" si="3"/>
        <v>0</v>
      </c>
      <c r="AB13" s="31">
        <f t="shared" si="4"/>
        <v>0</v>
      </c>
      <c r="AC13" s="31">
        <f t="shared" si="5"/>
        <v>0</v>
      </c>
      <c r="AD13" s="31">
        <f t="shared" si="6"/>
        <v>0</v>
      </c>
      <c r="AE13" s="31">
        <f t="shared" si="7"/>
        <v>0</v>
      </c>
      <c r="AF13" s="31">
        <f t="shared" si="8"/>
        <v>0</v>
      </c>
      <c r="AG13" s="31">
        <f t="shared" si="9"/>
        <v>0</v>
      </c>
      <c r="AH13">
        <f t="shared" si="10"/>
        <v>0</v>
      </c>
      <c r="AI13">
        <f t="shared" si="11"/>
        <v>0</v>
      </c>
      <c r="AJ13">
        <f t="shared" si="12"/>
        <v>0</v>
      </c>
    </row>
    <row r="14" spans="1:36" ht="12.75">
      <c r="A14" s="32">
        <v>2200026</v>
      </c>
      <c r="B14" s="32">
        <v>102</v>
      </c>
      <c r="C14" s="32" t="s">
        <v>68</v>
      </c>
      <c r="D14" s="33" t="s">
        <v>69</v>
      </c>
      <c r="E14" s="33" t="s">
        <v>41</v>
      </c>
      <c r="F14" s="33">
        <v>70804</v>
      </c>
      <c r="G14" s="34">
        <v>9064</v>
      </c>
      <c r="H14" s="33">
        <v>2253426975</v>
      </c>
      <c r="I14" s="35">
        <v>6</v>
      </c>
      <c r="J14" s="35" t="s">
        <v>44</v>
      </c>
      <c r="K14" s="36" t="s">
        <v>45</v>
      </c>
      <c r="L14" s="28"/>
      <c r="M14" s="27" t="s">
        <v>44</v>
      </c>
      <c r="N14" s="27" t="s">
        <v>44</v>
      </c>
      <c r="O14" s="29" t="s">
        <v>45</v>
      </c>
      <c r="P14" s="35" t="s">
        <v>46</v>
      </c>
      <c r="Q14" s="35" t="s">
        <v>46</v>
      </c>
      <c r="R14" s="35" t="s">
        <v>50</v>
      </c>
      <c r="S14" s="29" t="s">
        <v>44</v>
      </c>
      <c r="T14" s="38">
        <v>9952</v>
      </c>
      <c r="U14" s="38">
        <v>1540</v>
      </c>
      <c r="V14" s="38">
        <v>2307</v>
      </c>
      <c r="W14" s="38">
        <v>30005</v>
      </c>
      <c r="X14" s="31">
        <f t="shared" si="0"/>
        <v>0</v>
      </c>
      <c r="Y14" s="31">
        <f t="shared" si="1"/>
        <v>1</v>
      </c>
      <c r="Z14" s="31">
        <f t="shared" si="2"/>
        <v>0</v>
      </c>
      <c r="AA14" s="31">
        <f t="shared" si="3"/>
        <v>0</v>
      </c>
      <c r="AB14" s="31">
        <f t="shared" si="4"/>
        <v>0</v>
      </c>
      <c r="AC14" s="31">
        <f t="shared" si="5"/>
        <v>1</v>
      </c>
      <c r="AD14" s="31">
        <f t="shared" si="6"/>
        <v>0</v>
      </c>
      <c r="AE14" s="31">
        <f t="shared" si="7"/>
        <v>0</v>
      </c>
      <c r="AF14" s="31">
        <f t="shared" si="8"/>
        <v>0</v>
      </c>
      <c r="AG14" s="31">
        <f t="shared" si="9"/>
        <v>0</v>
      </c>
      <c r="AH14">
        <f t="shared" si="10"/>
        <v>0</v>
      </c>
      <c r="AI14">
        <f t="shared" si="11"/>
        <v>0</v>
      </c>
      <c r="AJ14">
        <f t="shared" si="12"/>
        <v>0</v>
      </c>
    </row>
    <row r="15" spans="1:36" ht="12.75">
      <c r="A15" s="32">
        <v>2200027</v>
      </c>
      <c r="B15" s="32">
        <v>324</v>
      </c>
      <c r="C15" s="32" t="s">
        <v>70</v>
      </c>
      <c r="D15" s="33" t="s">
        <v>71</v>
      </c>
      <c r="E15" s="33" t="s">
        <v>72</v>
      </c>
      <c r="F15" s="33">
        <v>70119</v>
      </c>
      <c r="G15" s="34" t="s">
        <v>42</v>
      </c>
      <c r="H15" s="33">
        <v>5049448123</v>
      </c>
      <c r="I15" s="35">
        <v>1</v>
      </c>
      <c r="J15" s="35" t="s">
        <v>44</v>
      </c>
      <c r="K15" s="36" t="s">
        <v>44</v>
      </c>
      <c r="L15" s="37">
        <v>86.360004</v>
      </c>
      <c r="M15" s="27" t="s">
        <v>44</v>
      </c>
      <c r="N15" s="27" t="s">
        <v>44</v>
      </c>
      <c r="O15" s="29" t="s">
        <v>45</v>
      </c>
      <c r="P15" s="35" t="s">
        <v>46</v>
      </c>
      <c r="Q15" s="35" t="s">
        <v>46</v>
      </c>
      <c r="R15" s="35" t="s">
        <v>44</v>
      </c>
      <c r="S15" s="29" t="s">
        <v>44</v>
      </c>
      <c r="T15" s="38">
        <v>1787</v>
      </c>
      <c r="U15" s="38">
        <v>571</v>
      </c>
      <c r="V15" s="38">
        <v>735</v>
      </c>
      <c r="W15" s="38">
        <v>8208</v>
      </c>
      <c r="X15" s="31">
        <f t="shared" si="0"/>
        <v>0</v>
      </c>
      <c r="Y15" s="31">
        <f t="shared" si="1"/>
        <v>1</v>
      </c>
      <c r="Z15" s="31">
        <f t="shared" si="2"/>
        <v>0</v>
      </c>
      <c r="AA15" s="31">
        <f t="shared" si="3"/>
        <v>0</v>
      </c>
      <c r="AB15" s="31">
        <f t="shared" si="4"/>
        <v>0</v>
      </c>
      <c r="AC15" s="31">
        <f t="shared" si="5"/>
        <v>0</v>
      </c>
      <c r="AD15" s="31">
        <f t="shared" si="6"/>
        <v>0</v>
      </c>
      <c r="AE15" s="31">
        <f t="shared" si="7"/>
        <v>0</v>
      </c>
      <c r="AF15" s="31">
        <f t="shared" si="8"/>
        <v>0</v>
      </c>
      <c r="AG15" s="31">
        <f t="shared" si="9"/>
        <v>0</v>
      </c>
      <c r="AH15">
        <f t="shared" si="10"/>
        <v>0</v>
      </c>
      <c r="AI15">
        <f t="shared" si="11"/>
        <v>0</v>
      </c>
      <c r="AJ15">
        <f t="shared" si="12"/>
        <v>0</v>
      </c>
    </row>
    <row r="16" spans="1:36" ht="12.75">
      <c r="A16" s="32">
        <v>2200028</v>
      </c>
      <c r="B16" s="32">
        <v>325</v>
      </c>
      <c r="C16" s="32" t="s">
        <v>73</v>
      </c>
      <c r="D16" s="33" t="s">
        <v>74</v>
      </c>
      <c r="E16" s="33" t="s">
        <v>75</v>
      </c>
      <c r="F16" s="33">
        <v>70422</v>
      </c>
      <c r="G16" s="34" t="s">
        <v>42</v>
      </c>
      <c r="H16" s="33">
        <v>5047483989</v>
      </c>
      <c r="I16" s="35">
        <v>6</v>
      </c>
      <c r="J16" s="35" t="s">
        <v>44</v>
      </c>
      <c r="K16" s="36" t="s">
        <v>44</v>
      </c>
      <c r="L16" s="37">
        <v>356.01869</v>
      </c>
      <c r="M16" s="27" t="s">
        <v>44</v>
      </c>
      <c r="N16" s="29" t="s">
        <v>44</v>
      </c>
      <c r="O16" s="29" t="s">
        <v>45</v>
      </c>
      <c r="P16" s="35">
        <v>42.3</v>
      </c>
      <c r="Q16" s="35" t="s">
        <v>50</v>
      </c>
      <c r="R16" s="35" t="s">
        <v>50</v>
      </c>
      <c r="S16" s="29" t="s">
        <v>50</v>
      </c>
      <c r="T16" s="38">
        <v>2847</v>
      </c>
      <c r="U16" s="38">
        <v>966</v>
      </c>
      <c r="V16" s="38">
        <v>1656</v>
      </c>
      <c r="W16" s="38">
        <v>25187</v>
      </c>
      <c r="X16" s="31">
        <f t="shared" si="0"/>
        <v>0</v>
      </c>
      <c r="Y16" s="31">
        <f t="shared" si="1"/>
        <v>1</v>
      </c>
      <c r="Z16" s="31">
        <f t="shared" si="2"/>
        <v>0</v>
      </c>
      <c r="AA16" s="31">
        <f t="shared" si="3"/>
        <v>0</v>
      </c>
      <c r="AB16" s="31">
        <f t="shared" si="4"/>
        <v>1</v>
      </c>
      <c r="AC16" s="31">
        <f t="shared" si="5"/>
        <v>1</v>
      </c>
      <c r="AD16" s="31" t="str">
        <f t="shared" si="6"/>
        <v>CHECK</v>
      </c>
      <c r="AE16" s="31">
        <f t="shared" si="7"/>
        <v>0</v>
      </c>
      <c r="AF16" s="31" t="str">
        <f t="shared" si="8"/>
        <v>RLISP</v>
      </c>
      <c r="AG16" s="31">
        <f t="shared" si="9"/>
        <v>0</v>
      </c>
      <c r="AH16">
        <f t="shared" si="10"/>
        <v>0</v>
      </c>
      <c r="AI16">
        <f t="shared" si="11"/>
        <v>0</v>
      </c>
      <c r="AJ16">
        <f t="shared" si="12"/>
        <v>0</v>
      </c>
    </row>
    <row r="17" spans="1:36" ht="12.75">
      <c r="A17" s="32">
        <v>2200028</v>
      </c>
      <c r="B17" s="32">
        <v>325</v>
      </c>
      <c r="C17" s="32" t="s">
        <v>73</v>
      </c>
      <c r="D17" s="33" t="s">
        <v>74</v>
      </c>
      <c r="E17" s="33" t="s">
        <v>75</v>
      </c>
      <c r="F17" s="33">
        <v>70422</v>
      </c>
      <c r="G17" s="34" t="s">
        <v>42</v>
      </c>
      <c r="H17" s="33">
        <v>5047483989</v>
      </c>
      <c r="I17" s="35">
        <v>6</v>
      </c>
      <c r="J17" s="35" t="s">
        <v>44</v>
      </c>
      <c r="K17" s="36" t="s">
        <v>44</v>
      </c>
      <c r="L17" s="37">
        <v>356.01869</v>
      </c>
      <c r="M17" s="27" t="s">
        <v>44</v>
      </c>
      <c r="N17" s="27" t="s">
        <v>44</v>
      </c>
      <c r="O17" s="29" t="s">
        <v>45</v>
      </c>
      <c r="P17" s="35" t="s">
        <v>46</v>
      </c>
      <c r="Q17" s="35" t="s">
        <v>46</v>
      </c>
      <c r="R17" s="35" t="s">
        <v>50</v>
      </c>
      <c r="S17" s="29" t="s">
        <v>44</v>
      </c>
      <c r="T17" s="38">
        <v>2847</v>
      </c>
      <c r="U17" s="38">
        <v>966</v>
      </c>
      <c r="V17" s="38">
        <v>1656</v>
      </c>
      <c r="W17" s="38">
        <v>25187</v>
      </c>
      <c r="X17" s="31">
        <f t="shared" si="0"/>
        <v>0</v>
      </c>
      <c r="Y17" s="31">
        <f t="shared" si="1"/>
        <v>1</v>
      </c>
      <c r="Z17" s="31">
        <f t="shared" si="2"/>
        <v>0</v>
      </c>
      <c r="AA17" s="31">
        <f t="shared" si="3"/>
        <v>0</v>
      </c>
      <c r="AB17" s="31">
        <f t="shared" si="4"/>
        <v>0</v>
      </c>
      <c r="AC17" s="31">
        <f t="shared" si="5"/>
        <v>1</v>
      </c>
      <c r="AD17" s="31">
        <f t="shared" si="6"/>
        <v>0</v>
      </c>
      <c r="AE17" s="31">
        <f t="shared" si="7"/>
        <v>0</v>
      </c>
      <c r="AF17" s="31">
        <f t="shared" si="8"/>
        <v>0</v>
      </c>
      <c r="AG17" s="31">
        <f t="shared" si="9"/>
        <v>0</v>
      </c>
      <c r="AH17">
        <f t="shared" si="10"/>
        <v>0</v>
      </c>
      <c r="AI17">
        <f t="shared" si="11"/>
        <v>0</v>
      </c>
      <c r="AJ17">
        <f t="shared" si="12"/>
        <v>0</v>
      </c>
    </row>
    <row r="18" spans="1:36" ht="12.75">
      <c r="A18" s="32">
        <v>2200029</v>
      </c>
      <c r="B18" s="32">
        <v>326</v>
      </c>
      <c r="C18" s="32" t="s">
        <v>76</v>
      </c>
      <c r="D18" s="33" t="s">
        <v>77</v>
      </c>
      <c r="E18" s="33" t="s">
        <v>78</v>
      </c>
      <c r="F18" s="33">
        <v>71108</v>
      </c>
      <c r="G18" s="34" t="s">
        <v>42</v>
      </c>
      <c r="H18" s="33">
        <v>3186353605</v>
      </c>
      <c r="I18" s="35">
        <v>2</v>
      </c>
      <c r="J18" s="35" t="s">
        <v>44</v>
      </c>
      <c r="K18" s="36" t="s">
        <v>44</v>
      </c>
      <c r="L18" s="37">
        <v>54.922857</v>
      </c>
      <c r="M18" s="27" t="s">
        <v>44</v>
      </c>
      <c r="N18" s="27" t="s">
        <v>44</v>
      </c>
      <c r="O18" s="29" t="s">
        <v>45</v>
      </c>
      <c r="P18" s="35" t="s">
        <v>46</v>
      </c>
      <c r="Q18" s="35" t="s">
        <v>46</v>
      </c>
      <c r="R18" s="35" t="s">
        <v>44</v>
      </c>
      <c r="S18" s="29" t="s">
        <v>44</v>
      </c>
      <c r="T18" s="38">
        <v>809</v>
      </c>
      <c r="U18" s="38">
        <v>348</v>
      </c>
      <c r="V18" s="38">
        <v>531</v>
      </c>
      <c r="W18" s="38">
        <v>6112</v>
      </c>
      <c r="X18" s="31">
        <f t="shared" si="0"/>
        <v>0</v>
      </c>
      <c r="Y18" s="31">
        <f t="shared" si="1"/>
        <v>1</v>
      </c>
      <c r="Z18" s="31">
        <f t="shared" si="2"/>
        <v>0</v>
      </c>
      <c r="AA18" s="31">
        <f t="shared" si="3"/>
        <v>0</v>
      </c>
      <c r="AB18" s="31">
        <f t="shared" si="4"/>
        <v>0</v>
      </c>
      <c r="AC18" s="31">
        <f t="shared" si="5"/>
        <v>0</v>
      </c>
      <c r="AD18" s="31">
        <f t="shared" si="6"/>
        <v>0</v>
      </c>
      <c r="AE18" s="31">
        <f t="shared" si="7"/>
        <v>0</v>
      </c>
      <c r="AF18" s="31">
        <f t="shared" si="8"/>
        <v>0</v>
      </c>
      <c r="AG18" s="31">
        <f t="shared" si="9"/>
        <v>0</v>
      </c>
      <c r="AH18">
        <f t="shared" si="10"/>
        <v>0</v>
      </c>
      <c r="AI18">
        <f t="shared" si="11"/>
        <v>0</v>
      </c>
      <c r="AJ18">
        <f t="shared" si="12"/>
        <v>0</v>
      </c>
    </row>
    <row r="19" spans="1:36" ht="12.75">
      <c r="A19" s="32">
        <v>2200030</v>
      </c>
      <c r="B19" s="32">
        <v>1</v>
      </c>
      <c r="C19" s="32" t="s">
        <v>79</v>
      </c>
      <c r="D19" s="33" t="s">
        <v>80</v>
      </c>
      <c r="E19" s="33" t="s">
        <v>81</v>
      </c>
      <c r="F19" s="33">
        <v>70527</v>
      </c>
      <c r="G19" s="34">
        <v>309</v>
      </c>
      <c r="H19" s="33">
        <v>3377833664</v>
      </c>
      <c r="I19" s="35" t="s">
        <v>82</v>
      </c>
      <c r="J19" s="35" t="s">
        <v>44</v>
      </c>
      <c r="K19" s="36" t="s">
        <v>44</v>
      </c>
      <c r="L19" s="37">
        <v>8889.202814</v>
      </c>
      <c r="M19" s="27" t="s">
        <v>44</v>
      </c>
      <c r="N19" s="27" t="s">
        <v>44</v>
      </c>
      <c r="O19" s="29" t="s">
        <v>45</v>
      </c>
      <c r="P19" s="39">
        <v>26.080246913580247</v>
      </c>
      <c r="Q19" s="35" t="str">
        <f>IF(P19&lt;20,"NO","YES")</f>
        <v>YES</v>
      </c>
      <c r="R19" s="35" t="s">
        <v>44</v>
      </c>
      <c r="S19" s="29" t="s">
        <v>44</v>
      </c>
      <c r="T19" s="38">
        <v>101928</v>
      </c>
      <c r="U19" s="38">
        <v>59439</v>
      </c>
      <c r="V19" s="38">
        <v>74105</v>
      </c>
      <c r="W19" s="38">
        <v>609285</v>
      </c>
      <c r="X19" s="31">
        <f t="shared" si="0"/>
        <v>0</v>
      </c>
      <c r="Y19" s="31">
        <f t="shared" si="1"/>
        <v>0</v>
      </c>
      <c r="Z19" s="31">
        <f t="shared" si="2"/>
        <v>0</v>
      </c>
      <c r="AA19" s="31">
        <f t="shared" si="3"/>
        <v>0</v>
      </c>
      <c r="AB19" s="31">
        <f t="shared" si="4"/>
        <v>1</v>
      </c>
      <c r="AC19" s="31">
        <f t="shared" si="5"/>
        <v>0</v>
      </c>
      <c r="AD19" s="31">
        <f t="shared" si="6"/>
        <v>0</v>
      </c>
      <c r="AE19" s="31">
        <f t="shared" si="7"/>
        <v>0</v>
      </c>
      <c r="AF19" s="31">
        <f t="shared" si="8"/>
        <v>0</v>
      </c>
      <c r="AG19" s="31">
        <f t="shared" si="9"/>
        <v>0</v>
      </c>
      <c r="AH19">
        <f t="shared" si="10"/>
        <v>0</v>
      </c>
      <c r="AI19">
        <f t="shared" si="11"/>
        <v>0</v>
      </c>
      <c r="AJ19">
        <f t="shared" si="12"/>
        <v>0</v>
      </c>
    </row>
    <row r="20" spans="1:36" ht="12.75">
      <c r="A20" s="32">
        <v>2200031</v>
      </c>
      <c r="B20" s="32">
        <v>327</v>
      </c>
      <c r="C20" s="32" t="s">
        <v>83</v>
      </c>
      <c r="D20" s="33" t="s">
        <v>84</v>
      </c>
      <c r="E20" s="33" t="s">
        <v>72</v>
      </c>
      <c r="F20" s="33">
        <v>70115</v>
      </c>
      <c r="G20" s="34" t="s">
        <v>42</v>
      </c>
      <c r="H20" s="33">
        <v>5048917676</v>
      </c>
      <c r="I20" s="35">
        <v>1</v>
      </c>
      <c r="J20" s="35" t="s">
        <v>44</v>
      </c>
      <c r="K20" s="36" t="s">
        <v>44</v>
      </c>
      <c r="L20" s="37">
        <v>100.179143</v>
      </c>
      <c r="M20" s="27" t="s">
        <v>44</v>
      </c>
      <c r="N20" s="27" t="s">
        <v>44</v>
      </c>
      <c r="O20" s="29" t="s">
        <v>45</v>
      </c>
      <c r="P20" s="35" t="s">
        <v>46</v>
      </c>
      <c r="Q20" s="35" t="s">
        <v>46</v>
      </c>
      <c r="R20" s="35" t="s">
        <v>44</v>
      </c>
      <c r="S20" s="29" t="s">
        <v>44</v>
      </c>
      <c r="T20" s="38">
        <v>1168</v>
      </c>
      <c r="U20" s="38">
        <v>459</v>
      </c>
      <c r="V20" s="38">
        <v>654</v>
      </c>
      <c r="W20" s="38">
        <v>12857</v>
      </c>
      <c r="X20" s="31">
        <f t="shared" si="0"/>
        <v>0</v>
      </c>
      <c r="Y20" s="31">
        <f t="shared" si="1"/>
        <v>1</v>
      </c>
      <c r="Z20" s="31">
        <f t="shared" si="2"/>
        <v>0</v>
      </c>
      <c r="AA20" s="31">
        <f t="shared" si="3"/>
        <v>0</v>
      </c>
      <c r="AB20" s="31">
        <f t="shared" si="4"/>
        <v>0</v>
      </c>
      <c r="AC20" s="31">
        <f t="shared" si="5"/>
        <v>0</v>
      </c>
      <c r="AD20" s="31">
        <f t="shared" si="6"/>
        <v>0</v>
      </c>
      <c r="AE20" s="31">
        <f t="shared" si="7"/>
        <v>0</v>
      </c>
      <c r="AF20" s="31">
        <f t="shared" si="8"/>
        <v>0</v>
      </c>
      <c r="AG20" s="31">
        <f t="shared" si="9"/>
        <v>0</v>
      </c>
      <c r="AH20">
        <f t="shared" si="10"/>
        <v>0</v>
      </c>
      <c r="AI20">
        <f t="shared" si="11"/>
        <v>0</v>
      </c>
      <c r="AJ20">
        <f t="shared" si="12"/>
        <v>0</v>
      </c>
    </row>
    <row r="21" spans="1:36" ht="12.75">
      <c r="A21" s="32">
        <v>2200032</v>
      </c>
      <c r="B21" s="32">
        <v>329</v>
      </c>
      <c r="C21" s="32" t="s">
        <v>85</v>
      </c>
      <c r="D21" s="33" t="s">
        <v>86</v>
      </c>
      <c r="E21" s="33" t="s">
        <v>87</v>
      </c>
      <c r="F21" s="33">
        <v>70538</v>
      </c>
      <c r="G21" s="34" t="s">
        <v>42</v>
      </c>
      <c r="H21" s="33">
        <v>3379236900</v>
      </c>
      <c r="I21" s="35">
        <v>7</v>
      </c>
      <c r="J21" s="35" t="s">
        <v>50</v>
      </c>
      <c r="K21" s="36" t="s">
        <v>50</v>
      </c>
      <c r="L21" s="37">
        <v>257.790065</v>
      </c>
      <c r="M21" s="27" t="s">
        <v>44</v>
      </c>
      <c r="N21" s="27" t="s">
        <v>50</v>
      </c>
      <c r="O21" s="29" t="s">
        <v>50</v>
      </c>
      <c r="P21" s="35" t="s">
        <v>46</v>
      </c>
      <c r="Q21" s="35" t="s">
        <v>46</v>
      </c>
      <c r="R21" s="35" t="s">
        <v>50</v>
      </c>
      <c r="S21" s="29" t="s">
        <v>44</v>
      </c>
      <c r="T21" s="38">
        <v>2199</v>
      </c>
      <c r="U21" s="38">
        <v>1112</v>
      </c>
      <c r="V21" s="38">
        <v>1574</v>
      </c>
      <c r="W21" s="38">
        <v>14800</v>
      </c>
      <c r="X21" s="31">
        <f t="shared" si="0"/>
        <v>1</v>
      </c>
      <c r="Y21" s="31">
        <f t="shared" si="1"/>
        <v>1</v>
      </c>
      <c r="Z21" s="31" t="str">
        <f t="shared" si="2"/>
        <v>ELIGIBLE</v>
      </c>
      <c r="AA21" s="31" t="str">
        <f t="shared" si="3"/>
        <v>OKAY</v>
      </c>
      <c r="AB21" s="31">
        <f t="shared" si="4"/>
        <v>0</v>
      </c>
      <c r="AC21" s="31">
        <f t="shared" si="5"/>
        <v>1</v>
      </c>
      <c r="AD21" s="31">
        <f t="shared" si="6"/>
        <v>0</v>
      </c>
      <c r="AE21" s="31">
        <f t="shared" si="7"/>
        <v>0</v>
      </c>
      <c r="AF21" s="31">
        <f t="shared" si="8"/>
        <v>0</v>
      </c>
      <c r="AG21" s="31">
        <f t="shared" si="9"/>
        <v>0</v>
      </c>
      <c r="AH21">
        <f t="shared" si="10"/>
        <v>0</v>
      </c>
      <c r="AI21">
        <f t="shared" si="11"/>
        <v>0</v>
      </c>
      <c r="AJ21">
        <f t="shared" si="12"/>
        <v>0</v>
      </c>
    </row>
    <row r="22" spans="1:36" ht="12.75">
      <c r="A22" s="32">
        <v>2200032</v>
      </c>
      <c r="B22" s="32">
        <v>329</v>
      </c>
      <c r="C22" s="32" t="s">
        <v>85</v>
      </c>
      <c r="D22" s="33" t="s">
        <v>86</v>
      </c>
      <c r="E22" s="33" t="s">
        <v>87</v>
      </c>
      <c r="F22" s="33">
        <v>70538</v>
      </c>
      <c r="G22" s="34" t="s">
        <v>42</v>
      </c>
      <c r="H22" s="33">
        <v>3379236900</v>
      </c>
      <c r="I22" s="35">
        <v>7</v>
      </c>
      <c r="J22" s="35" t="s">
        <v>50</v>
      </c>
      <c r="K22" s="36" t="s">
        <v>50</v>
      </c>
      <c r="L22" s="37">
        <v>257.790065</v>
      </c>
      <c r="M22" s="27" t="s">
        <v>44</v>
      </c>
      <c r="N22" s="29" t="s">
        <v>50</v>
      </c>
      <c r="O22" s="29" t="s">
        <v>50</v>
      </c>
      <c r="P22" s="35">
        <v>32.1</v>
      </c>
      <c r="Q22" s="35" t="s">
        <v>50</v>
      </c>
      <c r="R22" s="35" t="s">
        <v>50</v>
      </c>
      <c r="S22" s="29" t="s">
        <v>50</v>
      </c>
      <c r="T22" s="38">
        <v>2199</v>
      </c>
      <c r="U22" s="38">
        <v>1112</v>
      </c>
      <c r="V22" s="38">
        <v>1574</v>
      </c>
      <c r="W22" s="38">
        <v>14800</v>
      </c>
      <c r="X22" s="31">
        <f t="shared" si="0"/>
        <v>1</v>
      </c>
      <c r="Y22" s="31">
        <f t="shared" si="1"/>
        <v>1</v>
      </c>
      <c r="Z22" s="31" t="str">
        <f t="shared" si="2"/>
        <v>ELIGIBLE</v>
      </c>
      <c r="AA22" s="31" t="str">
        <f t="shared" si="3"/>
        <v>OKAY</v>
      </c>
      <c r="AB22" s="31">
        <f t="shared" si="4"/>
        <v>1</v>
      </c>
      <c r="AC22" s="31">
        <f t="shared" si="5"/>
        <v>1</v>
      </c>
      <c r="AD22" s="31" t="str">
        <f t="shared" si="6"/>
        <v>CHECK</v>
      </c>
      <c r="AE22" s="31" t="str">
        <f t="shared" si="7"/>
        <v>SRSA</v>
      </c>
      <c r="AF22" s="31">
        <f t="shared" si="8"/>
        <v>0</v>
      </c>
      <c r="AG22" s="31">
        <f t="shared" si="9"/>
        <v>0</v>
      </c>
      <c r="AH22">
        <f t="shared" si="10"/>
        <v>0</v>
      </c>
      <c r="AI22">
        <f t="shared" si="11"/>
        <v>0</v>
      </c>
      <c r="AJ22">
        <f t="shared" si="12"/>
        <v>0</v>
      </c>
    </row>
    <row r="23" spans="1:36" ht="12.75">
      <c r="A23" s="32">
        <v>2200060</v>
      </c>
      <c r="B23" s="32">
        <v>2</v>
      </c>
      <c r="C23" s="32" t="s">
        <v>88</v>
      </c>
      <c r="D23" s="33" t="s">
        <v>89</v>
      </c>
      <c r="E23" s="33" t="s">
        <v>90</v>
      </c>
      <c r="F23" s="33">
        <v>70655</v>
      </c>
      <c r="G23" s="34" t="s">
        <v>42</v>
      </c>
      <c r="H23" s="33">
        <v>3376394311</v>
      </c>
      <c r="I23" s="35" t="s">
        <v>91</v>
      </c>
      <c r="J23" s="35" t="s">
        <v>44</v>
      </c>
      <c r="K23" s="36" t="s">
        <v>50</v>
      </c>
      <c r="L23" s="37">
        <v>3945.283477</v>
      </c>
      <c r="M23" s="27" t="s">
        <v>44</v>
      </c>
      <c r="N23" s="27" t="s">
        <v>44</v>
      </c>
      <c r="O23" s="29" t="s">
        <v>45</v>
      </c>
      <c r="P23" s="39">
        <v>26.151095216808223</v>
      </c>
      <c r="Q23" s="35" t="str">
        <f aca="true" t="shared" si="13" ref="Q23:Q86">IF(P23&lt;20,"NO","YES")</f>
        <v>YES</v>
      </c>
      <c r="R23" s="35" t="s">
        <v>50</v>
      </c>
      <c r="S23" s="29" t="s">
        <v>50</v>
      </c>
      <c r="T23" s="38">
        <v>35282</v>
      </c>
      <c r="U23" s="38">
        <v>20896</v>
      </c>
      <c r="V23" s="38">
        <v>26248</v>
      </c>
      <c r="W23" s="38">
        <v>215317</v>
      </c>
      <c r="X23" s="31">
        <f t="shared" si="0"/>
        <v>1</v>
      </c>
      <c r="Y23" s="31">
        <f t="shared" si="1"/>
        <v>0</v>
      </c>
      <c r="Z23" s="31">
        <f t="shared" si="2"/>
        <v>0</v>
      </c>
      <c r="AA23" s="31">
        <f t="shared" si="3"/>
        <v>0</v>
      </c>
      <c r="AB23" s="31">
        <f t="shared" si="4"/>
        <v>1</v>
      </c>
      <c r="AC23" s="31">
        <f t="shared" si="5"/>
        <v>1</v>
      </c>
      <c r="AD23" s="31" t="str">
        <f t="shared" si="6"/>
        <v>CHECK</v>
      </c>
      <c r="AE23" s="31">
        <f t="shared" si="7"/>
        <v>0</v>
      </c>
      <c r="AF23" s="31" t="str">
        <f t="shared" si="8"/>
        <v>RLISP</v>
      </c>
      <c r="AG23" s="31">
        <f t="shared" si="9"/>
        <v>0</v>
      </c>
      <c r="AH23">
        <f t="shared" si="10"/>
        <v>0</v>
      </c>
      <c r="AI23">
        <f t="shared" si="11"/>
        <v>0</v>
      </c>
      <c r="AJ23">
        <f t="shared" si="12"/>
        <v>0</v>
      </c>
    </row>
    <row r="24" spans="1:36" ht="12.75">
      <c r="A24" s="32">
        <v>2200090</v>
      </c>
      <c r="B24" s="32">
        <v>3</v>
      </c>
      <c r="C24" s="32" t="s">
        <v>92</v>
      </c>
      <c r="D24" s="33" t="s">
        <v>93</v>
      </c>
      <c r="E24" s="33" t="s">
        <v>94</v>
      </c>
      <c r="F24" s="33">
        <v>70346</v>
      </c>
      <c r="G24" s="34">
        <v>189</v>
      </c>
      <c r="H24" s="33">
        <v>2254737981</v>
      </c>
      <c r="I24" s="35" t="s">
        <v>95</v>
      </c>
      <c r="J24" s="35" t="s">
        <v>44</v>
      </c>
      <c r="K24" s="36" t="s">
        <v>50</v>
      </c>
      <c r="L24" s="37">
        <v>13646.268607</v>
      </c>
      <c r="M24" s="27" t="s">
        <v>44</v>
      </c>
      <c r="N24" s="27" t="s">
        <v>44</v>
      </c>
      <c r="O24" s="29" t="s">
        <v>45</v>
      </c>
      <c r="P24" s="39">
        <v>15.914503816793893</v>
      </c>
      <c r="Q24" s="35" t="str">
        <f t="shared" si="13"/>
        <v>NO</v>
      </c>
      <c r="R24" s="35" t="s">
        <v>44</v>
      </c>
      <c r="S24" s="29" t="s">
        <v>44</v>
      </c>
      <c r="T24" s="38">
        <v>94547</v>
      </c>
      <c r="U24" s="38">
        <v>78371</v>
      </c>
      <c r="V24" s="38">
        <v>92784</v>
      </c>
      <c r="W24" s="38">
        <v>531614</v>
      </c>
      <c r="X24" s="31">
        <f t="shared" si="0"/>
        <v>1</v>
      </c>
      <c r="Y24" s="31">
        <f t="shared" si="1"/>
        <v>0</v>
      </c>
      <c r="Z24" s="31">
        <f t="shared" si="2"/>
        <v>0</v>
      </c>
      <c r="AA24" s="31">
        <f t="shared" si="3"/>
        <v>0</v>
      </c>
      <c r="AB24" s="31">
        <f t="shared" si="4"/>
        <v>0</v>
      </c>
      <c r="AC24" s="31">
        <f t="shared" si="5"/>
        <v>0</v>
      </c>
      <c r="AD24" s="31">
        <f t="shared" si="6"/>
        <v>0</v>
      </c>
      <c r="AE24" s="31">
        <f t="shared" si="7"/>
        <v>0</v>
      </c>
      <c r="AF24" s="31">
        <f t="shared" si="8"/>
        <v>0</v>
      </c>
      <c r="AG24" s="31">
        <f t="shared" si="9"/>
        <v>0</v>
      </c>
      <c r="AH24">
        <f t="shared" si="10"/>
        <v>0</v>
      </c>
      <c r="AI24">
        <f t="shared" si="11"/>
        <v>0</v>
      </c>
      <c r="AJ24">
        <f t="shared" si="12"/>
        <v>0</v>
      </c>
    </row>
    <row r="25" spans="1:36" ht="12.75">
      <c r="A25" s="32">
        <v>2200120</v>
      </c>
      <c r="B25" s="32">
        <v>4</v>
      </c>
      <c r="C25" s="32" t="s">
        <v>96</v>
      </c>
      <c r="D25" s="33" t="s">
        <v>97</v>
      </c>
      <c r="E25" s="33" t="s">
        <v>98</v>
      </c>
      <c r="F25" s="33">
        <v>70390</v>
      </c>
      <c r="G25" s="34" t="s">
        <v>42</v>
      </c>
      <c r="H25" s="33">
        <v>5043697251</v>
      </c>
      <c r="I25" s="35" t="s">
        <v>91</v>
      </c>
      <c r="J25" s="35" t="s">
        <v>44</v>
      </c>
      <c r="K25" s="36" t="s">
        <v>50</v>
      </c>
      <c r="L25" s="37">
        <v>3969.632901</v>
      </c>
      <c r="M25" s="27" t="s">
        <v>44</v>
      </c>
      <c r="N25" s="27" t="s">
        <v>44</v>
      </c>
      <c r="O25" s="29" t="s">
        <v>45</v>
      </c>
      <c r="P25" s="39">
        <v>24.08577445912311</v>
      </c>
      <c r="Q25" s="35" t="str">
        <f t="shared" si="13"/>
        <v>YES</v>
      </c>
      <c r="R25" s="35" t="s">
        <v>50</v>
      </c>
      <c r="S25" s="29" t="s">
        <v>50</v>
      </c>
      <c r="T25" s="38">
        <v>41840</v>
      </c>
      <c r="U25" s="38">
        <v>23331</v>
      </c>
      <c r="V25" s="38">
        <v>29853</v>
      </c>
      <c r="W25" s="38">
        <v>228775</v>
      </c>
      <c r="X25" s="31">
        <f t="shared" si="0"/>
        <v>1</v>
      </c>
      <c r="Y25" s="31">
        <f t="shared" si="1"/>
        <v>0</v>
      </c>
      <c r="Z25" s="31">
        <f t="shared" si="2"/>
        <v>0</v>
      </c>
      <c r="AA25" s="31">
        <f t="shared" si="3"/>
        <v>0</v>
      </c>
      <c r="AB25" s="31">
        <f t="shared" si="4"/>
        <v>1</v>
      </c>
      <c r="AC25" s="31">
        <f t="shared" si="5"/>
        <v>1</v>
      </c>
      <c r="AD25" s="31" t="str">
        <f t="shared" si="6"/>
        <v>CHECK</v>
      </c>
      <c r="AE25" s="31">
        <f t="shared" si="7"/>
        <v>0</v>
      </c>
      <c r="AF25" s="31" t="str">
        <f t="shared" si="8"/>
        <v>RLISP</v>
      </c>
      <c r="AG25" s="31">
        <f t="shared" si="9"/>
        <v>0</v>
      </c>
      <c r="AH25">
        <f t="shared" si="10"/>
        <v>0</v>
      </c>
      <c r="AI25">
        <f t="shared" si="11"/>
        <v>0</v>
      </c>
      <c r="AJ25">
        <f t="shared" si="12"/>
        <v>0</v>
      </c>
    </row>
    <row r="26" spans="1:36" ht="12.75">
      <c r="A26" s="32">
        <v>2200150</v>
      </c>
      <c r="B26" s="32">
        <v>5</v>
      </c>
      <c r="C26" s="32" t="s">
        <v>99</v>
      </c>
      <c r="D26" s="33" t="s">
        <v>100</v>
      </c>
      <c r="E26" s="33" t="s">
        <v>101</v>
      </c>
      <c r="F26" s="33">
        <v>71351</v>
      </c>
      <c r="G26" s="34" t="s">
        <v>42</v>
      </c>
      <c r="H26" s="33">
        <v>3182400201</v>
      </c>
      <c r="I26" s="35" t="s">
        <v>91</v>
      </c>
      <c r="J26" s="35" t="s">
        <v>44</v>
      </c>
      <c r="K26" s="36" t="s">
        <v>44</v>
      </c>
      <c r="L26" s="37">
        <v>6168.551419</v>
      </c>
      <c r="M26" s="27" t="s">
        <v>44</v>
      </c>
      <c r="N26" s="27" t="s">
        <v>44</v>
      </c>
      <c r="O26" s="29" t="s">
        <v>45</v>
      </c>
      <c r="P26" s="39">
        <v>31.146367648813072</v>
      </c>
      <c r="Q26" s="35" t="str">
        <f t="shared" si="13"/>
        <v>YES</v>
      </c>
      <c r="R26" s="35" t="s">
        <v>50</v>
      </c>
      <c r="S26" s="29" t="s">
        <v>50</v>
      </c>
      <c r="T26" s="38">
        <v>70949</v>
      </c>
      <c r="U26" s="38">
        <v>40299</v>
      </c>
      <c r="V26" s="38">
        <v>52133</v>
      </c>
      <c r="W26" s="38">
        <v>440238</v>
      </c>
      <c r="X26" s="31">
        <f t="shared" si="0"/>
        <v>0</v>
      </c>
      <c r="Y26" s="31">
        <f t="shared" si="1"/>
        <v>0</v>
      </c>
      <c r="Z26" s="31">
        <f t="shared" si="2"/>
        <v>0</v>
      </c>
      <c r="AA26" s="31">
        <f t="shared" si="3"/>
        <v>0</v>
      </c>
      <c r="AB26" s="31">
        <f t="shared" si="4"/>
        <v>1</v>
      </c>
      <c r="AC26" s="31">
        <f t="shared" si="5"/>
        <v>1</v>
      </c>
      <c r="AD26" s="31" t="str">
        <f t="shared" si="6"/>
        <v>CHECK</v>
      </c>
      <c r="AE26" s="31">
        <f t="shared" si="7"/>
        <v>0</v>
      </c>
      <c r="AF26" s="31" t="str">
        <f t="shared" si="8"/>
        <v>RLISP</v>
      </c>
      <c r="AG26" s="31">
        <f t="shared" si="9"/>
        <v>0</v>
      </c>
      <c r="AH26">
        <f t="shared" si="10"/>
        <v>0</v>
      </c>
      <c r="AI26">
        <f t="shared" si="11"/>
        <v>0</v>
      </c>
      <c r="AJ26">
        <f t="shared" si="12"/>
        <v>0</v>
      </c>
    </row>
    <row r="27" spans="1:36" ht="12.75">
      <c r="A27" s="32">
        <v>2200180</v>
      </c>
      <c r="B27" s="32">
        <v>6</v>
      </c>
      <c r="C27" s="32" t="s">
        <v>102</v>
      </c>
      <c r="D27" s="33" t="s">
        <v>103</v>
      </c>
      <c r="E27" s="33" t="s">
        <v>104</v>
      </c>
      <c r="F27" s="33">
        <v>70634</v>
      </c>
      <c r="G27" s="34">
        <v>938</v>
      </c>
      <c r="H27" s="33">
        <v>3374635551</v>
      </c>
      <c r="I27" s="35" t="s">
        <v>91</v>
      </c>
      <c r="J27" s="35" t="s">
        <v>44</v>
      </c>
      <c r="K27" s="36" t="s">
        <v>44</v>
      </c>
      <c r="L27" s="37">
        <v>5601.369138</v>
      </c>
      <c r="M27" s="27" t="s">
        <v>44</v>
      </c>
      <c r="N27" s="27" t="s">
        <v>44</v>
      </c>
      <c r="O27" s="29" t="s">
        <v>45</v>
      </c>
      <c r="P27" s="39">
        <v>21.547892720306514</v>
      </c>
      <c r="Q27" s="35" t="str">
        <f t="shared" si="13"/>
        <v>YES</v>
      </c>
      <c r="R27" s="35" t="s">
        <v>50</v>
      </c>
      <c r="S27" s="29" t="s">
        <v>50</v>
      </c>
      <c r="T27" s="38">
        <v>40328</v>
      </c>
      <c r="U27" s="38">
        <v>31028</v>
      </c>
      <c r="V27" s="38">
        <v>37106</v>
      </c>
      <c r="W27" s="38">
        <v>264195</v>
      </c>
      <c r="X27" s="31">
        <f t="shared" si="0"/>
        <v>0</v>
      </c>
      <c r="Y27" s="31">
        <f t="shared" si="1"/>
        <v>0</v>
      </c>
      <c r="Z27" s="31">
        <f t="shared" si="2"/>
        <v>0</v>
      </c>
      <c r="AA27" s="31">
        <f t="shared" si="3"/>
        <v>0</v>
      </c>
      <c r="AB27" s="31">
        <f t="shared" si="4"/>
        <v>1</v>
      </c>
      <c r="AC27" s="31">
        <f t="shared" si="5"/>
        <v>1</v>
      </c>
      <c r="AD27" s="31" t="str">
        <f t="shared" si="6"/>
        <v>CHECK</v>
      </c>
      <c r="AE27" s="31">
        <f t="shared" si="7"/>
        <v>0</v>
      </c>
      <c r="AF27" s="31" t="str">
        <f t="shared" si="8"/>
        <v>RLISP</v>
      </c>
      <c r="AG27" s="31">
        <f t="shared" si="9"/>
        <v>0</v>
      </c>
      <c r="AH27">
        <f t="shared" si="10"/>
        <v>0</v>
      </c>
      <c r="AI27">
        <f t="shared" si="11"/>
        <v>0</v>
      </c>
      <c r="AJ27">
        <f t="shared" si="12"/>
        <v>0</v>
      </c>
    </row>
    <row r="28" spans="1:36" ht="12.75">
      <c r="A28" s="32">
        <v>2200210</v>
      </c>
      <c r="B28" s="32">
        <v>7</v>
      </c>
      <c r="C28" s="32" t="s">
        <v>105</v>
      </c>
      <c r="D28" s="33" t="s">
        <v>106</v>
      </c>
      <c r="E28" s="33" t="s">
        <v>107</v>
      </c>
      <c r="F28" s="33">
        <v>71001</v>
      </c>
      <c r="G28" s="34">
        <v>418</v>
      </c>
      <c r="H28" s="33">
        <v>3182639416</v>
      </c>
      <c r="I28" s="35" t="s">
        <v>91</v>
      </c>
      <c r="J28" s="35" t="s">
        <v>44</v>
      </c>
      <c r="K28" s="36" t="s">
        <v>50</v>
      </c>
      <c r="L28" s="37">
        <v>2322.495031</v>
      </c>
      <c r="M28" s="27" t="s">
        <v>44</v>
      </c>
      <c r="N28" s="27" t="s">
        <v>44</v>
      </c>
      <c r="O28" s="29" t="s">
        <v>45</v>
      </c>
      <c r="P28" s="39">
        <v>33.503672947939954</v>
      </c>
      <c r="Q28" s="35" t="str">
        <f t="shared" si="13"/>
        <v>YES</v>
      </c>
      <c r="R28" s="35" t="s">
        <v>50</v>
      </c>
      <c r="S28" s="29" t="s">
        <v>50</v>
      </c>
      <c r="T28" s="38">
        <v>25211</v>
      </c>
      <c r="U28" s="38">
        <v>13050</v>
      </c>
      <c r="V28" s="38">
        <v>17136</v>
      </c>
      <c r="W28" s="38">
        <v>180053</v>
      </c>
      <c r="X28" s="31">
        <f t="shared" si="0"/>
        <v>1</v>
      </c>
      <c r="Y28" s="31">
        <f t="shared" si="1"/>
        <v>0</v>
      </c>
      <c r="Z28" s="31">
        <f t="shared" si="2"/>
        <v>0</v>
      </c>
      <c r="AA28" s="31">
        <f t="shared" si="3"/>
        <v>0</v>
      </c>
      <c r="AB28" s="31">
        <f t="shared" si="4"/>
        <v>1</v>
      </c>
      <c r="AC28" s="31">
        <f t="shared" si="5"/>
        <v>1</v>
      </c>
      <c r="AD28" s="31" t="str">
        <f t="shared" si="6"/>
        <v>CHECK</v>
      </c>
      <c r="AE28" s="31">
        <f t="shared" si="7"/>
        <v>0</v>
      </c>
      <c r="AF28" s="31" t="str">
        <f t="shared" si="8"/>
        <v>RLISP</v>
      </c>
      <c r="AG28" s="31">
        <f t="shared" si="9"/>
        <v>0</v>
      </c>
      <c r="AH28">
        <f t="shared" si="10"/>
        <v>0</v>
      </c>
      <c r="AI28">
        <f t="shared" si="11"/>
        <v>0</v>
      </c>
      <c r="AJ28">
        <f t="shared" si="12"/>
        <v>0</v>
      </c>
    </row>
    <row r="29" spans="1:36" ht="12.75">
      <c r="A29" s="32">
        <v>2200240</v>
      </c>
      <c r="B29" s="32">
        <v>66</v>
      </c>
      <c r="C29" s="32" t="s">
        <v>108</v>
      </c>
      <c r="D29" s="33" t="s">
        <v>109</v>
      </c>
      <c r="E29" s="33" t="s">
        <v>110</v>
      </c>
      <c r="F29" s="33">
        <v>70429</v>
      </c>
      <c r="G29" s="34">
        <v>310</v>
      </c>
      <c r="H29" s="33">
        <v>5047351392</v>
      </c>
      <c r="I29" s="35" t="s">
        <v>91</v>
      </c>
      <c r="J29" s="35" t="s">
        <v>44</v>
      </c>
      <c r="K29" s="36" t="s">
        <v>44</v>
      </c>
      <c r="L29" s="37">
        <v>2784.839998</v>
      </c>
      <c r="M29" s="27" t="s">
        <v>44</v>
      </c>
      <c r="N29" s="27" t="s">
        <v>44</v>
      </c>
      <c r="O29" s="29" t="s">
        <v>45</v>
      </c>
      <c r="P29" s="39">
        <v>40.57040998217469</v>
      </c>
      <c r="Q29" s="35" t="str">
        <f t="shared" si="13"/>
        <v>YES</v>
      </c>
      <c r="R29" s="35" t="s">
        <v>50</v>
      </c>
      <c r="S29" s="29" t="s">
        <v>50</v>
      </c>
      <c r="T29" s="38">
        <v>30295</v>
      </c>
      <c r="U29" s="38">
        <v>16389</v>
      </c>
      <c r="V29" s="38">
        <v>21323</v>
      </c>
      <c r="W29" s="38">
        <v>202411</v>
      </c>
      <c r="X29" s="31">
        <f t="shared" si="0"/>
        <v>0</v>
      </c>
      <c r="Y29" s="31">
        <f t="shared" si="1"/>
        <v>0</v>
      </c>
      <c r="Z29" s="31">
        <f t="shared" si="2"/>
        <v>0</v>
      </c>
      <c r="AA29" s="31">
        <f t="shared" si="3"/>
        <v>0</v>
      </c>
      <c r="AB29" s="31">
        <f t="shared" si="4"/>
        <v>1</v>
      </c>
      <c r="AC29" s="31">
        <f t="shared" si="5"/>
        <v>1</v>
      </c>
      <c r="AD29" s="31" t="str">
        <f t="shared" si="6"/>
        <v>CHECK</v>
      </c>
      <c r="AE29" s="31">
        <f t="shared" si="7"/>
        <v>0</v>
      </c>
      <c r="AF29" s="31" t="str">
        <f t="shared" si="8"/>
        <v>RLISP</v>
      </c>
      <c r="AG29" s="31">
        <f t="shared" si="9"/>
        <v>0</v>
      </c>
      <c r="AH29">
        <f t="shared" si="10"/>
        <v>0</v>
      </c>
      <c r="AI29">
        <f t="shared" si="11"/>
        <v>0</v>
      </c>
      <c r="AJ29">
        <f t="shared" si="12"/>
        <v>0</v>
      </c>
    </row>
    <row r="30" spans="1:36" ht="12.75">
      <c r="A30" s="32">
        <v>2200270</v>
      </c>
      <c r="B30" s="32">
        <v>8</v>
      </c>
      <c r="C30" s="32" t="s">
        <v>111</v>
      </c>
      <c r="D30" s="33" t="s">
        <v>112</v>
      </c>
      <c r="E30" s="33" t="s">
        <v>113</v>
      </c>
      <c r="F30" s="33">
        <v>71006</v>
      </c>
      <c r="G30" s="34">
        <v>2000</v>
      </c>
      <c r="H30" s="33">
        <v>3189652281</v>
      </c>
      <c r="I30" s="35" t="s">
        <v>114</v>
      </c>
      <c r="J30" s="35" t="s">
        <v>44</v>
      </c>
      <c r="K30" s="36" t="s">
        <v>44</v>
      </c>
      <c r="L30" s="37">
        <v>17124.888259</v>
      </c>
      <c r="M30" s="27" t="s">
        <v>44</v>
      </c>
      <c r="N30" s="27" t="s">
        <v>44</v>
      </c>
      <c r="O30" s="29" t="s">
        <v>45</v>
      </c>
      <c r="P30" s="39">
        <v>18.30738873054155</v>
      </c>
      <c r="Q30" s="35" t="str">
        <f t="shared" si="13"/>
        <v>NO</v>
      </c>
      <c r="R30" s="35" t="s">
        <v>44</v>
      </c>
      <c r="S30" s="29" t="s">
        <v>44</v>
      </c>
      <c r="T30" s="38">
        <v>111865</v>
      </c>
      <c r="U30" s="38">
        <v>92619</v>
      </c>
      <c r="V30" s="38">
        <v>110161</v>
      </c>
      <c r="W30" s="38">
        <v>673008</v>
      </c>
      <c r="X30" s="31">
        <f t="shared" si="0"/>
        <v>0</v>
      </c>
      <c r="Y30" s="31">
        <f t="shared" si="1"/>
        <v>0</v>
      </c>
      <c r="Z30" s="31">
        <f t="shared" si="2"/>
        <v>0</v>
      </c>
      <c r="AA30" s="31">
        <f t="shared" si="3"/>
        <v>0</v>
      </c>
      <c r="AB30" s="31">
        <f t="shared" si="4"/>
        <v>0</v>
      </c>
      <c r="AC30" s="31">
        <f t="shared" si="5"/>
        <v>0</v>
      </c>
      <c r="AD30" s="31">
        <f t="shared" si="6"/>
        <v>0</v>
      </c>
      <c r="AE30" s="31">
        <f t="shared" si="7"/>
        <v>0</v>
      </c>
      <c r="AF30" s="31">
        <f t="shared" si="8"/>
        <v>0</v>
      </c>
      <c r="AG30" s="31">
        <f t="shared" si="9"/>
        <v>0</v>
      </c>
      <c r="AH30">
        <f t="shared" si="10"/>
        <v>0</v>
      </c>
      <c r="AI30">
        <f t="shared" si="11"/>
        <v>0</v>
      </c>
      <c r="AJ30">
        <f t="shared" si="12"/>
        <v>0</v>
      </c>
    </row>
    <row r="31" spans="1:36" ht="12.75">
      <c r="A31" s="32">
        <v>2200300</v>
      </c>
      <c r="B31" s="32">
        <v>9</v>
      </c>
      <c r="C31" s="32" t="s">
        <v>115</v>
      </c>
      <c r="D31" s="33" t="s">
        <v>116</v>
      </c>
      <c r="E31" s="33" t="s">
        <v>78</v>
      </c>
      <c r="F31" s="33">
        <v>71130</v>
      </c>
      <c r="G31" s="34">
        <v>2000</v>
      </c>
      <c r="H31" s="33">
        <v>3186366323</v>
      </c>
      <c r="I31" s="35" t="s">
        <v>114</v>
      </c>
      <c r="J31" s="35" t="s">
        <v>44</v>
      </c>
      <c r="K31" s="36" t="s">
        <v>44</v>
      </c>
      <c r="L31" s="37">
        <v>40873.39953</v>
      </c>
      <c r="M31" s="27" t="s">
        <v>44</v>
      </c>
      <c r="N31" s="27" t="s">
        <v>44</v>
      </c>
      <c r="O31" s="29" t="s">
        <v>45</v>
      </c>
      <c r="P31" s="39">
        <v>26.743968191185964</v>
      </c>
      <c r="Q31" s="35" t="str">
        <f t="shared" si="13"/>
        <v>YES</v>
      </c>
      <c r="R31" s="35" t="s">
        <v>44</v>
      </c>
      <c r="S31" s="29" t="s">
        <v>44</v>
      </c>
      <c r="T31" s="38">
        <v>382220</v>
      </c>
      <c r="U31" s="38">
        <v>240823</v>
      </c>
      <c r="V31" s="38">
        <v>299792</v>
      </c>
      <c r="W31" s="38">
        <v>2336085</v>
      </c>
      <c r="X31" s="31">
        <f t="shared" si="0"/>
        <v>0</v>
      </c>
      <c r="Y31" s="31">
        <f t="shared" si="1"/>
        <v>0</v>
      </c>
      <c r="Z31" s="31">
        <f t="shared" si="2"/>
        <v>0</v>
      </c>
      <c r="AA31" s="31">
        <f t="shared" si="3"/>
        <v>0</v>
      </c>
      <c r="AB31" s="31">
        <f t="shared" si="4"/>
        <v>1</v>
      </c>
      <c r="AC31" s="31">
        <f t="shared" si="5"/>
        <v>0</v>
      </c>
      <c r="AD31" s="31">
        <f t="shared" si="6"/>
        <v>0</v>
      </c>
      <c r="AE31" s="31">
        <f t="shared" si="7"/>
        <v>0</v>
      </c>
      <c r="AF31" s="31">
        <f t="shared" si="8"/>
        <v>0</v>
      </c>
      <c r="AG31" s="31">
        <f t="shared" si="9"/>
        <v>0</v>
      </c>
      <c r="AH31">
        <f t="shared" si="10"/>
        <v>0</v>
      </c>
      <c r="AI31">
        <f t="shared" si="11"/>
        <v>0</v>
      </c>
      <c r="AJ31">
        <f t="shared" si="12"/>
        <v>0</v>
      </c>
    </row>
    <row r="32" spans="1:36" ht="12.75">
      <c r="A32" s="32">
        <v>2200330</v>
      </c>
      <c r="B32" s="32">
        <v>10</v>
      </c>
      <c r="C32" s="32" t="s">
        <v>117</v>
      </c>
      <c r="D32" s="33" t="s">
        <v>118</v>
      </c>
      <c r="E32" s="33" t="s">
        <v>119</v>
      </c>
      <c r="F32" s="33">
        <v>70602</v>
      </c>
      <c r="G32" s="34">
        <v>800</v>
      </c>
      <c r="H32" s="33">
        <v>3374911600</v>
      </c>
      <c r="I32" s="35" t="s">
        <v>114</v>
      </c>
      <c r="J32" s="35" t="s">
        <v>44</v>
      </c>
      <c r="K32" s="36" t="s">
        <v>44</v>
      </c>
      <c r="L32" s="37">
        <v>29428.616279</v>
      </c>
      <c r="M32" s="27" t="s">
        <v>44</v>
      </c>
      <c r="N32" s="27" t="s">
        <v>44</v>
      </c>
      <c r="O32" s="29" t="s">
        <v>45</v>
      </c>
      <c r="P32" s="39">
        <v>18.133457005674376</v>
      </c>
      <c r="Q32" s="35" t="str">
        <f t="shared" si="13"/>
        <v>NO</v>
      </c>
      <c r="R32" s="35" t="s">
        <v>44</v>
      </c>
      <c r="S32" s="29" t="s">
        <v>44</v>
      </c>
      <c r="T32" s="38">
        <v>226815</v>
      </c>
      <c r="U32" s="38">
        <v>175818</v>
      </c>
      <c r="V32" s="38">
        <v>209875</v>
      </c>
      <c r="W32" s="38">
        <v>1310250</v>
      </c>
      <c r="X32" s="31">
        <f t="shared" si="0"/>
        <v>0</v>
      </c>
      <c r="Y32" s="31">
        <f t="shared" si="1"/>
        <v>0</v>
      </c>
      <c r="Z32" s="31">
        <f t="shared" si="2"/>
        <v>0</v>
      </c>
      <c r="AA32" s="31">
        <f t="shared" si="3"/>
        <v>0</v>
      </c>
      <c r="AB32" s="31">
        <f t="shared" si="4"/>
        <v>0</v>
      </c>
      <c r="AC32" s="31">
        <f t="shared" si="5"/>
        <v>0</v>
      </c>
      <c r="AD32" s="31">
        <f t="shared" si="6"/>
        <v>0</v>
      </c>
      <c r="AE32" s="31">
        <f t="shared" si="7"/>
        <v>0</v>
      </c>
      <c r="AF32" s="31">
        <f t="shared" si="8"/>
        <v>0</v>
      </c>
      <c r="AG32" s="31">
        <f t="shared" si="9"/>
        <v>0</v>
      </c>
      <c r="AH32">
        <f t="shared" si="10"/>
        <v>0</v>
      </c>
      <c r="AI32">
        <f t="shared" si="11"/>
        <v>0</v>
      </c>
      <c r="AJ32">
        <f t="shared" si="12"/>
        <v>0</v>
      </c>
    </row>
    <row r="33" spans="1:36" ht="12.75">
      <c r="A33" s="32">
        <v>2200360</v>
      </c>
      <c r="B33" s="32">
        <v>11</v>
      </c>
      <c r="C33" s="32" t="s">
        <v>120</v>
      </c>
      <c r="D33" s="33" t="s">
        <v>121</v>
      </c>
      <c r="E33" s="33" t="s">
        <v>122</v>
      </c>
      <c r="F33" s="33">
        <v>71418</v>
      </c>
      <c r="G33" s="34">
        <v>1019</v>
      </c>
      <c r="H33" s="33">
        <v>3186492689</v>
      </c>
      <c r="I33" s="35">
        <v>7</v>
      </c>
      <c r="J33" s="35" t="s">
        <v>50</v>
      </c>
      <c r="K33" s="36" t="s">
        <v>50</v>
      </c>
      <c r="L33" s="37">
        <v>1666.025441</v>
      </c>
      <c r="M33" s="27" t="s">
        <v>44</v>
      </c>
      <c r="N33" s="27" t="s">
        <v>44</v>
      </c>
      <c r="O33" s="29" t="s">
        <v>45</v>
      </c>
      <c r="P33" s="39">
        <v>27.862772369031063</v>
      </c>
      <c r="Q33" s="35" t="str">
        <f t="shared" si="13"/>
        <v>YES</v>
      </c>
      <c r="R33" s="35" t="s">
        <v>50</v>
      </c>
      <c r="S33" s="29" t="s">
        <v>50</v>
      </c>
      <c r="T33" s="38">
        <v>16173</v>
      </c>
      <c r="U33" s="38">
        <v>9073</v>
      </c>
      <c r="V33" s="38">
        <v>11291</v>
      </c>
      <c r="W33" s="38">
        <v>104884</v>
      </c>
      <c r="X33" s="31">
        <f t="shared" si="0"/>
        <v>1</v>
      </c>
      <c r="Y33" s="31">
        <f t="shared" si="1"/>
        <v>0</v>
      </c>
      <c r="Z33" s="31">
        <f t="shared" si="2"/>
        <v>0</v>
      </c>
      <c r="AA33" s="31">
        <f t="shared" si="3"/>
        <v>0</v>
      </c>
      <c r="AB33" s="31">
        <f t="shared" si="4"/>
        <v>1</v>
      </c>
      <c r="AC33" s="31">
        <f t="shared" si="5"/>
        <v>1</v>
      </c>
      <c r="AD33" s="31" t="str">
        <f t="shared" si="6"/>
        <v>CHECK</v>
      </c>
      <c r="AE33" s="31">
        <f t="shared" si="7"/>
        <v>0</v>
      </c>
      <c r="AF33" s="31" t="str">
        <f t="shared" si="8"/>
        <v>RLISP</v>
      </c>
      <c r="AG33" s="31">
        <f t="shared" si="9"/>
        <v>0</v>
      </c>
      <c r="AH33">
        <f t="shared" si="10"/>
        <v>0</v>
      </c>
      <c r="AI33">
        <f t="shared" si="11"/>
        <v>0</v>
      </c>
      <c r="AJ33">
        <f t="shared" si="12"/>
        <v>0</v>
      </c>
    </row>
    <row r="34" spans="1:36" ht="12.75">
      <c r="A34" s="32">
        <v>2200390</v>
      </c>
      <c r="B34" s="32">
        <v>12</v>
      </c>
      <c r="C34" s="32" t="s">
        <v>123</v>
      </c>
      <c r="D34" s="33" t="s">
        <v>124</v>
      </c>
      <c r="E34" s="33" t="s">
        <v>125</v>
      </c>
      <c r="F34" s="33">
        <v>70631</v>
      </c>
      <c r="G34" s="34" t="s">
        <v>42</v>
      </c>
      <c r="H34" s="33">
        <v>3377755784</v>
      </c>
      <c r="I34" s="35">
        <v>7</v>
      </c>
      <c r="J34" s="35" t="s">
        <v>50</v>
      </c>
      <c r="K34" s="36" t="s">
        <v>50</v>
      </c>
      <c r="L34" s="37">
        <v>1782.92154</v>
      </c>
      <c r="M34" s="27" t="s">
        <v>44</v>
      </c>
      <c r="N34" s="27" t="s">
        <v>44</v>
      </c>
      <c r="O34" s="29" t="s">
        <v>45</v>
      </c>
      <c r="P34" s="39">
        <v>15.895800106326421</v>
      </c>
      <c r="Q34" s="35" t="str">
        <f t="shared" si="13"/>
        <v>NO</v>
      </c>
      <c r="R34" s="35" t="s">
        <v>50</v>
      </c>
      <c r="S34" s="29" t="s">
        <v>44</v>
      </c>
      <c r="T34" s="38">
        <v>11612</v>
      </c>
      <c r="U34" s="38">
        <v>9792</v>
      </c>
      <c r="V34" s="38">
        <v>11453</v>
      </c>
      <c r="W34" s="38">
        <v>61979</v>
      </c>
      <c r="X34" s="31">
        <f t="shared" si="0"/>
        <v>1</v>
      </c>
      <c r="Y34" s="31">
        <f t="shared" si="1"/>
        <v>0</v>
      </c>
      <c r="Z34" s="31">
        <f t="shared" si="2"/>
        <v>0</v>
      </c>
      <c r="AA34" s="31">
        <f t="shared" si="3"/>
        <v>0</v>
      </c>
      <c r="AB34" s="31">
        <f t="shared" si="4"/>
        <v>0</v>
      </c>
      <c r="AC34" s="31">
        <f t="shared" si="5"/>
        <v>1</v>
      </c>
      <c r="AD34" s="31">
        <f t="shared" si="6"/>
        <v>0</v>
      </c>
      <c r="AE34" s="31">
        <f t="shared" si="7"/>
        <v>0</v>
      </c>
      <c r="AF34" s="31">
        <f t="shared" si="8"/>
        <v>0</v>
      </c>
      <c r="AG34" s="31">
        <f t="shared" si="9"/>
        <v>0</v>
      </c>
      <c r="AH34">
        <f t="shared" si="10"/>
        <v>0</v>
      </c>
      <c r="AI34">
        <f t="shared" si="11"/>
        <v>0</v>
      </c>
      <c r="AJ34">
        <f t="shared" si="12"/>
        <v>0</v>
      </c>
    </row>
    <row r="35" spans="1:36" ht="12.75">
      <c r="A35" s="32">
        <v>2200420</v>
      </c>
      <c r="B35" s="32">
        <v>13</v>
      </c>
      <c r="C35" s="32" t="s">
        <v>126</v>
      </c>
      <c r="D35" s="33" t="s">
        <v>127</v>
      </c>
      <c r="E35" s="33" t="s">
        <v>128</v>
      </c>
      <c r="F35" s="33">
        <v>71340</v>
      </c>
      <c r="G35" s="34">
        <v>290</v>
      </c>
      <c r="H35" s="33">
        <v>3187445727</v>
      </c>
      <c r="I35" s="35" t="s">
        <v>91</v>
      </c>
      <c r="J35" s="35" t="s">
        <v>44</v>
      </c>
      <c r="K35" s="36" t="s">
        <v>44</v>
      </c>
      <c r="L35" s="37">
        <v>1742.016537</v>
      </c>
      <c r="M35" s="27" t="s">
        <v>44</v>
      </c>
      <c r="N35" s="27" t="s">
        <v>44</v>
      </c>
      <c r="O35" s="29" t="s">
        <v>45</v>
      </c>
      <c r="P35" s="39">
        <v>33.837111670864815</v>
      </c>
      <c r="Q35" s="35" t="str">
        <f t="shared" si="13"/>
        <v>YES</v>
      </c>
      <c r="R35" s="35" t="s">
        <v>50</v>
      </c>
      <c r="S35" s="29" t="s">
        <v>50</v>
      </c>
      <c r="T35" s="38">
        <v>19766</v>
      </c>
      <c r="U35" s="38">
        <v>9520</v>
      </c>
      <c r="V35" s="38">
        <v>12154</v>
      </c>
      <c r="W35" s="38">
        <v>135423</v>
      </c>
      <c r="X35" s="31">
        <f t="shared" si="0"/>
        <v>0</v>
      </c>
      <c r="Y35" s="31">
        <f t="shared" si="1"/>
        <v>0</v>
      </c>
      <c r="Z35" s="31">
        <f t="shared" si="2"/>
        <v>0</v>
      </c>
      <c r="AA35" s="31">
        <f t="shared" si="3"/>
        <v>0</v>
      </c>
      <c r="AB35" s="31">
        <f t="shared" si="4"/>
        <v>1</v>
      </c>
      <c r="AC35" s="31">
        <f t="shared" si="5"/>
        <v>1</v>
      </c>
      <c r="AD35" s="31" t="str">
        <f t="shared" si="6"/>
        <v>CHECK</v>
      </c>
      <c r="AE35" s="31">
        <f t="shared" si="7"/>
        <v>0</v>
      </c>
      <c r="AF35" s="31" t="str">
        <f t="shared" si="8"/>
        <v>RLISP</v>
      </c>
      <c r="AG35" s="31">
        <f t="shared" si="9"/>
        <v>0</v>
      </c>
      <c r="AH35">
        <f t="shared" si="10"/>
        <v>0</v>
      </c>
      <c r="AI35">
        <f t="shared" si="11"/>
        <v>0</v>
      </c>
      <c r="AJ35">
        <f t="shared" si="12"/>
        <v>0</v>
      </c>
    </row>
    <row r="36" spans="1:36" ht="12.75">
      <c r="A36" s="32">
        <v>2200450</v>
      </c>
      <c r="B36" s="32">
        <v>14</v>
      </c>
      <c r="C36" s="32" t="s">
        <v>129</v>
      </c>
      <c r="D36" s="33" t="s">
        <v>130</v>
      </c>
      <c r="E36" s="33" t="s">
        <v>131</v>
      </c>
      <c r="F36" s="33">
        <v>71040</v>
      </c>
      <c r="G36" s="34">
        <v>600</v>
      </c>
      <c r="H36" s="33">
        <v>3189273502</v>
      </c>
      <c r="I36" s="35" t="s">
        <v>91</v>
      </c>
      <c r="J36" s="35" t="s">
        <v>44</v>
      </c>
      <c r="K36" s="36" t="s">
        <v>44</v>
      </c>
      <c r="L36" s="37">
        <v>2538.869297</v>
      </c>
      <c r="M36" s="27" t="s">
        <v>44</v>
      </c>
      <c r="N36" s="27" t="s">
        <v>44</v>
      </c>
      <c r="O36" s="29" t="s">
        <v>45</v>
      </c>
      <c r="P36" s="39">
        <v>33.432539682539684</v>
      </c>
      <c r="Q36" s="35" t="str">
        <f t="shared" si="13"/>
        <v>YES</v>
      </c>
      <c r="R36" s="35" t="s">
        <v>50</v>
      </c>
      <c r="S36" s="29" t="s">
        <v>50</v>
      </c>
      <c r="T36" s="38">
        <v>25376</v>
      </c>
      <c r="U36" s="38">
        <v>15381</v>
      </c>
      <c r="V36" s="38">
        <v>19929</v>
      </c>
      <c r="W36" s="38">
        <v>180249</v>
      </c>
      <c r="X36" s="31">
        <f t="shared" si="0"/>
        <v>0</v>
      </c>
      <c r="Y36" s="31">
        <f t="shared" si="1"/>
        <v>0</v>
      </c>
      <c r="Z36" s="31">
        <f t="shared" si="2"/>
        <v>0</v>
      </c>
      <c r="AA36" s="31">
        <f t="shared" si="3"/>
        <v>0</v>
      </c>
      <c r="AB36" s="31">
        <f t="shared" si="4"/>
        <v>1</v>
      </c>
      <c r="AC36" s="31">
        <f t="shared" si="5"/>
        <v>1</v>
      </c>
      <c r="AD36" s="31" t="str">
        <f t="shared" si="6"/>
        <v>CHECK</v>
      </c>
      <c r="AE36" s="31">
        <f t="shared" si="7"/>
        <v>0</v>
      </c>
      <c r="AF36" s="31" t="str">
        <f t="shared" si="8"/>
        <v>RLISP</v>
      </c>
      <c r="AG36" s="31">
        <f t="shared" si="9"/>
        <v>0</v>
      </c>
      <c r="AH36">
        <f t="shared" si="10"/>
        <v>0</v>
      </c>
      <c r="AI36">
        <f t="shared" si="11"/>
        <v>0</v>
      </c>
      <c r="AJ36">
        <f t="shared" si="12"/>
        <v>0</v>
      </c>
    </row>
    <row r="37" spans="1:36" ht="12.75">
      <c r="A37" s="32">
        <v>2200480</v>
      </c>
      <c r="B37" s="32">
        <v>15</v>
      </c>
      <c r="C37" s="32" t="s">
        <v>132</v>
      </c>
      <c r="D37" s="33" t="s">
        <v>133</v>
      </c>
      <c r="E37" s="33" t="s">
        <v>134</v>
      </c>
      <c r="F37" s="33">
        <v>71373</v>
      </c>
      <c r="G37" s="34">
        <v>950</v>
      </c>
      <c r="H37" s="33">
        <v>3183364226</v>
      </c>
      <c r="I37" s="35" t="s">
        <v>91</v>
      </c>
      <c r="J37" s="35" t="s">
        <v>44</v>
      </c>
      <c r="K37" s="36" t="s">
        <v>44</v>
      </c>
      <c r="L37" s="37">
        <v>3515.168002</v>
      </c>
      <c r="M37" s="27" t="s">
        <v>44</v>
      </c>
      <c r="N37" s="27" t="s">
        <v>44</v>
      </c>
      <c r="O37" s="29" t="s">
        <v>45</v>
      </c>
      <c r="P37" s="39">
        <v>32.73008165967777</v>
      </c>
      <c r="Q37" s="35" t="str">
        <f t="shared" si="13"/>
        <v>YES</v>
      </c>
      <c r="R37" s="35" t="s">
        <v>50</v>
      </c>
      <c r="S37" s="29" t="s">
        <v>50</v>
      </c>
      <c r="T37" s="38">
        <v>38281</v>
      </c>
      <c r="U37" s="38">
        <v>20256</v>
      </c>
      <c r="V37" s="38">
        <v>26623</v>
      </c>
      <c r="W37" s="38">
        <v>256236</v>
      </c>
      <c r="X37" s="31">
        <f t="shared" si="0"/>
        <v>0</v>
      </c>
      <c r="Y37" s="31">
        <f t="shared" si="1"/>
        <v>0</v>
      </c>
      <c r="Z37" s="31">
        <f t="shared" si="2"/>
        <v>0</v>
      </c>
      <c r="AA37" s="31">
        <f t="shared" si="3"/>
        <v>0</v>
      </c>
      <c r="AB37" s="31">
        <f t="shared" si="4"/>
        <v>1</v>
      </c>
      <c r="AC37" s="31">
        <f t="shared" si="5"/>
        <v>1</v>
      </c>
      <c r="AD37" s="31" t="str">
        <f t="shared" si="6"/>
        <v>CHECK</v>
      </c>
      <c r="AE37" s="31">
        <f t="shared" si="7"/>
        <v>0</v>
      </c>
      <c r="AF37" s="31" t="str">
        <f t="shared" si="8"/>
        <v>RLISP</v>
      </c>
      <c r="AG37" s="31">
        <f t="shared" si="9"/>
        <v>0</v>
      </c>
      <c r="AH37">
        <f t="shared" si="10"/>
        <v>0</v>
      </c>
      <c r="AI37">
        <f t="shared" si="11"/>
        <v>0</v>
      </c>
      <c r="AJ37">
        <f t="shared" si="12"/>
        <v>0</v>
      </c>
    </row>
    <row r="38" spans="1:36" ht="12.75">
      <c r="A38" s="32">
        <v>2200510</v>
      </c>
      <c r="B38" s="32">
        <v>16</v>
      </c>
      <c r="C38" s="32" t="s">
        <v>135</v>
      </c>
      <c r="D38" s="33" t="s">
        <v>136</v>
      </c>
      <c r="E38" s="33" t="s">
        <v>137</v>
      </c>
      <c r="F38" s="33">
        <v>71052</v>
      </c>
      <c r="G38" s="34" t="s">
        <v>42</v>
      </c>
      <c r="H38" s="33">
        <v>3188722836</v>
      </c>
      <c r="I38" s="35" t="s">
        <v>91</v>
      </c>
      <c r="J38" s="35" t="s">
        <v>44</v>
      </c>
      <c r="K38" s="36" t="s">
        <v>50</v>
      </c>
      <c r="L38" s="37">
        <v>4590.32142</v>
      </c>
      <c r="M38" s="27" t="s">
        <v>44</v>
      </c>
      <c r="N38" s="27" t="s">
        <v>44</v>
      </c>
      <c r="O38" s="29" t="s">
        <v>45</v>
      </c>
      <c r="P38" s="39">
        <v>30.005737234652898</v>
      </c>
      <c r="Q38" s="35" t="str">
        <f t="shared" si="13"/>
        <v>YES</v>
      </c>
      <c r="R38" s="35" t="s">
        <v>50</v>
      </c>
      <c r="S38" s="29" t="s">
        <v>50</v>
      </c>
      <c r="T38" s="38">
        <v>43067</v>
      </c>
      <c r="U38" s="38">
        <v>141920</v>
      </c>
      <c r="V38" s="38">
        <v>33436</v>
      </c>
      <c r="W38" s="38">
        <v>280695</v>
      </c>
      <c r="X38" s="31">
        <f t="shared" si="0"/>
        <v>1</v>
      </c>
      <c r="Y38" s="31">
        <f t="shared" si="1"/>
        <v>0</v>
      </c>
      <c r="Z38" s="31">
        <f t="shared" si="2"/>
        <v>0</v>
      </c>
      <c r="AA38" s="31">
        <f t="shared" si="3"/>
        <v>0</v>
      </c>
      <c r="AB38" s="31">
        <f t="shared" si="4"/>
        <v>1</v>
      </c>
      <c r="AC38" s="31">
        <f t="shared" si="5"/>
        <v>1</v>
      </c>
      <c r="AD38" s="31" t="str">
        <f t="shared" si="6"/>
        <v>CHECK</v>
      </c>
      <c r="AE38" s="31">
        <f t="shared" si="7"/>
        <v>0</v>
      </c>
      <c r="AF38" s="31" t="str">
        <f t="shared" si="8"/>
        <v>RLISP</v>
      </c>
      <c r="AG38" s="31">
        <f t="shared" si="9"/>
        <v>0</v>
      </c>
      <c r="AH38">
        <f t="shared" si="10"/>
        <v>0</v>
      </c>
      <c r="AI38">
        <f t="shared" si="11"/>
        <v>0</v>
      </c>
      <c r="AJ38">
        <f t="shared" si="12"/>
        <v>0</v>
      </c>
    </row>
    <row r="39" spans="1:36" ht="12.75">
      <c r="A39" s="32">
        <v>2200540</v>
      </c>
      <c r="B39" s="32">
        <v>17</v>
      </c>
      <c r="C39" s="32" t="s">
        <v>138</v>
      </c>
      <c r="D39" s="33" t="s">
        <v>139</v>
      </c>
      <c r="E39" s="33" t="s">
        <v>41</v>
      </c>
      <c r="F39" s="33">
        <v>70821</v>
      </c>
      <c r="G39" s="34">
        <v>2950</v>
      </c>
      <c r="H39" s="33">
        <v>2259225618</v>
      </c>
      <c r="I39" s="35" t="s">
        <v>140</v>
      </c>
      <c r="J39" s="35" t="s">
        <v>44</v>
      </c>
      <c r="K39" s="36" t="s">
        <v>44</v>
      </c>
      <c r="L39" s="37">
        <v>48908.196598</v>
      </c>
      <c r="M39" s="27" t="s">
        <v>44</v>
      </c>
      <c r="N39" s="27" t="s">
        <v>44</v>
      </c>
      <c r="O39" s="29" t="s">
        <v>45</v>
      </c>
      <c r="P39" s="39">
        <v>20.89562262427637</v>
      </c>
      <c r="Q39" s="35" t="str">
        <f t="shared" si="13"/>
        <v>YES</v>
      </c>
      <c r="R39" s="35" t="s">
        <v>44</v>
      </c>
      <c r="S39" s="29" t="s">
        <v>44</v>
      </c>
      <c r="T39" s="38">
        <v>488479</v>
      </c>
      <c r="U39" s="38">
        <v>370401</v>
      </c>
      <c r="V39" s="38">
        <v>456557</v>
      </c>
      <c r="W39" s="38">
        <v>2988252</v>
      </c>
      <c r="X39" s="31">
        <f t="shared" si="0"/>
        <v>0</v>
      </c>
      <c r="Y39" s="31">
        <f t="shared" si="1"/>
        <v>0</v>
      </c>
      <c r="Z39" s="31">
        <f t="shared" si="2"/>
        <v>0</v>
      </c>
      <c r="AA39" s="31">
        <f t="shared" si="3"/>
        <v>0</v>
      </c>
      <c r="AB39" s="31">
        <f t="shared" si="4"/>
        <v>1</v>
      </c>
      <c r="AC39" s="31">
        <f t="shared" si="5"/>
        <v>0</v>
      </c>
      <c r="AD39" s="31">
        <f t="shared" si="6"/>
        <v>0</v>
      </c>
      <c r="AE39" s="31">
        <f t="shared" si="7"/>
        <v>0</v>
      </c>
      <c r="AF39" s="31">
        <f t="shared" si="8"/>
        <v>0</v>
      </c>
      <c r="AG39" s="31">
        <f t="shared" si="9"/>
        <v>0</v>
      </c>
      <c r="AH39">
        <f t="shared" si="10"/>
        <v>0</v>
      </c>
      <c r="AI39">
        <f t="shared" si="11"/>
        <v>0</v>
      </c>
      <c r="AJ39">
        <f t="shared" si="12"/>
        <v>0</v>
      </c>
    </row>
    <row r="40" spans="1:36" ht="12.75">
      <c r="A40" s="32">
        <v>2200570</v>
      </c>
      <c r="B40" s="32">
        <v>18</v>
      </c>
      <c r="C40" s="32" t="s">
        <v>141</v>
      </c>
      <c r="D40" s="33" t="s">
        <v>142</v>
      </c>
      <c r="E40" s="33" t="s">
        <v>143</v>
      </c>
      <c r="F40" s="33">
        <v>71254</v>
      </c>
      <c r="G40" s="34">
        <v>792</v>
      </c>
      <c r="H40" s="33">
        <v>3185592222</v>
      </c>
      <c r="I40" s="35" t="s">
        <v>91</v>
      </c>
      <c r="J40" s="35" t="s">
        <v>44</v>
      </c>
      <c r="K40" s="36" t="s">
        <v>44</v>
      </c>
      <c r="L40" s="37">
        <v>1666.426763</v>
      </c>
      <c r="M40" s="27" t="s">
        <v>44</v>
      </c>
      <c r="N40" s="27" t="s">
        <v>44</v>
      </c>
      <c r="O40" s="29" t="s">
        <v>45</v>
      </c>
      <c r="P40" s="39">
        <v>51.513802315227075</v>
      </c>
      <c r="Q40" s="35" t="str">
        <f t="shared" si="13"/>
        <v>YES</v>
      </c>
      <c r="R40" s="35" t="s">
        <v>50</v>
      </c>
      <c r="S40" s="29" t="s">
        <v>50</v>
      </c>
      <c r="T40" s="38">
        <v>28511</v>
      </c>
      <c r="U40" s="38">
        <v>10315</v>
      </c>
      <c r="V40" s="38">
        <v>14293</v>
      </c>
      <c r="W40" s="38">
        <v>188424</v>
      </c>
      <c r="X40" s="31">
        <f t="shared" si="0"/>
        <v>0</v>
      </c>
      <c r="Y40" s="31">
        <f t="shared" si="1"/>
        <v>0</v>
      </c>
      <c r="Z40" s="31">
        <f t="shared" si="2"/>
        <v>0</v>
      </c>
      <c r="AA40" s="31">
        <f t="shared" si="3"/>
        <v>0</v>
      </c>
      <c r="AB40" s="31">
        <f t="shared" si="4"/>
        <v>1</v>
      </c>
      <c r="AC40" s="31">
        <f t="shared" si="5"/>
        <v>1</v>
      </c>
      <c r="AD40" s="31" t="str">
        <f t="shared" si="6"/>
        <v>CHECK</v>
      </c>
      <c r="AE40" s="31">
        <f t="shared" si="7"/>
        <v>0</v>
      </c>
      <c r="AF40" s="31" t="str">
        <f t="shared" si="8"/>
        <v>RLISP</v>
      </c>
      <c r="AG40" s="31">
        <f t="shared" si="9"/>
        <v>0</v>
      </c>
      <c r="AH40">
        <f t="shared" si="10"/>
        <v>0</v>
      </c>
      <c r="AI40">
        <f t="shared" si="11"/>
        <v>0</v>
      </c>
      <c r="AJ40">
        <f t="shared" si="12"/>
        <v>0</v>
      </c>
    </row>
    <row r="41" spans="1:36" ht="12.75">
      <c r="A41" s="32">
        <v>2200600</v>
      </c>
      <c r="B41" s="32">
        <v>19</v>
      </c>
      <c r="C41" s="32" t="s">
        <v>144</v>
      </c>
      <c r="D41" s="33" t="s">
        <v>145</v>
      </c>
      <c r="E41" s="33" t="s">
        <v>146</v>
      </c>
      <c r="F41" s="33">
        <v>70722</v>
      </c>
      <c r="G41" s="34">
        <v>397</v>
      </c>
      <c r="H41" s="33">
        <v>2256833040</v>
      </c>
      <c r="I41" s="35" t="s">
        <v>91</v>
      </c>
      <c r="J41" s="35" t="s">
        <v>44</v>
      </c>
      <c r="K41" s="36" t="s">
        <v>50</v>
      </c>
      <c r="L41" s="37">
        <v>2343.672922</v>
      </c>
      <c r="M41" s="27" t="s">
        <v>44</v>
      </c>
      <c r="N41" s="27" t="s">
        <v>44</v>
      </c>
      <c r="O41" s="29" t="s">
        <v>45</v>
      </c>
      <c r="P41" s="39">
        <v>26.144550313734605</v>
      </c>
      <c r="Q41" s="35" t="str">
        <f t="shared" si="13"/>
        <v>YES</v>
      </c>
      <c r="R41" s="35" t="s">
        <v>50</v>
      </c>
      <c r="S41" s="29" t="s">
        <v>50</v>
      </c>
      <c r="T41" s="38">
        <v>27453</v>
      </c>
      <c r="U41" s="38">
        <v>15826</v>
      </c>
      <c r="V41" s="38">
        <v>20884</v>
      </c>
      <c r="W41" s="38">
        <v>190025</v>
      </c>
      <c r="X41" s="31">
        <f t="shared" si="0"/>
        <v>1</v>
      </c>
      <c r="Y41" s="31">
        <f t="shared" si="1"/>
        <v>0</v>
      </c>
      <c r="Z41" s="31">
        <f t="shared" si="2"/>
        <v>0</v>
      </c>
      <c r="AA41" s="31">
        <f t="shared" si="3"/>
        <v>0</v>
      </c>
      <c r="AB41" s="31">
        <f t="shared" si="4"/>
        <v>1</v>
      </c>
      <c r="AC41" s="31">
        <f t="shared" si="5"/>
        <v>1</v>
      </c>
      <c r="AD41" s="31" t="str">
        <f t="shared" si="6"/>
        <v>CHECK</v>
      </c>
      <c r="AE41" s="31">
        <f t="shared" si="7"/>
        <v>0</v>
      </c>
      <c r="AF41" s="31" t="str">
        <f t="shared" si="8"/>
        <v>RLISP</v>
      </c>
      <c r="AG41" s="31">
        <f t="shared" si="9"/>
        <v>0</v>
      </c>
      <c r="AH41">
        <f t="shared" si="10"/>
        <v>0</v>
      </c>
      <c r="AI41">
        <f t="shared" si="11"/>
        <v>0</v>
      </c>
      <c r="AJ41">
        <f t="shared" si="12"/>
        <v>0</v>
      </c>
    </row>
    <row r="42" spans="1:36" ht="12.75">
      <c r="A42" s="32">
        <v>2200630</v>
      </c>
      <c r="B42" s="32">
        <v>20</v>
      </c>
      <c r="C42" s="32" t="s">
        <v>147</v>
      </c>
      <c r="D42" s="33" t="s">
        <v>148</v>
      </c>
      <c r="E42" s="33" t="s">
        <v>149</v>
      </c>
      <c r="F42" s="33">
        <v>70586</v>
      </c>
      <c r="G42" s="34" t="s">
        <v>42</v>
      </c>
      <c r="H42" s="33">
        <v>3373636651</v>
      </c>
      <c r="I42" s="35" t="s">
        <v>91</v>
      </c>
      <c r="J42" s="35" t="s">
        <v>44</v>
      </c>
      <c r="K42" s="36" t="s">
        <v>44</v>
      </c>
      <c r="L42" s="37">
        <v>5592.313901</v>
      </c>
      <c r="M42" s="27" t="s">
        <v>44</v>
      </c>
      <c r="N42" s="27" t="s">
        <v>44</v>
      </c>
      <c r="O42" s="29" t="s">
        <v>45</v>
      </c>
      <c r="P42" s="39">
        <v>32.85279724904113</v>
      </c>
      <c r="Q42" s="35" t="str">
        <f t="shared" si="13"/>
        <v>YES</v>
      </c>
      <c r="R42" s="35" t="s">
        <v>50</v>
      </c>
      <c r="S42" s="29" t="s">
        <v>50</v>
      </c>
      <c r="T42" s="38">
        <v>61320</v>
      </c>
      <c r="U42" s="38">
        <v>35339</v>
      </c>
      <c r="V42" s="38">
        <v>45771</v>
      </c>
      <c r="W42" s="38">
        <v>430892</v>
      </c>
      <c r="X42" s="31">
        <f t="shared" si="0"/>
        <v>0</v>
      </c>
      <c r="Y42" s="31">
        <f t="shared" si="1"/>
        <v>0</v>
      </c>
      <c r="Z42" s="31">
        <f t="shared" si="2"/>
        <v>0</v>
      </c>
      <c r="AA42" s="31">
        <f t="shared" si="3"/>
        <v>0</v>
      </c>
      <c r="AB42" s="31">
        <f t="shared" si="4"/>
        <v>1</v>
      </c>
      <c r="AC42" s="31">
        <f t="shared" si="5"/>
        <v>1</v>
      </c>
      <c r="AD42" s="31" t="str">
        <f t="shared" si="6"/>
        <v>CHECK</v>
      </c>
      <c r="AE42" s="31">
        <f t="shared" si="7"/>
        <v>0</v>
      </c>
      <c r="AF42" s="31" t="str">
        <f t="shared" si="8"/>
        <v>RLISP</v>
      </c>
      <c r="AG42" s="31">
        <f t="shared" si="9"/>
        <v>0</v>
      </c>
      <c r="AH42">
        <f t="shared" si="10"/>
        <v>0</v>
      </c>
      <c r="AI42">
        <f t="shared" si="11"/>
        <v>0</v>
      </c>
      <c r="AJ42">
        <f t="shared" si="12"/>
        <v>0</v>
      </c>
    </row>
    <row r="43" spans="1:36" ht="12.75">
      <c r="A43" s="32">
        <v>2200660</v>
      </c>
      <c r="B43" s="32">
        <v>21</v>
      </c>
      <c r="C43" s="32" t="s">
        <v>150</v>
      </c>
      <c r="D43" s="33" t="s">
        <v>151</v>
      </c>
      <c r="E43" s="33" t="s">
        <v>152</v>
      </c>
      <c r="F43" s="33">
        <v>71295</v>
      </c>
      <c r="G43" s="34" t="s">
        <v>42</v>
      </c>
      <c r="H43" s="33">
        <v>3184359046</v>
      </c>
      <c r="I43" s="35" t="s">
        <v>91</v>
      </c>
      <c r="J43" s="35" t="s">
        <v>44</v>
      </c>
      <c r="K43" s="36" t="s">
        <v>50</v>
      </c>
      <c r="L43" s="37">
        <v>3395.230562</v>
      </c>
      <c r="M43" s="27" t="s">
        <v>44</v>
      </c>
      <c r="N43" s="27" t="s">
        <v>44</v>
      </c>
      <c r="O43" s="29" t="s">
        <v>45</v>
      </c>
      <c r="P43" s="39">
        <v>35.60390402602684</v>
      </c>
      <c r="Q43" s="35" t="str">
        <f t="shared" si="13"/>
        <v>YES</v>
      </c>
      <c r="R43" s="35" t="s">
        <v>50</v>
      </c>
      <c r="S43" s="29" t="s">
        <v>50</v>
      </c>
      <c r="T43" s="38">
        <v>41864</v>
      </c>
      <c r="U43" s="38">
        <v>20784</v>
      </c>
      <c r="V43" s="38">
        <v>27192</v>
      </c>
      <c r="W43" s="38">
        <v>294638</v>
      </c>
      <c r="X43" s="31">
        <f t="shared" si="0"/>
        <v>1</v>
      </c>
      <c r="Y43" s="31">
        <f t="shared" si="1"/>
        <v>0</v>
      </c>
      <c r="Z43" s="31">
        <f t="shared" si="2"/>
        <v>0</v>
      </c>
      <c r="AA43" s="31">
        <f t="shared" si="3"/>
        <v>0</v>
      </c>
      <c r="AB43" s="31">
        <f t="shared" si="4"/>
        <v>1</v>
      </c>
      <c r="AC43" s="31">
        <f t="shared" si="5"/>
        <v>1</v>
      </c>
      <c r="AD43" s="31" t="str">
        <f t="shared" si="6"/>
        <v>CHECK</v>
      </c>
      <c r="AE43" s="31">
        <f t="shared" si="7"/>
        <v>0</v>
      </c>
      <c r="AF43" s="31" t="str">
        <f t="shared" si="8"/>
        <v>RLISP</v>
      </c>
      <c r="AG43" s="31">
        <f t="shared" si="9"/>
        <v>0</v>
      </c>
      <c r="AH43">
        <f t="shared" si="10"/>
        <v>0</v>
      </c>
      <c r="AI43">
        <f t="shared" si="11"/>
        <v>0</v>
      </c>
      <c r="AJ43">
        <f t="shared" si="12"/>
        <v>0</v>
      </c>
    </row>
    <row r="44" spans="1:36" ht="12.75">
      <c r="A44" s="32">
        <v>2200690</v>
      </c>
      <c r="B44" s="32">
        <v>22</v>
      </c>
      <c r="C44" s="32" t="s">
        <v>153</v>
      </c>
      <c r="D44" s="33" t="s">
        <v>154</v>
      </c>
      <c r="E44" s="33" t="s">
        <v>155</v>
      </c>
      <c r="F44" s="33">
        <v>71417</v>
      </c>
      <c r="G44" s="34">
        <v>208</v>
      </c>
      <c r="H44" s="33">
        <v>3186273274</v>
      </c>
      <c r="I44" s="35" t="s">
        <v>156</v>
      </c>
      <c r="J44" s="35" t="s">
        <v>50</v>
      </c>
      <c r="K44" s="36" t="s">
        <v>50</v>
      </c>
      <c r="L44" s="37">
        <v>3240.974038</v>
      </c>
      <c r="M44" s="27" t="s">
        <v>44</v>
      </c>
      <c r="N44" s="27" t="s">
        <v>44</v>
      </c>
      <c r="O44" s="29" t="s">
        <v>45</v>
      </c>
      <c r="P44" s="39">
        <v>25.26602326156892</v>
      </c>
      <c r="Q44" s="35" t="str">
        <f t="shared" si="13"/>
        <v>YES</v>
      </c>
      <c r="R44" s="35" t="s">
        <v>50</v>
      </c>
      <c r="S44" s="29" t="s">
        <v>50</v>
      </c>
      <c r="T44" s="38">
        <v>26860</v>
      </c>
      <c r="U44" s="38">
        <v>18297</v>
      </c>
      <c r="V44" s="38">
        <v>22762</v>
      </c>
      <c r="W44" s="38">
        <v>183537</v>
      </c>
      <c r="X44" s="31">
        <f t="shared" si="0"/>
        <v>1</v>
      </c>
      <c r="Y44" s="31">
        <f t="shared" si="1"/>
        <v>0</v>
      </c>
      <c r="Z44" s="31">
        <f t="shared" si="2"/>
        <v>0</v>
      </c>
      <c r="AA44" s="31">
        <f t="shared" si="3"/>
        <v>0</v>
      </c>
      <c r="AB44" s="31">
        <f t="shared" si="4"/>
        <v>1</v>
      </c>
      <c r="AC44" s="31">
        <f t="shared" si="5"/>
        <v>1</v>
      </c>
      <c r="AD44" s="31" t="str">
        <f t="shared" si="6"/>
        <v>CHECK</v>
      </c>
      <c r="AE44" s="31">
        <f t="shared" si="7"/>
        <v>0</v>
      </c>
      <c r="AF44" s="31" t="str">
        <f t="shared" si="8"/>
        <v>RLISP</v>
      </c>
      <c r="AG44" s="31">
        <f t="shared" si="9"/>
        <v>0</v>
      </c>
      <c r="AH44">
        <f t="shared" si="10"/>
        <v>0</v>
      </c>
      <c r="AI44">
        <f t="shared" si="11"/>
        <v>0</v>
      </c>
      <c r="AJ44">
        <f t="shared" si="12"/>
        <v>0</v>
      </c>
    </row>
    <row r="45" spans="1:36" ht="12.75">
      <c r="A45" s="32">
        <v>2200720</v>
      </c>
      <c r="B45" s="32">
        <v>23</v>
      </c>
      <c r="C45" s="32" t="s">
        <v>157</v>
      </c>
      <c r="D45" s="33" t="s">
        <v>158</v>
      </c>
      <c r="E45" s="33" t="s">
        <v>159</v>
      </c>
      <c r="F45" s="33">
        <v>70562</v>
      </c>
      <c r="G45" s="34">
        <v>200</v>
      </c>
      <c r="H45" s="33">
        <v>3373652341</v>
      </c>
      <c r="I45" s="35" t="s">
        <v>160</v>
      </c>
      <c r="J45" s="35" t="s">
        <v>44</v>
      </c>
      <c r="K45" s="36" t="s">
        <v>44</v>
      </c>
      <c r="L45" s="37">
        <v>13416.579227</v>
      </c>
      <c r="M45" s="27" t="s">
        <v>44</v>
      </c>
      <c r="N45" s="27" t="s">
        <v>44</v>
      </c>
      <c r="O45" s="29" t="s">
        <v>45</v>
      </c>
      <c r="P45" s="39">
        <v>24.405415294548117</v>
      </c>
      <c r="Q45" s="35" t="str">
        <f t="shared" si="13"/>
        <v>YES</v>
      </c>
      <c r="R45" s="35" t="s">
        <v>44</v>
      </c>
      <c r="S45" s="29" t="s">
        <v>44</v>
      </c>
      <c r="T45" s="38">
        <v>125370</v>
      </c>
      <c r="U45" s="38">
        <v>81776</v>
      </c>
      <c r="V45" s="38">
        <v>102351</v>
      </c>
      <c r="W45" s="38">
        <v>740660</v>
      </c>
      <c r="X45" s="31">
        <f t="shared" si="0"/>
        <v>0</v>
      </c>
      <c r="Y45" s="31">
        <f t="shared" si="1"/>
        <v>0</v>
      </c>
      <c r="Z45" s="31">
        <f t="shared" si="2"/>
        <v>0</v>
      </c>
      <c r="AA45" s="31">
        <f t="shared" si="3"/>
        <v>0</v>
      </c>
      <c r="AB45" s="31">
        <f t="shared" si="4"/>
        <v>1</v>
      </c>
      <c r="AC45" s="31">
        <f t="shared" si="5"/>
        <v>0</v>
      </c>
      <c r="AD45" s="31">
        <f t="shared" si="6"/>
        <v>0</v>
      </c>
      <c r="AE45" s="31">
        <f t="shared" si="7"/>
        <v>0</v>
      </c>
      <c r="AF45" s="31">
        <f t="shared" si="8"/>
        <v>0</v>
      </c>
      <c r="AG45" s="31">
        <f t="shared" si="9"/>
        <v>0</v>
      </c>
      <c r="AH45">
        <f t="shared" si="10"/>
        <v>0</v>
      </c>
      <c r="AI45">
        <f t="shared" si="11"/>
        <v>0</v>
      </c>
      <c r="AJ45">
        <f t="shared" si="12"/>
        <v>0</v>
      </c>
    </row>
    <row r="46" spans="1:36" ht="12.75">
      <c r="A46" s="32">
        <v>2200750</v>
      </c>
      <c r="B46" s="32">
        <v>24</v>
      </c>
      <c r="C46" s="32" t="s">
        <v>161</v>
      </c>
      <c r="D46" s="33" t="s">
        <v>162</v>
      </c>
      <c r="E46" s="33" t="s">
        <v>163</v>
      </c>
      <c r="F46" s="33">
        <v>70765</v>
      </c>
      <c r="G46" s="34">
        <v>151</v>
      </c>
      <c r="H46" s="33">
        <v>2256874341</v>
      </c>
      <c r="I46" s="35" t="s">
        <v>91</v>
      </c>
      <c r="J46" s="35" t="s">
        <v>44</v>
      </c>
      <c r="K46" s="36" t="s">
        <v>50</v>
      </c>
      <c r="L46" s="37">
        <v>4515.460129</v>
      </c>
      <c r="M46" s="27" t="s">
        <v>44</v>
      </c>
      <c r="N46" s="27" t="s">
        <v>44</v>
      </c>
      <c r="O46" s="29" t="s">
        <v>45</v>
      </c>
      <c r="P46" s="39">
        <v>27.510294583465317</v>
      </c>
      <c r="Q46" s="35" t="str">
        <f t="shared" si="13"/>
        <v>YES</v>
      </c>
      <c r="R46" s="35" t="s">
        <v>50</v>
      </c>
      <c r="S46" s="29" t="s">
        <v>50</v>
      </c>
      <c r="T46" s="38">
        <v>49815</v>
      </c>
      <c r="U46" s="38">
        <v>144813</v>
      </c>
      <c r="V46" s="38">
        <v>38181</v>
      </c>
      <c r="W46" s="38">
        <v>310864</v>
      </c>
      <c r="X46" s="31">
        <f t="shared" si="0"/>
        <v>1</v>
      </c>
      <c r="Y46" s="31">
        <f t="shared" si="1"/>
        <v>0</v>
      </c>
      <c r="Z46" s="31">
        <f t="shared" si="2"/>
        <v>0</v>
      </c>
      <c r="AA46" s="31">
        <f t="shared" si="3"/>
        <v>0</v>
      </c>
      <c r="AB46" s="31">
        <f t="shared" si="4"/>
        <v>1</v>
      </c>
      <c r="AC46" s="31">
        <f t="shared" si="5"/>
        <v>1</v>
      </c>
      <c r="AD46" s="31" t="str">
        <f t="shared" si="6"/>
        <v>CHECK</v>
      </c>
      <c r="AE46" s="31">
        <f t="shared" si="7"/>
        <v>0</v>
      </c>
      <c r="AF46" s="31" t="str">
        <f t="shared" si="8"/>
        <v>RLISP</v>
      </c>
      <c r="AG46" s="31">
        <f t="shared" si="9"/>
        <v>0</v>
      </c>
      <c r="AH46">
        <f t="shared" si="10"/>
        <v>0</v>
      </c>
      <c r="AI46">
        <f t="shared" si="11"/>
        <v>0</v>
      </c>
      <c r="AJ46">
        <f t="shared" si="12"/>
        <v>0</v>
      </c>
    </row>
    <row r="47" spans="1:36" ht="12.75">
      <c r="A47" s="32">
        <v>2200780</v>
      </c>
      <c r="B47" s="32">
        <v>25</v>
      </c>
      <c r="C47" s="32" t="s">
        <v>164</v>
      </c>
      <c r="D47" s="33" t="s">
        <v>165</v>
      </c>
      <c r="E47" s="33" t="s">
        <v>166</v>
      </c>
      <c r="F47" s="33">
        <v>71251</v>
      </c>
      <c r="G47" s="34">
        <v>705</v>
      </c>
      <c r="H47" s="33">
        <v>3182594456</v>
      </c>
      <c r="I47" s="35" t="s">
        <v>91</v>
      </c>
      <c r="J47" s="35" t="s">
        <v>44</v>
      </c>
      <c r="K47" s="36" t="s">
        <v>50</v>
      </c>
      <c r="L47" s="37">
        <v>2309.237594</v>
      </c>
      <c r="M47" s="27" t="s">
        <v>44</v>
      </c>
      <c r="N47" s="27" t="s">
        <v>44</v>
      </c>
      <c r="O47" s="29" t="s">
        <v>45</v>
      </c>
      <c r="P47" s="39">
        <v>23.76639600249844</v>
      </c>
      <c r="Q47" s="35" t="str">
        <f t="shared" si="13"/>
        <v>YES</v>
      </c>
      <c r="R47" s="35" t="s">
        <v>50</v>
      </c>
      <c r="S47" s="29" t="s">
        <v>50</v>
      </c>
      <c r="T47" s="38">
        <v>21305</v>
      </c>
      <c r="U47" s="38">
        <v>13000</v>
      </c>
      <c r="V47" s="38">
        <v>16317</v>
      </c>
      <c r="W47" s="38">
        <v>135901</v>
      </c>
      <c r="X47" s="31">
        <f t="shared" si="0"/>
        <v>1</v>
      </c>
      <c r="Y47" s="31">
        <f t="shared" si="1"/>
        <v>0</v>
      </c>
      <c r="Z47" s="31">
        <f t="shared" si="2"/>
        <v>0</v>
      </c>
      <c r="AA47" s="31">
        <f t="shared" si="3"/>
        <v>0</v>
      </c>
      <c r="AB47" s="31">
        <f t="shared" si="4"/>
        <v>1</v>
      </c>
      <c r="AC47" s="31">
        <f t="shared" si="5"/>
        <v>1</v>
      </c>
      <c r="AD47" s="31" t="str">
        <f t="shared" si="6"/>
        <v>CHECK</v>
      </c>
      <c r="AE47" s="31">
        <f t="shared" si="7"/>
        <v>0</v>
      </c>
      <c r="AF47" s="31" t="str">
        <f t="shared" si="8"/>
        <v>RLISP</v>
      </c>
      <c r="AG47" s="31">
        <f t="shared" si="9"/>
        <v>0</v>
      </c>
      <c r="AH47">
        <f t="shared" si="10"/>
        <v>0</v>
      </c>
      <c r="AI47">
        <f t="shared" si="11"/>
        <v>0</v>
      </c>
      <c r="AJ47">
        <f t="shared" si="12"/>
        <v>0</v>
      </c>
    </row>
    <row r="48" spans="1:36" ht="12.75">
      <c r="A48" s="32">
        <v>2200810</v>
      </c>
      <c r="B48" s="32">
        <v>27</v>
      </c>
      <c r="C48" s="32" t="s">
        <v>167</v>
      </c>
      <c r="D48" s="33" t="s">
        <v>168</v>
      </c>
      <c r="E48" s="33" t="s">
        <v>169</v>
      </c>
      <c r="F48" s="33">
        <v>70546</v>
      </c>
      <c r="G48" s="34">
        <v>640</v>
      </c>
      <c r="H48" s="33">
        <v>3378241834</v>
      </c>
      <c r="I48" s="35" t="s">
        <v>91</v>
      </c>
      <c r="J48" s="35" t="s">
        <v>44</v>
      </c>
      <c r="K48" s="36" t="s">
        <v>44</v>
      </c>
      <c r="L48" s="37">
        <v>5420.877806</v>
      </c>
      <c r="M48" s="27" t="s">
        <v>44</v>
      </c>
      <c r="N48" s="27" t="s">
        <v>44</v>
      </c>
      <c r="O48" s="29" t="s">
        <v>45</v>
      </c>
      <c r="P48" s="39">
        <v>24.697406340057636</v>
      </c>
      <c r="Q48" s="35" t="str">
        <f t="shared" si="13"/>
        <v>YES</v>
      </c>
      <c r="R48" s="35" t="s">
        <v>50</v>
      </c>
      <c r="S48" s="29" t="s">
        <v>50</v>
      </c>
      <c r="T48" s="38">
        <v>50723</v>
      </c>
      <c r="U48" s="38">
        <v>31125</v>
      </c>
      <c r="V48" s="38">
        <v>38395</v>
      </c>
      <c r="W48" s="38">
        <v>310342</v>
      </c>
      <c r="X48" s="31">
        <f t="shared" si="0"/>
        <v>0</v>
      </c>
      <c r="Y48" s="31">
        <f t="shared" si="1"/>
        <v>0</v>
      </c>
      <c r="Z48" s="31">
        <f t="shared" si="2"/>
        <v>0</v>
      </c>
      <c r="AA48" s="31">
        <f t="shared" si="3"/>
        <v>0</v>
      </c>
      <c r="AB48" s="31">
        <f t="shared" si="4"/>
        <v>1</v>
      </c>
      <c r="AC48" s="31">
        <f t="shared" si="5"/>
        <v>1</v>
      </c>
      <c r="AD48" s="31" t="str">
        <f t="shared" si="6"/>
        <v>CHECK</v>
      </c>
      <c r="AE48" s="31">
        <f t="shared" si="7"/>
        <v>0</v>
      </c>
      <c r="AF48" s="31" t="str">
        <f t="shared" si="8"/>
        <v>RLISP</v>
      </c>
      <c r="AG48" s="31">
        <f t="shared" si="9"/>
        <v>0</v>
      </c>
      <c r="AH48">
        <f t="shared" si="10"/>
        <v>0</v>
      </c>
      <c r="AI48">
        <f t="shared" si="11"/>
        <v>0</v>
      </c>
      <c r="AJ48">
        <f t="shared" si="12"/>
        <v>0</v>
      </c>
    </row>
    <row r="49" spans="1:36" ht="12.75">
      <c r="A49" s="32">
        <v>2200840</v>
      </c>
      <c r="B49" s="32">
        <v>26</v>
      </c>
      <c r="C49" s="32" t="s">
        <v>170</v>
      </c>
      <c r="D49" s="33" t="s">
        <v>171</v>
      </c>
      <c r="E49" s="33" t="s">
        <v>172</v>
      </c>
      <c r="F49" s="33">
        <v>70058</v>
      </c>
      <c r="G49" s="34" t="s">
        <v>42</v>
      </c>
      <c r="H49" s="33">
        <v>5043497802</v>
      </c>
      <c r="I49" s="35" t="s">
        <v>95</v>
      </c>
      <c r="J49" s="35" t="s">
        <v>44</v>
      </c>
      <c r="K49" s="36" t="s">
        <v>44</v>
      </c>
      <c r="L49" s="37">
        <v>45776.42203</v>
      </c>
      <c r="M49" s="27" t="s">
        <v>44</v>
      </c>
      <c r="N49" s="27" t="s">
        <v>44</v>
      </c>
      <c r="O49" s="29" t="s">
        <v>45</v>
      </c>
      <c r="P49" s="39">
        <v>18.726077850798006</v>
      </c>
      <c r="Q49" s="35" t="str">
        <f t="shared" si="13"/>
        <v>NO</v>
      </c>
      <c r="R49" s="35" t="s">
        <v>44</v>
      </c>
      <c r="S49" s="29" t="s">
        <v>44</v>
      </c>
      <c r="T49" s="38">
        <v>483161</v>
      </c>
      <c r="U49" s="38">
        <v>1544146</v>
      </c>
      <c r="V49" s="38">
        <v>456348</v>
      </c>
      <c r="W49" s="38">
        <v>3012065</v>
      </c>
      <c r="X49" s="31">
        <f t="shared" si="0"/>
        <v>0</v>
      </c>
      <c r="Y49" s="31">
        <f t="shared" si="1"/>
        <v>0</v>
      </c>
      <c r="Z49" s="31">
        <f t="shared" si="2"/>
        <v>0</v>
      </c>
      <c r="AA49" s="31">
        <f t="shared" si="3"/>
        <v>0</v>
      </c>
      <c r="AB49" s="31">
        <f t="shared" si="4"/>
        <v>0</v>
      </c>
      <c r="AC49" s="31">
        <f t="shared" si="5"/>
        <v>0</v>
      </c>
      <c r="AD49" s="31">
        <f t="shared" si="6"/>
        <v>0</v>
      </c>
      <c r="AE49" s="31">
        <f t="shared" si="7"/>
        <v>0</v>
      </c>
      <c r="AF49" s="31">
        <f t="shared" si="8"/>
        <v>0</v>
      </c>
      <c r="AG49" s="31">
        <f t="shared" si="9"/>
        <v>0</v>
      </c>
      <c r="AH49">
        <f t="shared" si="10"/>
        <v>0</v>
      </c>
      <c r="AI49">
        <f t="shared" si="11"/>
        <v>0</v>
      </c>
      <c r="AJ49">
        <f t="shared" si="12"/>
        <v>0</v>
      </c>
    </row>
    <row r="50" spans="1:36" ht="12.75">
      <c r="A50" s="32">
        <v>2200870</v>
      </c>
      <c r="B50" s="32">
        <v>28</v>
      </c>
      <c r="C50" s="32" t="s">
        <v>173</v>
      </c>
      <c r="D50" s="33" t="s">
        <v>174</v>
      </c>
      <c r="E50" s="33" t="s">
        <v>175</v>
      </c>
      <c r="F50" s="33">
        <v>70502</v>
      </c>
      <c r="G50" s="34">
        <v>2158</v>
      </c>
      <c r="H50" s="33">
        <v>3372366825</v>
      </c>
      <c r="I50" s="35" t="s">
        <v>176</v>
      </c>
      <c r="J50" s="35" t="s">
        <v>44</v>
      </c>
      <c r="K50" s="36" t="s">
        <v>44</v>
      </c>
      <c r="L50" s="37">
        <v>27076.9068</v>
      </c>
      <c r="M50" s="27" t="s">
        <v>44</v>
      </c>
      <c r="N50" s="27" t="s">
        <v>44</v>
      </c>
      <c r="O50" s="29" t="s">
        <v>45</v>
      </c>
      <c r="P50" s="39">
        <v>18.24091778202677</v>
      </c>
      <c r="Q50" s="35" t="str">
        <f t="shared" si="13"/>
        <v>NO</v>
      </c>
      <c r="R50" s="35" t="s">
        <v>44</v>
      </c>
      <c r="S50" s="29" t="s">
        <v>44</v>
      </c>
      <c r="T50" s="38">
        <v>229261</v>
      </c>
      <c r="U50" s="38">
        <v>176582</v>
      </c>
      <c r="V50" s="38">
        <v>210940</v>
      </c>
      <c r="W50" s="38">
        <v>1317615</v>
      </c>
      <c r="X50" s="31">
        <f t="shared" si="0"/>
        <v>0</v>
      </c>
      <c r="Y50" s="31">
        <f t="shared" si="1"/>
        <v>0</v>
      </c>
      <c r="Z50" s="31">
        <f t="shared" si="2"/>
        <v>0</v>
      </c>
      <c r="AA50" s="31">
        <f t="shared" si="3"/>
        <v>0</v>
      </c>
      <c r="AB50" s="31">
        <f t="shared" si="4"/>
        <v>0</v>
      </c>
      <c r="AC50" s="31">
        <f t="shared" si="5"/>
        <v>0</v>
      </c>
      <c r="AD50" s="31">
        <f t="shared" si="6"/>
        <v>0</v>
      </c>
      <c r="AE50" s="31">
        <f t="shared" si="7"/>
        <v>0</v>
      </c>
      <c r="AF50" s="31">
        <f t="shared" si="8"/>
        <v>0</v>
      </c>
      <c r="AG50" s="31">
        <f t="shared" si="9"/>
        <v>0</v>
      </c>
      <c r="AH50">
        <f t="shared" si="10"/>
        <v>0</v>
      </c>
      <c r="AI50">
        <f t="shared" si="11"/>
        <v>0</v>
      </c>
      <c r="AJ50">
        <f t="shared" si="12"/>
        <v>0</v>
      </c>
    </row>
    <row r="51" spans="1:36" ht="12.75">
      <c r="A51" s="32">
        <v>2200900</v>
      </c>
      <c r="B51" s="32">
        <v>29</v>
      </c>
      <c r="C51" s="32" t="s">
        <v>177</v>
      </c>
      <c r="D51" s="33" t="s">
        <v>178</v>
      </c>
      <c r="E51" s="33" t="s">
        <v>179</v>
      </c>
      <c r="F51" s="33">
        <v>70302</v>
      </c>
      <c r="G51" s="34">
        <v>879</v>
      </c>
      <c r="H51" s="33">
        <v>5044465631</v>
      </c>
      <c r="I51" s="35" t="s">
        <v>82</v>
      </c>
      <c r="J51" s="35" t="s">
        <v>44</v>
      </c>
      <c r="K51" s="36" t="s">
        <v>44</v>
      </c>
      <c r="L51" s="37">
        <v>13814.80494</v>
      </c>
      <c r="M51" s="27" t="s">
        <v>44</v>
      </c>
      <c r="N51" s="27" t="s">
        <v>44</v>
      </c>
      <c r="O51" s="29" t="s">
        <v>45</v>
      </c>
      <c r="P51" s="39">
        <v>19.379254015790906</v>
      </c>
      <c r="Q51" s="35" t="str">
        <f t="shared" si="13"/>
        <v>NO</v>
      </c>
      <c r="R51" s="35" t="s">
        <v>44</v>
      </c>
      <c r="S51" s="29" t="s">
        <v>44</v>
      </c>
      <c r="T51" s="38">
        <v>132051</v>
      </c>
      <c r="U51" s="38">
        <v>88465</v>
      </c>
      <c r="V51" s="38">
        <v>107458</v>
      </c>
      <c r="W51" s="38">
        <v>685529</v>
      </c>
      <c r="X51" s="31">
        <f t="shared" si="0"/>
        <v>0</v>
      </c>
      <c r="Y51" s="31">
        <f t="shared" si="1"/>
        <v>0</v>
      </c>
      <c r="Z51" s="31">
        <f t="shared" si="2"/>
        <v>0</v>
      </c>
      <c r="AA51" s="31">
        <f t="shared" si="3"/>
        <v>0</v>
      </c>
      <c r="AB51" s="31">
        <f t="shared" si="4"/>
        <v>0</v>
      </c>
      <c r="AC51" s="31">
        <f t="shared" si="5"/>
        <v>0</v>
      </c>
      <c r="AD51" s="31">
        <f t="shared" si="6"/>
        <v>0</v>
      </c>
      <c r="AE51" s="31">
        <f t="shared" si="7"/>
        <v>0</v>
      </c>
      <c r="AF51" s="31">
        <f t="shared" si="8"/>
        <v>0</v>
      </c>
      <c r="AG51" s="31">
        <f t="shared" si="9"/>
        <v>0</v>
      </c>
      <c r="AH51">
        <f t="shared" si="10"/>
        <v>0</v>
      </c>
      <c r="AI51">
        <f t="shared" si="11"/>
        <v>0</v>
      </c>
      <c r="AJ51">
        <f t="shared" si="12"/>
        <v>0</v>
      </c>
    </row>
    <row r="52" spans="1:36" ht="12.75">
      <c r="A52" s="32">
        <v>2200960</v>
      </c>
      <c r="B52" s="32">
        <v>30</v>
      </c>
      <c r="C52" s="32" t="s">
        <v>180</v>
      </c>
      <c r="D52" s="33" t="s">
        <v>181</v>
      </c>
      <c r="E52" s="33" t="s">
        <v>182</v>
      </c>
      <c r="F52" s="33">
        <v>71342</v>
      </c>
      <c r="G52" s="34">
        <v>90</v>
      </c>
      <c r="H52" s="33">
        <v>3189922161</v>
      </c>
      <c r="I52" s="35" t="s">
        <v>91</v>
      </c>
      <c r="J52" s="35" t="s">
        <v>44</v>
      </c>
      <c r="K52" s="36" t="s">
        <v>44</v>
      </c>
      <c r="L52" s="37">
        <v>2373.752758</v>
      </c>
      <c r="M52" s="27" t="s">
        <v>44</v>
      </c>
      <c r="N52" s="27" t="s">
        <v>44</v>
      </c>
      <c r="O52" s="29" t="s">
        <v>45</v>
      </c>
      <c r="P52" s="39">
        <v>21.224194132560665</v>
      </c>
      <c r="Q52" s="35" t="str">
        <f t="shared" si="13"/>
        <v>YES</v>
      </c>
      <c r="R52" s="35" t="s">
        <v>50</v>
      </c>
      <c r="S52" s="29" t="s">
        <v>50</v>
      </c>
      <c r="T52" s="38">
        <v>17298</v>
      </c>
      <c r="U52" s="38">
        <v>12904</v>
      </c>
      <c r="V52" s="38">
        <v>15820</v>
      </c>
      <c r="W52" s="38">
        <v>113197</v>
      </c>
      <c r="X52" s="31">
        <f t="shared" si="0"/>
        <v>0</v>
      </c>
      <c r="Y52" s="31">
        <f t="shared" si="1"/>
        <v>0</v>
      </c>
      <c r="Z52" s="31">
        <f t="shared" si="2"/>
        <v>0</v>
      </c>
      <c r="AA52" s="31">
        <f t="shared" si="3"/>
        <v>0</v>
      </c>
      <c r="AB52" s="31">
        <f t="shared" si="4"/>
        <v>1</v>
      </c>
      <c r="AC52" s="31">
        <f t="shared" si="5"/>
        <v>1</v>
      </c>
      <c r="AD52" s="31" t="str">
        <f t="shared" si="6"/>
        <v>CHECK</v>
      </c>
      <c r="AE52" s="31">
        <f t="shared" si="7"/>
        <v>0</v>
      </c>
      <c r="AF52" s="31" t="str">
        <f t="shared" si="8"/>
        <v>RLISP</v>
      </c>
      <c r="AG52" s="31">
        <f t="shared" si="9"/>
        <v>0</v>
      </c>
      <c r="AH52">
        <f t="shared" si="10"/>
        <v>0</v>
      </c>
      <c r="AI52">
        <f t="shared" si="11"/>
        <v>0</v>
      </c>
      <c r="AJ52">
        <f t="shared" si="12"/>
        <v>0</v>
      </c>
    </row>
    <row r="53" spans="1:36" ht="12.75">
      <c r="A53" s="32">
        <v>2200990</v>
      </c>
      <c r="B53" s="32">
        <v>31</v>
      </c>
      <c r="C53" s="32" t="s">
        <v>183</v>
      </c>
      <c r="D53" s="33" t="s">
        <v>184</v>
      </c>
      <c r="E53" s="33" t="s">
        <v>185</v>
      </c>
      <c r="F53" s="33">
        <v>71270</v>
      </c>
      <c r="G53" s="34">
        <v>4699</v>
      </c>
      <c r="H53" s="33">
        <v>3182551430</v>
      </c>
      <c r="I53" s="35" t="s">
        <v>91</v>
      </c>
      <c r="J53" s="35" t="s">
        <v>44</v>
      </c>
      <c r="K53" s="36" t="s">
        <v>44</v>
      </c>
      <c r="L53" s="37">
        <v>6234.228192</v>
      </c>
      <c r="M53" s="27" t="s">
        <v>44</v>
      </c>
      <c r="N53" s="27" t="s">
        <v>44</v>
      </c>
      <c r="O53" s="29" t="s">
        <v>45</v>
      </c>
      <c r="P53" s="39">
        <v>26.669570267131242</v>
      </c>
      <c r="Q53" s="35" t="str">
        <f t="shared" si="13"/>
        <v>YES</v>
      </c>
      <c r="R53" s="35" t="s">
        <v>50</v>
      </c>
      <c r="S53" s="29" t="s">
        <v>50</v>
      </c>
      <c r="T53" s="38">
        <v>51106</v>
      </c>
      <c r="U53" s="38">
        <v>37078</v>
      </c>
      <c r="V53" s="38">
        <v>45603</v>
      </c>
      <c r="W53" s="38">
        <v>340130</v>
      </c>
      <c r="X53" s="31">
        <f t="shared" si="0"/>
        <v>0</v>
      </c>
      <c r="Y53" s="31">
        <f t="shared" si="1"/>
        <v>0</v>
      </c>
      <c r="Z53" s="31">
        <f t="shared" si="2"/>
        <v>0</v>
      </c>
      <c r="AA53" s="31">
        <f t="shared" si="3"/>
        <v>0</v>
      </c>
      <c r="AB53" s="31">
        <f t="shared" si="4"/>
        <v>1</v>
      </c>
      <c r="AC53" s="31">
        <f t="shared" si="5"/>
        <v>1</v>
      </c>
      <c r="AD53" s="31" t="str">
        <f t="shared" si="6"/>
        <v>CHECK</v>
      </c>
      <c r="AE53" s="31">
        <f t="shared" si="7"/>
        <v>0</v>
      </c>
      <c r="AF53" s="31" t="str">
        <f t="shared" si="8"/>
        <v>RLISP</v>
      </c>
      <c r="AG53" s="31">
        <f t="shared" si="9"/>
        <v>0</v>
      </c>
      <c r="AH53">
        <f t="shared" si="10"/>
        <v>0</v>
      </c>
      <c r="AI53">
        <f t="shared" si="11"/>
        <v>0</v>
      </c>
      <c r="AJ53">
        <f t="shared" si="12"/>
        <v>0</v>
      </c>
    </row>
    <row r="54" spans="1:36" ht="12.75">
      <c r="A54" s="32">
        <v>2201020</v>
      </c>
      <c r="B54" s="32">
        <v>32</v>
      </c>
      <c r="C54" s="32" t="s">
        <v>186</v>
      </c>
      <c r="D54" s="33" t="s">
        <v>187</v>
      </c>
      <c r="E54" s="33" t="s">
        <v>188</v>
      </c>
      <c r="F54" s="33">
        <v>70754</v>
      </c>
      <c r="G54" s="34">
        <v>1130</v>
      </c>
      <c r="H54" s="33">
        <v>2256867044</v>
      </c>
      <c r="I54" s="35" t="s">
        <v>95</v>
      </c>
      <c r="J54" s="35" t="s">
        <v>44</v>
      </c>
      <c r="K54" s="36" t="s">
        <v>50</v>
      </c>
      <c r="L54" s="37">
        <v>18187.282911</v>
      </c>
      <c r="M54" s="27" t="s">
        <v>44</v>
      </c>
      <c r="N54" s="27" t="s">
        <v>44</v>
      </c>
      <c r="O54" s="29" t="s">
        <v>45</v>
      </c>
      <c r="P54" s="39">
        <v>15.712551835743907</v>
      </c>
      <c r="Q54" s="35" t="str">
        <f t="shared" si="13"/>
        <v>NO</v>
      </c>
      <c r="R54" s="35" t="s">
        <v>44</v>
      </c>
      <c r="S54" s="29" t="s">
        <v>44</v>
      </c>
      <c r="T54" s="38">
        <v>105541</v>
      </c>
      <c r="U54" s="38">
        <v>96019</v>
      </c>
      <c r="V54" s="38">
        <v>113288</v>
      </c>
      <c r="W54" s="38">
        <v>647418</v>
      </c>
      <c r="X54" s="31">
        <f t="shared" si="0"/>
        <v>1</v>
      </c>
      <c r="Y54" s="31">
        <f t="shared" si="1"/>
        <v>0</v>
      </c>
      <c r="Z54" s="31">
        <f t="shared" si="2"/>
        <v>0</v>
      </c>
      <c r="AA54" s="31">
        <f t="shared" si="3"/>
        <v>0</v>
      </c>
      <c r="AB54" s="31">
        <f t="shared" si="4"/>
        <v>0</v>
      </c>
      <c r="AC54" s="31">
        <f t="shared" si="5"/>
        <v>0</v>
      </c>
      <c r="AD54" s="31">
        <f t="shared" si="6"/>
        <v>0</v>
      </c>
      <c r="AE54" s="31">
        <f t="shared" si="7"/>
        <v>0</v>
      </c>
      <c r="AF54" s="31">
        <f t="shared" si="8"/>
        <v>0</v>
      </c>
      <c r="AG54" s="31">
        <f t="shared" si="9"/>
        <v>0</v>
      </c>
      <c r="AH54">
        <f t="shared" si="10"/>
        <v>0</v>
      </c>
      <c r="AI54">
        <f t="shared" si="11"/>
        <v>0</v>
      </c>
      <c r="AJ54">
        <f t="shared" si="12"/>
        <v>0</v>
      </c>
    </row>
    <row r="55" spans="1:36" ht="12.75">
      <c r="A55" s="32">
        <v>2201050</v>
      </c>
      <c r="B55" s="32">
        <v>33</v>
      </c>
      <c r="C55" s="32" t="s">
        <v>189</v>
      </c>
      <c r="D55" s="33" t="s">
        <v>190</v>
      </c>
      <c r="E55" s="33" t="s">
        <v>191</v>
      </c>
      <c r="F55" s="33">
        <v>71284</v>
      </c>
      <c r="G55" s="34">
        <v>1620</v>
      </c>
      <c r="H55" s="33">
        <v>3185743616</v>
      </c>
      <c r="I55" s="35">
        <v>6</v>
      </c>
      <c r="J55" s="35" t="s">
        <v>44</v>
      </c>
      <c r="K55" s="36" t="s">
        <v>44</v>
      </c>
      <c r="L55" s="37">
        <v>2307.994426</v>
      </c>
      <c r="M55" s="27" t="s">
        <v>44</v>
      </c>
      <c r="N55" s="27" t="s">
        <v>44</v>
      </c>
      <c r="O55" s="29" t="s">
        <v>45</v>
      </c>
      <c r="P55" s="39">
        <v>39.44896681277395</v>
      </c>
      <c r="Q55" s="35" t="str">
        <f t="shared" si="13"/>
        <v>YES</v>
      </c>
      <c r="R55" s="35" t="s">
        <v>50</v>
      </c>
      <c r="S55" s="29" t="s">
        <v>50</v>
      </c>
      <c r="T55" s="38">
        <v>34508</v>
      </c>
      <c r="U55" s="38">
        <v>72319</v>
      </c>
      <c r="V55" s="38">
        <v>19239</v>
      </c>
      <c r="W55" s="38">
        <v>210267</v>
      </c>
      <c r="X55" s="31">
        <f t="shared" si="0"/>
        <v>0</v>
      </c>
      <c r="Y55" s="31">
        <f t="shared" si="1"/>
        <v>0</v>
      </c>
      <c r="Z55" s="31">
        <f t="shared" si="2"/>
        <v>0</v>
      </c>
      <c r="AA55" s="31">
        <f t="shared" si="3"/>
        <v>0</v>
      </c>
      <c r="AB55" s="31">
        <f t="shared" si="4"/>
        <v>1</v>
      </c>
      <c r="AC55" s="31">
        <f t="shared" si="5"/>
        <v>1</v>
      </c>
      <c r="AD55" s="31" t="str">
        <f t="shared" si="6"/>
        <v>CHECK</v>
      </c>
      <c r="AE55" s="31">
        <f t="shared" si="7"/>
        <v>0</v>
      </c>
      <c r="AF55" s="31" t="str">
        <f t="shared" si="8"/>
        <v>RLISP</v>
      </c>
      <c r="AG55" s="31">
        <f t="shared" si="9"/>
        <v>0</v>
      </c>
      <c r="AH55">
        <f t="shared" si="10"/>
        <v>0</v>
      </c>
      <c r="AI55">
        <f t="shared" si="11"/>
        <v>0</v>
      </c>
      <c r="AJ55">
        <f t="shared" si="12"/>
        <v>0</v>
      </c>
    </row>
    <row r="56" spans="1:36" ht="12.75">
      <c r="A56" s="32">
        <v>2201080</v>
      </c>
      <c r="B56" s="32">
        <v>65</v>
      </c>
      <c r="C56" s="32" t="s">
        <v>192</v>
      </c>
      <c r="D56" s="33" t="s">
        <v>193</v>
      </c>
      <c r="E56" s="33" t="s">
        <v>67</v>
      </c>
      <c r="F56" s="33">
        <v>71211</v>
      </c>
      <c r="G56" s="34">
        <v>4180</v>
      </c>
      <c r="H56" s="33">
        <v>3183250601</v>
      </c>
      <c r="I56" s="35" t="s">
        <v>194</v>
      </c>
      <c r="J56" s="35" t="s">
        <v>44</v>
      </c>
      <c r="K56" s="36" t="s">
        <v>44</v>
      </c>
      <c r="L56" s="37">
        <v>9144.019237</v>
      </c>
      <c r="M56" s="27" t="s">
        <v>44</v>
      </c>
      <c r="N56" s="27" t="s">
        <v>44</v>
      </c>
      <c r="O56" s="29" t="s">
        <v>45</v>
      </c>
      <c r="P56" s="39">
        <v>40.31990717719211</v>
      </c>
      <c r="Q56" s="35" t="str">
        <f t="shared" si="13"/>
        <v>YES</v>
      </c>
      <c r="R56" s="35" t="s">
        <v>44</v>
      </c>
      <c r="S56" s="29" t="s">
        <v>44</v>
      </c>
      <c r="T56" s="38">
        <v>97860</v>
      </c>
      <c r="U56" s="38">
        <v>50218</v>
      </c>
      <c r="V56" s="38">
        <v>68236</v>
      </c>
      <c r="W56" s="38">
        <v>796710</v>
      </c>
      <c r="X56" s="31">
        <f t="shared" si="0"/>
        <v>0</v>
      </c>
      <c r="Y56" s="31">
        <f t="shared" si="1"/>
        <v>0</v>
      </c>
      <c r="Z56" s="31">
        <f t="shared" si="2"/>
        <v>0</v>
      </c>
      <c r="AA56" s="31">
        <f t="shared" si="3"/>
        <v>0</v>
      </c>
      <c r="AB56" s="31">
        <f t="shared" si="4"/>
        <v>1</v>
      </c>
      <c r="AC56" s="31">
        <f t="shared" si="5"/>
        <v>0</v>
      </c>
      <c r="AD56" s="31">
        <f t="shared" si="6"/>
        <v>0</v>
      </c>
      <c r="AE56" s="31">
        <f t="shared" si="7"/>
        <v>0</v>
      </c>
      <c r="AF56" s="31">
        <f t="shared" si="8"/>
        <v>0</v>
      </c>
      <c r="AG56" s="31">
        <f t="shared" si="9"/>
        <v>0</v>
      </c>
      <c r="AH56">
        <f t="shared" si="10"/>
        <v>0</v>
      </c>
      <c r="AI56">
        <f t="shared" si="11"/>
        <v>0</v>
      </c>
      <c r="AJ56">
        <f t="shared" si="12"/>
        <v>0</v>
      </c>
    </row>
    <row r="57" spans="1:36" ht="12.75">
      <c r="A57" s="32">
        <v>2201110</v>
      </c>
      <c r="B57" s="32">
        <v>34</v>
      </c>
      <c r="C57" s="32" t="s">
        <v>195</v>
      </c>
      <c r="D57" s="33" t="s">
        <v>196</v>
      </c>
      <c r="E57" s="33" t="s">
        <v>197</v>
      </c>
      <c r="F57" s="33">
        <v>71221</v>
      </c>
      <c r="G57" s="34">
        <v>872</v>
      </c>
      <c r="H57" s="33">
        <v>3182815784</v>
      </c>
      <c r="I57" s="35" t="s">
        <v>91</v>
      </c>
      <c r="J57" s="35" t="s">
        <v>44</v>
      </c>
      <c r="K57" s="36" t="s">
        <v>44</v>
      </c>
      <c r="L57" s="37">
        <v>4734.749789</v>
      </c>
      <c r="M57" s="27" t="s">
        <v>44</v>
      </c>
      <c r="N57" s="27" t="s">
        <v>44</v>
      </c>
      <c r="O57" s="29" t="s">
        <v>45</v>
      </c>
      <c r="P57" s="39">
        <v>32.134670487106014</v>
      </c>
      <c r="Q57" s="35" t="str">
        <f t="shared" si="13"/>
        <v>YES</v>
      </c>
      <c r="R57" s="35" t="s">
        <v>50</v>
      </c>
      <c r="S57" s="29" t="s">
        <v>50</v>
      </c>
      <c r="T57" s="38">
        <v>58771</v>
      </c>
      <c r="U57" s="38">
        <v>29177</v>
      </c>
      <c r="V57" s="38">
        <v>38043</v>
      </c>
      <c r="W57" s="38">
        <v>380430</v>
      </c>
      <c r="X57" s="31">
        <f t="shared" si="0"/>
        <v>0</v>
      </c>
      <c r="Y57" s="31">
        <f t="shared" si="1"/>
        <v>0</v>
      </c>
      <c r="Z57" s="31">
        <f t="shared" si="2"/>
        <v>0</v>
      </c>
      <c r="AA57" s="31">
        <f t="shared" si="3"/>
        <v>0</v>
      </c>
      <c r="AB57" s="31">
        <f t="shared" si="4"/>
        <v>1</v>
      </c>
      <c r="AC57" s="31">
        <f t="shared" si="5"/>
        <v>1</v>
      </c>
      <c r="AD57" s="31" t="str">
        <f t="shared" si="6"/>
        <v>CHECK</v>
      </c>
      <c r="AE57" s="31">
        <f t="shared" si="7"/>
        <v>0</v>
      </c>
      <c r="AF57" s="31" t="str">
        <f t="shared" si="8"/>
        <v>RLISP</v>
      </c>
      <c r="AG57" s="31">
        <f t="shared" si="9"/>
        <v>0</v>
      </c>
      <c r="AH57">
        <f t="shared" si="10"/>
        <v>0</v>
      </c>
      <c r="AI57">
        <f t="shared" si="11"/>
        <v>0</v>
      </c>
      <c r="AJ57">
        <f t="shared" si="12"/>
        <v>0</v>
      </c>
    </row>
    <row r="58" spans="1:36" ht="12.75">
      <c r="A58" s="32">
        <v>2201140</v>
      </c>
      <c r="B58" s="32">
        <v>35</v>
      </c>
      <c r="C58" s="32" t="s">
        <v>198</v>
      </c>
      <c r="D58" s="33" t="s">
        <v>199</v>
      </c>
      <c r="E58" s="33" t="s">
        <v>49</v>
      </c>
      <c r="F58" s="33">
        <v>71458</v>
      </c>
      <c r="G58" s="34">
        <v>16</v>
      </c>
      <c r="H58" s="33">
        <v>3183522358</v>
      </c>
      <c r="I58" s="35" t="s">
        <v>200</v>
      </c>
      <c r="J58" s="35" t="s">
        <v>44</v>
      </c>
      <c r="K58" s="36" t="s">
        <v>44</v>
      </c>
      <c r="L58" s="37">
        <v>6094.288541</v>
      </c>
      <c r="M58" s="27" t="s">
        <v>44</v>
      </c>
      <c r="N58" s="27" t="s">
        <v>44</v>
      </c>
      <c r="O58" s="29" t="s">
        <v>45</v>
      </c>
      <c r="P58" s="39">
        <v>31.17191404297851</v>
      </c>
      <c r="Q58" s="35" t="str">
        <f t="shared" si="13"/>
        <v>YES</v>
      </c>
      <c r="R58" s="35" t="s">
        <v>50</v>
      </c>
      <c r="S58" s="29" t="s">
        <v>50</v>
      </c>
      <c r="T58" s="38">
        <v>68266</v>
      </c>
      <c r="U58" s="38">
        <v>191209</v>
      </c>
      <c r="V58" s="38">
        <v>46029</v>
      </c>
      <c r="W58" s="38">
        <v>437618</v>
      </c>
      <c r="X58" s="31">
        <f t="shared" si="0"/>
        <v>0</v>
      </c>
      <c r="Y58" s="31">
        <f t="shared" si="1"/>
        <v>0</v>
      </c>
      <c r="Z58" s="31">
        <f t="shared" si="2"/>
        <v>0</v>
      </c>
      <c r="AA58" s="31">
        <f t="shared" si="3"/>
        <v>0</v>
      </c>
      <c r="AB58" s="31">
        <f t="shared" si="4"/>
        <v>1</v>
      </c>
      <c r="AC58" s="31">
        <f t="shared" si="5"/>
        <v>1</v>
      </c>
      <c r="AD58" s="31" t="str">
        <f t="shared" si="6"/>
        <v>CHECK</v>
      </c>
      <c r="AE58" s="31">
        <f t="shared" si="7"/>
        <v>0</v>
      </c>
      <c r="AF58" s="31" t="str">
        <f t="shared" si="8"/>
        <v>RLISP</v>
      </c>
      <c r="AG58" s="31">
        <f t="shared" si="9"/>
        <v>0</v>
      </c>
      <c r="AH58">
        <f t="shared" si="10"/>
        <v>0</v>
      </c>
      <c r="AI58">
        <f t="shared" si="11"/>
        <v>0</v>
      </c>
      <c r="AJ58">
        <f t="shared" si="12"/>
        <v>0</v>
      </c>
    </row>
    <row r="59" spans="1:36" ht="12.75">
      <c r="A59" s="32">
        <v>2201170</v>
      </c>
      <c r="B59" s="32">
        <v>36</v>
      </c>
      <c r="C59" s="32" t="s">
        <v>201</v>
      </c>
      <c r="D59" s="33" t="s">
        <v>202</v>
      </c>
      <c r="E59" s="33" t="s">
        <v>72</v>
      </c>
      <c r="F59" s="33">
        <v>70114</v>
      </c>
      <c r="G59" s="34" t="s">
        <v>42</v>
      </c>
      <c r="H59" s="33">
        <v>5043658730</v>
      </c>
      <c r="I59" s="35" t="s">
        <v>203</v>
      </c>
      <c r="J59" s="35" t="s">
        <v>44</v>
      </c>
      <c r="K59" s="36" t="s">
        <v>44</v>
      </c>
      <c r="L59" s="37">
        <v>68617.312674</v>
      </c>
      <c r="M59" s="27" t="s">
        <v>44</v>
      </c>
      <c r="N59" s="27" t="s">
        <v>44</v>
      </c>
      <c r="O59" s="29" t="s">
        <v>45</v>
      </c>
      <c r="P59" s="39">
        <v>35.821029585134454</v>
      </c>
      <c r="Q59" s="35" t="str">
        <f t="shared" si="13"/>
        <v>YES</v>
      </c>
      <c r="R59" s="35" t="s">
        <v>44</v>
      </c>
      <c r="S59" s="29" t="s">
        <v>44</v>
      </c>
      <c r="T59" s="38">
        <v>909548</v>
      </c>
      <c r="U59" s="38">
        <v>499914</v>
      </c>
      <c r="V59" s="38">
        <v>642271</v>
      </c>
      <c r="W59" s="38">
        <v>5608715</v>
      </c>
      <c r="X59" s="31">
        <f t="shared" si="0"/>
        <v>0</v>
      </c>
      <c r="Y59" s="31">
        <f t="shared" si="1"/>
        <v>0</v>
      </c>
      <c r="Z59" s="31">
        <f t="shared" si="2"/>
        <v>0</v>
      </c>
      <c r="AA59" s="31">
        <f t="shared" si="3"/>
        <v>0</v>
      </c>
      <c r="AB59" s="31">
        <f t="shared" si="4"/>
        <v>1</v>
      </c>
      <c r="AC59" s="31">
        <f t="shared" si="5"/>
        <v>0</v>
      </c>
      <c r="AD59" s="31">
        <f t="shared" si="6"/>
        <v>0</v>
      </c>
      <c r="AE59" s="31">
        <f t="shared" si="7"/>
        <v>0</v>
      </c>
      <c r="AF59" s="31">
        <f t="shared" si="8"/>
        <v>0</v>
      </c>
      <c r="AG59" s="31">
        <f t="shared" si="9"/>
        <v>0</v>
      </c>
      <c r="AH59">
        <f t="shared" si="10"/>
        <v>0</v>
      </c>
      <c r="AI59">
        <f t="shared" si="11"/>
        <v>0</v>
      </c>
      <c r="AJ59">
        <f t="shared" si="12"/>
        <v>0</v>
      </c>
    </row>
    <row r="60" spans="1:36" ht="12.75">
      <c r="A60" s="32">
        <v>2201200</v>
      </c>
      <c r="B60" s="32">
        <v>37</v>
      </c>
      <c r="C60" s="32" t="s">
        <v>204</v>
      </c>
      <c r="D60" s="33" t="s">
        <v>205</v>
      </c>
      <c r="E60" s="33" t="s">
        <v>67</v>
      </c>
      <c r="F60" s="33">
        <v>71210</v>
      </c>
      <c r="G60" s="34">
        <v>1642</v>
      </c>
      <c r="H60" s="33">
        <v>3183882711</v>
      </c>
      <c r="I60" s="35" t="s">
        <v>114</v>
      </c>
      <c r="J60" s="35" t="s">
        <v>44</v>
      </c>
      <c r="K60" s="36" t="s">
        <v>44</v>
      </c>
      <c r="L60" s="37">
        <v>16071.797582</v>
      </c>
      <c r="M60" s="27" t="s">
        <v>44</v>
      </c>
      <c r="N60" s="27" t="s">
        <v>44</v>
      </c>
      <c r="O60" s="29" t="s">
        <v>45</v>
      </c>
      <c r="P60" s="39">
        <v>17.505838900657217</v>
      </c>
      <c r="Q60" s="35" t="str">
        <f t="shared" si="13"/>
        <v>NO</v>
      </c>
      <c r="R60" s="35" t="s">
        <v>44</v>
      </c>
      <c r="S60" s="29" t="s">
        <v>44</v>
      </c>
      <c r="T60" s="38">
        <v>129803</v>
      </c>
      <c r="U60" s="38">
        <v>96704</v>
      </c>
      <c r="V60" s="38">
        <v>114097</v>
      </c>
      <c r="W60" s="38">
        <v>654661</v>
      </c>
      <c r="X60" s="31">
        <f t="shared" si="0"/>
        <v>0</v>
      </c>
      <c r="Y60" s="31">
        <f t="shared" si="1"/>
        <v>0</v>
      </c>
      <c r="Z60" s="31">
        <f t="shared" si="2"/>
        <v>0</v>
      </c>
      <c r="AA60" s="31">
        <f t="shared" si="3"/>
        <v>0</v>
      </c>
      <c r="AB60" s="31">
        <f t="shared" si="4"/>
        <v>0</v>
      </c>
      <c r="AC60" s="31">
        <f t="shared" si="5"/>
        <v>0</v>
      </c>
      <c r="AD60" s="31">
        <f t="shared" si="6"/>
        <v>0</v>
      </c>
      <c r="AE60" s="31">
        <f t="shared" si="7"/>
        <v>0</v>
      </c>
      <c r="AF60" s="31">
        <f t="shared" si="8"/>
        <v>0</v>
      </c>
      <c r="AG60" s="31">
        <f t="shared" si="9"/>
        <v>0</v>
      </c>
      <c r="AH60">
        <f t="shared" si="10"/>
        <v>0</v>
      </c>
      <c r="AI60">
        <f t="shared" si="11"/>
        <v>0</v>
      </c>
      <c r="AJ60">
        <f t="shared" si="12"/>
        <v>0</v>
      </c>
    </row>
    <row r="61" spans="1:36" ht="12.75">
      <c r="A61" s="32">
        <v>2201230</v>
      </c>
      <c r="B61" s="32">
        <v>38</v>
      </c>
      <c r="C61" s="32" t="s">
        <v>206</v>
      </c>
      <c r="D61" s="33" t="s">
        <v>207</v>
      </c>
      <c r="E61" s="33" t="s">
        <v>208</v>
      </c>
      <c r="F61" s="33">
        <v>70083</v>
      </c>
      <c r="G61" s="34">
        <v>70</v>
      </c>
      <c r="H61" s="33">
        <v>5045642743</v>
      </c>
      <c r="I61" s="35" t="s">
        <v>95</v>
      </c>
      <c r="J61" s="35" t="s">
        <v>44</v>
      </c>
      <c r="K61" s="36" t="s">
        <v>44</v>
      </c>
      <c r="L61" s="37">
        <v>4563.582469</v>
      </c>
      <c r="M61" s="27" t="s">
        <v>44</v>
      </c>
      <c r="N61" s="27" t="s">
        <v>44</v>
      </c>
      <c r="O61" s="29" t="s">
        <v>45</v>
      </c>
      <c r="P61" s="39">
        <v>20.886855534048916</v>
      </c>
      <c r="Q61" s="35" t="str">
        <f t="shared" si="13"/>
        <v>YES</v>
      </c>
      <c r="R61" s="35" t="s">
        <v>44</v>
      </c>
      <c r="S61" s="29" t="s">
        <v>44</v>
      </c>
      <c r="T61" s="38">
        <v>37896</v>
      </c>
      <c r="U61" s="38">
        <v>25564</v>
      </c>
      <c r="V61" s="38">
        <v>31814</v>
      </c>
      <c r="W61" s="38">
        <v>222652</v>
      </c>
      <c r="X61" s="31">
        <f t="shared" si="0"/>
        <v>0</v>
      </c>
      <c r="Y61" s="31">
        <f t="shared" si="1"/>
        <v>0</v>
      </c>
      <c r="Z61" s="31">
        <f t="shared" si="2"/>
        <v>0</v>
      </c>
      <c r="AA61" s="31">
        <f t="shared" si="3"/>
        <v>0</v>
      </c>
      <c r="AB61" s="31">
        <f t="shared" si="4"/>
        <v>1</v>
      </c>
      <c r="AC61" s="31">
        <f t="shared" si="5"/>
        <v>0</v>
      </c>
      <c r="AD61" s="31">
        <f t="shared" si="6"/>
        <v>0</v>
      </c>
      <c r="AE61" s="31">
        <f t="shared" si="7"/>
        <v>0</v>
      </c>
      <c r="AF61" s="31">
        <f t="shared" si="8"/>
        <v>0</v>
      </c>
      <c r="AG61" s="31">
        <f t="shared" si="9"/>
        <v>0</v>
      </c>
      <c r="AH61">
        <f t="shared" si="10"/>
        <v>0</v>
      </c>
      <c r="AI61">
        <f t="shared" si="11"/>
        <v>0</v>
      </c>
      <c r="AJ61">
        <f t="shared" si="12"/>
        <v>0</v>
      </c>
    </row>
    <row r="62" spans="1:36" ht="12.75">
      <c r="A62" s="32">
        <v>2201260</v>
      </c>
      <c r="B62" s="32">
        <v>39</v>
      </c>
      <c r="C62" s="32" t="s">
        <v>209</v>
      </c>
      <c r="D62" s="33" t="s">
        <v>210</v>
      </c>
      <c r="E62" s="33" t="s">
        <v>211</v>
      </c>
      <c r="F62" s="33">
        <v>70760</v>
      </c>
      <c r="G62" s="34">
        <v>579</v>
      </c>
      <c r="H62" s="33">
        <v>2256388674</v>
      </c>
      <c r="I62" s="35" t="s">
        <v>91</v>
      </c>
      <c r="J62" s="35" t="s">
        <v>44</v>
      </c>
      <c r="K62" s="36" t="s">
        <v>50</v>
      </c>
      <c r="L62" s="37">
        <v>2921.985158</v>
      </c>
      <c r="M62" s="27" t="s">
        <v>44</v>
      </c>
      <c r="N62" s="27" t="s">
        <v>44</v>
      </c>
      <c r="O62" s="29" t="s">
        <v>45</v>
      </c>
      <c r="P62" s="39">
        <v>26.925338036449148</v>
      </c>
      <c r="Q62" s="35" t="str">
        <f t="shared" si="13"/>
        <v>YES</v>
      </c>
      <c r="R62" s="35" t="s">
        <v>50</v>
      </c>
      <c r="S62" s="29" t="s">
        <v>50</v>
      </c>
      <c r="T62" s="38">
        <v>39477</v>
      </c>
      <c r="U62" s="38">
        <v>23102</v>
      </c>
      <c r="V62" s="38">
        <v>26908</v>
      </c>
      <c r="W62" s="38">
        <v>245410</v>
      </c>
      <c r="X62" s="31">
        <f t="shared" si="0"/>
        <v>1</v>
      </c>
      <c r="Y62" s="31">
        <f t="shared" si="1"/>
        <v>0</v>
      </c>
      <c r="Z62" s="31">
        <f t="shared" si="2"/>
        <v>0</v>
      </c>
      <c r="AA62" s="31">
        <f t="shared" si="3"/>
        <v>0</v>
      </c>
      <c r="AB62" s="31">
        <f t="shared" si="4"/>
        <v>1</v>
      </c>
      <c r="AC62" s="31">
        <f t="shared" si="5"/>
        <v>1</v>
      </c>
      <c r="AD62" s="31" t="str">
        <f t="shared" si="6"/>
        <v>CHECK</v>
      </c>
      <c r="AE62" s="31">
        <f t="shared" si="7"/>
        <v>0</v>
      </c>
      <c r="AF62" s="31" t="str">
        <f t="shared" si="8"/>
        <v>RLISP</v>
      </c>
      <c r="AG62" s="31">
        <f t="shared" si="9"/>
        <v>0</v>
      </c>
      <c r="AH62">
        <f t="shared" si="10"/>
        <v>0</v>
      </c>
      <c r="AI62">
        <f t="shared" si="11"/>
        <v>0</v>
      </c>
      <c r="AJ62">
        <f t="shared" si="12"/>
        <v>0</v>
      </c>
    </row>
    <row r="63" spans="1:36" ht="12.75">
      <c r="A63" s="32">
        <v>2201290</v>
      </c>
      <c r="B63" s="32">
        <v>40</v>
      </c>
      <c r="C63" s="32" t="s">
        <v>212</v>
      </c>
      <c r="D63" s="33" t="s">
        <v>213</v>
      </c>
      <c r="E63" s="33" t="s">
        <v>57</v>
      </c>
      <c r="F63" s="33">
        <v>71309</v>
      </c>
      <c r="G63" s="34">
        <v>1230</v>
      </c>
      <c r="H63" s="33">
        <v>3184870888</v>
      </c>
      <c r="I63" s="35" t="s">
        <v>114</v>
      </c>
      <c r="J63" s="35" t="s">
        <v>44</v>
      </c>
      <c r="K63" s="36" t="s">
        <v>44</v>
      </c>
      <c r="L63" s="37">
        <v>21284.630658</v>
      </c>
      <c r="M63" s="27" t="s">
        <v>44</v>
      </c>
      <c r="N63" s="27" t="s">
        <v>44</v>
      </c>
      <c r="O63" s="29" t="s">
        <v>45</v>
      </c>
      <c r="P63" s="39">
        <v>26.25203820172374</v>
      </c>
      <c r="Q63" s="35" t="str">
        <f t="shared" si="13"/>
        <v>YES</v>
      </c>
      <c r="R63" s="35" t="s">
        <v>44</v>
      </c>
      <c r="S63" s="29" t="s">
        <v>44</v>
      </c>
      <c r="T63" s="38">
        <v>191437</v>
      </c>
      <c r="U63" s="38">
        <v>126010</v>
      </c>
      <c r="V63" s="38">
        <v>158838</v>
      </c>
      <c r="W63" s="38">
        <v>1241135</v>
      </c>
      <c r="X63" s="31">
        <f t="shared" si="0"/>
        <v>0</v>
      </c>
      <c r="Y63" s="31">
        <f t="shared" si="1"/>
        <v>0</v>
      </c>
      <c r="Z63" s="31">
        <f t="shared" si="2"/>
        <v>0</v>
      </c>
      <c r="AA63" s="31">
        <f t="shared" si="3"/>
        <v>0</v>
      </c>
      <c r="AB63" s="31">
        <f t="shared" si="4"/>
        <v>1</v>
      </c>
      <c r="AC63" s="31">
        <f t="shared" si="5"/>
        <v>0</v>
      </c>
      <c r="AD63" s="31">
        <f t="shared" si="6"/>
        <v>0</v>
      </c>
      <c r="AE63" s="31">
        <f t="shared" si="7"/>
        <v>0</v>
      </c>
      <c r="AF63" s="31">
        <f t="shared" si="8"/>
        <v>0</v>
      </c>
      <c r="AG63" s="31">
        <f t="shared" si="9"/>
        <v>0</v>
      </c>
      <c r="AH63">
        <f t="shared" si="10"/>
        <v>0</v>
      </c>
      <c r="AI63">
        <f t="shared" si="11"/>
        <v>0</v>
      </c>
      <c r="AJ63">
        <f t="shared" si="12"/>
        <v>0</v>
      </c>
    </row>
    <row r="64" spans="1:36" ht="12.75">
      <c r="A64" s="32">
        <v>2201320</v>
      </c>
      <c r="B64" s="32">
        <v>41</v>
      </c>
      <c r="C64" s="32" t="s">
        <v>214</v>
      </c>
      <c r="D64" s="33" t="s">
        <v>215</v>
      </c>
      <c r="E64" s="33" t="s">
        <v>216</v>
      </c>
      <c r="F64" s="33">
        <v>71019</v>
      </c>
      <c r="G64" s="34">
        <v>1369</v>
      </c>
      <c r="H64" s="33">
        <v>3189324081</v>
      </c>
      <c r="I64" s="35">
        <v>7</v>
      </c>
      <c r="J64" s="35" t="s">
        <v>50</v>
      </c>
      <c r="K64" s="36" t="s">
        <v>50</v>
      </c>
      <c r="L64" s="37">
        <v>1672.558855</v>
      </c>
      <c r="M64" s="27" t="s">
        <v>44</v>
      </c>
      <c r="N64" s="27" t="s">
        <v>44</v>
      </c>
      <c r="O64" s="29" t="s">
        <v>45</v>
      </c>
      <c r="P64" s="39">
        <v>34.751773049645394</v>
      </c>
      <c r="Q64" s="35" t="str">
        <f t="shared" si="13"/>
        <v>YES</v>
      </c>
      <c r="R64" s="35" t="s">
        <v>50</v>
      </c>
      <c r="S64" s="29" t="s">
        <v>50</v>
      </c>
      <c r="T64" s="38">
        <v>18935</v>
      </c>
      <c r="U64" s="38">
        <v>10446</v>
      </c>
      <c r="V64" s="38">
        <v>13783</v>
      </c>
      <c r="W64" s="38">
        <v>127223</v>
      </c>
      <c r="X64" s="31">
        <f t="shared" si="0"/>
        <v>1</v>
      </c>
      <c r="Y64" s="31">
        <f t="shared" si="1"/>
        <v>0</v>
      </c>
      <c r="Z64" s="31">
        <f t="shared" si="2"/>
        <v>0</v>
      </c>
      <c r="AA64" s="31">
        <f t="shared" si="3"/>
        <v>0</v>
      </c>
      <c r="AB64" s="31">
        <f t="shared" si="4"/>
        <v>1</v>
      </c>
      <c r="AC64" s="31">
        <f t="shared" si="5"/>
        <v>1</v>
      </c>
      <c r="AD64" s="31" t="str">
        <f t="shared" si="6"/>
        <v>CHECK</v>
      </c>
      <c r="AE64" s="31">
        <f t="shared" si="7"/>
        <v>0</v>
      </c>
      <c r="AF64" s="31" t="str">
        <f t="shared" si="8"/>
        <v>RLISP</v>
      </c>
      <c r="AG64" s="31">
        <f t="shared" si="9"/>
        <v>0</v>
      </c>
      <c r="AH64">
        <f t="shared" si="10"/>
        <v>0</v>
      </c>
      <c r="AI64">
        <f t="shared" si="11"/>
        <v>0</v>
      </c>
      <c r="AJ64">
        <f t="shared" si="12"/>
        <v>0</v>
      </c>
    </row>
    <row r="65" spans="1:36" ht="12.75">
      <c r="A65" s="32">
        <v>2201350</v>
      </c>
      <c r="B65" s="32">
        <v>42</v>
      </c>
      <c r="C65" s="32" t="s">
        <v>217</v>
      </c>
      <c r="D65" s="33" t="s">
        <v>218</v>
      </c>
      <c r="E65" s="33" t="s">
        <v>219</v>
      </c>
      <c r="F65" s="33">
        <v>71269</v>
      </c>
      <c r="G65" s="34">
        <v>599</v>
      </c>
      <c r="H65" s="33">
        <v>3187285964</v>
      </c>
      <c r="I65" s="35" t="s">
        <v>91</v>
      </c>
      <c r="J65" s="35" t="s">
        <v>44</v>
      </c>
      <c r="K65" s="36" t="s">
        <v>44</v>
      </c>
      <c r="L65" s="37">
        <v>3407.365264</v>
      </c>
      <c r="M65" s="27" t="s">
        <v>44</v>
      </c>
      <c r="N65" s="27" t="s">
        <v>44</v>
      </c>
      <c r="O65" s="29" t="s">
        <v>45</v>
      </c>
      <c r="P65" s="39">
        <v>35.789252728799326</v>
      </c>
      <c r="Q65" s="35" t="str">
        <f t="shared" si="13"/>
        <v>YES</v>
      </c>
      <c r="R65" s="35" t="s">
        <v>50</v>
      </c>
      <c r="S65" s="29" t="s">
        <v>50</v>
      </c>
      <c r="T65" s="38">
        <v>38023</v>
      </c>
      <c r="U65" s="38">
        <v>19874</v>
      </c>
      <c r="V65" s="38">
        <v>25810</v>
      </c>
      <c r="W65" s="38">
        <v>276019</v>
      </c>
      <c r="X65" s="31">
        <f t="shared" si="0"/>
        <v>0</v>
      </c>
      <c r="Y65" s="31">
        <f t="shared" si="1"/>
        <v>0</v>
      </c>
      <c r="Z65" s="31">
        <f t="shared" si="2"/>
        <v>0</v>
      </c>
      <c r="AA65" s="31">
        <f t="shared" si="3"/>
        <v>0</v>
      </c>
      <c r="AB65" s="31">
        <f t="shared" si="4"/>
        <v>1</v>
      </c>
      <c r="AC65" s="31">
        <f t="shared" si="5"/>
        <v>1</v>
      </c>
      <c r="AD65" s="31" t="str">
        <f t="shared" si="6"/>
        <v>CHECK</v>
      </c>
      <c r="AE65" s="31">
        <f t="shared" si="7"/>
        <v>0</v>
      </c>
      <c r="AF65" s="31" t="str">
        <f t="shared" si="8"/>
        <v>RLISP</v>
      </c>
      <c r="AG65" s="31">
        <f t="shared" si="9"/>
        <v>0</v>
      </c>
      <c r="AH65">
        <f t="shared" si="10"/>
        <v>0</v>
      </c>
      <c r="AI65">
        <f t="shared" si="11"/>
        <v>0</v>
      </c>
      <c r="AJ65">
        <f t="shared" si="12"/>
        <v>0</v>
      </c>
    </row>
    <row r="66" spans="1:36" ht="12.75">
      <c r="A66" s="32">
        <v>2201380</v>
      </c>
      <c r="B66" s="32">
        <v>43</v>
      </c>
      <c r="C66" s="32" t="s">
        <v>220</v>
      </c>
      <c r="D66" s="33" t="s">
        <v>221</v>
      </c>
      <c r="E66" s="33" t="s">
        <v>222</v>
      </c>
      <c r="F66" s="33">
        <v>71449</v>
      </c>
      <c r="G66" s="34">
        <v>1079</v>
      </c>
      <c r="H66" s="33">
        <v>3182569228</v>
      </c>
      <c r="I66" s="35" t="s">
        <v>91</v>
      </c>
      <c r="J66" s="35" t="s">
        <v>44</v>
      </c>
      <c r="K66" s="36" t="s">
        <v>50</v>
      </c>
      <c r="L66" s="37">
        <v>3885.587872</v>
      </c>
      <c r="M66" s="27" t="s">
        <v>44</v>
      </c>
      <c r="N66" s="27" t="s">
        <v>44</v>
      </c>
      <c r="O66" s="29" t="s">
        <v>45</v>
      </c>
      <c r="P66" s="39">
        <v>26.54682274247492</v>
      </c>
      <c r="Q66" s="35" t="str">
        <f t="shared" si="13"/>
        <v>YES</v>
      </c>
      <c r="R66" s="35" t="s">
        <v>50</v>
      </c>
      <c r="S66" s="29" t="s">
        <v>50</v>
      </c>
      <c r="T66" s="38">
        <v>35308</v>
      </c>
      <c r="U66" s="38">
        <v>21294</v>
      </c>
      <c r="V66" s="38">
        <v>26912</v>
      </c>
      <c r="W66" s="38">
        <v>228554</v>
      </c>
      <c r="X66" s="31">
        <f t="shared" si="0"/>
        <v>1</v>
      </c>
      <c r="Y66" s="31">
        <f t="shared" si="1"/>
        <v>0</v>
      </c>
      <c r="Z66" s="31">
        <f t="shared" si="2"/>
        <v>0</v>
      </c>
      <c r="AA66" s="31">
        <f t="shared" si="3"/>
        <v>0</v>
      </c>
      <c r="AB66" s="31">
        <f t="shared" si="4"/>
        <v>1</v>
      </c>
      <c r="AC66" s="31">
        <f t="shared" si="5"/>
        <v>1</v>
      </c>
      <c r="AD66" s="31" t="str">
        <f t="shared" si="6"/>
        <v>CHECK</v>
      </c>
      <c r="AE66" s="31">
        <f t="shared" si="7"/>
        <v>0</v>
      </c>
      <c r="AF66" s="31" t="str">
        <f t="shared" si="8"/>
        <v>RLISP</v>
      </c>
      <c r="AG66" s="31">
        <f t="shared" si="9"/>
        <v>0</v>
      </c>
      <c r="AH66">
        <f t="shared" si="10"/>
        <v>0</v>
      </c>
      <c r="AI66">
        <f t="shared" si="11"/>
        <v>0</v>
      </c>
      <c r="AJ66">
        <f t="shared" si="12"/>
        <v>0</v>
      </c>
    </row>
    <row r="67" spans="1:36" ht="12.75">
      <c r="A67" s="32">
        <v>2201410</v>
      </c>
      <c r="B67" s="32">
        <v>44</v>
      </c>
      <c r="C67" s="32" t="s">
        <v>223</v>
      </c>
      <c r="D67" s="33" t="s">
        <v>224</v>
      </c>
      <c r="E67" s="33" t="s">
        <v>225</v>
      </c>
      <c r="F67" s="33">
        <v>70043</v>
      </c>
      <c r="G67" s="34" t="s">
        <v>42</v>
      </c>
      <c r="H67" s="33">
        <v>5043012000</v>
      </c>
      <c r="I67" s="35" t="s">
        <v>226</v>
      </c>
      <c r="J67" s="35" t="s">
        <v>44</v>
      </c>
      <c r="K67" s="36" t="s">
        <v>44</v>
      </c>
      <c r="L67" s="37">
        <v>7630.937969</v>
      </c>
      <c r="M67" s="27" t="s">
        <v>44</v>
      </c>
      <c r="N67" s="27" t="s">
        <v>44</v>
      </c>
      <c r="O67" s="29" t="s">
        <v>45</v>
      </c>
      <c r="P67" s="39">
        <v>18.596433560686993</v>
      </c>
      <c r="Q67" s="35" t="str">
        <f t="shared" si="13"/>
        <v>NO</v>
      </c>
      <c r="R67" s="35" t="s">
        <v>44</v>
      </c>
      <c r="S67" s="29" t="s">
        <v>44</v>
      </c>
      <c r="T67" s="38">
        <v>71421</v>
      </c>
      <c r="U67" s="38">
        <v>56279</v>
      </c>
      <c r="V67" s="38">
        <v>67446</v>
      </c>
      <c r="W67" s="38">
        <v>436884</v>
      </c>
      <c r="X67" s="31">
        <f t="shared" si="0"/>
        <v>0</v>
      </c>
      <c r="Y67" s="31">
        <f t="shared" si="1"/>
        <v>0</v>
      </c>
      <c r="Z67" s="31">
        <f t="shared" si="2"/>
        <v>0</v>
      </c>
      <c r="AA67" s="31">
        <f t="shared" si="3"/>
        <v>0</v>
      </c>
      <c r="AB67" s="31">
        <f t="shared" si="4"/>
        <v>0</v>
      </c>
      <c r="AC67" s="31">
        <f t="shared" si="5"/>
        <v>0</v>
      </c>
      <c r="AD67" s="31">
        <f t="shared" si="6"/>
        <v>0</v>
      </c>
      <c r="AE67" s="31">
        <f t="shared" si="7"/>
        <v>0</v>
      </c>
      <c r="AF67" s="31">
        <f t="shared" si="8"/>
        <v>0</v>
      </c>
      <c r="AG67" s="31">
        <f t="shared" si="9"/>
        <v>0</v>
      </c>
      <c r="AH67">
        <f t="shared" si="10"/>
        <v>0</v>
      </c>
      <c r="AI67">
        <f t="shared" si="11"/>
        <v>0</v>
      </c>
      <c r="AJ67">
        <f t="shared" si="12"/>
        <v>0</v>
      </c>
    </row>
    <row r="68" spans="1:36" ht="12.75">
      <c r="A68" s="32">
        <v>2201440</v>
      </c>
      <c r="B68" s="32">
        <v>45</v>
      </c>
      <c r="C68" s="32" t="s">
        <v>227</v>
      </c>
      <c r="D68" s="33" t="s">
        <v>228</v>
      </c>
      <c r="E68" s="33" t="s">
        <v>229</v>
      </c>
      <c r="F68" s="33">
        <v>70070</v>
      </c>
      <c r="G68" s="34">
        <v>46</v>
      </c>
      <c r="H68" s="33">
        <v>5047856289</v>
      </c>
      <c r="I68" s="35">
        <v>3</v>
      </c>
      <c r="J68" s="35" t="s">
        <v>44</v>
      </c>
      <c r="K68" s="36" t="s">
        <v>44</v>
      </c>
      <c r="L68" s="37">
        <v>9007.601293</v>
      </c>
      <c r="M68" s="27" t="s">
        <v>44</v>
      </c>
      <c r="N68" s="27" t="s">
        <v>44</v>
      </c>
      <c r="O68" s="29" t="s">
        <v>45</v>
      </c>
      <c r="P68" s="39">
        <v>16.614846482705016</v>
      </c>
      <c r="Q68" s="35" t="str">
        <f t="shared" si="13"/>
        <v>NO</v>
      </c>
      <c r="R68" s="35" t="s">
        <v>44</v>
      </c>
      <c r="S68" s="29" t="s">
        <v>44</v>
      </c>
      <c r="T68" s="38">
        <v>60055</v>
      </c>
      <c r="U68" s="38">
        <v>52111</v>
      </c>
      <c r="V68" s="38">
        <v>62063</v>
      </c>
      <c r="W68" s="38">
        <v>348777</v>
      </c>
      <c r="X68" s="31">
        <f t="shared" si="0"/>
        <v>0</v>
      </c>
      <c r="Y68" s="31">
        <f t="shared" si="1"/>
        <v>0</v>
      </c>
      <c r="Z68" s="31">
        <f t="shared" si="2"/>
        <v>0</v>
      </c>
      <c r="AA68" s="31">
        <f t="shared" si="3"/>
        <v>0</v>
      </c>
      <c r="AB68" s="31">
        <f t="shared" si="4"/>
        <v>0</v>
      </c>
      <c r="AC68" s="31">
        <f t="shared" si="5"/>
        <v>0</v>
      </c>
      <c r="AD68" s="31">
        <f t="shared" si="6"/>
        <v>0</v>
      </c>
      <c r="AE68" s="31">
        <f t="shared" si="7"/>
        <v>0</v>
      </c>
      <c r="AF68" s="31">
        <f t="shared" si="8"/>
        <v>0</v>
      </c>
      <c r="AG68" s="31">
        <f t="shared" si="9"/>
        <v>0</v>
      </c>
      <c r="AH68">
        <f t="shared" si="10"/>
        <v>0</v>
      </c>
      <c r="AI68">
        <f t="shared" si="11"/>
        <v>0</v>
      </c>
      <c r="AJ68">
        <f t="shared" si="12"/>
        <v>0</v>
      </c>
    </row>
    <row r="69" spans="1:36" ht="12.75">
      <c r="A69" s="32">
        <v>2201470</v>
      </c>
      <c r="B69" s="32">
        <v>46</v>
      </c>
      <c r="C69" s="32" t="s">
        <v>230</v>
      </c>
      <c r="D69" s="33" t="s">
        <v>231</v>
      </c>
      <c r="E69" s="33" t="s">
        <v>232</v>
      </c>
      <c r="F69" s="33">
        <v>70441</v>
      </c>
      <c r="G69" s="34">
        <v>540</v>
      </c>
      <c r="H69" s="33">
        <v>2252224349</v>
      </c>
      <c r="I69" s="35">
        <v>7</v>
      </c>
      <c r="J69" s="35" t="s">
        <v>50</v>
      </c>
      <c r="K69" s="36" t="s">
        <v>50</v>
      </c>
      <c r="L69" s="37">
        <v>1279.090663</v>
      </c>
      <c r="M69" s="27" t="s">
        <v>44</v>
      </c>
      <c r="N69" s="27" t="s">
        <v>44</v>
      </c>
      <c r="O69" s="29" t="s">
        <v>45</v>
      </c>
      <c r="P69" s="39">
        <v>33</v>
      </c>
      <c r="Q69" s="35" t="str">
        <f t="shared" si="13"/>
        <v>YES</v>
      </c>
      <c r="R69" s="35" t="s">
        <v>50</v>
      </c>
      <c r="S69" s="29" t="s">
        <v>50</v>
      </c>
      <c r="T69" s="38">
        <v>16605</v>
      </c>
      <c r="U69" s="38">
        <v>7266</v>
      </c>
      <c r="V69" s="38">
        <v>9906</v>
      </c>
      <c r="W69" s="38">
        <v>114078</v>
      </c>
      <c r="X69" s="31">
        <f t="shared" si="0"/>
        <v>1</v>
      </c>
      <c r="Y69" s="31">
        <f t="shared" si="1"/>
        <v>0</v>
      </c>
      <c r="Z69" s="31">
        <f t="shared" si="2"/>
        <v>0</v>
      </c>
      <c r="AA69" s="31">
        <f t="shared" si="3"/>
        <v>0</v>
      </c>
      <c r="AB69" s="31">
        <f t="shared" si="4"/>
        <v>1</v>
      </c>
      <c r="AC69" s="31">
        <f t="shared" si="5"/>
        <v>1</v>
      </c>
      <c r="AD69" s="31" t="str">
        <f t="shared" si="6"/>
        <v>CHECK</v>
      </c>
      <c r="AE69" s="31">
        <f t="shared" si="7"/>
        <v>0</v>
      </c>
      <c r="AF69" s="31" t="str">
        <f t="shared" si="8"/>
        <v>RLISP</v>
      </c>
      <c r="AG69" s="31">
        <f t="shared" si="9"/>
        <v>0</v>
      </c>
      <c r="AH69">
        <f t="shared" si="10"/>
        <v>0</v>
      </c>
      <c r="AI69">
        <f t="shared" si="11"/>
        <v>0</v>
      </c>
      <c r="AJ69">
        <f t="shared" si="12"/>
        <v>0</v>
      </c>
    </row>
    <row r="70" spans="1:36" ht="12.75">
      <c r="A70" s="32">
        <v>2201500</v>
      </c>
      <c r="B70" s="32">
        <v>47</v>
      </c>
      <c r="C70" s="32" t="s">
        <v>233</v>
      </c>
      <c r="D70" s="33" t="s">
        <v>234</v>
      </c>
      <c r="E70" s="33" t="s">
        <v>235</v>
      </c>
      <c r="F70" s="33">
        <v>70071</v>
      </c>
      <c r="G70" s="34">
        <v>338</v>
      </c>
      <c r="H70" s="33">
        <v>2258695375</v>
      </c>
      <c r="I70" s="35" t="s">
        <v>95</v>
      </c>
      <c r="J70" s="35" t="s">
        <v>44</v>
      </c>
      <c r="K70" s="36" t="s">
        <v>44</v>
      </c>
      <c r="L70" s="37">
        <v>3534.017349</v>
      </c>
      <c r="M70" s="27" t="s">
        <v>44</v>
      </c>
      <c r="N70" s="27" t="s">
        <v>44</v>
      </c>
      <c r="O70" s="29" t="s">
        <v>45</v>
      </c>
      <c r="P70" s="39">
        <v>22.193154567255284</v>
      </c>
      <c r="Q70" s="35" t="str">
        <f t="shared" si="13"/>
        <v>YES</v>
      </c>
      <c r="R70" s="35" t="s">
        <v>44</v>
      </c>
      <c r="S70" s="29" t="s">
        <v>44</v>
      </c>
      <c r="T70" s="38">
        <v>34374</v>
      </c>
      <c r="U70" s="38">
        <v>21191</v>
      </c>
      <c r="V70" s="38">
        <v>27520</v>
      </c>
      <c r="W70" s="38">
        <v>189024</v>
      </c>
      <c r="X70" s="31">
        <f aca="true" t="shared" si="14" ref="X70:X91">IF(OR(J70="YES",K70="YES"),1,0)</f>
        <v>0</v>
      </c>
      <c r="Y70" s="31">
        <f aca="true" t="shared" si="15" ref="Y70:Y91">IF(OR(L70&lt;600,M70="YES"),1,0)</f>
        <v>0</v>
      </c>
      <c r="Z70" s="31">
        <f aca="true" t="shared" si="16" ref="Z70:Z91">IF(AND(X70=1,Y70=1),"ELIGIBLE",0)</f>
        <v>0</v>
      </c>
      <c r="AA70" s="31">
        <f aca="true" t="shared" si="17" ref="AA70:AA91">IF(AND(Z70="ELIGIBLE",N70="YES"),"OKAY",0)</f>
        <v>0</v>
      </c>
      <c r="AB70" s="31">
        <f aca="true" t="shared" si="18" ref="AB70:AB91">IF(AND(P70&gt;=20,Q70="YES"),1,0)</f>
        <v>1</v>
      </c>
      <c r="AC70" s="31">
        <f aca="true" t="shared" si="19" ref="AC70:AC91">IF(R70="YES",1,0)</f>
        <v>0</v>
      </c>
      <c r="AD70" s="31">
        <f aca="true" t="shared" si="20" ref="AD70:AD91">IF(AND(AB70=1,AC70=1),"CHECK",0)</f>
        <v>0</v>
      </c>
      <c r="AE70" s="31">
        <f aca="true" t="shared" si="21" ref="AE70:AE91">IF(AND(Z70="ELIGIBLE",AD70="CHECK"),"SRSA",0)</f>
        <v>0</v>
      </c>
      <c r="AF70" s="31">
        <f aca="true" t="shared" si="22" ref="AF70:AF91">IF(AND(AD70="CHECK",AE70=0),"RLISP",0)</f>
        <v>0</v>
      </c>
      <c r="AG70" s="31">
        <f aca="true" t="shared" si="23" ref="AG70:AG91">IF(AND(AA70="OKAY",AF70="RLISP"),"NO",0)</f>
        <v>0</v>
      </c>
      <c r="AH70">
        <f aca="true" t="shared" si="24" ref="AH70:AH91">IF(AND(OR(X70=0,Y70=0),(N70="YES")),"TROUBLE",0)</f>
        <v>0</v>
      </c>
      <c r="AI70">
        <f aca="true" t="shared" si="25" ref="AI70:AI91">IF(AND(OR(AB70=0,AC70=0),(S70="YES")),"TROUBLE",0)</f>
        <v>0</v>
      </c>
      <c r="AJ70">
        <f aca="true" t="shared" si="26" ref="AJ70:AJ91">IF(AND(AND(AD70=0,P70&gt;=19.95),(S70=1)),"PROBLEM",0)</f>
        <v>0</v>
      </c>
    </row>
    <row r="71" spans="1:36" ht="12.75">
      <c r="A71" s="32">
        <v>2201530</v>
      </c>
      <c r="B71" s="32">
        <v>48</v>
      </c>
      <c r="C71" s="32" t="s">
        <v>236</v>
      </c>
      <c r="D71" s="33" t="s">
        <v>237</v>
      </c>
      <c r="E71" s="33" t="s">
        <v>238</v>
      </c>
      <c r="F71" s="33">
        <v>70084</v>
      </c>
      <c r="G71" s="34" t="s">
        <v>42</v>
      </c>
      <c r="H71" s="33">
        <v>5045361106</v>
      </c>
      <c r="I71" s="35">
        <v>3</v>
      </c>
      <c r="J71" s="35" t="s">
        <v>44</v>
      </c>
      <c r="K71" s="36" t="s">
        <v>44</v>
      </c>
      <c r="L71" s="37">
        <v>5822.590625</v>
      </c>
      <c r="M71" s="27" t="s">
        <v>44</v>
      </c>
      <c r="N71" s="27" t="s">
        <v>44</v>
      </c>
      <c r="O71" s="29" t="s">
        <v>45</v>
      </c>
      <c r="P71" s="39">
        <v>22.15746421267894</v>
      </c>
      <c r="Q71" s="35" t="str">
        <f t="shared" si="13"/>
        <v>YES</v>
      </c>
      <c r="R71" s="35" t="s">
        <v>44</v>
      </c>
      <c r="S71" s="29" t="s">
        <v>44</v>
      </c>
      <c r="T71" s="38">
        <v>62715</v>
      </c>
      <c r="U71" s="38">
        <v>47005</v>
      </c>
      <c r="V71" s="38">
        <v>59177</v>
      </c>
      <c r="W71" s="38">
        <v>405277</v>
      </c>
      <c r="X71" s="31">
        <f t="shared" si="14"/>
        <v>0</v>
      </c>
      <c r="Y71" s="31">
        <f t="shared" si="15"/>
        <v>0</v>
      </c>
      <c r="Z71" s="31">
        <f t="shared" si="16"/>
        <v>0</v>
      </c>
      <c r="AA71" s="31">
        <f t="shared" si="17"/>
        <v>0</v>
      </c>
      <c r="AB71" s="31">
        <f t="shared" si="18"/>
        <v>1</v>
      </c>
      <c r="AC71" s="31">
        <f t="shared" si="19"/>
        <v>0</v>
      </c>
      <c r="AD71" s="31">
        <f t="shared" si="20"/>
        <v>0</v>
      </c>
      <c r="AE71" s="31">
        <f t="shared" si="21"/>
        <v>0</v>
      </c>
      <c r="AF71" s="31">
        <f t="shared" si="22"/>
        <v>0</v>
      </c>
      <c r="AG71" s="31">
        <f t="shared" si="23"/>
        <v>0</v>
      </c>
      <c r="AH71">
        <f t="shared" si="24"/>
        <v>0</v>
      </c>
      <c r="AI71">
        <f t="shared" si="25"/>
        <v>0</v>
      </c>
      <c r="AJ71">
        <f t="shared" si="26"/>
        <v>0</v>
      </c>
    </row>
    <row r="72" spans="1:36" ht="12.75">
      <c r="A72" s="32">
        <v>2201560</v>
      </c>
      <c r="B72" s="32">
        <v>49</v>
      </c>
      <c r="C72" s="32" t="s">
        <v>239</v>
      </c>
      <c r="D72" s="33" t="s">
        <v>109</v>
      </c>
      <c r="E72" s="33" t="s">
        <v>240</v>
      </c>
      <c r="F72" s="33">
        <v>70571</v>
      </c>
      <c r="G72" s="34">
        <v>310</v>
      </c>
      <c r="H72" s="33">
        <v>3379483657</v>
      </c>
      <c r="I72" s="35" t="s">
        <v>82</v>
      </c>
      <c r="J72" s="35" t="s">
        <v>44</v>
      </c>
      <c r="K72" s="36" t="s">
        <v>44</v>
      </c>
      <c r="L72" s="37">
        <v>13908.63088</v>
      </c>
      <c r="M72" s="27" t="s">
        <v>44</v>
      </c>
      <c r="N72" s="27" t="s">
        <v>44</v>
      </c>
      <c r="O72" s="29" t="s">
        <v>45</v>
      </c>
      <c r="P72" s="39">
        <v>31.988025872667986</v>
      </c>
      <c r="Q72" s="35" t="str">
        <f t="shared" si="13"/>
        <v>YES</v>
      </c>
      <c r="R72" s="35" t="s">
        <v>44</v>
      </c>
      <c r="S72" s="29" t="s">
        <v>44</v>
      </c>
      <c r="T72" s="38">
        <v>158249</v>
      </c>
      <c r="U72" s="38">
        <v>89997</v>
      </c>
      <c r="V72" s="38">
        <v>116648</v>
      </c>
      <c r="W72" s="38">
        <v>1025408</v>
      </c>
      <c r="X72" s="31">
        <f t="shared" si="14"/>
        <v>0</v>
      </c>
      <c r="Y72" s="31">
        <f t="shared" si="15"/>
        <v>0</v>
      </c>
      <c r="Z72" s="31">
        <f t="shared" si="16"/>
        <v>0</v>
      </c>
      <c r="AA72" s="31">
        <f t="shared" si="17"/>
        <v>0</v>
      </c>
      <c r="AB72" s="31">
        <f t="shared" si="18"/>
        <v>1</v>
      </c>
      <c r="AC72" s="31">
        <f t="shared" si="19"/>
        <v>0</v>
      </c>
      <c r="AD72" s="31">
        <f t="shared" si="20"/>
        <v>0</v>
      </c>
      <c r="AE72" s="31">
        <f t="shared" si="21"/>
        <v>0</v>
      </c>
      <c r="AF72" s="31">
        <f t="shared" si="22"/>
        <v>0</v>
      </c>
      <c r="AG72" s="31">
        <f t="shared" si="23"/>
        <v>0</v>
      </c>
      <c r="AH72">
        <f t="shared" si="24"/>
        <v>0</v>
      </c>
      <c r="AI72">
        <f t="shared" si="25"/>
        <v>0</v>
      </c>
      <c r="AJ72">
        <f t="shared" si="26"/>
        <v>0</v>
      </c>
    </row>
    <row r="73" spans="1:36" ht="12.75">
      <c r="A73" s="32">
        <v>2201590</v>
      </c>
      <c r="B73" s="32">
        <v>50</v>
      </c>
      <c r="C73" s="32" t="s">
        <v>241</v>
      </c>
      <c r="D73" s="33" t="s">
        <v>242</v>
      </c>
      <c r="E73" s="33" t="s">
        <v>243</v>
      </c>
      <c r="F73" s="33">
        <v>70582</v>
      </c>
      <c r="G73" s="34">
        <v>859</v>
      </c>
      <c r="H73" s="33">
        <v>3373946261</v>
      </c>
      <c r="I73" s="35" t="s">
        <v>244</v>
      </c>
      <c r="J73" s="35" t="s">
        <v>44</v>
      </c>
      <c r="K73" s="36" t="s">
        <v>44</v>
      </c>
      <c r="L73" s="37">
        <v>7932.308999</v>
      </c>
      <c r="M73" s="27" t="s">
        <v>44</v>
      </c>
      <c r="N73" s="27" t="s">
        <v>44</v>
      </c>
      <c r="O73" s="29" t="s">
        <v>45</v>
      </c>
      <c r="P73" s="39">
        <v>24.757601430857573</v>
      </c>
      <c r="Q73" s="35" t="str">
        <f t="shared" si="13"/>
        <v>YES</v>
      </c>
      <c r="R73" s="35" t="s">
        <v>44</v>
      </c>
      <c r="S73" s="29" t="s">
        <v>44</v>
      </c>
      <c r="T73" s="38">
        <v>75781</v>
      </c>
      <c r="U73" s="38">
        <v>243495</v>
      </c>
      <c r="V73" s="38">
        <v>61741</v>
      </c>
      <c r="W73" s="38">
        <v>480456</v>
      </c>
      <c r="X73" s="31">
        <f t="shared" si="14"/>
        <v>0</v>
      </c>
      <c r="Y73" s="31">
        <f t="shared" si="15"/>
        <v>0</v>
      </c>
      <c r="Z73" s="31">
        <f t="shared" si="16"/>
        <v>0</v>
      </c>
      <c r="AA73" s="31">
        <f t="shared" si="17"/>
        <v>0</v>
      </c>
      <c r="AB73" s="31">
        <f t="shared" si="18"/>
        <v>1</v>
      </c>
      <c r="AC73" s="31">
        <f t="shared" si="19"/>
        <v>0</v>
      </c>
      <c r="AD73" s="31">
        <f t="shared" si="20"/>
        <v>0</v>
      </c>
      <c r="AE73" s="31">
        <f t="shared" si="21"/>
        <v>0</v>
      </c>
      <c r="AF73" s="31">
        <f t="shared" si="22"/>
        <v>0</v>
      </c>
      <c r="AG73" s="31">
        <f t="shared" si="23"/>
        <v>0</v>
      </c>
      <c r="AH73">
        <f t="shared" si="24"/>
        <v>0</v>
      </c>
      <c r="AI73">
        <f t="shared" si="25"/>
        <v>0</v>
      </c>
      <c r="AJ73">
        <f t="shared" si="26"/>
        <v>0</v>
      </c>
    </row>
    <row r="74" spans="1:36" ht="12.75">
      <c r="A74" s="32">
        <v>2201620</v>
      </c>
      <c r="B74" s="32">
        <v>51</v>
      </c>
      <c r="C74" s="32" t="s">
        <v>245</v>
      </c>
      <c r="D74" s="33" t="s">
        <v>246</v>
      </c>
      <c r="E74" s="33" t="s">
        <v>247</v>
      </c>
      <c r="F74" s="33">
        <v>70522</v>
      </c>
      <c r="G74" s="34">
        <v>170</v>
      </c>
      <c r="H74" s="33">
        <v>3378369661</v>
      </c>
      <c r="I74" s="35" t="s">
        <v>200</v>
      </c>
      <c r="J74" s="35" t="s">
        <v>44</v>
      </c>
      <c r="K74" s="36" t="s">
        <v>44</v>
      </c>
      <c r="L74" s="37">
        <v>9647.379867</v>
      </c>
      <c r="M74" s="27" t="s">
        <v>44</v>
      </c>
      <c r="N74" s="27" t="s">
        <v>44</v>
      </c>
      <c r="O74" s="29" t="s">
        <v>45</v>
      </c>
      <c r="P74" s="39">
        <v>26.27783004076513</v>
      </c>
      <c r="Q74" s="35" t="str">
        <f t="shared" si="13"/>
        <v>YES</v>
      </c>
      <c r="R74" s="35" t="s">
        <v>50</v>
      </c>
      <c r="S74" s="29" t="s">
        <v>50</v>
      </c>
      <c r="T74" s="38">
        <v>96941</v>
      </c>
      <c r="U74" s="38">
        <v>59415</v>
      </c>
      <c r="V74" s="38">
        <v>75396</v>
      </c>
      <c r="W74" s="38">
        <v>589784</v>
      </c>
      <c r="X74" s="31">
        <f t="shared" si="14"/>
        <v>0</v>
      </c>
      <c r="Y74" s="31">
        <f t="shared" si="15"/>
        <v>0</v>
      </c>
      <c r="Z74" s="31">
        <f t="shared" si="16"/>
        <v>0</v>
      </c>
      <c r="AA74" s="31">
        <f t="shared" si="17"/>
        <v>0</v>
      </c>
      <c r="AB74" s="31">
        <f t="shared" si="18"/>
        <v>1</v>
      </c>
      <c r="AC74" s="31">
        <f t="shared" si="19"/>
        <v>1</v>
      </c>
      <c r="AD74" s="31" t="str">
        <f t="shared" si="20"/>
        <v>CHECK</v>
      </c>
      <c r="AE74" s="31">
        <f t="shared" si="21"/>
        <v>0</v>
      </c>
      <c r="AF74" s="31" t="str">
        <f t="shared" si="22"/>
        <v>RLISP</v>
      </c>
      <c r="AG74" s="31">
        <f t="shared" si="23"/>
        <v>0</v>
      </c>
      <c r="AH74">
        <f t="shared" si="24"/>
        <v>0</v>
      </c>
      <c r="AI74">
        <f t="shared" si="25"/>
        <v>0</v>
      </c>
      <c r="AJ74">
        <f t="shared" si="26"/>
        <v>0</v>
      </c>
    </row>
    <row r="75" spans="1:36" ht="12.75">
      <c r="A75" s="32">
        <v>2201650</v>
      </c>
      <c r="B75" s="32">
        <v>52</v>
      </c>
      <c r="C75" s="32" t="s">
        <v>248</v>
      </c>
      <c r="D75" s="33" t="s">
        <v>249</v>
      </c>
      <c r="E75" s="33" t="s">
        <v>250</v>
      </c>
      <c r="F75" s="33">
        <v>70434</v>
      </c>
      <c r="G75" s="34">
        <v>940</v>
      </c>
      <c r="H75" s="33">
        <v>5048922276</v>
      </c>
      <c r="I75" s="35" t="s">
        <v>251</v>
      </c>
      <c r="J75" s="35" t="s">
        <v>44</v>
      </c>
      <c r="K75" s="36" t="s">
        <v>44</v>
      </c>
      <c r="L75" s="37">
        <v>30076.875123</v>
      </c>
      <c r="M75" s="27" t="s">
        <v>44</v>
      </c>
      <c r="N75" s="27" t="s">
        <v>44</v>
      </c>
      <c r="O75" s="29" t="s">
        <v>45</v>
      </c>
      <c r="P75" s="39">
        <v>13.50923482849604</v>
      </c>
      <c r="Q75" s="35" t="str">
        <f t="shared" si="13"/>
        <v>NO</v>
      </c>
      <c r="R75" s="35" t="s">
        <v>44</v>
      </c>
      <c r="S75" s="29" t="s">
        <v>44</v>
      </c>
      <c r="T75" s="38">
        <v>208211</v>
      </c>
      <c r="U75" s="38">
        <v>187378</v>
      </c>
      <c r="V75" s="38">
        <v>213170</v>
      </c>
      <c r="W75" s="38">
        <v>1157964</v>
      </c>
      <c r="X75" s="31">
        <f t="shared" si="14"/>
        <v>0</v>
      </c>
      <c r="Y75" s="31">
        <f t="shared" si="15"/>
        <v>0</v>
      </c>
      <c r="Z75" s="31">
        <f t="shared" si="16"/>
        <v>0</v>
      </c>
      <c r="AA75" s="31">
        <f t="shared" si="17"/>
        <v>0</v>
      </c>
      <c r="AB75" s="31">
        <f t="shared" si="18"/>
        <v>0</v>
      </c>
      <c r="AC75" s="31">
        <f t="shared" si="19"/>
        <v>0</v>
      </c>
      <c r="AD75" s="31">
        <f t="shared" si="20"/>
        <v>0</v>
      </c>
      <c r="AE75" s="31">
        <f t="shared" si="21"/>
        <v>0</v>
      </c>
      <c r="AF75" s="31">
        <f t="shared" si="22"/>
        <v>0</v>
      </c>
      <c r="AG75" s="31">
        <f t="shared" si="23"/>
        <v>0</v>
      </c>
      <c r="AH75">
        <f t="shared" si="24"/>
        <v>0</v>
      </c>
      <c r="AI75">
        <f t="shared" si="25"/>
        <v>0</v>
      </c>
      <c r="AJ75">
        <f t="shared" si="26"/>
        <v>0</v>
      </c>
    </row>
    <row r="76" spans="1:36" ht="12.75">
      <c r="A76" s="32">
        <v>2201680</v>
      </c>
      <c r="B76" s="32">
        <v>53</v>
      </c>
      <c r="C76" s="32" t="s">
        <v>252</v>
      </c>
      <c r="D76" s="33" t="s">
        <v>253</v>
      </c>
      <c r="E76" s="33" t="s">
        <v>75</v>
      </c>
      <c r="F76" s="33">
        <v>70422</v>
      </c>
      <c r="G76" s="34">
        <v>457</v>
      </c>
      <c r="H76" s="33">
        <v>5047487153</v>
      </c>
      <c r="I76" s="35" t="s">
        <v>254</v>
      </c>
      <c r="J76" s="35" t="s">
        <v>44</v>
      </c>
      <c r="K76" s="36" t="s">
        <v>44</v>
      </c>
      <c r="L76" s="37">
        <v>16734.079391</v>
      </c>
      <c r="M76" s="27" t="s">
        <v>44</v>
      </c>
      <c r="N76" s="27" t="s">
        <v>44</v>
      </c>
      <c r="O76" s="29" t="s">
        <v>45</v>
      </c>
      <c r="P76" s="39">
        <v>29.158245993326126</v>
      </c>
      <c r="Q76" s="35" t="str">
        <f t="shared" si="13"/>
        <v>YES</v>
      </c>
      <c r="R76" s="35" t="s">
        <v>50</v>
      </c>
      <c r="S76" s="29" t="s">
        <v>50</v>
      </c>
      <c r="T76" s="38">
        <v>167254</v>
      </c>
      <c r="U76" s="38">
        <v>101287</v>
      </c>
      <c r="V76" s="38">
        <v>129620</v>
      </c>
      <c r="W76" s="38">
        <v>1086548</v>
      </c>
      <c r="X76" s="31">
        <f t="shared" si="14"/>
        <v>0</v>
      </c>
      <c r="Y76" s="31">
        <f t="shared" si="15"/>
        <v>0</v>
      </c>
      <c r="Z76" s="31">
        <f t="shared" si="16"/>
        <v>0</v>
      </c>
      <c r="AA76" s="31">
        <f t="shared" si="17"/>
        <v>0</v>
      </c>
      <c r="AB76" s="31">
        <f t="shared" si="18"/>
        <v>1</v>
      </c>
      <c r="AC76" s="31">
        <f t="shared" si="19"/>
        <v>1</v>
      </c>
      <c r="AD76" s="31" t="str">
        <f t="shared" si="20"/>
        <v>CHECK</v>
      </c>
      <c r="AE76" s="31">
        <f t="shared" si="21"/>
        <v>0</v>
      </c>
      <c r="AF76" s="31" t="str">
        <f t="shared" si="22"/>
        <v>RLISP</v>
      </c>
      <c r="AG76" s="31">
        <f t="shared" si="23"/>
        <v>0</v>
      </c>
      <c r="AH76">
        <f t="shared" si="24"/>
        <v>0</v>
      </c>
      <c r="AI76">
        <f t="shared" si="25"/>
        <v>0</v>
      </c>
      <c r="AJ76">
        <f t="shared" si="26"/>
        <v>0</v>
      </c>
    </row>
    <row r="77" spans="1:36" ht="12.75">
      <c r="A77" s="32">
        <v>2201710</v>
      </c>
      <c r="B77" s="32">
        <v>54</v>
      </c>
      <c r="C77" s="32" t="s">
        <v>255</v>
      </c>
      <c r="D77" s="33" t="s">
        <v>256</v>
      </c>
      <c r="E77" s="33" t="s">
        <v>257</v>
      </c>
      <c r="F77" s="33">
        <v>71366</v>
      </c>
      <c r="G77" s="34">
        <v>318</v>
      </c>
      <c r="H77" s="33">
        <v>3187663269</v>
      </c>
      <c r="I77" s="35">
        <v>7</v>
      </c>
      <c r="J77" s="35" t="s">
        <v>50</v>
      </c>
      <c r="K77" s="36" t="s">
        <v>50</v>
      </c>
      <c r="L77" s="37">
        <v>927.176138</v>
      </c>
      <c r="M77" s="27" t="s">
        <v>44</v>
      </c>
      <c r="N77" s="27" t="s">
        <v>44</v>
      </c>
      <c r="O77" s="29" t="s">
        <v>45</v>
      </c>
      <c r="P77" s="39">
        <v>43.98472310630172</v>
      </c>
      <c r="Q77" s="35" t="str">
        <f t="shared" si="13"/>
        <v>YES</v>
      </c>
      <c r="R77" s="35" t="s">
        <v>50</v>
      </c>
      <c r="S77" s="29" t="s">
        <v>50</v>
      </c>
      <c r="T77" s="38">
        <v>15675</v>
      </c>
      <c r="U77" s="38">
        <v>32795</v>
      </c>
      <c r="V77" s="38">
        <v>8627</v>
      </c>
      <c r="W77" s="38">
        <v>107809</v>
      </c>
      <c r="X77" s="31">
        <f t="shared" si="14"/>
        <v>1</v>
      </c>
      <c r="Y77" s="31">
        <f t="shared" si="15"/>
        <v>0</v>
      </c>
      <c r="Z77" s="31">
        <f t="shared" si="16"/>
        <v>0</v>
      </c>
      <c r="AA77" s="31">
        <f t="shared" si="17"/>
        <v>0</v>
      </c>
      <c r="AB77" s="31">
        <f t="shared" si="18"/>
        <v>1</v>
      </c>
      <c r="AC77" s="31">
        <f t="shared" si="19"/>
        <v>1</v>
      </c>
      <c r="AD77" s="31" t="str">
        <f t="shared" si="20"/>
        <v>CHECK</v>
      </c>
      <c r="AE77" s="31">
        <f t="shared" si="21"/>
        <v>0</v>
      </c>
      <c r="AF77" s="31" t="str">
        <f t="shared" si="22"/>
        <v>RLISP</v>
      </c>
      <c r="AG77" s="31">
        <f t="shared" si="23"/>
        <v>0</v>
      </c>
      <c r="AH77">
        <f t="shared" si="24"/>
        <v>0</v>
      </c>
      <c r="AI77">
        <f t="shared" si="25"/>
        <v>0</v>
      </c>
      <c r="AJ77">
        <f t="shared" si="26"/>
        <v>0</v>
      </c>
    </row>
    <row r="78" spans="1:36" ht="12.75">
      <c r="A78" s="32">
        <v>2201740</v>
      </c>
      <c r="B78" s="32">
        <v>55</v>
      </c>
      <c r="C78" s="32" t="s">
        <v>258</v>
      </c>
      <c r="D78" s="33" t="s">
        <v>259</v>
      </c>
      <c r="E78" s="33" t="s">
        <v>260</v>
      </c>
      <c r="F78" s="33">
        <v>70361</v>
      </c>
      <c r="G78" s="34">
        <v>5097</v>
      </c>
      <c r="H78" s="33">
        <v>5048767400</v>
      </c>
      <c r="I78" s="35" t="s">
        <v>176</v>
      </c>
      <c r="J78" s="35" t="s">
        <v>44</v>
      </c>
      <c r="K78" s="36" t="s">
        <v>44</v>
      </c>
      <c r="L78" s="37">
        <v>17640.545785</v>
      </c>
      <c r="M78" s="27" t="s">
        <v>44</v>
      </c>
      <c r="N78" s="27" t="s">
        <v>44</v>
      </c>
      <c r="O78" s="29" t="s">
        <v>45</v>
      </c>
      <c r="P78" s="39">
        <v>22.07903046854997</v>
      </c>
      <c r="Q78" s="35" t="str">
        <f t="shared" si="13"/>
        <v>YES</v>
      </c>
      <c r="R78" s="35" t="s">
        <v>44</v>
      </c>
      <c r="S78" s="29" t="s">
        <v>44</v>
      </c>
      <c r="T78" s="38">
        <v>165463</v>
      </c>
      <c r="U78" s="38">
        <v>112737</v>
      </c>
      <c r="V78" s="38">
        <v>138928</v>
      </c>
      <c r="W78" s="38">
        <v>981827</v>
      </c>
      <c r="X78" s="31">
        <f t="shared" si="14"/>
        <v>0</v>
      </c>
      <c r="Y78" s="31">
        <f t="shared" si="15"/>
        <v>0</v>
      </c>
      <c r="Z78" s="31">
        <f t="shared" si="16"/>
        <v>0</v>
      </c>
      <c r="AA78" s="31">
        <f t="shared" si="17"/>
        <v>0</v>
      </c>
      <c r="AB78" s="31">
        <f t="shared" si="18"/>
        <v>1</v>
      </c>
      <c r="AC78" s="31">
        <f t="shared" si="19"/>
        <v>0</v>
      </c>
      <c r="AD78" s="31">
        <f t="shared" si="20"/>
        <v>0</v>
      </c>
      <c r="AE78" s="31">
        <f t="shared" si="21"/>
        <v>0</v>
      </c>
      <c r="AF78" s="31">
        <f t="shared" si="22"/>
        <v>0</v>
      </c>
      <c r="AG78" s="31">
        <f t="shared" si="23"/>
        <v>0</v>
      </c>
      <c r="AH78">
        <f t="shared" si="24"/>
        <v>0</v>
      </c>
      <c r="AI78">
        <f t="shared" si="25"/>
        <v>0</v>
      </c>
      <c r="AJ78">
        <f t="shared" si="26"/>
        <v>0</v>
      </c>
    </row>
    <row r="79" spans="1:36" ht="12.75">
      <c r="A79" s="32">
        <v>2201770</v>
      </c>
      <c r="B79" s="32">
        <v>56</v>
      </c>
      <c r="C79" s="32" t="s">
        <v>261</v>
      </c>
      <c r="D79" s="33" t="s">
        <v>262</v>
      </c>
      <c r="E79" s="33" t="s">
        <v>263</v>
      </c>
      <c r="F79" s="33">
        <v>71241</v>
      </c>
      <c r="G79" s="34">
        <v>308</v>
      </c>
      <c r="H79" s="33">
        <v>3183689715</v>
      </c>
      <c r="I79" s="35" t="s">
        <v>91</v>
      </c>
      <c r="J79" s="35" t="s">
        <v>44</v>
      </c>
      <c r="K79" s="36" t="s">
        <v>50</v>
      </c>
      <c r="L79" s="37">
        <v>3296.329393</v>
      </c>
      <c r="M79" s="27" t="s">
        <v>44</v>
      </c>
      <c r="N79" s="27" t="s">
        <v>44</v>
      </c>
      <c r="O79" s="29" t="s">
        <v>45</v>
      </c>
      <c r="P79" s="39">
        <v>24.87011520216851</v>
      </c>
      <c r="Q79" s="35" t="str">
        <f t="shared" si="13"/>
        <v>YES</v>
      </c>
      <c r="R79" s="35" t="s">
        <v>50</v>
      </c>
      <c r="S79" s="29" t="s">
        <v>50</v>
      </c>
      <c r="T79" s="38">
        <v>28501</v>
      </c>
      <c r="U79" s="38">
        <v>18096</v>
      </c>
      <c r="V79" s="38">
        <v>22780</v>
      </c>
      <c r="W79" s="38">
        <v>195017</v>
      </c>
      <c r="X79" s="31">
        <f t="shared" si="14"/>
        <v>1</v>
      </c>
      <c r="Y79" s="31">
        <f t="shared" si="15"/>
        <v>0</v>
      </c>
      <c r="Z79" s="31">
        <f t="shared" si="16"/>
        <v>0</v>
      </c>
      <c r="AA79" s="31">
        <f t="shared" si="17"/>
        <v>0</v>
      </c>
      <c r="AB79" s="31">
        <f t="shared" si="18"/>
        <v>1</v>
      </c>
      <c r="AC79" s="31">
        <f t="shared" si="19"/>
        <v>1</v>
      </c>
      <c r="AD79" s="31" t="str">
        <f t="shared" si="20"/>
        <v>CHECK</v>
      </c>
      <c r="AE79" s="31">
        <f t="shared" si="21"/>
        <v>0</v>
      </c>
      <c r="AF79" s="31" t="str">
        <f t="shared" si="22"/>
        <v>RLISP</v>
      </c>
      <c r="AG79" s="31">
        <f t="shared" si="23"/>
        <v>0</v>
      </c>
      <c r="AH79">
        <f t="shared" si="24"/>
        <v>0</v>
      </c>
      <c r="AI79">
        <f t="shared" si="25"/>
        <v>0</v>
      </c>
      <c r="AJ79">
        <f t="shared" si="26"/>
        <v>0</v>
      </c>
    </row>
    <row r="80" spans="1:36" ht="12.75">
      <c r="A80" s="32">
        <v>2201800</v>
      </c>
      <c r="B80" s="32">
        <v>57</v>
      </c>
      <c r="C80" s="32" t="s">
        <v>264</v>
      </c>
      <c r="D80" s="33" t="s">
        <v>265</v>
      </c>
      <c r="E80" s="33" t="s">
        <v>266</v>
      </c>
      <c r="F80" s="33">
        <v>70511</v>
      </c>
      <c r="G80" s="34">
        <v>520</v>
      </c>
      <c r="H80" s="33">
        <v>3378985770</v>
      </c>
      <c r="I80" s="35" t="s">
        <v>91</v>
      </c>
      <c r="J80" s="35" t="s">
        <v>44</v>
      </c>
      <c r="K80" s="36" t="s">
        <v>44</v>
      </c>
      <c r="L80" s="37">
        <v>8138.606051</v>
      </c>
      <c r="M80" s="27" t="s">
        <v>44</v>
      </c>
      <c r="N80" s="27" t="s">
        <v>44</v>
      </c>
      <c r="O80" s="29" t="s">
        <v>45</v>
      </c>
      <c r="P80" s="39">
        <v>22.747009304386353</v>
      </c>
      <c r="Q80" s="35" t="str">
        <f t="shared" si="13"/>
        <v>YES</v>
      </c>
      <c r="R80" s="35" t="s">
        <v>50</v>
      </c>
      <c r="S80" s="29" t="s">
        <v>50</v>
      </c>
      <c r="T80" s="38">
        <v>78863</v>
      </c>
      <c r="U80" s="38">
        <v>49528</v>
      </c>
      <c r="V80" s="38">
        <v>60361</v>
      </c>
      <c r="W80" s="38">
        <v>497922</v>
      </c>
      <c r="X80" s="31">
        <f t="shared" si="14"/>
        <v>0</v>
      </c>
      <c r="Y80" s="31">
        <f t="shared" si="15"/>
        <v>0</v>
      </c>
      <c r="Z80" s="31">
        <f t="shared" si="16"/>
        <v>0</v>
      </c>
      <c r="AA80" s="31">
        <f t="shared" si="17"/>
        <v>0</v>
      </c>
      <c r="AB80" s="31">
        <f t="shared" si="18"/>
        <v>1</v>
      </c>
      <c r="AC80" s="31">
        <f t="shared" si="19"/>
        <v>1</v>
      </c>
      <c r="AD80" s="31" t="str">
        <f t="shared" si="20"/>
        <v>CHECK</v>
      </c>
      <c r="AE80" s="31">
        <f t="shared" si="21"/>
        <v>0</v>
      </c>
      <c r="AF80" s="31" t="str">
        <f t="shared" si="22"/>
        <v>RLISP</v>
      </c>
      <c r="AG80" s="31">
        <f t="shared" si="23"/>
        <v>0</v>
      </c>
      <c r="AH80">
        <f t="shared" si="24"/>
        <v>0</v>
      </c>
      <c r="AI80">
        <f t="shared" si="25"/>
        <v>0</v>
      </c>
      <c r="AJ80">
        <f t="shared" si="26"/>
        <v>0</v>
      </c>
    </row>
    <row r="81" spans="1:36" ht="12.75">
      <c r="A81" s="32">
        <v>2201830</v>
      </c>
      <c r="B81" s="32">
        <v>58</v>
      </c>
      <c r="C81" s="32" t="s">
        <v>267</v>
      </c>
      <c r="D81" s="33" t="s">
        <v>268</v>
      </c>
      <c r="E81" s="33" t="s">
        <v>269</v>
      </c>
      <c r="F81" s="33">
        <v>71446</v>
      </c>
      <c r="G81" s="34" t="s">
        <v>42</v>
      </c>
      <c r="H81" s="33">
        <v>3372393401</v>
      </c>
      <c r="I81" s="35" t="s">
        <v>91</v>
      </c>
      <c r="J81" s="35" t="s">
        <v>44</v>
      </c>
      <c r="K81" s="36" t="s">
        <v>50</v>
      </c>
      <c r="L81" s="37">
        <v>9236.278236</v>
      </c>
      <c r="M81" s="27" t="s">
        <v>44</v>
      </c>
      <c r="N81" s="27" t="s">
        <v>44</v>
      </c>
      <c r="O81" s="29" t="s">
        <v>45</v>
      </c>
      <c r="P81" s="39">
        <v>23.043024469442187</v>
      </c>
      <c r="Q81" s="35" t="str">
        <f t="shared" si="13"/>
        <v>YES</v>
      </c>
      <c r="R81" s="35" t="s">
        <v>50</v>
      </c>
      <c r="S81" s="29" t="s">
        <v>50</v>
      </c>
      <c r="T81" s="38">
        <v>64269</v>
      </c>
      <c r="U81" s="38">
        <v>48897</v>
      </c>
      <c r="V81" s="38">
        <v>58753</v>
      </c>
      <c r="W81" s="38">
        <v>387659</v>
      </c>
      <c r="X81" s="31">
        <f t="shared" si="14"/>
        <v>1</v>
      </c>
      <c r="Y81" s="31">
        <f t="shared" si="15"/>
        <v>0</v>
      </c>
      <c r="Z81" s="31">
        <f t="shared" si="16"/>
        <v>0</v>
      </c>
      <c r="AA81" s="31">
        <f t="shared" si="17"/>
        <v>0</v>
      </c>
      <c r="AB81" s="31">
        <f t="shared" si="18"/>
        <v>1</v>
      </c>
      <c r="AC81" s="31">
        <f t="shared" si="19"/>
        <v>1</v>
      </c>
      <c r="AD81" s="31" t="str">
        <f t="shared" si="20"/>
        <v>CHECK</v>
      </c>
      <c r="AE81" s="31">
        <f t="shared" si="21"/>
        <v>0</v>
      </c>
      <c r="AF81" s="31" t="str">
        <f t="shared" si="22"/>
        <v>RLISP</v>
      </c>
      <c r="AG81" s="31">
        <f t="shared" si="23"/>
        <v>0</v>
      </c>
      <c r="AH81">
        <f t="shared" si="24"/>
        <v>0</v>
      </c>
      <c r="AI81">
        <f t="shared" si="25"/>
        <v>0</v>
      </c>
      <c r="AJ81">
        <f t="shared" si="26"/>
        <v>0</v>
      </c>
    </row>
    <row r="82" spans="1:36" ht="12.75">
      <c r="A82" s="32">
        <v>2201860</v>
      </c>
      <c r="B82" s="32">
        <v>59</v>
      </c>
      <c r="C82" s="32" t="s">
        <v>270</v>
      </c>
      <c r="D82" s="33" t="s">
        <v>271</v>
      </c>
      <c r="E82" s="33" t="s">
        <v>272</v>
      </c>
      <c r="F82" s="33">
        <v>70438</v>
      </c>
      <c r="G82" s="34">
        <v>587</v>
      </c>
      <c r="H82" s="33">
        <v>5048393436</v>
      </c>
      <c r="I82" s="35" t="s">
        <v>91</v>
      </c>
      <c r="J82" s="35" t="s">
        <v>44</v>
      </c>
      <c r="K82" s="36" t="s">
        <v>50</v>
      </c>
      <c r="L82" s="37">
        <v>4254.505734</v>
      </c>
      <c r="M82" s="27" t="s">
        <v>44</v>
      </c>
      <c r="N82" s="27" t="s">
        <v>44</v>
      </c>
      <c r="O82" s="29" t="s">
        <v>45</v>
      </c>
      <c r="P82" s="39">
        <v>28.379472235713127</v>
      </c>
      <c r="Q82" s="35" t="str">
        <f t="shared" si="13"/>
        <v>YES</v>
      </c>
      <c r="R82" s="35" t="s">
        <v>50</v>
      </c>
      <c r="S82" s="29" t="s">
        <v>50</v>
      </c>
      <c r="T82" s="38">
        <v>46282</v>
      </c>
      <c r="U82" s="38">
        <v>24137</v>
      </c>
      <c r="V82" s="38">
        <v>32334</v>
      </c>
      <c r="W82" s="38">
        <v>306518</v>
      </c>
      <c r="X82" s="31">
        <f t="shared" si="14"/>
        <v>1</v>
      </c>
      <c r="Y82" s="31">
        <f t="shared" si="15"/>
        <v>0</v>
      </c>
      <c r="Z82" s="31">
        <f t="shared" si="16"/>
        <v>0</v>
      </c>
      <c r="AA82" s="31">
        <f t="shared" si="17"/>
        <v>0</v>
      </c>
      <c r="AB82" s="31">
        <f t="shared" si="18"/>
        <v>1</v>
      </c>
      <c r="AC82" s="31">
        <f t="shared" si="19"/>
        <v>1</v>
      </c>
      <c r="AD82" s="31" t="str">
        <f t="shared" si="20"/>
        <v>CHECK</v>
      </c>
      <c r="AE82" s="31">
        <f t="shared" si="21"/>
        <v>0</v>
      </c>
      <c r="AF82" s="31" t="str">
        <f t="shared" si="22"/>
        <v>RLISP</v>
      </c>
      <c r="AG82" s="31">
        <f t="shared" si="23"/>
        <v>0</v>
      </c>
      <c r="AH82">
        <f t="shared" si="24"/>
        <v>0</v>
      </c>
      <c r="AI82">
        <f t="shared" si="25"/>
        <v>0</v>
      </c>
      <c r="AJ82">
        <f t="shared" si="26"/>
        <v>0</v>
      </c>
    </row>
    <row r="83" spans="1:36" ht="12.75">
      <c r="A83" s="32">
        <v>2201890</v>
      </c>
      <c r="B83" s="32">
        <v>60</v>
      </c>
      <c r="C83" s="32" t="s">
        <v>273</v>
      </c>
      <c r="D83" s="33" t="s">
        <v>274</v>
      </c>
      <c r="E83" s="33" t="s">
        <v>275</v>
      </c>
      <c r="F83" s="33">
        <v>71058</v>
      </c>
      <c r="G83" s="34">
        <v>520</v>
      </c>
      <c r="H83" s="33">
        <v>3183777052</v>
      </c>
      <c r="I83" s="35" t="s">
        <v>82</v>
      </c>
      <c r="J83" s="35" t="s">
        <v>44</v>
      </c>
      <c r="K83" s="36" t="s">
        <v>44</v>
      </c>
      <c r="L83" s="37">
        <v>6972.578438</v>
      </c>
      <c r="M83" s="27" t="s">
        <v>44</v>
      </c>
      <c r="N83" s="27" t="s">
        <v>44</v>
      </c>
      <c r="O83" s="29" t="s">
        <v>45</v>
      </c>
      <c r="P83" s="39">
        <v>27.138357160164766</v>
      </c>
      <c r="Q83" s="35" t="str">
        <f t="shared" si="13"/>
        <v>YES</v>
      </c>
      <c r="R83" s="35" t="s">
        <v>44</v>
      </c>
      <c r="S83" s="29" t="s">
        <v>44</v>
      </c>
      <c r="T83" s="38">
        <v>61145</v>
      </c>
      <c r="U83" s="38">
        <v>38528</v>
      </c>
      <c r="V83" s="38">
        <v>47826</v>
      </c>
      <c r="W83" s="38">
        <v>415769</v>
      </c>
      <c r="X83" s="31">
        <f t="shared" si="14"/>
        <v>0</v>
      </c>
      <c r="Y83" s="31">
        <f t="shared" si="15"/>
        <v>0</v>
      </c>
      <c r="Z83" s="31">
        <f t="shared" si="16"/>
        <v>0</v>
      </c>
      <c r="AA83" s="31">
        <f t="shared" si="17"/>
        <v>0</v>
      </c>
      <c r="AB83" s="31">
        <f t="shared" si="18"/>
        <v>1</v>
      </c>
      <c r="AC83" s="31">
        <f t="shared" si="19"/>
        <v>0</v>
      </c>
      <c r="AD83" s="31">
        <f t="shared" si="20"/>
        <v>0</v>
      </c>
      <c r="AE83" s="31">
        <f t="shared" si="21"/>
        <v>0</v>
      </c>
      <c r="AF83" s="31">
        <f t="shared" si="22"/>
        <v>0</v>
      </c>
      <c r="AG83" s="31">
        <f t="shared" si="23"/>
        <v>0</v>
      </c>
      <c r="AH83">
        <f t="shared" si="24"/>
        <v>0</v>
      </c>
      <c r="AI83">
        <f t="shared" si="25"/>
        <v>0</v>
      </c>
      <c r="AJ83">
        <f t="shared" si="26"/>
        <v>0</v>
      </c>
    </row>
    <row r="84" spans="1:36" ht="12.75">
      <c r="A84" s="32">
        <v>2201920</v>
      </c>
      <c r="B84" s="32">
        <v>61</v>
      </c>
      <c r="C84" s="32" t="s">
        <v>276</v>
      </c>
      <c r="D84" s="33" t="s">
        <v>277</v>
      </c>
      <c r="E84" s="33" t="s">
        <v>278</v>
      </c>
      <c r="F84" s="33">
        <v>70767</v>
      </c>
      <c r="G84" s="34" t="s">
        <v>42</v>
      </c>
      <c r="H84" s="33">
        <v>2253438309</v>
      </c>
      <c r="I84" s="35" t="s">
        <v>95</v>
      </c>
      <c r="J84" s="35" t="s">
        <v>44</v>
      </c>
      <c r="K84" s="36" t="s">
        <v>50</v>
      </c>
      <c r="L84" s="37">
        <v>3483.573642</v>
      </c>
      <c r="M84" s="27" t="s">
        <v>44</v>
      </c>
      <c r="N84" s="27" t="s">
        <v>44</v>
      </c>
      <c r="O84" s="29" t="s">
        <v>45</v>
      </c>
      <c r="P84" s="39">
        <v>21.839080459770116</v>
      </c>
      <c r="Q84" s="35" t="str">
        <f t="shared" si="13"/>
        <v>YES</v>
      </c>
      <c r="R84" s="35" t="s">
        <v>44</v>
      </c>
      <c r="S84" s="29" t="s">
        <v>44</v>
      </c>
      <c r="T84" s="38">
        <v>28803</v>
      </c>
      <c r="U84" s="38">
        <v>21367</v>
      </c>
      <c r="V84" s="38">
        <v>26755</v>
      </c>
      <c r="W84" s="38">
        <v>176800</v>
      </c>
      <c r="X84" s="31">
        <f t="shared" si="14"/>
        <v>1</v>
      </c>
      <c r="Y84" s="31">
        <f t="shared" si="15"/>
        <v>0</v>
      </c>
      <c r="Z84" s="31">
        <f t="shared" si="16"/>
        <v>0</v>
      </c>
      <c r="AA84" s="31">
        <f t="shared" si="17"/>
        <v>0</v>
      </c>
      <c r="AB84" s="31">
        <f t="shared" si="18"/>
        <v>1</v>
      </c>
      <c r="AC84" s="31">
        <f t="shared" si="19"/>
        <v>0</v>
      </c>
      <c r="AD84" s="31">
        <f t="shared" si="20"/>
        <v>0</v>
      </c>
      <c r="AE84" s="31">
        <f t="shared" si="21"/>
        <v>0</v>
      </c>
      <c r="AF84" s="31">
        <f t="shared" si="22"/>
        <v>0</v>
      </c>
      <c r="AG84" s="31">
        <f t="shared" si="23"/>
        <v>0</v>
      </c>
      <c r="AH84">
        <f t="shared" si="24"/>
        <v>0</v>
      </c>
      <c r="AI84">
        <f t="shared" si="25"/>
        <v>0</v>
      </c>
      <c r="AJ84">
        <f t="shared" si="26"/>
        <v>0</v>
      </c>
    </row>
    <row r="85" spans="1:36" ht="12.75">
      <c r="A85" s="32">
        <v>2201950</v>
      </c>
      <c r="B85" s="32">
        <v>62</v>
      </c>
      <c r="C85" s="32" t="s">
        <v>279</v>
      </c>
      <c r="D85" s="33" t="s">
        <v>280</v>
      </c>
      <c r="E85" s="33" t="s">
        <v>281</v>
      </c>
      <c r="F85" s="33">
        <v>71263</v>
      </c>
      <c r="G85" s="34">
        <v>1318</v>
      </c>
      <c r="H85" s="33">
        <v>3184282378</v>
      </c>
      <c r="I85" s="35">
        <v>7</v>
      </c>
      <c r="J85" s="35" t="s">
        <v>50</v>
      </c>
      <c r="K85" s="36" t="s">
        <v>50</v>
      </c>
      <c r="L85" s="37">
        <v>2250.491337</v>
      </c>
      <c r="M85" s="27" t="s">
        <v>44</v>
      </c>
      <c r="N85" s="27" t="s">
        <v>44</v>
      </c>
      <c r="O85" s="29" t="s">
        <v>45</v>
      </c>
      <c r="P85" s="39">
        <v>32.44409572381326</v>
      </c>
      <c r="Q85" s="35" t="str">
        <f t="shared" si="13"/>
        <v>YES</v>
      </c>
      <c r="R85" s="35" t="s">
        <v>50</v>
      </c>
      <c r="S85" s="29" t="s">
        <v>50</v>
      </c>
      <c r="T85" s="38">
        <v>19216</v>
      </c>
      <c r="U85" s="38">
        <v>12425</v>
      </c>
      <c r="V85" s="38">
        <v>15771</v>
      </c>
      <c r="W85" s="38">
        <v>143873</v>
      </c>
      <c r="X85" s="31">
        <f t="shared" si="14"/>
        <v>1</v>
      </c>
      <c r="Y85" s="31">
        <f t="shared" si="15"/>
        <v>0</v>
      </c>
      <c r="Z85" s="31">
        <f t="shared" si="16"/>
        <v>0</v>
      </c>
      <c r="AA85" s="31">
        <f t="shared" si="17"/>
        <v>0</v>
      </c>
      <c r="AB85" s="31">
        <f t="shared" si="18"/>
        <v>1</v>
      </c>
      <c r="AC85" s="31">
        <f t="shared" si="19"/>
        <v>1</v>
      </c>
      <c r="AD85" s="31" t="str">
        <f t="shared" si="20"/>
        <v>CHECK</v>
      </c>
      <c r="AE85" s="31">
        <f t="shared" si="21"/>
        <v>0</v>
      </c>
      <c r="AF85" s="31" t="str">
        <f t="shared" si="22"/>
        <v>RLISP</v>
      </c>
      <c r="AG85" s="31">
        <f t="shared" si="23"/>
        <v>0</v>
      </c>
      <c r="AH85">
        <f t="shared" si="24"/>
        <v>0</v>
      </c>
      <c r="AI85">
        <f t="shared" si="25"/>
        <v>0</v>
      </c>
      <c r="AJ85">
        <f t="shared" si="26"/>
        <v>0</v>
      </c>
    </row>
    <row r="86" spans="1:36" ht="12.75">
      <c r="A86" s="32">
        <v>2201980</v>
      </c>
      <c r="B86" s="32">
        <v>63</v>
      </c>
      <c r="C86" s="32" t="s">
        <v>282</v>
      </c>
      <c r="D86" s="33" t="s">
        <v>283</v>
      </c>
      <c r="E86" s="33" t="s">
        <v>284</v>
      </c>
      <c r="F86" s="33">
        <v>70775</v>
      </c>
      <c r="G86" s="34">
        <v>1910</v>
      </c>
      <c r="H86" s="33">
        <v>2256353891</v>
      </c>
      <c r="I86" s="35">
        <v>7</v>
      </c>
      <c r="J86" s="35" t="s">
        <v>50</v>
      </c>
      <c r="K86" s="36" t="s">
        <v>50</v>
      </c>
      <c r="L86" s="37">
        <v>2024.782521</v>
      </c>
      <c r="M86" s="27" t="s">
        <v>44</v>
      </c>
      <c r="N86" s="27" t="s">
        <v>44</v>
      </c>
      <c r="O86" s="29" t="s">
        <v>45</v>
      </c>
      <c r="P86" s="39">
        <v>20.798004987531172</v>
      </c>
      <c r="Q86" s="35" t="str">
        <f t="shared" si="13"/>
        <v>YES</v>
      </c>
      <c r="R86" s="35" t="s">
        <v>50</v>
      </c>
      <c r="S86" s="29" t="s">
        <v>50</v>
      </c>
      <c r="T86" s="38">
        <v>17099</v>
      </c>
      <c r="U86" s="38">
        <v>10917</v>
      </c>
      <c r="V86" s="38">
        <v>13082</v>
      </c>
      <c r="W86" s="38">
        <v>81892</v>
      </c>
      <c r="X86" s="31">
        <f t="shared" si="14"/>
        <v>1</v>
      </c>
      <c r="Y86" s="31">
        <f t="shared" si="15"/>
        <v>0</v>
      </c>
      <c r="Z86" s="31">
        <f t="shared" si="16"/>
        <v>0</v>
      </c>
      <c r="AA86" s="31">
        <f t="shared" si="17"/>
        <v>0</v>
      </c>
      <c r="AB86" s="31">
        <f t="shared" si="18"/>
        <v>1</v>
      </c>
      <c r="AC86" s="31">
        <f t="shared" si="19"/>
        <v>1</v>
      </c>
      <c r="AD86" s="31" t="str">
        <f t="shared" si="20"/>
        <v>CHECK</v>
      </c>
      <c r="AE86" s="31">
        <f t="shared" si="21"/>
        <v>0</v>
      </c>
      <c r="AF86" s="31" t="str">
        <f t="shared" si="22"/>
        <v>RLISP</v>
      </c>
      <c r="AG86" s="31">
        <f t="shared" si="23"/>
        <v>0</v>
      </c>
      <c r="AH86">
        <f t="shared" si="24"/>
        <v>0</v>
      </c>
      <c r="AI86">
        <f t="shared" si="25"/>
        <v>0</v>
      </c>
      <c r="AJ86">
        <f t="shared" si="26"/>
        <v>0</v>
      </c>
    </row>
    <row r="87" spans="1:36" ht="12.75">
      <c r="A87" s="40">
        <v>2202010</v>
      </c>
      <c r="B87" s="40">
        <v>64</v>
      </c>
      <c r="C87" s="40" t="s">
        <v>285</v>
      </c>
      <c r="D87" s="41" t="s">
        <v>286</v>
      </c>
      <c r="E87" s="41" t="s">
        <v>287</v>
      </c>
      <c r="F87" s="41">
        <v>71483</v>
      </c>
      <c r="G87" s="42">
        <v>430</v>
      </c>
      <c r="H87" s="41">
        <v>3186286936</v>
      </c>
      <c r="I87" s="43" t="s">
        <v>91</v>
      </c>
      <c r="J87" s="43" t="s">
        <v>44</v>
      </c>
      <c r="K87" s="44" t="s">
        <v>44</v>
      </c>
      <c r="L87" s="45">
        <v>2638.470838</v>
      </c>
      <c r="M87" s="44" t="s">
        <v>44</v>
      </c>
      <c r="N87" s="44" t="s">
        <v>44</v>
      </c>
      <c r="O87" s="46" t="s">
        <v>45</v>
      </c>
      <c r="P87" s="47">
        <v>28.94025818072651</v>
      </c>
      <c r="Q87" s="43" t="str">
        <f>IF(P87&lt;20,"NO","YES")</f>
        <v>YES</v>
      </c>
      <c r="R87" s="43" t="s">
        <v>50</v>
      </c>
      <c r="S87" s="46" t="s">
        <v>50</v>
      </c>
      <c r="T87" s="48">
        <v>23955</v>
      </c>
      <c r="U87" s="48">
        <v>14463</v>
      </c>
      <c r="V87" s="48">
        <v>18532</v>
      </c>
      <c r="W87" s="48">
        <v>167525</v>
      </c>
      <c r="X87" s="31">
        <f t="shared" si="14"/>
        <v>0</v>
      </c>
      <c r="Y87" s="31">
        <f t="shared" si="15"/>
        <v>0</v>
      </c>
      <c r="Z87" s="31">
        <f t="shared" si="16"/>
        <v>0</v>
      </c>
      <c r="AA87" s="31">
        <f t="shared" si="17"/>
        <v>0</v>
      </c>
      <c r="AB87" s="31">
        <f t="shared" si="18"/>
        <v>1</v>
      </c>
      <c r="AC87" s="31">
        <f t="shared" si="19"/>
        <v>1</v>
      </c>
      <c r="AD87" s="31" t="str">
        <f t="shared" si="20"/>
        <v>CHECK</v>
      </c>
      <c r="AE87" s="31">
        <f t="shared" si="21"/>
        <v>0</v>
      </c>
      <c r="AF87" s="31" t="str">
        <f t="shared" si="22"/>
        <v>RLISP</v>
      </c>
      <c r="AG87" s="31">
        <f t="shared" si="23"/>
        <v>0</v>
      </c>
      <c r="AH87">
        <f t="shared" si="24"/>
        <v>0</v>
      </c>
      <c r="AI87">
        <f t="shared" si="25"/>
        <v>0</v>
      </c>
      <c r="AJ87">
        <f t="shared" si="26"/>
        <v>0</v>
      </c>
    </row>
    <row r="88" spans="1:36" ht="12.75">
      <c r="A88" s="40">
        <v>2280100</v>
      </c>
      <c r="B88" s="40">
        <v>101</v>
      </c>
      <c r="C88" s="40" t="s">
        <v>288</v>
      </c>
      <c r="D88" s="41" t="s">
        <v>69</v>
      </c>
      <c r="E88" s="41" t="s">
        <v>41</v>
      </c>
      <c r="F88" s="41">
        <v>70804</v>
      </c>
      <c r="G88" s="42">
        <v>9064</v>
      </c>
      <c r="H88" s="41">
        <v>2253426975</v>
      </c>
      <c r="I88" s="43" t="s">
        <v>289</v>
      </c>
      <c r="J88" s="43" t="s">
        <v>44</v>
      </c>
      <c r="K88" s="44" t="s">
        <v>44</v>
      </c>
      <c r="L88" s="45">
        <v>298.861351</v>
      </c>
      <c r="M88" s="44" t="s">
        <v>44</v>
      </c>
      <c r="N88" s="44" t="s">
        <v>44</v>
      </c>
      <c r="O88" s="46" t="s">
        <v>45</v>
      </c>
      <c r="P88" s="43" t="s">
        <v>46</v>
      </c>
      <c r="Q88" s="43" t="s">
        <v>46</v>
      </c>
      <c r="R88" s="43" t="s">
        <v>44</v>
      </c>
      <c r="S88" s="46" t="s">
        <v>44</v>
      </c>
      <c r="T88" s="48">
        <v>2566</v>
      </c>
      <c r="U88" s="48">
        <v>1170</v>
      </c>
      <c r="V88" s="48">
        <v>1721</v>
      </c>
      <c r="W88" s="48">
        <v>21962</v>
      </c>
      <c r="X88" s="31">
        <f t="shared" si="14"/>
        <v>0</v>
      </c>
      <c r="Y88" s="31">
        <f t="shared" si="15"/>
        <v>1</v>
      </c>
      <c r="Z88" s="31">
        <f t="shared" si="16"/>
        <v>0</v>
      </c>
      <c r="AA88" s="31">
        <f t="shared" si="17"/>
        <v>0</v>
      </c>
      <c r="AB88" s="31">
        <f t="shared" si="18"/>
        <v>0</v>
      </c>
      <c r="AC88" s="31">
        <f t="shared" si="19"/>
        <v>0</v>
      </c>
      <c r="AD88" s="31">
        <f t="shared" si="20"/>
        <v>0</v>
      </c>
      <c r="AE88" s="31">
        <f t="shared" si="21"/>
        <v>0</v>
      </c>
      <c r="AF88" s="31">
        <f t="shared" si="22"/>
        <v>0</v>
      </c>
      <c r="AG88" s="31">
        <f t="shared" si="23"/>
        <v>0</v>
      </c>
      <c r="AH88">
        <f t="shared" si="24"/>
        <v>0</v>
      </c>
      <c r="AI88">
        <f t="shared" si="25"/>
        <v>0</v>
      </c>
      <c r="AJ88">
        <f t="shared" si="26"/>
        <v>0</v>
      </c>
    </row>
    <row r="89" spans="1:36" s="56" customFormat="1" ht="12.75" hidden="1">
      <c r="A89" s="49" t="s">
        <v>42</v>
      </c>
      <c r="B89" s="49" t="s">
        <v>42</v>
      </c>
      <c r="C89" s="49" t="s">
        <v>42</v>
      </c>
      <c r="D89" s="50"/>
      <c r="E89" s="50"/>
      <c r="F89" s="51"/>
      <c r="G89" s="52"/>
      <c r="H89" s="53"/>
      <c r="I89" s="54" t="s">
        <v>42</v>
      </c>
      <c r="J89" s="52" t="s">
        <v>42</v>
      </c>
      <c r="K89" s="52" t="s">
        <v>42</v>
      </c>
      <c r="L89" s="55" t="s">
        <v>42</v>
      </c>
      <c r="M89" s="52" t="s">
        <v>42</v>
      </c>
      <c r="N89" s="52" t="s">
        <v>42</v>
      </c>
      <c r="O89" s="52" t="s">
        <v>42</v>
      </c>
      <c r="P89" s="52" t="s">
        <v>42</v>
      </c>
      <c r="Q89" s="52" t="s">
        <v>42</v>
      </c>
      <c r="R89" s="52" t="s">
        <v>42</v>
      </c>
      <c r="S89" s="52" t="s">
        <v>42</v>
      </c>
      <c r="T89" s="52" t="s">
        <v>42</v>
      </c>
      <c r="U89" s="52" t="s">
        <v>42</v>
      </c>
      <c r="V89" s="52" t="s">
        <v>42</v>
      </c>
      <c r="W89" s="52" t="s">
        <v>42</v>
      </c>
      <c r="X89" s="31">
        <f t="shared" si="14"/>
        <v>0</v>
      </c>
      <c r="Y89" s="31">
        <f t="shared" si="15"/>
        <v>0</v>
      </c>
      <c r="Z89" s="31">
        <f t="shared" si="16"/>
        <v>0</v>
      </c>
      <c r="AA89" s="31">
        <f t="shared" si="17"/>
        <v>0</v>
      </c>
      <c r="AB89" s="31">
        <f t="shared" si="18"/>
        <v>0</v>
      </c>
      <c r="AC89" s="31">
        <f t="shared" si="19"/>
        <v>0</v>
      </c>
      <c r="AD89" s="31">
        <f t="shared" si="20"/>
        <v>0</v>
      </c>
      <c r="AE89" s="31">
        <f t="shared" si="21"/>
        <v>0</v>
      </c>
      <c r="AF89" s="31">
        <f t="shared" si="22"/>
        <v>0</v>
      </c>
      <c r="AG89" s="31">
        <f t="shared" si="23"/>
        <v>0</v>
      </c>
      <c r="AH89">
        <f t="shared" si="24"/>
        <v>0</v>
      </c>
      <c r="AI89">
        <f t="shared" si="25"/>
        <v>0</v>
      </c>
      <c r="AJ89">
        <f t="shared" si="26"/>
        <v>0</v>
      </c>
    </row>
    <row r="90" spans="1:36" s="56" customFormat="1" ht="12.75">
      <c r="A90" s="57" t="s">
        <v>290</v>
      </c>
      <c r="B90" s="57" t="s">
        <v>291</v>
      </c>
      <c r="C90" s="57" t="s">
        <v>292</v>
      </c>
      <c r="D90" s="58" t="s">
        <v>293</v>
      </c>
      <c r="E90" s="58" t="s">
        <v>294</v>
      </c>
      <c r="F90" s="59" t="s">
        <v>295</v>
      </c>
      <c r="G90" s="58"/>
      <c r="H90" s="58" t="s">
        <v>296</v>
      </c>
      <c r="I90" s="54">
        <v>7</v>
      </c>
      <c r="J90" s="54" t="s">
        <v>50</v>
      </c>
      <c r="K90" s="54" t="s">
        <v>50</v>
      </c>
      <c r="L90" s="45">
        <v>38.1</v>
      </c>
      <c r="M90" s="54" t="s">
        <v>44</v>
      </c>
      <c r="N90" s="54" t="s">
        <v>50</v>
      </c>
      <c r="O90" s="54" t="s">
        <v>50</v>
      </c>
      <c r="P90" s="54">
        <v>78</v>
      </c>
      <c r="Q90" s="54" t="s">
        <v>50</v>
      </c>
      <c r="R90" s="54" t="s">
        <v>50</v>
      </c>
      <c r="S90" s="54" t="s">
        <v>50</v>
      </c>
      <c r="T90" s="52">
        <v>695</v>
      </c>
      <c r="U90" s="52">
        <v>210</v>
      </c>
      <c r="V90" s="52">
        <v>313</v>
      </c>
      <c r="W90" s="60">
        <v>5229</v>
      </c>
      <c r="X90" s="31">
        <f t="shared" si="14"/>
        <v>1</v>
      </c>
      <c r="Y90" s="31">
        <f t="shared" si="15"/>
        <v>1</v>
      </c>
      <c r="Z90" s="31" t="str">
        <f t="shared" si="16"/>
        <v>ELIGIBLE</v>
      </c>
      <c r="AA90" s="31" t="str">
        <f t="shared" si="17"/>
        <v>OKAY</v>
      </c>
      <c r="AB90" s="31">
        <f t="shared" si="18"/>
        <v>1</v>
      </c>
      <c r="AC90" s="31">
        <f t="shared" si="19"/>
        <v>1</v>
      </c>
      <c r="AD90" s="31" t="str">
        <f t="shared" si="20"/>
        <v>CHECK</v>
      </c>
      <c r="AE90" s="31" t="str">
        <f t="shared" si="21"/>
        <v>SRSA</v>
      </c>
      <c r="AF90" s="31">
        <f t="shared" si="22"/>
        <v>0</v>
      </c>
      <c r="AG90" s="31">
        <f t="shared" si="23"/>
        <v>0</v>
      </c>
      <c r="AH90">
        <f t="shared" si="24"/>
        <v>0</v>
      </c>
      <c r="AI90">
        <f t="shared" si="25"/>
        <v>0</v>
      </c>
      <c r="AJ90">
        <f t="shared" si="26"/>
        <v>0</v>
      </c>
    </row>
    <row r="91" spans="1:36" s="68" customFormat="1" ht="12.75">
      <c r="A91" s="61" t="s">
        <v>297</v>
      </c>
      <c r="B91" s="61" t="s">
        <v>298</v>
      </c>
      <c r="C91" s="61" t="s">
        <v>299</v>
      </c>
      <c r="D91" s="62" t="s">
        <v>300</v>
      </c>
      <c r="E91" s="62" t="s">
        <v>301</v>
      </c>
      <c r="F91" s="63" t="s">
        <v>302</v>
      </c>
      <c r="G91" s="64"/>
      <c r="H91" s="65" t="s">
        <v>303</v>
      </c>
      <c r="I91" s="66">
        <v>7</v>
      </c>
      <c r="J91" s="66" t="s">
        <v>50</v>
      </c>
      <c r="K91" s="66" t="s">
        <v>50</v>
      </c>
      <c r="L91" s="45">
        <v>232</v>
      </c>
      <c r="M91" s="66" t="s">
        <v>44</v>
      </c>
      <c r="N91" s="66" t="s">
        <v>50</v>
      </c>
      <c r="O91" s="66" t="s">
        <v>50</v>
      </c>
      <c r="P91" s="66">
        <v>29.7</v>
      </c>
      <c r="Q91" s="66" t="s">
        <v>50</v>
      </c>
      <c r="R91" s="66" t="s">
        <v>50</v>
      </c>
      <c r="S91" s="66" t="s">
        <v>50</v>
      </c>
      <c r="T91" s="67">
        <v>2727</v>
      </c>
      <c r="U91" s="67">
        <v>1205</v>
      </c>
      <c r="V91" s="67">
        <v>1435</v>
      </c>
      <c r="W91" s="67">
        <v>18669</v>
      </c>
      <c r="X91" s="31">
        <f t="shared" si="14"/>
        <v>1</v>
      </c>
      <c r="Y91" s="31">
        <f t="shared" si="15"/>
        <v>1</v>
      </c>
      <c r="Z91" s="31" t="str">
        <f t="shared" si="16"/>
        <v>ELIGIBLE</v>
      </c>
      <c r="AA91" s="31" t="str">
        <f t="shared" si="17"/>
        <v>OKAY</v>
      </c>
      <c r="AB91" s="31">
        <f t="shared" si="18"/>
        <v>1</v>
      </c>
      <c r="AC91" s="31">
        <f t="shared" si="19"/>
        <v>1</v>
      </c>
      <c r="AD91" s="31" t="str">
        <f t="shared" si="20"/>
        <v>CHECK</v>
      </c>
      <c r="AE91" s="31" t="str">
        <f t="shared" si="21"/>
        <v>SRSA</v>
      </c>
      <c r="AF91" s="31">
        <f t="shared" si="22"/>
        <v>0</v>
      </c>
      <c r="AG91" s="31">
        <f t="shared" si="23"/>
        <v>0</v>
      </c>
      <c r="AH91">
        <f t="shared" si="24"/>
        <v>0</v>
      </c>
      <c r="AI91">
        <f t="shared" si="25"/>
        <v>0</v>
      </c>
      <c r="AJ91">
        <f t="shared" si="26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Technology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 Information: Louisiana REAP Eligibility Spreadsheet 2002</dc:title>
  <dc:subject/>
  <dc:creator>dmoles</dc:creator>
  <cp:keywords/>
  <dc:description/>
  <cp:lastModifiedBy>Elaine Goheen</cp:lastModifiedBy>
  <dcterms:created xsi:type="dcterms:W3CDTF">2002-05-22T13:46:11Z</dcterms:created>
  <dcterms:modified xsi:type="dcterms:W3CDTF">2003-09-25T14:45:28Z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