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10" windowWidth="11880" windowHeight="5700" tabRatio="425" activeTab="1"/>
  </bookViews>
  <sheets>
    <sheet name="AER" sheetId="1" r:id="rId1"/>
    <sheet name="AER Cont." sheetId="2" r:id="rId2"/>
    <sheet name="Instructions" sheetId="3" r:id="rId3"/>
    <sheet name="Definitions" sheetId="4" r:id="rId4"/>
  </sheets>
  <definedNames>
    <definedName name="_xlnm.Print_Area" localSheetId="0">'AER'!$A$1:$S$52</definedName>
    <definedName name="_xlnm.Print_Area" localSheetId="1">'AER Cont.'!$A$1:$S$46</definedName>
    <definedName name="_xlnm.Print_Area" localSheetId="3">'Definitions'!$A$1:$A$17</definedName>
    <definedName name="_xlnm.Print_Area" localSheetId="2">'Instructions'!$A$1:$B$41</definedName>
  </definedNames>
  <calcPr fullCalcOnLoad="1"/>
</workbook>
</file>

<file path=xl/sharedStrings.xml><?xml version="1.0" encoding="utf-8"?>
<sst xmlns="http://schemas.openxmlformats.org/spreadsheetml/2006/main" count="483" uniqueCount="263">
  <si>
    <t>Enter the rate per month in KG at which the commodity will be distributed to each recipient</t>
  </si>
  <si>
    <t xml:space="preserve">6d. </t>
  </si>
  <si>
    <t>Will automatically calculate the total quantity in thousands of KG of each commodity o be distributed in ach category. The figure is to be derived by multiplying the number of recipients by the number of months of operation by the rate per month and rounding to the nearest thousand kilograms.</t>
  </si>
  <si>
    <t>Total Requirements for FY : Automatically enters the sum of the entries in all of the blocks 6d.</t>
  </si>
  <si>
    <t>7a.</t>
  </si>
  <si>
    <t>Total Recipients:  Automatically sums of the figures posted in columns 4 and 6.b.</t>
  </si>
  <si>
    <t>Total Line 11 Plus Line 12:  Automatically adds 11+12</t>
  </si>
  <si>
    <t>Estimated Inventory, September 30, 19  : Automatically subtracts line 14 from line 13</t>
  </si>
  <si>
    <t>Adjusted Total Requirements FY 19: Automatically calculates (Line 8 - Line 15 + Line 16) and rounds</t>
  </si>
  <si>
    <t>22. Emergency/Non-Emergency</t>
  </si>
  <si>
    <t>Quantity on Hand September 30, 19 :  Enter the total quantity on hand (in metric tons: i.e. thousands of kilograms) in warehouses on September 30, of the past fiscal year. (Do not include commodities delivered to the warehouses of recipient institutions or individuals for their own utilization.)</t>
  </si>
  <si>
    <t>Projected Distribution March 1 Through September 30, 19  :  Enter the quantity of each commodity (in metric tons) to be distributed during the seven month period March 1, through September 30, of the current fiscal year.</t>
  </si>
  <si>
    <t>Submitted by (Field Representative): Signature and title of U.S. citizen representative of the cooperating sponsor submitting the Estimate.  If the U.S. citizen representative does not sign, please explain fully, and indicate responsibility of the person signing instead. Also indicate data submitted.</t>
  </si>
  <si>
    <t>Cooperating Sponsor Approval:  Signature and title of person approving Estimate for home office of sponsor in U.S. Enter date approved.</t>
  </si>
  <si>
    <t>ISC/AID/Washington Approved:  Signature and title of AID/Washington official approving the Estimate.  Enter date approved by FFP/AID.</t>
  </si>
  <si>
    <t xml:space="preserve"> 1c.      </t>
  </si>
  <si>
    <t xml:space="preserve"> 1d.      </t>
  </si>
  <si>
    <t xml:space="preserve">Page    </t>
  </si>
  <si>
    <t>Of</t>
  </si>
  <si>
    <t xml:space="preserve"> </t>
  </si>
  <si>
    <t xml:space="preserve"> 1.  COUNTRY</t>
  </si>
  <si>
    <t>Form Approved</t>
  </si>
  <si>
    <t>O.M.B. No. 24-250051</t>
  </si>
  <si>
    <t xml:space="preserve"> 2.  COOPERATING SPONSOR</t>
  </si>
  <si>
    <t xml:space="preserve"> 4.</t>
  </si>
  <si>
    <t xml:space="preserve"> 5a.</t>
  </si>
  <si>
    <t xml:space="preserve"> 6.</t>
  </si>
  <si>
    <t>PROPOSED DISTRIBUTION</t>
  </si>
  <si>
    <t xml:space="preserve"> a.</t>
  </si>
  <si>
    <t xml:space="preserve"> b.</t>
  </si>
  <si>
    <t xml:space="preserve"> c.</t>
  </si>
  <si>
    <t xml:space="preserve"> d.</t>
  </si>
  <si>
    <t>(000)</t>
  </si>
  <si>
    <t>Block</t>
  </si>
  <si>
    <t>Recipients</t>
  </si>
  <si>
    <t>Kilograms</t>
  </si>
  <si>
    <t>Country:  Enter name of country covered by the estimate.</t>
  </si>
  <si>
    <t>Cooperating Sponsor:  Enter name or initials of Cooperating Sponsor.</t>
  </si>
  <si>
    <t>8.</t>
  </si>
  <si>
    <t>9.</t>
  </si>
  <si>
    <t>10.</t>
  </si>
  <si>
    <t>10a.</t>
  </si>
  <si>
    <t>From Prior Year Approval:  Enter quantity received during this period from prior fiscal year approval.</t>
  </si>
  <si>
    <t>10b.</t>
  </si>
  <si>
    <t>From Current Year Approval:  Enter quantity received during this period from current fiscal year approval.</t>
  </si>
  <si>
    <t>11.</t>
  </si>
  <si>
    <t>12.</t>
  </si>
  <si>
    <t>ADJUSTED REQUIREMENTS FOR SHIPMENT</t>
  </si>
  <si>
    <t>13.</t>
  </si>
  <si>
    <t>14.</t>
  </si>
  <si>
    <t>15.</t>
  </si>
  <si>
    <t>16.</t>
  </si>
  <si>
    <t>3a.</t>
  </si>
  <si>
    <t>17.</t>
  </si>
  <si>
    <t>18.</t>
  </si>
  <si>
    <t>CLEARANCES</t>
  </si>
  <si>
    <t>DATE</t>
  </si>
  <si>
    <t>5a.</t>
  </si>
  <si>
    <t>20.</t>
  </si>
  <si>
    <t>21.</t>
  </si>
  <si>
    <t>USAID 1550-3</t>
  </si>
  <si>
    <t>7.TOTAL RECIPIENTS</t>
  </si>
  <si>
    <t>Recepient Categories</t>
  </si>
  <si>
    <t>Technical Sectors</t>
  </si>
  <si>
    <t>Health and Nutrition</t>
  </si>
  <si>
    <t>Education</t>
  </si>
  <si>
    <t>ID</t>
  </si>
  <si>
    <t>Beans, Navy</t>
  </si>
  <si>
    <t xml:space="preserve">Beans, Pinto </t>
  </si>
  <si>
    <t xml:space="preserve">Beans, Red </t>
  </si>
  <si>
    <t>Buckwheat Groats</t>
  </si>
  <si>
    <t>Buckwheat Supreme Flour</t>
  </si>
  <si>
    <t xml:space="preserve">Bulgur </t>
  </si>
  <si>
    <t>Bulgur - SF</t>
  </si>
  <si>
    <t>Corn Soy Masa Flour</t>
  </si>
  <si>
    <t>Corn, bagged</t>
  </si>
  <si>
    <t xml:space="preserve">Cornmeal </t>
  </si>
  <si>
    <t xml:space="preserve">Cornmeal - SF </t>
  </si>
  <si>
    <t>Lentils</t>
  </si>
  <si>
    <t>Mainstay 3600</t>
  </si>
  <si>
    <t>Mainstay Complete</t>
  </si>
  <si>
    <t xml:space="preserve">Peas, Green </t>
  </si>
  <si>
    <t xml:space="preserve">Peas, Split Green </t>
  </si>
  <si>
    <t xml:space="preserve">Peas, Split Yellow </t>
  </si>
  <si>
    <t xml:space="preserve">Peas, Yellow </t>
  </si>
  <si>
    <t>Potato, Dehydrated Flakes</t>
  </si>
  <si>
    <t xml:space="preserve">Rice, bagged </t>
  </si>
  <si>
    <t xml:space="preserve">Sorghum Grits - SF </t>
  </si>
  <si>
    <t>Sorghum, bagged</t>
  </si>
  <si>
    <t>Soy Flour, defatted</t>
  </si>
  <si>
    <t>Soy Protein, concentrate</t>
  </si>
  <si>
    <t>Soy Protein, isolate</t>
  </si>
  <si>
    <t>Soy Protein, textured</t>
  </si>
  <si>
    <t>Wheat Flour, AP</t>
  </si>
  <si>
    <t xml:space="preserve">Wheat Flour, bread </t>
  </si>
  <si>
    <t>Whole Milk Replacer</t>
  </si>
  <si>
    <t>21.  ISC/AID Washington Approval</t>
  </si>
  <si>
    <t>Title II, PL480 Commodities</t>
  </si>
  <si>
    <t>13. Total Line 11 Plus Line 12</t>
  </si>
  <si>
    <t>AER TYPE</t>
  </si>
  <si>
    <t>Supplemental</t>
  </si>
  <si>
    <t>1. Country</t>
  </si>
  <si>
    <t>2. PVO</t>
  </si>
  <si>
    <t>Submission Date:</t>
  </si>
  <si>
    <t>CSB</t>
  </si>
  <si>
    <t>Corn Soy Blend</t>
  </si>
  <si>
    <t>CSMF</t>
  </si>
  <si>
    <t>CSM</t>
  </si>
  <si>
    <t>Corn Soy Milk</t>
  </si>
  <si>
    <t>ICSM</t>
  </si>
  <si>
    <t>Instant Corn Soy Milk</t>
  </si>
  <si>
    <t>Wheat, HRS, bagged</t>
  </si>
  <si>
    <t xml:space="preserve">Wheat, HRW, bagged </t>
  </si>
  <si>
    <t>WMR</t>
  </si>
  <si>
    <t>Corn, Blk, w/bags*</t>
  </si>
  <si>
    <t>Rice, Blk, w/bags*</t>
  </si>
  <si>
    <t xml:space="preserve">Sorghum, Blk </t>
  </si>
  <si>
    <t>Sorghum, Blk, w/bags*</t>
  </si>
  <si>
    <t>Soybean meal, Blk</t>
  </si>
  <si>
    <t>Wheat, HRS, Blk</t>
  </si>
  <si>
    <t>Wheat, HRW, Blk</t>
  </si>
  <si>
    <t>Wheat, HRW, Blk, w/bags*</t>
  </si>
  <si>
    <t xml:space="preserve">Wheat, NS, Blk </t>
  </si>
  <si>
    <t xml:space="preserve">Wheat, NSD, Blk </t>
  </si>
  <si>
    <t>Corn, Blk</t>
  </si>
  <si>
    <t xml:space="preserve"> a. Total</t>
  </si>
  <si>
    <t>19.</t>
  </si>
  <si>
    <t>FY of Program Activities</t>
  </si>
  <si>
    <t>TITLE</t>
  </si>
  <si>
    <t>Name</t>
  </si>
  <si>
    <t>Feeding Days Per Month</t>
  </si>
  <si>
    <t>n.a.</t>
  </si>
  <si>
    <t>Months Operating</t>
  </si>
  <si>
    <t>Distrib Per Year</t>
  </si>
  <si>
    <t>Number Recipients</t>
  </si>
  <si>
    <t>Ln 8 Total Pg. 1</t>
  </si>
  <si>
    <t>Ln 8 AER Total</t>
  </si>
  <si>
    <t>Ln 17 Total Pg 1</t>
  </si>
  <si>
    <t>Ln 17 AER Total</t>
  </si>
  <si>
    <t>Ln 17 Pg 2 Total</t>
  </si>
  <si>
    <t>Ln 8 Pg 2</t>
  </si>
  <si>
    <t>AER Types</t>
  </si>
  <si>
    <t>Commodities</t>
  </si>
  <si>
    <t>Incremental</t>
  </si>
  <si>
    <t>Appendix 3</t>
  </si>
  <si>
    <t xml:space="preserve"> Rate KGs</t>
  </si>
  <si>
    <t>Rate KGs</t>
  </si>
  <si>
    <t>MONETIZATION</t>
  </si>
  <si>
    <t>18.  Submitted by (Field Representative)</t>
  </si>
  <si>
    <t>19.  Reviewed and Recommended by US AID or Embassy</t>
  </si>
  <si>
    <t>20. Cooperating Sponsor Approval</t>
  </si>
  <si>
    <t>ER</t>
  </si>
  <si>
    <t>NER</t>
  </si>
  <si>
    <t>Standard - Original</t>
  </si>
  <si>
    <t>Standard - Revised</t>
  </si>
  <si>
    <t xml:space="preserve">Beans, Bk </t>
  </si>
  <si>
    <t>Beans, GN</t>
  </si>
  <si>
    <t>Beans, Kidney, (dark&amp;light)</t>
  </si>
  <si>
    <t>Buckwheat - Wheat blend</t>
  </si>
  <si>
    <t>CDSO</t>
  </si>
  <si>
    <t>Chickpeas</t>
  </si>
  <si>
    <t>NFDM</t>
  </si>
  <si>
    <t>Raisins (California)</t>
  </si>
  <si>
    <t>RiceX</t>
  </si>
  <si>
    <t>Salmon (canned)</t>
  </si>
  <si>
    <t>Soybeans, bulk</t>
  </si>
  <si>
    <t>Veg. Oil, 208l</t>
  </si>
  <si>
    <t>Veg. Oil, 20l</t>
  </si>
  <si>
    <t xml:space="preserve">Veg. Oil, 4l </t>
  </si>
  <si>
    <t xml:space="preserve">Veg. Oil, refined Blk  </t>
  </si>
  <si>
    <t>Vitameal</t>
  </si>
  <si>
    <t>Wheat, HW, bagged</t>
  </si>
  <si>
    <t>Wheat, HW, Blk</t>
  </si>
  <si>
    <t>WSB</t>
  </si>
  <si>
    <t>WSM</t>
  </si>
  <si>
    <t>Civil Society Strengthening</t>
  </si>
  <si>
    <t>Emergency Preparedness/ Disaster Mitigation</t>
  </si>
  <si>
    <t>Non-Ag Income Generation</t>
  </si>
  <si>
    <t>Water &amp; Sanitation</t>
  </si>
  <si>
    <t>Vulnerable Group Feeding/ Social Safety net</t>
  </si>
  <si>
    <t>Ag/ Natural Resource Mngt</t>
  </si>
  <si>
    <t>Barley, Bulk</t>
  </si>
  <si>
    <t>Barley, Steel Cut bagged</t>
  </si>
  <si>
    <t>Peanut Butter Paste</t>
  </si>
  <si>
    <t>Wheat, SRW, bagged</t>
  </si>
  <si>
    <t>Wheat, SRW, Blk</t>
  </si>
  <si>
    <t>Wheat, SW, bagged</t>
  </si>
  <si>
    <t>Wheat, SW, Blk</t>
  </si>
  <si>
    <t>Wheat, SW, Blk, w/bags*</t>
  </si>
  <si>
    <t>3a.  Technical Sector</t>
  </si>
  <si>
    <t>3b. Recipient Category</t>
  </si>
  <si>
    <t>OSF- HIV/AIDS</t>
  </si>
  <si>
    <t>FFW- HIVAIDS</t>
  </si>
  <si>
    <t>OSF- non HIV/AIDS</t>
  </si>
  <si>
    <t>FFW- non HIVAIDS</t>
  </si>
  <si>
    <t>On Site Feeding</t>
  </si>
  <si>
    <t>TITLE II, PL 480 AER</t>
  </si>
  <si>
    <t xml:space="preserve">Definitions </t>
  </si>
  <si>
    <r>
      <t xml:space="preserve">Agriculture/Natural Resources Management: </t>
    </r>
    <r>
      <rPr>
        <sz val="8"/>
        <rFont val="Times New Roman"/>
        <family val="1"/>
      </rPr>
      <t xml:space="preserve">Objectives include reducing risks during the agricultural production cycle, increasing agricultural productivity, and promoting natural resource management in a socially, economically and environmentally sustainable manner.  Includes activities related to production, processing, marketing, distribution, use, and trade of food, feed and fiber produced by a sustainable agriculture system in a manner that is non-degrading to the environment, technically appropriate, economically viable, market-driven, locally replicable, equitable and socially acceptable.  Activities promote agriculture technologies that offset losses of and/or regenerate soil fertility; prevent erosion of topsoil, protect water point quality and quantity, employ a judicious use of affordable purchased inputs, reduce post-harvest storage losses, diversify and/or integrate crop, livestock, agro-forestry, fisheries production systems to enhance resiliency to climatic fluctuations, and rely on market-driven demand to maximize return and predictability of income generation. A sustainable agriculture system balances community needs assessed via a participatory rural appraisal with the community's capacity to maintain access to the intervention once the USAID program has successfully ended. </t>
    </r>
  </si>
  <si>
    <r>
      <t xml:space="preserve">Civil Society Strengthening: </t>
    </r>
    <r>
      <rPr>
        <sz val="8"/>
        <rFont val="Times New Roman"/>
        <family val="1"/>
      </rPr>
      <t>Objectives include increasing the communities’ capacity to influence the factors that affect their food security and strengthening the financial, management and administrative capacity of community and implementing partner organizations.  Activities include training and technical assistance to strengthen community based groups\ and implementing partner organizations’ ability to conduct food security assessments; plan, organize and implement food security related activities; advocate for and manage resources; be accountable and responsive to population’s concerns; and become active and influential participants in the decision making process beginning at the local level.</t>
    </r>
  </si>
  <si>
    <r>
      <t xml:space="preserve">Education: </t>
    </r>
    <r>
      <rPr>
        <sz val="8"/>
        <rFont val="Times New Roman"/>
        <family val="1"/>
      </rPr>
      <t>Objectives include increasing enrollment, attendance, retention and educational achievement of children, often with an explicit focus on girls.   Includes programs aimed at improving early childhood development, primary education, secondary education, and  training in literacy, numeracy, and other basic skills for adults and out-of-school youth.  Activities include provision of school meals and take-home rations, increasing parent and community involvement in schools, and coordination with government and other donors to ensure that activities to improve the quality of education (e.g. teacher training, curriculum improvement) and the health and nutrition of the children also are taking place in the schools that the food aid recipients are attending.</t>
    </r>
  </si>
  <si>
    <r>
      <t>Emergency Preparedness/Disaster Mitigation:</t>
    </r>
    <r>
      <rPr>
        <sz val="8"/>
        <rFont val="Times New Roman"/>
        <family val="1"/>
      </rPr>
      <t xml:space="preserve"> Objectives include improving the ability of communities and other partners to prepare for and mitigate the effects of disasters, including both natural disasters and complex emergencies.  Activities include efforts to enhance the capacities of national host-country authorities, humanitarian assistance providers, and local communities to engage in disaster reduction and response activities, including early warning information systems and disaster response plans.</t>
    </r>
  </si>
  <si>
    <r>
      <t xml:space="preserve">Health &amp; Nutrition: </t>
    </r>
    <r>
      <rPr>
        <sz val="8"/>
        <rFont val="Times New Roman"/>
        <family val="1"/>
      </rPr>
      <t xml:space="preserve">Objectives include reducing the prevalence of chronic undernutrition among young children; identifying, treating and preventing recurrence of cases of acute undernutrition; preventing, treating and mitigating the impact of chronic diseases such as HIV/AIDS and TB; and enhancing the nutritional status of women.  Activities include interventions to improve maternal and child survival, health, nutrition, productivity, growth, and development- - promotion of improved feeding behaviors, such as exclusive breastfeeding and appropriate complementary feeding of infants and young children; and optimal dietary intake before, during and after pregnancy for women; prevention and treatment of preventable diseases, including diarrhea, malaria, and intestinal parasites; increased micronutrient consumption of women and children; and improvements in ante, intra and postpartum care, including newborn care.  </t>
    </r>
  </si>
  <si>
    <r>
      <t xml:space="preserve">Non-agricultural Income Generation: </t>
    </r>
    <r>
      <rPr>
        <sz val="8"/>
        <rFont val="Times New Roman"/>
        <family val="1"/>
      </rPr>
      <t>Objectives include increasing and diversifying non-agricultural sources of income.  Activities include micro-finance and business development services, including provision of information on markets and technical assistance and training to increase capacity to identify and access markets; and vocational and business practices training and apprenticeship programs for youth and adults.</t>
    </r>
  </si>
  <si>
    <r>
      <t xml:space="preserve">Water and Sanitation: </t>
    </r>
    <r>
      <rPr>
        <sz val="8"/>
        <rFont val="Times New Roman"/>
        <family val="1"/>
      </rPr>
      <t xml:space="preserve">Objectives include improving water and sanitation infrastructure and practices.  Activities include organizational, technical and financial support for water and sanitation services; promotion of practices that protect water supplies from contamination by improper handling of domestic water supplies, household waste and inadequate sanitation; promotion of improved hygiene practices and behavior change; and provision of technical assistance and training to enable communities to properly operate and maintain the new/rebuilt facilities.  </t>
    </r>
  </si>
  <si>
    <r>
      <t xml:space="preserve">Vulnerable Group Feeding/Social Safety Net:  </t>
    </r>
    <r>
      <rPr>
        <sz val="8"/>
        <rFont val="Times New Roman"/>
        <family val="1"/>
      </rPr>
      <t>Objectives include saving lives and providing food to low-income and other vulnerable individuals and populations who are unable to meet basic needs for survival and human dignity.  Individuals may be unable to meet these needs due to an external shock, such as a natural disaster or war, or due to socioeconomic circumstances, such as age, illness, disability or discrimination.  Such individuals are often dependent to some extent upon outside resources to meet their basic food and livelihood needs.  Activities include provision of general or supplementary on-site or take home rations through unconditional safety nets, and food support to institutions assisting the destitute, terminally ill or highly vulnerable children and youth.</t>
    </r>
  </si>
  <si>
    <t>TECHNICAL SECTORS</t>
  </si>
  <si>
    <t xml:space="preserve">HIV/AIDS Activity </t>
  </si>
  <si>
    <t xml:space="preserve">Programs should select the HIV category when sector activities directly target people infected or affected by HIV/AIDS.  This includes People Living with HIV/AIDS (PLWHA), including children; clients of Prevention of Mother to Child Transmission (PMTCT) programs; Orphans and Vulnerable Children (OVC); and the families and caregivers of PLWHA and OVC.  Orphans are defined as children under the age of 18 years who have lost either a mother or father, and vulnerable children are those affected by HIV through the illness of a parent or principal caregiver.   Note - if there is a national-level definition of OVC, CSs should use the national definition instead.  </t>
  </si>
  <si>
    <t>ER/ NER</t>
  </si>
  <si>
    <r>
      <t>ER/Emergency resources</t>
    </r>
    <r>
      <rPr>
        <sz val="8"/>
        <rFont val="Times New Roman"/>
        <family val="1"/>
      </rPr>
      <t xml:space="preserve"> – All SYAP activities are funded with emergency resources.  Emergency resources may be used in a MYAP for expanded safety net and asset protection activities that target populations suffering from transitory food insecurity during a shock or transition from an emergency situation.</t>
    </r>
  </si>
  <si>
    <r>
      <t>NER/Non-emergency resources</t>
    </r>
    <r>
      <rPr>
        <sz val="8"/>
        <rFont val="Times New Roman"/>
        <family val="1"/>
      </rPr>
      <t xml:space="preserve"> – Non-emergency resources are used in MYAPs for activities that target chronically food insecure populations.  These activities include long-term safety nets and interventions to enhance human capacities, livelihood capabilities, and community resiliency and capacity.</t>
    </r>
  </si>
  <si>
    <t>AER Type: Please select the type of AER from the drop down list of options</t>
  </si>
  <si>
    <t>INSTRUCTIONS FOR COMPLETING FORM AID 1550-3</t>
  </si>
  <si>
    <t>ANNUAL ESTIMATE OF REQUIREMENTS</t>
  </si>
  <si>
    <t>Select the Fiscal Year that the commodities are to be used for</t>
  </si>
  <si>
    <t>Enter the date the form Is to be submitted on</t>
  </si>
  <si>
    <t>Select the number of pages included in the AER (1 or 2)</t>
  </si>
  <si>
    <t>Technical Sectors: Choose from the list of drop down options. See "definitions" tab for more details</t>
  </si>
  <si>
    <t xml:space="preserve">Recipient Categories: Choose recipient category from drop down list. After determining one of the three categories listed, determine if it should be categories as an HIV/AIDS activity.  See "definitions" tab  for more details. </t>
  </si>
  <si>
    <t>1a. Country, Countries, Regional</t>
  </si>
  <si>
    <t>1b. PVO</t>
  </si>
  <si>
    <t xml:space="preserve"> 1a.      </t>
  </si>
  <si>
    <t xml:space="preserve">1b.      </t>
  </si>
  <si>
    <t>1c .AER TYPE</t>
  </si>
  <si>
    <t>1d. FY of Program Activities</t>
  </si>
  <si>
    <t>2a. Submission Date:</t>
  </si>
  <si>
    <t xml:space="preserve">2b. Page    </t>
  </si>
  <si>
    <t xml:space="preserve">2a. </t>
  </si>
  <si>
    <t xml:space="preserve">2b. </t>
  </si>
  <si>
    <t>3b.</t>
  </si>
  <si>
    <t>3c.</t>
  </si>
  <si>
    <t>5b.</t>
  </si>
  <si>
    <t xml:space="preserve"> 5b.</t>
  </si>
  <si>
    <t xml:space="preserve">6a. </t>
  </si>
  <si>
    <t>Select the type of commodity from drop down list</t>
  </si>
  <si>
    <t xml:space="preserve">6b. </t>
  </si>
  <si>
    <t xml:space="preserve">Enter the number of recipients, only if less that the number indicated in block 4. </t>
  </si>
  <si>
    <t xml:space="preserve">6c. </t>
  </si>
  <si>
    <t>Take Home Ration, individual</t>
  </si>
  <si>
    <t>THRI- HIVAIDS</t>
  </si>
  <si>
    <t>Take Home Ration, family</t>
  </si>
  <si>
    <t>THRF- HIVAIDS</t>
  </si>
  <si>
    <t>Food for Work/ Food for Assets</t>
  </si>
  <si>
    <t>Food for Training</t>
  </si>
  <si>
    <t>FFT- HIV/AIDS</t>
  </si>
  <si>
    <t>THRF- non HIVAIDS</t>
  </si>
  <si>
    <t>THRI- non HIVAIDS</t>
  </si>
  <si>
    <t>FFT- non HIVAIDS</t>
  </si>
  <si>
    <t>*</t>
  </si>
  <si>
    <t>To change the size of the document on the screen, go to View, Zoom and alter the magnification number</t>
  </si>
  <si>
    <t>Continue on the second tab if needed</t>
  </si>
  <si>
    <t>Quantity Received October 1 through February 28, 19  : Adds 10a plus 10b</t>
  </si>
  <si>
    <t>Quantity on Hand February 28,  19 :  Enter total quantity on hand (in metric tons) in warehouses as of February 28, of the current fiscal year which have not been delivered to recipient institutions or individuals for their own utilization.</t>
  </si>
  <si>
    <t>Quantity Due or Rec'd. for Current FY Program After Feb. 19  :  Indicate by commodity, the quantity (in metric tons) of food for the current fiscal year program due to be received, or actually received, after February 28, of the current fiscal year.</t>
  </si>
  <si>
    <t>Commodities for Initial Follow-on Distribution: The cooperating sponsor should indicate on this line that quantity of each commodity which is needed to insure continued distribution on an orderly basis to all eligible participating outlets.  In determining this quantity, consideration must also be given to the storability of the commodity.  Each operational reserve must be justified.</t>
  </si>
  <si>
    <t>Reviewed and Recommended by U.S. AID or Embassy:  Signature and title of U.S. Aid or Embassy official reviewing and recommending the Estimate.  Enter date recommended.</t>
  </si>
  <si>
    <t>ER/NER: Select Er (Emergency Resources) or NER( Non-emergency Resources) based on definitions on previous tab</t>
  </si>
  <si>
    <t>TITLE II, P.L. 480 COMMODITIES</t>
  </si>
  <si>
    <t>Indicate the number of feeding days per month for the addition recipient groups which have been entered under 3b.</t>
  </si>
  <si>
    <t>Indicate the total recipients in each category regardless of whether they received one or more commodities</t>
  </si>
  <si>
    <t>Indicate the numbers of months during the fiscal year in which the cooperating sponsor proposes to serve each recipient category</t>
  </si>
  <si>
    <t>Enter the numbers of times distributions will be made to each category during the fiscal year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</si>
</sst>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0.000\)"/>
    <numFmt numFmtId="165" formatCode="#,##0.000_);[Red]\(#,##0.000\)"/>
    <numFmt numFmtId="166" formatCode="_(* #,##0.000_);_(* \(#,##0.000\);_(* &quot;-&quot;???_);_(@_)"/>
  </numFmts>
  <fonts count="37">
    <font>
      <sz val="12"/>
      <name val="Arial"/>
      <family val="0"/>
    </font>
    <font>
      <sz val="8"/>
      <color indexed="8"/>
      <name val="Arial"/>
      <family val="0"/>
    </font>
    <font>
      <sz val="10"/>
      <color indexed="8"/>
      <name val="Arial"/>
      <family val="0"/>
    </font>
    <font>
      <b/>
      <sz val="10"/>
      <color indexed="8"/>
      <name val="Arial"/>
      <family val="0"/>
    </font>
    <font>
      <sz val="5"/>
      <name val="Arial"/>
      <family val="2"/>
    </font>
    <font>
      <sz val="5"/>
      <color indexed="8"/>
      <name val="Arial"/>
      <family val="2"/>
    </font>
    <font>
      <sz val="6.5"/>
      <name val="Arial"/>
      <family val="2"/>
    </font>
    <font>
      <b/>
      <sz val="6.5"/>
      <color indexed="8"/>
      <name val="Arial"/>
      <family val="2"/>
    </font>
    <font>
      <sz val="6.5"/>
      <color indexed="8"/>
      <name val="Arial"/>
      <family val="2"/>
    </font>
    <font>
      <b/>
      <sz val="12"/>
      <name val="Arial"/>
      <family val="2"/>
    </font>
    <font>
      <b/>
      <sz val="12"/>
      <color indexed="8"/>
      <name val="Arial"/>
      <family val="2"/>
    </font>
    <font>
      <u val="single"/>
      <sz val="12"/>
      <color indexed="12"/>
      <name val="Arial"/>
      <family val="0"/>
    </font>
    <font>
      <u val="single"/>
      <sz val="12"/>
      <color indexed="20"/>
      <name val="Arial"/>
      <family val="0"/>
    </font>
    <font>
      <b/>
      <sz val="5"/>
      <color indexed="8"/>
      <name val="Arial"/>
      <family val="2"/>
    </font>
    <font>
      <i/>
      <sz val="6.5"/>
      <color indexed="8"/>
      <name val="Arial"/>
      <family val="2"/>
    </font>
    <font>
      <b/>
      <sz val="11"/>
      <color indexed="8"/>
      <name val="Arial"/>
      <family val="2"/>
    </font>
    <font>
      <b/>
      <i/>
      <sz val="12"/>
      <color indexed="8"/>
      <name val="Arial"/>
      <family val="2"/>
    </font>
    <font>
      <b/>
      <sz val="14"/>
      <name val="Arial"/>
      <family val="2"/>
    </font>
    <font>
      <b/>
      <sz val="14"/>
      <color indexed="8"/>
      <name val="Arial"/>
      <family val="2"/>
    </font>
    <font>
      <b/>
      <sz val="14"/>
      <color indexed="8"/>
      <name val="Arial Narrow"/>
      <family val="2"/>
    </font>
    <font>
      <b/>
      <sz val="13"/>
      <color indexed="8"/>
      <name val="Arial"/>
      <family val="2"/>
    </font>
    <font>
      <b/>
      <sz val="11"/>
      <name val="Arial"/>
      <family val="2"/>
    </font>
    <font>
      <b/>
      <sz val="9"/>
      <name val="Arial"/>
      <family val="2"/>
    </font>
    <font>
      <b/>
      <sz val="10"/>
      <name val="Arial"/>
      <family val="2"/>
    </font>
    <font>
      <sz val="10"/>
      <name val="Arial"/>
      <family val="2"/>
    </font>
    <font>
      <b/>
      <sz val="8"/>
      <name val="Times New Roman"/>
      <family val="1"/>
    </font>
    <font>
      <sz val="8"/>
      <name val="Times New Roman"/>
      <family val="1"/>
    </font>
    <font>
      <sz val="8"/>
      <name val="Arial"/>
      <family val="2"/>
    </font>
    <font>
      <u val="single"/>
      <sz val="8"/>
      <name val="Times New Roman"/>
      <family val="1"/>
    </font>
    <font>
      <sz val="12"/>
      <color indexed="8"/>
      <name val="Arial"/>
      <family val="2"/>
    </font>
    <font>
      <b/>
      <sz val="8"/>
      <color indexed="8"/>
      <name val="Arial"/>
      <family val="2"/>
    </font>
    <font>
      <sz val="5"/>
      <name val="Times New Roman"/>
      <family val="1"/>
    </font>
    <font>
      <b/>
      <sz val="12"/>
      <color indexed="8"/>
      <name val="Times New Roman"/>
      <family val="1"/>
    </font>
    <font>
      <b/>
      <u val="single"/>
      <sz val="12"/>
      <color indexed="8"/>
      <name val="Times New Roman"/>
      <family val="1"/>
    </font>
    <font>
      <b/>
      <u val="single"/>
      <sz val="8"/>
      <name val="Times New Roman"/>
      <family val="1"/>
    </font>
    <font>
      <b/>
      <u val="single"/>
      <sz val="8"/>
      <color indexed="8"/>
      <name val="Times New Roman"/>
      <family val="1"/>
    </font>
    <font>
      <sz val="8"/>
      <name val="Tahoma"/>
      <family val="2"/>
    </font>
  </fonts>
  <fills count="12">
    <fill>
      <patternFill/>
    </fill>
    <fill>
      <patternFill patternType="gray125"/>
    </fill>
    <fill>
      <patternFill patternType="solid">
        <fgColor indexed="9"/>
        <bgColor indexed="64"/>
      </patternFill>
    </fill>
    <fill>
      <patternFill patternType="gray0625">
        <bgColor indexed="9"/>
      </patternFill>
    </fill>
    <fill>
      <patternFill patternType="solid">
        <fgColor indexed="41"/>
        <bgColor indexed="64"/>
      </patternFill>
    </fill>
    <fill>
      <patternFill patternType="solid">
        <fgColor indexed="43"/>
        <bgColor indexed="64"/>
      </patternFill>
    </fill>
    <fill>
      <patternFill patternType="lightUp">
        <bgColor indexed="9"/>
      </patternFill>
    </fill>
    <fill>
      <patternFill patternType="lightUp"/>
    </fill>
    <fill>
      <patternFill patternType="solid">
        <fgColor indexed="47"/>
        <bgColor indexed="64"/>
      </patternFill>
    </fill>
    <fill>
      <patternFill patternType="solid">
        <fgColor indexed="57"/>
        <bgColor indexed="64"/>
      </patternFill>
    </fill>
    <fill>
      <patternFill patternType="solid">
        <fgColor indexed="27"/>
        <bgColor indexed="64"/>
      </patternFill>
    </fill>
    <fill>
      <patternFill patternType="solid">
        <fgColor indexed="40"/>
        <bgColor indexed="64"/>
      </patternFill>
    </fill>
  </fills>
  <borders count="105">
    <border>
      <left/>
      <right/>
      <top/>
      <bottom/>
      <diagonal/>
    </border>
    <border>
      <left>
        <color indexed="63"/>
      </left>
      <right>
        <color indexed="63"/>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style="medium"/>
      <right style="thin"/>
      <top style="medium"/>
      <bottom style="thin"/>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thin"/>
    </border>
    <border>
      <left style="thin">
        <color indexed="8"/>
      </left>
      <right>
        <color indexed="63"/>
      </right>
      <top style="thin">
        <color indexed="8"/>
      </top>
      <bottom>
        <color indexed="63"/>
      </bottom>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double"/>
      <top style="thin"/>
      <bottom style="thin"/>
    </border>
    <border>
      <left style="thin"/>
      <right>
        <color indexed="63"/>
      </right>
      <top>
        <color indexed="63"/>
      </top>
      <bottom style="thin">
        <color indexed="8"/>
      </bottom>
    </border>
    <border>
      <left>
        <color indexed="63"/>
      </left>
      <right style="double"/>
      <top>
        <color indexed="63"/>
      </top>
      <bottom style="thin">
        <color indexed="8"/>
      </bottom>
    </border>
    <border>
      <left style="double"/>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color indexed="8"/>
      </top>
      <bottom style="thin"/>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double"/>
    </border>
    <border>
      <left>
        <color indexed="63"/>
      </left>
      <right>
        <color indexed="63"/>
      </right>
      <top style="thin">
        <color indexed="8"/>
      </top>
      <bottom style="double"/>
    </border>
    <border>
      <left style="thin"/>
      <right style="double"/>
      <top style="thin"/>
      <bottom style="thin"/>
    </border>
    <border>
      <left style="thin"/>
      <right style="thin"/>
      <top>
        <color indexed="63"/>
      </top>
      <bottom style="thin"/>
    </border>
    <border>
      <left style="thin"/>
      <right style="thin"/>
      <top style="medium"/>
      <bottom style="thin"/>
    </border>
    <border>
      <left style="double"/>
      <right>
        <color indexed="63"/>
      </right>
      <top style="double"/>
      <bottom>
        <color indexed="63"/>
      </bottom>
    </border>
    <border>
      <left style="double"/>
      <right>
        <color indexed="63"/>
      </right>
      <top>
        <color indexed="63"/>
      </top>
      <bottom>
        <color indexed="63"/>
      </bottom>
    </border>
    <border>
      <left>
        <color indexed="63"/>
      </left>
      <right style="thin">
        <color indexed="8"/>
      </right>
      <top style="thin">
        <color indexed="8"/>
      </top>
      <bottom style="double"/>
    </border>
    <border>
      <left>
        <color indexed="63"/>
      </left>
      <right style="double"/>
      <top style="thin">
        <color indexed="8"/>
      </top>
      <bottom style="double"/>
    </border>
    <border>
      <left style="double"/>
      <right style="thin"/>
      <top style="thin"/>
      <bottom style="thin"/>
    </border>
    <border>
      <left style="thin"/>
      <right style="double"/>
      <top style="thin"/>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double"/>
      <top style="medium"/>
      <bottom style="thin"/>
    </border>
    <border>
      <left style="thin"/>
      <right style="double"/>
      <top style="thin"/>
      <bottom style="medium"/>
    </border>
    <border>
      <left style="double"/>
      <right style="double"/>
      <top style="double"/>
      <bottom style="thin">
        <color indexed="8"/>
      </bottom>
    </border>
    <border>
      <left style="double"/>
      <right style="double"/>
      <top>
        <color indexed="63"/>
      </top>
      <bottom style="thin">
        <color indexed="8"/>
      </bottom>
    </border>
    <border>
      <left>
        <color indexed="63"/>
      </left>
      <right style="double"/>
      <top style="thin"/>
      <bottom style="double"/>
    </border>
    <border>
      <left>
        <color indexed="63"/>
      </left>
      <right style="double"/>
      <top>
        <color indexed="63"/>
      </top>
      <bottom style="double"/>
    </border>
    <border>
      <left style="double">
        <color indexed="22"/>
      </left>
      <right style="double">
        <color indexed="22"/>
      </right>
      <top>
        <color indexed="63"/>
      </top>
      <bottom style="double">
        <color indexed="22"/>
      </bottom>
    </border>
    <border>
      <left style="double">
        <color indexed="22"/>
      </left>
      <right style="double">
        <color indexed="22"/>
      </right>
      <top style="double">
        <color indexed="22"/>
      </top>
      <bottom style="double">
        <color indexed="22"/>
      </bottom>
    </border>
    <border>
      <left>
        <color indexed="63"/>
      </left>
      <right>
        <color indexed="63"/>
      </right>
      <top style="thin"/>
      <bottom style="medium"/>
    </border>
    <border>
      <left style="double"/>
      <right style="thin"/>
      <top>
        <color indexed="63"/>
      </top>
      <bottom>
        <color indexed="63"/>
      </bottom>
    </border>
    <border>
      <left style="double"/>
      <right style="thin"/>
      <top>
        <color indexed="63"/>
      </top>
      <bottom style="double"/>
    </border>
    <border>
      <left style="double"/>
      <right style="thin"/>
      <top style="thin"/>
      <bottom>
        <color indexed="63"/>
      </bottom>
    </border>
    <border>
      <left style="double"/>
      <right style="thin"/>
      <top>
        <color indexed="63"/>
      </top>
      <bottom style="thin">
        <color indexed="8"/>
      </bottom>
    </border>
    <border>
      <left style="double"/>
      <right style="thin"/>
      <top style="thin">
        <color indexed="8"/>
      </top>
      <bottom>
        <color indexed="63"/>
      </bottom>
    </border>
    <border>
      <left style="double"/>
      <right style="thin"/>
      <top style="thin"/>
      <bottom style="thin">
        <color indexed="8"/>
      </bottom>
    </border>
    <border>
      <left style="double"/>
      <right style="thin"/>
      <top style="double"/>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bottom style="thin"/>
    </border>
    <border>
      <left>
        <color indexed="63"/>
      </left>
      <right style="thin">
        <color indexed="8"/>
      </right>
      <top style="thin"/>
      <bottom style="thin"/>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right style="thin"/>
      <top>
        <color indexed="63"/>
      </top>
      <bottom>
        <color indexed="63"/>
      </bottom>
    </border>
    <border>
      <left>
        <color indexed="63"/>
      </left>
      <right style="thin"/>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style="thin"/>
    </border>
    <border>
      <left style="thin">
        <color indexed="8"/>
      </left>
      <right>
        <color indexed="63"/>
      </right>
      <top style="thin">
        <color indexed="8"/>
      </top>
      <bottom style="thin">
        <color indexed="8"/>
      </bottom>
    </border>
    <border>
      <left>
        <color indexed="63"/>
      </left>
      <right style="double"/>
      <top style="thin">
        <color indexed="8"/>
      </top>
      <bottom style="thin">
        <color indexed="8"/>
      </bottom>
    </border>
    <border>
      <left style="thin">
        <color indexed="8"/>
      </left>
      <right>
        <color indexed="63"/>
      </right>
      <top style="thin">
        <color indexed="8"/>
      </top>
      <bottom style="thin"/>
    </border>
    <border>
      <left>
        <color indexed="63"/>
      </left>
      <right style="double"/>
      <top style="thin">
        <color indexed="8"/>
      </top>
      <bottom style="thin"/>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color indexed="63"/>
      </left>
      <right style="thin">
        <color indexed="8"/>
      </right>
      <top style="thin">
        <color indexed="8"/>
      </top>
      <bottom style="thin"/>
    </border>
    <border>
      <left>
        <color indexed="63"/>
      </left>
      <right style="double"/>
      <top style="thin"/>
      <bottom style="thin">
        <color indexed="8"/>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medium"/>
      <right style="thin"/>
      <top style="thin"/>
      <bottom style="medium"/>
    </border>
    <border>
      <left style="thin"/>
      <right style="thin"/>
      <top style="thin"/>
      <bottom style="medium"/>
    </border>
    <border>
      <left style="thin"/>
      <right style="double"/>
      <top style="thin"/>
      <bottom>
        <color indexed="63"/>
      </bottom>
    </border>
    <border>
      <left style="double"/>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thin"/>
      <right>
        <color indexed="63"/>
      </right>
      <top style="thin"/>
      <bottom style="double"/>
    </border>
    <border>
      <left>
        <color indexed="63"/>
      </left>
      <right style="thin"/>
      <top style="thin"/>
      <bottom style="double"/>
    </border>
    <border>
      <left style="thin">
        <color indexed="8"/>
      </left>
      <right>
        <color indexed="63"/>
      </right>
      <top style="thin"/>
      <bottom>
        <color indexed="63"/>
      </bottom>
    </border>
    <border>
      <left>
        <color indexed="63"/>
      </left>
      <right style="double"/>
      <top style="thin"/>
      <bottom>
        <color indexed="63"/>
      </bottom>
    </border>
    <border>
      <left style="double"/>
      <right>
        <color indexed="63"/>
      </right>
      <top style="thin"/>
      <bottom style="thin">
        <color indexed="8"/>
      </bottom>
    </border>
    <border>
      <left style="double"/>
      <right>
        <color indexed="63"/>
      </right>
      <top style="thin"/>
      <bottom>
        <color indexed="63"/>
      </bottom>
    </border>
    <border>
      <left>
        <color indexed="63"/>
      </left>
      <right style="thin">
        <color indexed="8"/>
      </right>
      <top style="thin"/>
      <bottom>
        <color indexed="63"/>
      </bottom>
    </border>
    <border>
      <left style="thin"/>
      <right style="medium"/>
      <top style="thin"/>
      <bottom>
        <color indexed="63"/>
      </bottom>
    </border>
    <border>
      <left style="thin"/>
      <right style="medium"/>
      <top style="medium"/>
      <bottom style="thin"/>
    </border>
    <border>
      <left style="double"/>
      <right>
        <color indexed="63"/>
      </right>
      <top>
        <color indexed="63"/>
      </top>
      <bottom style="thin"/>
    </border>
    <border>
      <left style="double"/>
      <right>
        <color indexed="63"/>
      </right>
      <top style="thin">
        <color indexed="8"/>
      </top>
      <bottom style="thin"/>
    </border>
  </borders>
  <cellStyleXfs count="17">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cellStyleXfs>
  <cellXfs count="550">
    <xf numFmtId="0" fontId="0" fillId="2" borderId="0" xfId="0" applyNumberFormat="1" applyAlignment="1">
      <alignment/>
    </xf>
    <xf numFmtId="0" fontId="2" fillId="2" borderId="0" xfId="0" applyNumberFormat="1" applyFont="1" applyAlignment="1">
      <alignment horizontal="right"/>
    </xf>
    <xf numFmtId="164" fontId="2" fillId="2" borderId="0" xfId="0" applyNumberFormat="1" applyFont="1" applyAlignment="1">
      <alignment/>
    </xf>
    <xf numFmtId="0" fontId="2" fillId="2" borderId="0" xfId="0" applyNumberFormat="1" applyFont="1" applyAlignment="1">
      <alignment/>
    </xf>
    <xf numFmtId="0" fontId="4" fillId="2" borderId="0" xfId="0" applyNumberFormat="1" applyFont="1" applyAlignment="1">
      <alignment/>
    </xf>
    <xf numFmtId="0" fontId="5" fillId="2" borderId="0" xfId="0" applyNumberFormat="1" applyFont="1" applyAlignment="1">
      <alignment/>
    </xf>
    <xf numFmtId="0" fontId="5" fillId="2" borderId="0" xfId="0" applyNumberFormat="1" applyFont="1" applyAlignment="1">
      <alignment horizontal="right"/>
    </xf>
    <xf numFmtId="0" fontId="6" fillId="2" borderId="0" xfId="0" applyNumberFormat="1" applyFont="1" applyAlignment="1">
      <alignment/>
    </xf>
    <xf numFmtId="0" fontId="6" fillId="2" borderId="0" xfId="0" applyNumberFormat="1" applyFont="1" applyAlignment="1">
      <alignment horizontal="center"/>
    </xf>
    <xf numFmtId="0" fontId="7" fillId="2" borderId="0" xfId="0" applyNumberFormat="1" applyFont="1" applyAlignment="1">
      <alignment/>
    </xf>
    <xf numFmtId="0" fontId="8" fillId="2" borderId="0" xfId="0" applyNumberFormat="1" applyFont="1" applyAlignment="1">
      <alignment horizontal="center"/>
    </xf>
    <xf numFmtId="0" fontId="8" fillId="2" borderId="0" xfId="0" applyNumberFormat="1" applyFont="1" applyAlignment="1">
      <alignment/>
    </xf>
    <xf numFmtId="0" fontId="8" fillId="2" borderId="0" xfId="0" applyNumberFormat="1" applyFont="1" applyAlignment="1">
      <alignment horizontal="right"/>
    </xf>
    <xf numFmtId="0" fontId="9" fillId="2" borderId="0" xfId="0" applyNumberFormat="1" applyFont="1" applyAlignment="1">
      <alignment/>
    </xf>
    <xf numFmtId="0" fontId="9" fillId="2" borderId="0" xfId="0" applyNumberFormat="1" applyFont="1" applyAlignment="1">
      <alignment horizontal="center" vertical="top"/>
    </xf>
    <xf numFmtId="0" fontId="13" fillId="2" borderId="0" xfId="0" applyNumberFormat="1" applyFont="1" applyAlignment="1">
      <alignment/>
    </xf>
    <xf numFmtId="0" fontId="7" fillId="2" borderId="0" xfId="0" applyNumberFormat="1" applyFont="1" applyAlignment="1">
      <alignment horizontal="right"/>
    </xf>
    <xf numFmtId="0" fontId="13" fillId="2" borderId="0" xfId="0" applyNumberFormat="1" applyFont="1" applyAlignment="1">
      <alignment horizontal="right"/>
    </xf>
    <xf numFmtId="0" fontId="9" fillId="0" borderId="0" xfId="0" applyNumberFormat="1" applyFont="1" applyFill="1" applyAlignment="1">
      <alignment/>
    </xf>
    <xf numFmtId="0" fontId="9" fillId="2" borderId="0" xfId="0" applyNumberFormat="1" applyFont="1" applyFill="1" applyAlignment="1">
      <alignment horizontal="right"/>
    </xf>
    <xf numFmtId="0" fontId="9" fillId="3" borderId="0" xfId="0" applyNumberFormat="1" applyFont="1" applyFill="1" applyAlignment="1">
      <alignment horizontal="right"/>
    </xf>
    <xf numFmtId="0" fontId="9" fillId="2" borderId="1" xfId="0" applyNumberFormat="1" applyFont="1" applyBorder="1" applyAlignment="1">
      <alignment/>
    </xf>
    <xf numFmtId="0" fontId="14" fillId="2" borderId="0" xfId="0" applyNumberFormat="1" applyFont="1" applyAlignment="1">
      <alignment/>
    </xf>
    <xf numFmtId="164" fontId="8" fillId="2" borderId="0" xfId="0" applyNumberFormat="1" applyFont="1" applyAlignment="1">
      <alignment/>
    </xf>
    <xf numFmtId="37" fontId="8" fillId="2" borderId="0" xfId="0" applyNumberFormat="1" applyFont="1" applyAlignment="1">
      <alignment/>
    </xf>
    <xf numFmtId="37" fontId="5" fillId="2" borderId="0" xfId="0" applyNumberFormat="1" applyFont="1" applyAlignment="1">
      <alignment/>
    </xf>
    <xf numFmtId="0" fontId="8" fillId="2" borderId="0" xfId="0" applyNumberFormat="1" applyFont="1" applyAlignment="1">
      <alignment horizontal="left"/>
    </xf>
    <xf numFmtId="37" fontId="8" fillId="2" borderId="0" xfId="0" applyNumberFormat="1" applyFont="1" applyAlignment="1">
      <alignment horizontal="right"/>
    </xf>
    <xf numFmtId="0" fontId="7" fillId="2" borderId="0" xfId="0" applyNumberFormat="1" applyFont="1" applyAlignment="1">
      <alignment horizontal="left"/>
    </xf>
    <xf numFmtId="37" fontId="7" fillId="2" borderId="0" xfId="0" applyNumberFormat="1" applyFont="1" applyAlignment="1">
      <alignment/>
    </xf>
    <xf numFmtId="164" fontId="8" fillId="2" borderId="0" xfId="0" applyNumberFormat="1" applyFont="1" applyAlignment="1">
      <alignment horizontal="left"/>
    </xf>
    <xf numFmtId="164" fontId="7" fillId="2" borderId="0" xfId="0" applyNumberFormat="1" applyFont="1" applyAlignment="1">
      <alignment/>
    </xf>
    <xf numFmtId="0" fontId="9" fillId="2" borderId="0" xfId="0" applyNumberFormat="1" applyFont="1" applyBorder="1" applyAlignment="1">
      <alignment/>
    </xf>
    <xf numFmtId="0" fontId="9" fillId="0" borderId="2" xfId="0" applyNumberFormat="1" applyFont="1" applyFill="1" applyBorder="1" applyAlignment="1">
      <alignment horizontal="left"/>
    </xf>
    <xf numFmtId="0" fontId="9" fillId="0" borderId="3" xfId="0" applyNumberFormat="1" applyFont="1" applyFill="1" applyBorder="1" applyAlignment="1">
      <alignment horizontal="left"/>
    </xf>
    <xf numFmtId="0" fontId="9" fillId="0" borderId="0" xfId="0" applyNumberFormat="1" applyFont="1" applyFill="1" applyAlignment="1">
      <alignment horizontal="left"/>
    </xf>
    <xf numFmtId="0" fontId="10" fillId="2" borderId="0" xfId="0" applyNumberFormat="1" applyFont="1" applyAlignment="1">
      <alignment/>
    </xf>
    <xf numFmtId="0" fontId="9" fillId="2" borderId="0" xfId="0" applyNumberFormat="1" applyFont="1" applyAlignment="1">
      <alignment/>
    </xf>
    <xf numFmtId="0" fontId="10" fillId="2" borderId="0" xfId="0" applyNumberFormat="1" applyFont="1" applyAlignment="1">
      <alignment horizontal="right"/>
    </xf>
    <xf numFmtId="0" fontId="10" fillId="2" borderId="0" xfId="0" applyNumberFormat="1" applyFont="1" applyAlignment="1">
      <alignment horizontal="left"/>
    </xf>
    <xf numFmtId="164" fontId="10" fillId="2" borderId="0" xfId="0" applyNumberFormat="1" applyFont="1" applyAlignment="1">
      <alignment/>
    </xf>
    <xf numFmtId="164" fontId="10" fillId="2" borderId="0" xfId="0" applyNumberFormat="1" applyFont="1" applyAlignment="1">
      <alignment horizontal="right"/>
    </xf>
    <xf numFmtId="37" fontId="10" fillId="2" borderId="0" xfId="0" applyNumberFormat="1" applyFont="1" applyAlignment="1">
      <alignment/>
    </xf>
    <xf numFmtId="37" fontId="10" fillId="2" borderId="0" xfId="0" applyNumberFormat="1" applyFont="1" applyAlignment="1">
      <alignment horizontal="right"/>
    </xf>
    <xf numFmtId="0" fontId="9" fillId="4" borderId="0" xfId="0" applyNumberFormat="1" applyFont="1" applyFill="1" applyBorder="1" applyAlignment="1">
      <alignment/>
    </xf>
    <xf numFmtId="9" fontId="10" fillId="4" borderId="0" xfId="0" applyNumberFormat="1" applyFont="1" applyFill="1" applyBorder="1" applyAlignment="1">
      <alignment horizontal="left"/>
    </xf>
    <xf numFmtId="0" fontId="9" fillId="4" borderId="3" xfId="0" applyNumberFormat="1" applyFont="1" applyFill="1" applyBorder="1" applyAlignment="1">
      <alignment/>
    </xf>
    <xf numFmtId="0" fontId="9" fillId="5" borderId="4" xfId="0" applyNumberFormat="1" applyFont="1" applyFill="1" applyBorder="1" applyAlignment="1">
      <alignment/>
    </xf>
    <xf numFmtId="0" fontId="9" fillId="0" borderId="0" xfId="0" applyNumberFormat="1" applyFont="1" applyFill="1" applyAlignment="1">
      <alignment horizontal="center"/>
    </xf>
    <xf numFmtId="0" fontId="9" fillId="5" borderId="5" xfId="0" applyNumberFormat="1" applyFont="1" applyFill="1" applyBorder="1" applyAlignment="1" applyProtection="1">
      <alignment/>
      <protection locked="0"/>
    </xf>
    <xf numFmtId="0" fontId="9" fillId="5" borderId="6" xfId="0" applyNumberFormat="1" applyFont="1" applyFill="1" applyBorder="1" applyAlignment="1" applyProtection="1">
      <alignment horizontal="center"/>
      <protection locked="0"/>
    </xf>
    <xf numFmtId="0" fontId="10" fillId="5" borderId="6" xfId="0" applyNumberFormat="1" applyFont="1" applyFill="1" applyBorder="1" applyAlignment="1" applyProtection="1">
      <alignment/>
      <protection locked="0"/>
    </xf>
    <xf numFmtId="164" fontId="10" fillId="5" borderId="6" xfId="0" applyNumberFormat="1" applyFont="1" applyFill="1" applyBorder="1" applyAlignment="1" applyProtection="1">
      <alignment/>
      <protection locked="0"/>
    </xf>
    <xf numFmtId="3" fontId="10" fillId="5" borderId="6" xfId="0" applyNumberFormat="1" applyFont="1" applyFill="1" applyBorder="1" applyAlignment="1" applyProtection="1">
      <alignment/>
      <protection locked="0"/>
    </xf>
    <xf numFmtId="0" fontId="10" fillId="5" borderId="6" xfId="0" applyNumberFormat="1" applyFont="1" applyFill="1" applyBorder="1" applyAlignment="1" applyProtection="1">
      <alignment/>
      <protection/>
    </xf>
    <xf numFmtId="0" fontId="10" fillId="2" borderId="6" xfId="0" applyNumberFormat="1" applyFont="1" applyBorder="1" applyAlignment="1" applyProtection="1">
      <alignment/>
      <protection locked="0"/>
    </xf>
    <xf numFmtId="164" fontId="10" fillId="2" borderId="6" xfId="0" applyNumberFormat="1" applyFont="1" applyBorder="1" applyAlignment="1" applyProtection="1">
      <alignment/>
      <protection locked="0"/>
    </xf>
    <xf numFmtId="0" fontId="9" fillId="2" borderId="7" xfId="0" applyNumberFormat="1" applyFont="1" applyBorder="1" applyAlignment="1" applyProtection="1">
      <alignment horizontal="center"/>
      <protection locked="0"/>
    </xf>
    <xf numFmtId="0" fontId="10" fillId="2" borderId="7" xfId="0" applyNumberFormat="1" applyFont="1" applyBorder="1" applyAlignment="1" applyProtection="1">
      <alignment/>
      <protection locked="0"/>
    </xf>
    <xf numFmtId="164" fontId="10" fillId="2" borderId="7" xfId="0" applyNumberFormat="1" applyFont="1" applyBorder="1" applyAlignment="1" applyProtection="1">
      <alignment/>
      <protection locked="0"/>
    </xf>
    <xf numFmtId="0" fontId="9" fillId="5" borderId="5" xfId="0" applyNumberFormat="1" applyFont="1" applyFill="1" applyBorder="1" applyAlignment="1" applyProtection="1">
      <alignment horizontal="center"/>
      <protection locked="0"/>
    </xf>
    <xf numFmtId="0" fontId="10" fillId="5" borderId="5" xfId="0" applyNumberFormat="1" applyFont="1" applyFill="1" applyBorder="1" applyAlignment="1" applyProtection="1">
      <alignment/>
      <protection locked="0"/>
    </xf>
    <xf numFmtId="164" fontId="10" fillId="5" borderId="5" xfId="0" applyNumberFormat="1" applyFont="1" applyFill="1" applyBorder="1" applyAlignment="1" applyProtection="1">
      <alignment/>
      <protection locked="0"/>
    </xf>
    <xf numFmtId="3" fontId="10" fillId="5" borderId="5" xfId="0" applyNumberFormat="1" applyFont="1" applyFill="1" applyBorder="1" applyAlignment="1" applyProtection="1">
      <alignment/>
      <protection locked="0"/>
    </xf>
    <xf numFmtId="164" fontId="10" fillId="2" borderId="5" xfId="0" applyNumberFormat="1" applyFont="1" applyBorder="1" applyAlignment="1" applyProtection="1">
      <alignment/>
      <protection locked="0"/>
    </xf>
    <xf numFmtId="0" fontId="10" fillId="2" borderId="0" xfId="0" applyNumberFormat="1" applyFont="1" applyAlignment="1">
      <alignment/>
    </xf>
    <xf numFmtId="0" fontId="9" fillId="0" borderId="0" xfId="0" applyNumberFormat="1" applyFont="1" applyFill="1" applyBorder="1" applyAlignment="1">
      <alignment horizontal="right"/>
    </xf>
    <xf numFmtId="0" fontId="10" fillId="0" borderId="0" xfId="0" applyNumberFormat="1" applyFont="1" applyFill="1" applyBorder="1" applyAlignment="1">
      <alignment horizontal="center" vertical="top"/>
    </xf>
    <xf numFmtId="0" fontId="9" fillId="0" borderId="0" xfId="0" applyNumberFormat="1" applyFont="1" applyFill="1" applyBorder="1" applyAlignment="1">
      <alignment/>
    </xf>
    <xf numFmtId="0" fontId="10" fillId="0" borderId="0" xfId="0" applyNumberFormat="1" applyFont="1" applyFill="1" applyBorder="1" applyAlignment="1">
      <alignment horizontal="right" vertical="top"/>
    </xf>
    <xf numFmtId="0" fontId="9" fillId="2" borderId="0" xfId="0" applyNumberFormat="1" applyFont="1" applyAlignment="1">
      <alignment vertical="top"/>
    </xf>
    <xf numFmtId="0" fontId="9" fillId="2" borderId="5" xfId="0" applyNumberFormat="1" applyFont="1" applyBorder="1" applyAlignment="1">
      <alignment horizontal="center"/>
    </xf>
    <xf numFmtId="0" fontId="10" fillId="5" borderId="5" xfId="0" applyNumberFormat="1" applyFont="1" applyFill="1" applyBorder="1" applyAlignment="1">
      <alignment horizontal="center" vertical="top"/>
    </xf>
    <xf numFmtId="0" fontId="9" fillId="0" borderId="0" xfId="0" applyNumberFormat="1" applyFont="1" applyFill="1" applyAlignment="1">
      <alignment vertical="top"/>
    </xf>
    <xf numFmtId="0" fontId="9" fillId="0" borderId="8" xfId="0" applyNumberFormat="1" applyFont="1" applyFill="1" applyBorder="1" applyAlignment="1">
      <alignment vertical="top"/>
    </xf>
    <xf numFmtId="0" fontId="10" fillId="4" borderId="0" xfId="0" applyNumberFormat="1" applyFont="1" applyFill="1" applyBorder="1" applyAlignment="1">
      <alignment vertical="center"/>
    </xf>
    <xf numFmtId="0" fontId="10" fillId="4" borderId="9" xfId="0" applyNumberFormat="1" applyFont="1" applyFill="1" applyBorder="1" applyAlignment="1">
      <alignment/>
    </xf>
    <xf numFmtId="0" fontId="10" fillId="4" borderId="10" xfId="0" applyNumberFormat="1" applyFont="1" applyFill="1" applyBorder="1" applyAlignment="1">
      <alignment/>
    </xf>
    <xf numFmtId="0" fontId="9" fillId="2" borderId="0" xfId="0" applyNumberFormat="1" applyFont="1" applyAlignment="1">
      <alignment horizontal="center"/>
    </xf>
    <xf numFmtId="0" fontId="9" fillId="4" borderId="0" xfId="0" applyNumberFormat="1" applyFont="1" applyFill="1" applyBorder="1" applyAlignment="1">
      <alignment vertical="top"/>
    </xf>
    <xf numFmtId="0" fontId="10" fillId="4" borderId="0" xfId="0" applyNumberFormat="1" applyFont="1" applyFill="1" applyBorder="1" applyAlignment="1">
      <alignment/>
    </xf>
    <xf numFmtId="0" fontId="10" fillId="4" borderId="11" xfId="0" applyNumberFormat="1" applyFont="1" applyFill="1" applyBorder="1" applyAlignment="1">
      <alignment/>
    </xf>
    <xf numFmtId="0" fontId="10" fillId="2" borderId="0" xfId="0" applyNumberFormat="1" applyFont="1" applyAlignment="1">
      <alignment horizontal="center"/>
    </xf>
    <xf numFmtId="0" fontId="10" fillId="4" borderId="0" xfId="0" applyNumberFormat="1" applyFont="1" applyFill="1" applyBorder="1" applyAlignment="1">
      <alignment vertical="top"/>
    </xf>
    <xf numFmtId="0" fontId="10" fillId="4" borderId="1" xfId="0" applyNumberFormat="1" applyFont="1" applyFill="1" applyBorder="1" applyAlignment="1">
      <alignment vertical="top"/>
    </xf>
    <xf numFmtId="0" fontId="9" fillId="4" borderId="1" xfId="0" applyNumberFormat="1" applyFont="1" applyFill="1" applyBorder="1" applyAlignment="1">
      <alignment vertical="top"/>
    </xf>
    <xf numFmtId="0" fontId="10" fillId="4" borderId="3" xfId="0" applyNumberFormat="1" applyFont="1" applyFill="1" applyBorder="1" applyAlignment="1">
      <alignment/>
    </xf>
    <xf numFmtId="0" fontId="16" fillId="4" borderId="12" xfId="0" applyNumberFormat="1" applyFont="1" applyFill="1" applyBorder="1" applyAlignment="1">
      <alignment/>
    </xf>
    <xf numFmtId="0" fontId="10" fillId="0" borderId="13" xfId="0" applyNumberFormat="1" applyFont="1" applyFill="1" applyBorder="1" applyAlignment="1">
      <alignment horizontal="left" vertical="top"/>
    </xf>
    <xf numFmtId="0" fontId="10" fillId="0" borderId="14" xfId="0" applyNumberFormat="1" applyFont="1" applyFill="1" applyBorder="1" applyAlignment="1">
      <alignment horizontal="left" vertical="top"/>
    </xf>
    <xf numFmtId="0" fontId="10" fillId="0" borderId="15" xfId="0" applyNumberFormat="1" applyFont="1" applyFill="1" applyBorder="1" applyAlignment="1">
      <alignment horizontal="left" vertical="top"/>
    </xf>
    <xf numFmtId="0" fontId="10" fillId="0" borderId="16" xfId="0" applyNumberFormat="1" applyFont="1" applyFill="1" applyBorder="1" applyAlignment="1">
      <alignment horizontal="left" vertical="top"/>
    </xf>
    <xf numFmtId="0" fontId="10" fillId="0" borderId="1" xfId="0" applyNumberFormat="1" applyFont="1" applyFill="1" applyBorder="1" applyAlignment="1">
      <alignment horizontal="left" vertical="top"/>
    </xf>
    <xf numFmtId="0" fontId="10" fillId="0" borderId="0" xfId="0" applyNumberFormat="1" applyFont="1" applyFill="1" applyBorder="1" applyAlignment="1">
      <alignment horizontal="left"/>
    </xf>
    <xf numFmtId="0" fontId="10" fillId="0" borderId="0" xfId="0" applyNumberFormat="1" applyFont="1" applyFill="1" applyBorder="1" applyAlignment="1">
      <alignment horizontal="left" vertical="top"/>
    </xf>
    <xf numFmtId="0" fontId="10" fillId="0" borderId="2" xfId="0" applyNumberFormat="1" applyFont="1" applyFill="1" applyBorder="1" applyAlignment="1">
      <alignment horizontal="left" vertical="top"/>
    </xf>
    <xf numFmtId="0" fontId="10" fillId="0" borderId="3" xfId="0" applyNumberFormat="1" applyFont="1" applyFill="1" applyBorder="1" applyAlignment="1">
      <alignment horizontal="left"/>
    </xf>
    <xf numFmtId="37" fontId="16" fillId="0" borderId="17" xfId="0" applyNumberFormat="1" applyFont="1" applyFill="1" applyBorder="1" applyAlignment="1">
      <alignment horizontal="left"/>
    </xf>
    <xf numFmtId="164" fontId="10" fillId="0" borderId="0" xfId="0" applyNumberFormat="1" applyFont="1" applyFill="1" applyAlignment="1">
      <alignment horizontal="left"/>
    </xf>
    <xf numFmtId="0" fontId="10" fillId="0" borderId="0" xfId="0" applyNumberFormat="1" applyFont="1" applyFill="1" applyAlignment="1">
      <alignment horizontal="left"/>
    </xf>
    <xf numFmtId="0" fontId="10" fillId="0" borderId="7" xfId="0" applyNumberFormat="1" applyFont="1" applyFill="1" applyBorder="1" applyAlignment="1">
      <alignment horizontal="center" vertical="top"/>
    </xf>
    <xf numFmtId="0" fontId="10" fillId="0" borderId="1" xfId="0" applyNumberFormat="1" applyFont="1" applyFill="1" applyBorder="1" applyAlignment="1">
      <alignment horizontal="left"/>
    </xf>
    <xf numFmtId="0" fontId="10" fillId="0" borderId="18" xfId="0" applyNumberFormat="1" applyFont="1" applyFill="1" applyBorder="1" applyAlignment="1">
      <alignment horizontal="left"/>
    </xf>
    <xf numFmtId="0" fontId="10" fillId="0" borderId="19" xfId="0" applyNumberFormat="1" applyFont="1" applyFill="1" applyBorder="1" applyAlignment="1">
      <alignment horizontal="left"/>
    </xf>
    <xf numFmtId="37" fontId="10" fillId="0" borderId="0" xfId="0" applyNumberFormat="1" applyFont="1" applyFill="1" applyAlignment="1">
      <alignment horizontal="left"/>
    </xf>
    <xf numFmtId="0" fontId="10" fillId="0" borderId="7" xfId="0" applyNumberFormat="1" applyFont="1" applyFill="1" applyBorder="1" applyAlignment="1">
      <alignment horizontal="left" vertical="top"/>
    </xf>
    <xf numFmtId="0" fontId="10" fillId="0" borderId="11" xfId="0" applyNumberFormat="1" applyFont="1" applyFill="1" applyBorder="1" applyAlignment="1">
      <alignment horizontal="left" vertical="top"/>
    </xf>
    <xf numFmtId="49" fontId="10" fillId="0" borderId="11" xfId="0" applyNumberFormat="1" applyFont="1" applyFill="1" applyBorder="1" applyAlignment="1">
      <alignment horizontal="center" vertical="top"/>
    </xf>
    <xf numFmtId="0" fontId="10" fillId="0" borderId="0" xfId="0" applyNumberFormat="1" applyFont="1" applyFill="1" applyAlignment="1">
      <alignment horizontal="center"/>
    </xf>
    <xf numFmtId="0" fontId="10" fillId="0" borderId="6" xfId="0" applyNumberFormat="1" applyFont="1" applyFill="1" applyBorder="1" applyAlignment="1">
      <alignment horizontal="center" vertical="top"/>
    </xf>
    <xf numFmtId="0" fontId="10" fillId="0" borderId="19" xfId="0" applyNumberFormat="1" applyFont="1" applyFill="1" applyBorder="1" applyAlignment="1">
      <alignment horizontal="center" vertical="top"/>
    </xf>
    <xf numFmtId="0" fontId="10" fillId="0" borderId="20" xfId="0" applyNumberFormat="1" applyFont="1" applyFill="1" applyBorder="1" applyAlignment="1">
      <alignment horizontal="left" vertical="center"/>
    </xf>
    <xf numFmtId="0" fontId="10" fillId="0" borderId="21" xfId="0" applyNumberFormat="1" applyFont="1" applyFill="1" applyBorder="1" applyAlignment="1">
      <alignment horizontal="left" vertical="center"/>
    </xf>
    <xf numFmtId="0" fontId="10" fillId="6" borderId="5" xfId="0" applyNumberFormat="1" applyFont="1" applyFill="1" applyBorder="1" applyAlignment="1">
      <alignment horizontal="left" vertical="center"/>
    </xf>
    <xf numFmtId="0" fontId="10" fillId="6" borderId="22" xfId="0" applyNumberFormat="1" applyFont="1" applyFill="1" applyBorder="1" applyAlignment="1">
      <alignment horizontal="center" vertical="top"/>
    </xf>
    <xf numFmtId="0" fontId="10" fillId="6" borderId="22" xfId="0" applyNumberFormat="1" applyFont="1" applyFill="1" applyBorder="1" applyAlignment="1">
      <alignment vertical="top"/>
    </xf>
    <xf numFmtId="0" fontId="10" fillId="6" borderId="23" xfId="0" applyNumberFormat="1" applyFont="1" applyFill="1" applyBorder="1" applyAlignment="1">
      <alignment/>
    </xf>
    <xf numFmtId="0" fontId="10" fillId="6" borderId="0" xfId="0" applyNumberFormat="1" applyFont="1" applyFill="1" applyBorder="1" applyAlignment="1">
      <alignment/>
    </xf>
    <xf numFmtId="0" fontId="10" fillId="6" borderId="24" xfId="0" applyNumberFormat="1" applyFont="1" applyFill="1" applyBorder="1" applyAlignment="1">
      <alignment/>
    </xf>
    <xf numFmtId="0" fontId="10" fillId="6" borderId="25" xfId="0" applyNumberFormat="1" applyFont="1" applyFill="1" applyBorder="1" applyAlignment="1">
      <alignment/>
    </xf>
    <xf numFmtId="0" fontId="9" fillId="6" borderId="3" xfId="0" applyNumberFormat="1" applyFont="1" applyFill="1" applyBorder="1" applyAlignment="1">
      <alignment/>
    </xf>
    <xf numFmtId="0" fontId="9" fillId="6" borderId="23" xfId="0" applyNumberFormat="1" applyFont="1" applyFill="1" applyBorder="1" applyAlignment="1">
      <alignment/>
    </xf>
    <xf numFmtId="0" fontId="9" fillId="6" borderId="0" xfId="0" applyNumberFormat="1" applyFont="1" applyFill="1" applyBorder="1" applyAlignment="1">
      <alignment/>
    </xf>
    <xf numFmtId="0" fontId="9" fillId="6" borderId="24" xfId="0" applyNumberFormat="1" applyFont="1" applyFill="1" applyBorder="1" applyAlignment="1">
      <alignment/>
    </xf>
    <xf numFmtId="0" fontId="9" fillId="6" borderId="26" xfId="0" applyNumberFormat="1" applyFont="1" applyFill="1" applyBorder="1" applyAlignment="1">
      <alignment/>
    </xf>
    <xf numFmtId="0" fontId="9" fillId="6" borderId="22" xfId="0" applyNumberFormat="1" applyFont="1" applyFill="1" applyBorder="1" applyAlignment="1">
      <alignment/>
    </xf>
    <xf numFmtId="0" fontId="9" fillId="6" borderId="17" xfId="0" applyNumberFormat="1" applyFont="1" applyFill="1" applyBorder="1" applyAlignment="1">
      <alignment/>
    </xf>
    <xf numFmtId="0" fontId="9" fillId="4" borderId="27" xfId="0" applyNumberFormat="1" applyFont="1" applyFill="1" applyBorder="1" applyAlignment="1">
      <alignment horizontal="left"/>
    </xf>
    <xf numFmtId="0" fontId="10" fillId="2" borderId="28" xfId="0" applyNumberFormat="1" applyFont="1" applyBorder="1" applyAlignment="1">
      <alignment horizontal="left" vertical="top"/>
    </xf>
    <xf numFmtId="0" fontId="10" fillId="2" borderId="29" xfId="0" applyNumberFormat="1" applyFont="1" applyBorder="1" applyAlignment="1">
      <alignment horizontal="left" vertical="top"/>
    </xf>
    <xf numFmtId="0" fontId="10" fillId="2" borderId="1" xfId="0" applyNumberFormat="1" applyFont="1" applyBorder="1" applyAlignment="1">
      <alignment horizontal="left" vertical="top"/>
    </xf>
    <xf numFmtId="0" fontId="9" fillId="0" borderId="1" xfId="0" applyNumberFormat="1" applyFont="1" applyFill="1" applyBorder="1" applyAlignment="1">
      <alignment vertical="top"/>
    </xf>
    <xf numFmtId="0" fontId="10" fillId="0" borderId="1" xfId="0" applyNumberFormat="1" applyFont="1" applyFill="1" applyBorder="1" applyAlignment="1">
      <alignment vertical="top"/>
    </xf>
    <xf numFmtId="0" fontId="10" fillId="0" borderId="22" xfId="0" applyNumberFormat="1" applyFont="1" applyFill="1" applyBorder="1" applyAlignment="1">
      <alignment vertical="top"/>
    </xf>
    <xf numFmtId="0" fontId="9" fillId="0" borderId="22" xfId="0" applyNumberFormat="1" applyFont="1" applyFill="1" applyBorder="1" applyAlignment="1">
      <alignment vertical="top"/>
    </xf>
    <xf numFmtId="0" fontId="10" fillId="2" borderId="30" xfId="0" applyNumberFormat="1" applyFont="1" applyBorder="1" applyAlignment="1">
      <alignment horizontal="left" vertical="top"/>
    </xf>
    <xf numFmtId="0" fontId="10" fillId="2" borderId="31" xfId="0" applyNumberFormat="1" applyFont="1" applyBorder="1" applyAlignment="1">
      <alignment horizontal="left" vertical="top"/>
    </xf>
    <xf numFmtId="0" fontId="9" fillId="0" borderId="32" xfId="0" applyNumberFormat="1" applyFont="1" applyFill="1" applyBorder="1" applyAlignment="1">
      <alignment vertical="top"/>
    </xf>
    <xf numFmtId="0" fontId="9" fillId="0" borderId="33" xfId="0" applyNumberFormat="1" applyFont="1" applyFill="1" applyBorder="1" applyAlignment="1">
      <alignment vertical="top"/>
    </xf>
    <xf numFmtId="0" fontId="10" fillId="0" borderId="33" xfId="0" applyNumberFormat="1" applyFont="1" applyFill="1" applyBorder="1" applyAlignment="1">
      <alignment vertical="top"/>
    </xf>
    <xf numFmtId="164" fontId="10" fillId="2" borderId="0" xfId="0" applyNumberFormat="1" applyFont="1" applyAlignment="1">
      <alignment/>
    </xf>
    <xf numFmtId="0" fontId="10" fillId="2" borderId="0" xfId="0" applyNumberFormat="1" applyFont="1" applyBorder="1" applyAlignment="1">
      <alignment vertical="top"/>
    </xf>
    <xf numFmtId="9" fontId="10" fillId="2" borderId="0" xfId="0" applyNumberFormat="1" applyFont="1" applyAlignment="1">
      <alignment vertical="top"/>
    </xf>
    <xf numFmtId="0" fontId="10" fillId="2" borderId="0" xfId="0" applyNumberFormat="1" applyFont="1" applyAlignment="1">
      <alignment vertical="top"/>
    </xf>
    <xf numFmtId="16" fontId="10" fillId="2" borderId="0" xfId="0" applyNumberFormat="1" applyFont="1" applyAlignment="1">
      <alignment vertical="top"/>
    </xf>
    <xf numFmtId="9" fontId="10" fillId="2" borderId="0" xfId="0" applyNumberFormat="1" applyFont="1" applyAlignment="1">
      <alignment/>
    </xf>
    <xf numFmtId="16" fontId="10" fillId="2" borderId="0" xfId="0" applyNumberFormat="1" applyFont="1" applyAlignment="1">
      <alignment/>
    </xf>
    <xf numFmtId="37" fontId="10" fillId="2" borderId="0" xfId="0" applyNumberFormat="1" applyFont="1" applyAlignment="1">
      <alignment/>
    </xf>
    <xf numFmtId="0" fontId="16" fillId="2" borderId="0" xfId="0" applyNumberFormat="1" applyFont="1" applyAlignment="1">
      <alignment/>
    </xf>
    <xf numFmtId="0" fontId="10" fillId="2" borderId="1" xfId="0" applyNumberFormat="1" applyFont="1" applyBorder="1" applyAlignment="1">
      <alignment/>
    </xf>
    <xf numFmtId="0" fontId="17" fillId="4" borderId="0" xfId="0" applyNumberFormat="1" applyFont="1" applyFill="1" applyBorder="1" applyAlignment="1">
      <alignment vertical="top"/>
    </xf>
    <xf numFmtId="0" fontId="17" fillId="4" borderId="3" xfId="0" applyNumberFormat="1" applyFont="1" applyFill="1" applyBorder="1" applyAlignment="1">
      <alignment vertical="top"/>
    </xf>
    <xf numFmtId="0" fontId="9" fillId="0" borderId="5" xfId="0" applyNumberFormat="1" applyFont="1" applyFill="1" applyBorder="1" applyAlignment="1" applyProtection="1">
      <alignment/>
      <protection locked="0"/>
    </xf>
    <xf numFmtId="0" fontId="9" fillId="5" borderId="5" xfId="0" applyNumberFormat="1" applyFont="1" applyFill="1" applyBorder="1" applyAlignment="1">
      <alignment horizontal="left" vertical="top"/>
    </xf>
    <xf numFmtId="0" fontId="9" fillId="5" borderId="5" xfId="0" applyNumberFormat="1" applyFont="1" applyFill="1" applyBorder="1" applyAlignment="1">
      <alignment/>
    </xf>
    <xf numFmtId="14" fontId="9" fillId="2" borderId="5" xfId="0" applyNumberFormat="1" applyFont="1" applyBorder="1" applyAlignment="1" applyProtection="1">
      <alignment vertical="top"/>
      <protection locked="0"/>
    </xf>
    <xf numFmtId="164" fontId="10" fillId="7" borderId="5" xfId="0" applyNumberFormat="1" applyFont="1" applyFill="1" applyBorder="1" applyAlignment="1" applyProtection="1">
      <alignment/>
      <protection/>
    </xf>
    <xf numFmtId="0" fontId="10" fillId="0" borderId="6" xfId="0" applyNumberFormat="1" applyFont="1" applyFill="1" applyBorder="1" applyAlignment="1" applyProtection="1">
      <alignment/>
      <protection/>
    </xf>
    <xf numFmtId="3" fontId="10" fillId="7" borderId="34" xfId="0" applyNumberFormat="1" applyFont="1" applyFill="1" applyBorder="1" applyAlignment="1">
      <alignment vertical="top"/>
    </xf>
    <xf numFmtId="0" fontId="9" fillId="6" borderId="14" xfId="0" applyNumberFormat="1" applyFont="1" applyFill="1" applyBorder="1" applyAlignment="1">
      <alignment/>
    </xf>
    <xf numFmtId="0" fontId="10" fillId="6" borderId="35" xfId="0" applyNumberFormat="1" applyFont="1" applyFill="1" applyBorder="1" applyAlignment="1">
      <alignment horizontal="right"/>
    </xf>
    <xf numFmtId="0" fontId="9" fillId="5" borderId="36" xfId="0" applyNumberFormat="1" applyFont="1" applyFill="1" applyBorder="1" applyAlignment="1">
      <alignment/>
    </xf>
    <xf numFmtId="0" fontId="10" fillId="7" borderId="6" xfId="0" applyNumberFormat="1" applyFont="1" applyFill="1" applyBorder="1" applyAlignment="1" applyProtection="1">
      <alignment/>
      <protection/>
    </xf>
    <xf numFmtId="164" fontId="10" fillId="0" borderId="6" xfId="0" applyNumberFormat="1" applyFont="1" applyFill="1" applyBorder="1" applyAlignment="1" applyProtection="1">
      <alignment horizontal="center"/>
      <protection/>
    </xf>
    <xf numFmtId="164" fontId="10" fillId="5" borderId="6" xfId="0" applyNumberFormat="1" applyFont="1" applyFill="1" applyBorder="1" applyAlignment="1" applyProtection="1">
      <alignment horizontal="center"/>
      <protection/>
    </xf>
    <xf numFmtId="0" fontId="9" fillId="7" borderId="5" xfId="0" applyNumberFormat="1" applyFont="1" applyFill="1" applyBorder="1" applyAlignment="1" applyProtection="1">
      <alignment horizontal="center"/>
      <protection/>
    </xf>
    <xf numFmtId="0" fontId="10" fillId="7" borderId="5" xfId="0" applyNumberFormat="1" applyFont="1" applyFill="1" applyBorder="1" applyAlignment="1" applyProtection="1">
      <alignment/>
      <protection/>
    </xf>
    <xf numFmtId="164" fontId="10" fillId="7" borderId="26" xfId="0" applyNumberFormat="1" applyFont="1" applyFill="1" applyBorder="1" applyAlignment="1" applyProtection="1">
      <alignment/>
      <protection/>
    </xf>
    <xf numFmtId="0" fontId="9" fillId="0" borderId="0" xfId="0" applyNumberFormat="1" applyFont="1" applyFill="1" applyBorder="1" applyAlignment="1">
      <alignment vertical="top"/>
    </xf>
    <xf numFmtId="0" fontId="9" fillId="0" borderId="0" xfId="0" applyNumberFormat="1" applyFont="1" applyFill="1" applyBorder="1" applyAlignment="1">
      <alignment horizontal="center" vertical="top"/>
    </xf>
    <xf numFmtId="0" fontId="9" fillId="0" borderId="2" xfId="0" applyNumberFormat="1" applyFont="1" applyFill="1" applyBorder="1" applyAlignment="1">
      <alignment/>
    </xf>
    <xf numFmtId="9" fontId="10" fillId="2" borderId="0" xfId="0" applyNumberFormat="1" applyFont="1" applyBorder="1" applyAlignment="1">
      <alignment vertical="top"/>
    </xf>
    <xf numFmtId="0" fontId="9" fillId="2" borderId="0" xfId="0" applyNumberFormat="1" applyFont="1" applyBorder="1" applyAlignment="1">
      <alignment vertical="top"/>
    </xf>
    <xf numFmtId="16" fontId="10" fillId="2" borderId="0" xfId="0" applyNumberFormat="1" applyFont="1" applyBorder="1" applyAlignment="1">
      <alignment vertical="top"/>
    </xf>
    <xf numFmtId="0" fontId="9" fillId="4" borderId="37" xfId="0" applyNumberFormat="1" applyFont="1" applyFill="1" applyBorder="1" applyAlignment="1">
      <alignment/>
    </xf>
    <xf numFmtId="9" fontId="10" fillId="4" borderId="9" xfId="0" applyNumberFormat="1" applyFont="1" applyFill="1" applyBorder="1" applyAlignment="1">
      <alignment horizontal="left"/>
    </xf>
    <xf numFmtId="0" fontId="9" fillId="4" borderId="9" xfId="0" applyNumberFormat="1" applyFont="1" applyFill="1" applyBorder="1" applyAlignment="1">
      <alignment vertical="top"/>
    </xf>
    <xf numFmtId="0" fontId="9" fillId="4" borderId="9" xfId="0" applyNumberFormat="1" applyFont="1" applyFill="1" applyBorder="1" applyAlignment="1">
      <alignment/>
    </xf>
    <xf numFmtId="16" fontId="10" fillId="4" borderId="9" xfId="0" applyNumberFormat="1" applyFont="1" applyFill="1" applyBorder="1" applyAlignment="1">
      <alignment vertical="top"/>
    </xf>
    <xf numFmtId="0" fontId="10" fillId="4" borderId="9" xfId="0" applyNumberFormat="1" applyFont="1" applyFill="1" applyBorder="1" applyAlignment="1">
      <alignment vertical="center"/>
    </xf>
    <xf numFmtId="9" fontId="18" fillId="4" borderId="38" xfId="0" applyNumberFormat="1" applyFont="1" applyFill="1" applyBorder="1" applyAlignment="1">
      <alignment horizontal="left"/>
    </xf>
    <xf numFmtId="0" fontId="18" fillId="4" borderId="38" xfId="0" applyNumberFormat="1" applyFont="1" applyFill="1" applyBorder="1" applyAlignment="1">
      <alignment vertical="top"/>
    </xf>
    <xf numFmtId="41" fontId="10" fillId="2" borderId="34" xfId="0" applyNumberFormat="1" applyFont="1" applyFill="1" applyBorder="1" applyAlignment="1">
      <alignment horizontal="right"/>
    </xf>
    <xf numFmtId="0" fontId="9" fillId="0" borderId="19" xfId="0" applyNumberFormat="1" applyFont="1" applyFill="1" applyBorder="1" applyAlignment="1">
      <alignment vertical="top"/>
    </xf>
    <xf numFmtId="0" fontId="10" fillId="2" borderId="33" xfId="0" applyNumberFormat="1" applyFont="1" applyBorder="1" applyAlignment="1">
      <alignment horizontal="left" vertical="top"/>
    </xf>
    <xf numFmtId="0" fontId="10" fillId="2" borderId="39" xfId="0" applyNumberFormat="1" applyFont="1" applyBorder="1" applyAlignment="1">
      <alignment horizontal="left" vertical="top"/>
    </xf>
    <xf numFmtId="0" fontId="10" fillId="0" borderId="8" xfId="0" applyNumberFormat="1" applyFont="1" applyFill="1" applyBorder="1" applyAlignment="1">
      <alignment vertical="top"/>
    </xf>
    <xf numFmtId="0" fontId="9" fillId="0" borderId="40" xfId="0" applyNumberFormat="1" applyFont="1" applyFill="1" applyBorder="1" applyAlignment="1">
      <alignment vertical="top"/>
    </xf>
    <xf numFmtId="0" fontId="10" fillId="5" borderId="5"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37" fontId="10" fillId="6" borderId="5" xfId="0" applyNumberFormat="1" applyFont="1" applyFill="1" applyBorder="1" applyAlignment="1" applyProtection="1">
      <alignment vertical="top"/>
      <protection locked="0"/>
    </xf>
    <xf numFmtId="37" fontId="10" fillId="6" borderId="5" xfId="0" applyNumberFormat="1" applyFont="1" applyFill="1" applyBorder="1" applyAlignment="1">
      <alignment vertical="top"/>
    </xf>
    <xf numFmtId="0" fontId="10" fillId="0" borderId="6" xfId="0" applyNumberFormat="1" applyFont="1" applyFill="1" applyBorder="1" applyAlignment="1" applyProtection="1">
      <alignment/>
      <protection locked="0"/>
    </xf>
    <xf numFmtId="0" fontId="10" fillId="0" borderId="21" xfId="0" applyNumberFormat="1" applyFont="1" applyFill="1" applyBorder="1" applyAlignment="1" applyProtection="1">
      <alignment horizontal="left" vertical="center"/>
      <protection/>
    </xf>
    <xf numFmtId="0" fontId="10" fillId="6" borderId="5" xfId="0" applyNumberFormat="1" applyFont="1" applyFill="1" applyBorder="1" applyAlignment="1" applyProtection="1">
      <alignment horizontal="left" vertical="center"/>
      <protection/>
    </xf>
    <xf numFmtId="37" fontId="10" fillId="2" borderId="5" xfId="0" applyNumberFormat="1" applyFont="1" applyFill="1" applyBorder="1" applyAlignment="1" applyProtection="1">
      <alignment vertical="top"/>
      <protection/>
    </xf>
    <xf numFmtId="0" fontId="10" fillId="6" borderId="22" xfId="0" applyNumberFormat="1" applyFont="1" applyFill="1" applyBorder="1" applyAlignment="1" applyProtection="1">
      <alignment horizontal="center" vertical="top"/>
      <protection/>
    </xf>
    <xf numFmtId="0" fontId="10" fillId="6" borderId="22" xfId="0" applyNumberFormat="1" applyFont="1" applyFill="1" applyBorder="1" applyAlignment="1" applyProtection="1">
      <alignment vertical="top"/>
      <protection/>
    </xf>
    <xf numFmtId="164" fontId="10" fillId="6" borderId="22" xfId="0" applyNumberFormat="1" applyFont="1" applyFill="1" applyBorder="1" applyAlignment="1" applyProtection="1">
      <alignment vertical="top"/>
      <protection/>
    </xf>
    <xf numFmtId="0" fontId="10" fillId="6" borderId="0" xfId="0" applyNumberFormat="1" applyFont="1" applyFill="1" applyBorder="1" applyAlignment="1" applyProtection="1">
      <alignment/>
      <protection/>
    </xf>
    <xf numFmtId="3" fontId="10" fillId="7" borderId="34" xfId="0" applyNumberFormat="1" applyFont="1" applyFill="1" applyBorder="1" applyAlignment="1" applyProtection="1">
      <alignment vertical="top"/>
      <protection/>
    </xf>
    <xf numFmtId="0" fontId="10" fillId="2" borderId="0" xfId="0" applyNumberFormat="1" applyFont="1" applyAlignment="1" applyProtection="1">
      <alignment/>
      <protection/>
    </xf>
    <xf numFmtId="0" fontId="9" fillId="2" borderId="0" xfId="0" applyNumberFormat="1" applyFont="1" applyAlignment="1" applyProtection="1">
      <alignment/>
      <protection/>
    </xf>
    <xf numFmtId="38" fontId="10" fillId="5" borderId="6" xfId="0" applyNumberFormat="1" applyFont="1" applyFill="1" applyBorder="1" applyAlignment="1" applyProtection="1">
      <alignment/>
      <protection locked="0"/>
    </xf>
    <xf numFmtId="0" fontId="10" fillId="0" borderId="7" xfId="0" applyNumberFormat="1" applyFont="1" applyFill="1" applyBorder="1" applyAlignment="1" applyProtection="1">
      <alignment/>
      <protection locked="0"/>
    </xf>
    <xf numFmtId="164" fontId="10" fillId="0" borderId="6" xfId="0" applyNumberFormat="1" applyFont="1" applyFill="1" applyBorder="1" applyAlignment="1" applyProtection="1">
      <alignment/>
      <protection locked="0"/>
    </xf>
    <xf numFmtId="0" fontId="10" fillId="0" borderId="7" xfId="0" applyNumberFormat="1" applyFont="1" applyFill="1" applyBorder="1" applyAlignment="1" applyProtection="1" quotePrefix="1">
      <alignment/>
      <protection locked="0"/>
    </xf>
    <xf numFmtId="0" fontId="9" fillId="0" borderId="6" xfId="0" applyNumberFormat="1" applyFont="1" applyFill="1" applyBorder="1" applyAlignment="1" applyProtection="1">
      <alignment horizontal="center"/>
      <protection locked="0"/>
    </xf>
    <xf numFmtId="38" fontId="10" fillId="0" borderId="6" xfId="0" applyNumberFormat="1" applyFont="1" applyFill="1" applyBorder="1" applyAlignment="1" applyProtection="1">
      <alignment/>
      <protection locked="0"/>
    </xf>
    <xf numFmtId="38" fontId="10" fillId="5" borderId="5" xfId="0" applyNumberFormat="1" applyFont="1" applyFill="1" applyBorder="1" applyAlignment="1" applyProtection="1">
      <alignment/>
      <protection locked="0"/>
    </xf>
    <xf numFmtId="38" fontId="10" fillId="2" borderId="5" xfId="0" applyNumberFormat="1" applyFont="1" applyBorder="1" applyAlignment="1" applyProtection="1">
      <alignment/>
      <protection locked="0"/>
    </xf>
    <xf numFmtId="165" fontId="10" fillId="5" borderId="6" xfId="0" applyNumberFormat="1" applyFont="1" applyFill="1" applyBorder="1" applyAlignment="1" applyProtection="1">
      <alignment/>
      <protection locked="0"/>
    </xf>
    <xf numFmtId="165" fontId="10" fillId="0" borderId="6" xfId="0" applyNumberFormat="1" applyFont="1" applyFill="1" applyBorder="1" applyAlignment="1" applyProtection="1">
      <alignment/>
      <protection locked="0"/>
    </xf>
    <xf numFmtId="41" fontId="10" fillId="5" borderId="6" xfId="0" applyNumberFormat="1" applyFont="1" applyFill="1" applyBorder="1" applyAlignment="1" applyProtection="1">
      <alignment/>
      <protection/>
    </xf>
    <xf numFmtId="41" fontId="10" fillId="0" borderId="6" xfId="0" applyNumberFormat="1" applyFont="1" applyFill="1" applyBorder="1" applyAlignment="1" applyProtection="1">
      <alignment/>
      <protection/>
    </xf>
    <xf numFmtId="41" fontId="9" fillId="5" borderId="6" xfId="0" applyNumberFormat="1" applyFont="1" applyFill="1" applyBorder="1" applyAlignment="1" applyProtection="1">
      <alignment horizontal="center"/>
      <protection locked="0"/>
    </xf>
    <xf numFmtId="41" fontId="9" fillId="0" borderId="6" xfId="0" applyNumberFormat="1" applyFont="1" applyFill="1" applyBorder="1" applyAlignment="1" applyProtection="1">
      <alignment horizontal="center"/>
      <protection locked="0"/>
    </xf>
    <xf numFmtId="41" fontId="10" fillId="5" borderId="6" xfId="0" applyNumberFormat="1" applyFont="1" applyFill="1" applyBorder="1" applyAlignment="1" applyProtection="1">
      <alignment/>
      <protection locked="0"/>
    </xf>
    <xf numFmtId="41" fontId="10" fillId="2" borderId="7" xfId="0" applyNumberFormat="1" applyFont="1" applyBorder="1" applyAlignment="1" applyProtection="1">
      <alignment/>
      <protection locked="0"/>
    </xf>
    <xf numFmtId="41" fontId="10" fillId="5" borderId="5" xfId="0" applyNumberFormat="1" applyFont="1" applyFill="1" applyBorder="1" applyAlignment="1" applyProtection="1">
      <alignment/>
      <protection locked="0"/>
    </xf>
    <xf numFmtId="41" fontId="10" fillId="2" borderId="5" xfId="0" applyNumberFormat="1" applyFont="1" applyBorder="1" applyAlignment="1" applyProtection="1">
      <alignment/>
      <protection locked="0"/>
    </xf>
    <xf numFmtId="3" fontId="10" fillId="6" borderId="7" xfId="0" applyNumberFormat="1" applyFont="1" applyFill="1" applyBorder="1" applyAlignment="1" applyProtection="1">
      <alignment/>
      <protection/>
    </xf>
    <xf numFmtId="41" fontId="10" fillId="5" borderId="19" xfId="0" applyNumberFormat="1" applyFont="1" applyFill="1" applyBorder="1" applyAlignment="1" applyProtection="1">
      <alignment/>
      <protection/>
    </xf>
    <xf numFmtId="41" fontId="10" fillId="0" borderId="19" xfId="0" applyNumberFormat="1" applyFont="1" applyFill="1" applyBorder="1" applyAlignment="1" applyProtection="1">
      <alignment/>
      <protection/>
    </xf>
    <xf numFmtId="0" fontId="10" fillId="5" borderId="41" xfId="0" applyNumberFormat="1" applyFont="1" applyFill="1" applyBorder="1" applyAlignment="1" applyProtection="1">
      <alignment/>
      <protection/>
    </xf>
    <xf numFmtId="0" fontId="10" fillId="0" borderId="41" xfId="0" applyNumberFormat="1" applyFont="1" applyFill="1" applyBorder="1" applyAlignment="1" applyProtection="1">
      <alignment/>
      <protection/>
    </xf>
    <xf numFmtId="38" fontId="9" fillId="0" borderId="34" xfId="0" applyNumberFormat="1" applyFont="1" applyFill="1" applyBorder="1" applyAlignment="1">
      <alignment horizontal="right" vertical="center" wrapText="1"/>
    </xf>
    <xf numFmtId="0" fontId="9" fillId="0" borderId="5" xfId="0" applyNumberFormat="1" applyFont="1" applyFill="1" applyBorder="1" applyAlignment="1" applyProtection="1">
      <alignment horizontal="center"/>
      <protection locked="0"/>
    </xf>
    <xf numFmtId="0" fontId="10" fillId="0" borderId="5" xfId="0" applyNumberFormat="1" applyFont="1" applyFill="1" applyBorder="1" applyAlignment="1" applyProtection="1">
      <alignment/>
      <protection locked="0"/>
    </xf>
    <xf numFmtId="0" fontId="10" fillId="0" borderId="0" xfId="0" applyNumberFormat="1" applyFont="1" applyFill="1" applyAlignment="1">
      <alignment/>
    </xf>
    <xf numFmtId="0" fontId="9" fillId="0" borderId="0" xfId="0" applyNumberFormat="1" applyFont="1" applyFill="1" applyAlignment="1">
      <alignment/>
    </xf>
    <xf numFmtId="164" fontId="10" fillId="0" borderId="0" xfId="0" applyNumberFormat="1" applyFont="1" applyFill="1" applyAlignment="1">
      <alignment/>
    </xf>
    <xf numFmtId="0" fontId="10" fillId="4" borderId="38" xfId="0" applyNumberFormat="1" applyFont="1" applyFill="1" applyBorder="1" applyAlignment="1">
      <alignment vertical="top"/>
    </xf>
    <xf numFmtId="0" fontId="16" fillId="4" borderId="11" xfId="0" applyNumberFormat="1" applyFont="1" applyFill="1" applyBorder="1" applyAlignment="1">
      <alignment/>
    </xf>
    <xf numFmtId="41" fontId="10" fillId="5" borderId="34" xfId="0" applyNumberFormat="1" applyFont="1" applyFill="1" applyBorder="1" applyAlignment="1">
      <alignment horizontal="center"/>
    </xf>
    <xf numFmtId="0" fontId="10" fillId="5" borderId="34" xfId="0" applyNumberFormat="1" applyFont="1" applyFill="1" applyBorder="1" applyAlignment="1">
      <alignment/>
    </xf>
    <xf numFmtId="41" fontId="10" fillId="5" borderId="42" xfId="0" applyNumberFormat="1" applyFont="1" applyFill="1" applyBorder="1" applyAlignment="1">
      <alignment/>
    </xf>
    <xf numFmtId="0" fontId="9" fillId="4" borderId="5" xfId="0" applyNumberFormat="1" applyFont="1" applyFill="1" applyBorder="1" applyAlignment="1">
      <alignment/>
    </xf>
    <xf numFmtId="0" fontId="10" fillId="4" borderId="5" xfId="0" applyNumberFormat="1" applyFont="1" applyFill="1" applyBorder="1" applyAlignment="1">
      <alignment/>
    </xf>
    <xf numFmtId="0" fontId="10" fillId="2" borderId="41" xfId="0" applyNumberFormat="1" applyFont="1" applyFill="1" applyBorder="1" applyAlignment="1" applyProtection="1">
      <alignment/>
      <protection/>
    </xf>
    <xf numFmtId="0" fontId="10" fillId="2" borderId="5" xfId="0" applyNumberFormat="1" applyFont="1" applyFill="1" applyBorder="1" applyAlignment="1" applyProtection="1">
      <alignment/>
      <protection/>
    </xf>
    <xf numFmtId="41" fontId="9" fillId="2" borderId="6" xfId="0" applyNumberFormat="1" applyFont="1" applyFill="1" applyBorder="1" applyAlignment="1" applyProtection="1">
      <alignment horizontal="center"/>
      <protection locked="0"/>
    </xf>
    <xf numFmtId="41" fontId="10" fillId="2" borderId="7" xfId="0" applyNumberFormat="1" applyFont="1" applyFill="1" applyBorder="1" applyAlignment="1" applyProtection="1">
      <alignment/>
      <protection locked="0"/>
    </xf>
    <xf numFmtId="0" fontId="10" fillId="2" borderId="7" xfId="0" applyNumberFormat="1" applyFont="1" applyFill="1" applyBorder="1" applyAlignment="1" applyProtection="1" quotePrefix="1">
      <alignment/>
      <protection locked="0"/>
    </xf>
    <xf numFmtId="164" fontId="10" fillId="2" borderId="7" xfId="0" applyNumberFormat="1" applyFont="1" applyFill="1" applyBorder="1" applyAlignment="1" applyProtection="1">
      <alignment/>
      <protection locked="0"/>
    </xf>
    <xf numFmtId="38" fontId="10" fillId="2" borderId="7" xfId="0" applyNumberFormat="1" applyFont="1" applyFill="1" applyBorder="1" applyAlignment="1" applyProtection="1" quotePrefix="1">
      <alignment/>
      <protection locked="0"/>
    </xf>
    <xf numFmtId="165" fontId="10" fillId="2" borderId="6" xfId="0" applyNumberFormat="1" applyFont="1" applyFill="1" applyBorder="1" applyAlignment="1" applyProtection="1">
      <alignment/>
      <protection locked="0"/>
    </xf>
    <xf numFmtId="0" fontId="10" fillId="2" borderId="6" xfId="0" applyNumberFormat="1" applyFont="1" applyFill="1" applyBorder="1" applyAlignment="1" applyProtection="1">
      <alignment/>
      <protection/>
    </xf>
    <xf numFmtId="164" fontId="10" fillId="2" borderId="6" xfId="0" applyNumberFormat="1" applyFont="1" applyFill="1" applyBorder="1" applyAlignment="1" applyProtection="1">
      <alignment horizontal="center"/>
      <protection/>
    </xf>
    <xf numFmtId="41" fontId="10" fillId="2" borderId="19" xfId="0" applyNumberFormat="1" applyFont="1" applyFill="1" applyBorder="1" applyAlignment="1" applyProtection="1">
      <alignment/>
      <protection/>
    </xf>
    <xf numFmtId="166" fontId="10" fillId="5" borderId="1" xfId="0" applyNumberFormat="1" applyFont="1" applyFill="1" applyBorder="1" applyAlignment="1" applyProtection="1">
      <alignment/>
      <protection locked="0"/>
    </xf>
    <xf numFmtId="166" fontId="10" fillId="2" borderId="1" xfId="0" applyNumberFormat="1" applyFont="1" applyBorder="1" applyAlignment="1" applyProtection="1">
      <alignment/>
      <protection locked="0"/>
    </xf>
    <xf numFmtId="166" fontId="10" fillId="2" borderId="0" xfId="0" applyNumberFormat="1" applyFont="1" applyFill="1" applyBorder="1" applyAlignment="1" applyProtection="1">
      <alignment/>
      <protection locked="0"/>
    </xf>
    <xf numFmtId="166" fontId="10" fillId="5" borderId="26" xfId="0" applyNumberFormat="1" applyFont="1" applyFill="1" applyBorder="1" applyAlignment="1" applyProtection="1">
      <alignment/>
      <protection locked="0"/>
    </xf>
    <xf numFmtId="166" fontId="10" fillId="2" borderId="26" xfId="0" applyNumberFormat="1" applyFont="1" applyBorder="1" applyAlignment="1" applyProtection="1">
      <alignment/>
      <protection locked="0"/>
    </xf>
    <xf numFmtId="166" fontId="10" fillId="2" borderId="0" xfId="0" applyNumberFormat="1" applyFont="1" applyBorder="1" applyAlignment="1" applyProtection="1">
      <alignment/>
      <protection locked="0"/>
    </xf>
    <xf numFmtId="0" fontId="10" fillId="5" borderId="21" xfId="0" applyNumberFormat="1" applyFont="1" applyFill="1" applyBorder="1" applyAlignment="1" applyProtection="1">
      <alignment/>
      <protection locked="0"/>
    </xf>
    <xf numFmtId="0" fontId="10" fillId="2" borderId="21" xfId="0" applyNumberFormat="1" applyFont="1" applyBorder="1" applyAlignment="1" applyProtection="1">
      <alignment/>
      <protection locked="0"/>
    </xf>
    <xf numFmtId="41" fontId="10" fillId="5" borderId="5" xfId="0" applyNumberFormat="1" applyFont="1" applyFill="1" applyBorder="1" applyAlignment="1" applyProtection="1">
      <alignment/>
      <protection/>
    </xf>
    <xf numFmtId="41" fontId="10" fillId="0" borderId="5" xfId="0" applyNumberFormat="1" applyFont="1" applyFill="1" applyBorder="1" applyAlignment="1" applyProtection="1">
      <alignment/>
      <protection/>
    </xf>
    <xf numFmtId="164" fontId="10" fillId="7" borderId="6" xfId="0" applyNumberFormat="1" applyFont="1" applyFill="1" applyBorder="1" applyAlignment="1" applyProtection="1">
      <alignment/>
      <protection locked="0"/>
    </xf>
    <xf numFmtId="37" fontId="10" fillId="6" borderId="5" xfId="0" applyNumberFormat="1" applyFont="1" applyFill="1" applyBorder="1" applyAlignment="1" applyProtection="1">
      <alignment vertical="top"/>
      <protection/>
    </xf>
    <xf numFmtId="164" fontId="10" fillId="5" borderId="1" xfId="0" applyNumberFormat="1" applyFont="1" applyFill="1" applyBorder="1" applyAlignment="1" applyProtection="1">
      <alignment/>
      <protection locked="0"/>
    </xf>
    <xf numFmtId="164" fontId="10" fillId="0" borderId="1" xfId="0" applyNumberFormat="1" applyFont="1" applyFill="1" applyBorder="1" applyAlignment="1" applyProtection="1">
      <alignment/>
      <protection locked="0"/>
    </xf>
    <xf numFmtId="0" fontId="10" fillId="0" borderId="21" xfId="0" applyNumberFormat="1" applyFont="1" applyFill="1" applyBorder="1" applyAlignment="1" applyProtection="1">
      <alignment/>
      <protection locked="0"/>
    </xf>
    <xf numFmtId="0" fontId="10" fillId="7" borderId="21" xfId="0" applyNumberFormat="1" applyFont="1" applyFill="1" applyBorder="1" applyAlignment="1" applyProtection="1">
      <alignment/>
      <protection/>
    </xf>
    <xf numFmtId="0" fontId="21" fillId="4" borderId="0" xfId="0" applyNumberFormat="1" applyFont="1" applyFill="1" applyBorder="1" applyAlignment="1">
      <alignment vertical="top"/>
    </xf>
    <xf numFmtId="0" fontId="9" fillId="2" borderId="26" xfId="0" applyNumberFormat="1" applyFont="1" applyBorder="1" applyAlignment="1">
      <alignment/>
    </xf>
    <xf numFmtId="0" fontId="9" fillId="2" borderId="21" xfId="0" applyNumberFormat="1" applyFont="1" applyBorder="1" applyAlignment="1">
      <alignment/>
    </xf>
    <xf numFmtId="0" fontId="9" fillId="8" borderId="43" xfId="0" applyNumberFormat="1" applyFont="1" applyFill="1" applyBorder="1" applyAlignment="1">
      <alignment/>
    </xf>
    <xf numFmtId="0" fontId="9" fillId="8" borderId="44" xfId="0" applyNumberFormat="1" applyFont="1" applyFill="1" applyBorder="1" applyAlignment="1">
      <alignment/>
    </xf>
    <xf numFmtId="0" fontId="22" fillId="2" borderId="5" xfId="0" applyNumberFormat="1" applyFont="1" applyBorder="1" applyAlignment="1">
      <alignment/>
    </xf>
    <xf numFmtId="0" fontId="22" fillId="2" borderId="5" xfId="0" applyFont="1" applyBorder="1" applyAlignment="1">
      <alignment/>
    </xf>
    <xf numFmtId="0" fontId="23" fillId="2" borderId="5" xfId="0" applyNumberFormat="1" applyFont="1" applyBorder="1" applyAlignment="1">
      <alignment/>
    </xf>
    <xf numFmtId="0" fontId="9" fillId="8" borderId="5" xfId="0" applyNumberFormat="1" applyFont="1" applyFill="1" applyBorder="1" applyAlignment="1">
      <alignment/>
    </xf>
    <xf numFmtId="0" fontId="9" fillId="8" borderId="5" xfId="0" applyFont="1" applyFill="1" applyBorder="1" applyAlignment="1">
      <alignment/>
    </xf>
    <xf numFmtId="0" fontId="23" fillId="2" borderId="35" xfId="0" applyNumberFormat="1" applyFont="1" applyBorder="1" applyAlignment="1">
      <alignment/>
    </xf>
    <xf numFmtId="0" fontId="9" fillId="8" borderId="21" xfId="0" applyNumberFormat="1" applyFont="1" applyFill="1" applyBorder="1" applyAlignment="1">
      <alignment/>
    </xf>
    <xf numFmtId="0" fontId="9" fillId="9" borderId="0" xfId="0" applyFont="1" applyFill="1" applyBorder="1" applyAlignment="1" applyProtection="1">
      <alignment horizontal="center"/>
      <protection locked="0"/>
    </xf>
    <xf numFmtId="0" fontId="9" fillId="2" borderId="5" xfId="0" applyNumberFormat="1" applyFont="1" applyBorder="1" applyAlignment="1" applyProtection="1">
      <alignment horizontal="center"/>
      <protection/>
    </xf>
    <xf numFmtId="0" fontId="9" fillId="2" borderId="5" xfId="0" applyFont="1" applyFill="1" applyBorder="1" applyAlignment="1" applyProtection="1">
      <alignment horizontal="center"/>
      <protection locked="0"/>
    </xf>
    <xf numFmtId="0" fontId="9" fillId="2" borderId="5" xfId="0" applyNumberFormat="1" applyFont="1" applyBorder="1" applyAlignment="1" applyProtection="1">
      <alignment horizontal="center"/>
      <protection locked="0"/>
    </xf>
    <xf numFmtId="0" fontId="10" fillId="0" borderId="45" xfId="0" applyNumberFormat="1" applyFont="1" applyFill="1" applyBorder="1" applyAlignment="1">
      <alignment horizontal="center" vertical="top"/>
    </xf>
    <xf numFmtId="0" fontId="10" fillId="2" borderId="0" xfId="0" applyNumberFormat="1" applyFont="1" applyBorder="1" applyAlignment="1">
      <alignment/>
    </xf>
    <xf numFmtId="41" fontId="10" fillId="2" borderId="34" xfId="0" applyNumberFormat="1" applyFont="1" applyFill="1" applyBorder="1" applyAlignment="1">
      <alignment/>
    </xf>
    <xf numFmtId="0" fontId="9" fillId="2" borderId="46" xfId="0" applyNumberFormat="1" applyFont="1" applyFill="1" applyBorder="1" applyAlignment="1" applyProtection="1">
      <alignment/>
      <protection locked="0"/>
    </xf>
    <xf numFmtId="0" fontId="9" fillId="2" borderId="14" xfId="0" applyNumberFormat="1" applyFont="1" applyFill="1" applyBorder="1" applyAlignment="1" applyProtection="1">
      <alignment/>
      <protection locked="0"/>
    </xf>
    <xf numFmtId="0" fontId="10" fillId="0" borderId="47" xfId="0" applyNumberFormat="1" applyFont="1" applyFill="1" applyBorder="1" applyAlignment="1">
      <alignment horizontal="right" vertical="top"/>
    </xf>
    <xf numFmtId="0" fontId="9" fillId="0" borderId="48" xfId="0" applyNumberFormat="1" applyFont="1" applyFill="1" applyBorder="1" applyAlignment="1" applyProtection="1">
      <alignment horizontal="center"/>
      <protection/>
    </xf>
    <xf numFmtId="0" fontId="10" fillId="0" borderId="48" xfId="0" applyNumberFormat="1" applyFont="1" applyFill="1" applyBorder="1" applyAlignment="1">
      <alignment horizontal="center" vertical="top"/>
    </xf>
    <xf numFmtId="0" fontId="9" fillId="0" borderId="49" xfId="0" applyNumberFormat="1" applyFont="1" applyFill="1" applyBorder="1" applyAlignment="1" applyProtection="1">
      <alignment horizontal="center"/>
      <protection locked="0"/>
    </xf>
    <xf numFmtId="0" fontId="10" fillId="10" borderId="0" xfId="0" applyFont="1" applyFill="1" applyAlignment="1">
      <alignment vertical="top"/>
    </xf>
    <xf numFmtId="0" fontId="9" fillId="10" borderId="0" xfId="0" applyFont="1" applyFill="1" applyAlignment="1">
      <alignment/>
    </xf>
    <xf numFmtId="0" fontId="10" fillId="6" borderId="5" xfId="0" applyNumberFormat="1" applyFont="1" applyFill="1" applyBorder="1" applyAlignment="1" applyProtection="1">
      <alignment/>
      <protection/>
    </xf>
    <xf numFmtId="0" fontId="9" fillId="8" borderId="50" xfId="0" applyNumberFormat="1" applyFont="1" applyFill="1" applyBorder="1" applyAlignment="1">
      <alignment/>
    </xf>
    <xf numFmtId="0" fontId="9" fillId="0" borderId="6" xfId="0" applyNumberFormat="1" applyFont="1" applyFill="1" applyBorder="1" applyAlignment="1" applyProtection="1">
      <alignment/>
      <protection locked="0"/>
    </xf>
    <xf numFmtId="3" fontId="9" fillId="0" borderId="6" xfId="0" applyNumberFormat="1" applyFont="1" applyFill="1" applyBorder="1" applyAlignment="1" applyProtection="1">
      <alignment/>
      <protection locked="0"/>
    </xf>
    <xf numFmtId="0" fontId="9" fillId="2" borderId="6" xfId="0" applyNumberFormat="1" applyFont="1" applyFill="1" applyBorder="1" applyAlignment="1" applyProtection="1">
      <alignment horizontal="center"/>
      <protection locked="0"/>
    </xf>
    <xf numFmtId="41" fontId="10" fillId="0" borderId="51" xfId="0" applyNumberFormat="1" applyFont="1" applyFill="1" applyBorder="1" applyAlignment="1">
      <alignment horizontal="center"/>
    </xf>
    <xf numFmtId="41" fontId="10" fillId="0" borderId="52" xfId="0" applyNumberFormat="1" applyFont="1" applyFill="1" applyBorder="1" applyAlignment="1">
      <alignment horizontal="center"/>
    </xf>
    <xf numFmtId="41" fontId="10" fillId="5" borderId="53" xfId="0" applyNumberFormat="1" applyFont="1" applyFill="1" applyBorder="1" applyAlignment="1" applyProtection="1">
      <alignment/>
      <protection locked="0"/>
    </xf>
    <xf numFmtId="41" fontId="10" fillId="0" borderId="54" xfId="0" applyNumberFormat="1" applyFont="1" applyFill="1" applyBorder="1" applyAlignment="1" applyProtection="1">
      <alignment/>
      <protection locked="0"/>
    </xf>
    <xf numFmtId="41" fontId="10" fillId="5" borderId="54" xfId="0" applyNumberFormat="1" applyFont="1" applyFill="1" applyBorder="1" applyAlignment="1" applyProtection="1">
      <alignment/>
      <protection locked="0"/>
    </xf>
    <xf numFmtId="0" fontId="9" fillId="0" borderId="28" xfId="0" applyNumberFormat="1" applyFont="1" applyFill="1" applyBorder="1" applyAlignment="1">
      <alignment vertical="top"/>
    </xf>
    <xf numFmtId="0" fontId="23" fillId="11" borderId="55" xfId="0" applyFont="1" applyFill="1" applyBorder="1" applyAlignment="1">
      <alignment/>
    </xf>
    <xf numFmtId="0" fontId="23" fillId="11" borderId="56" xfId="0" applyFont="1" applyFill="1" applyBorder="1" applyAlignment="1">
      <alignment/>
    </xf>
    <xf numFmtId="49" fontId="3" fillId="0" borderId="57" xfId="0" applyNumberFormat="1" applyFont="1" applyFill="1" applyBorder="1" applyAlignment="1">
      <alignment wrapText="1"/>
    </xf>
    <xf numFmtId="49" fontId="3" fillId="2" borderId="58" xfId="0" applyNumberFormat="1" applyFont="1" applyBorder="1" applyAlignment="1">
      <alignment/>
    </xf>
    <xf numFmtId="49" fontId="23" fillId="2" borderId="58" xfId="0" applyNumberFormat="1" applyFont="1" applyBorder="1" applyAlignment="1">
      <alignment/>
    </xf>
    <xf numFmtId="49" fontId="3" fillId="11" borderId="58" xfId="0" applyNumberFormat="1" applyFont="1" applyFill="1" applyBorder="1" applyAlignment="1">
      <alignment/>
    </xf>
    <xf numFmtId="0" fontId="24" fillId="2" borderId="0" xfId="0" applyNumberFormat="1" applyFont="1" applyAlignment="1">
      <alignment/>
    </xf>
    <xf numFmtId="0" fontId="27" fillId="2" borderId="0" xfId="0" applyNumberFormat="1" applyFont="1" applyAlignment="1">
      <alignment/>
    </xf>
    <xf numFmtId="0" fontId="25" fillId="2" borderId="0" xfId="0" applyNumberFormat="1" applyFont="1" applyAlignment="1">
      <alignment vertical="center" wrapText="1"/>
    </xf>
    <xf numFmtId="0" fontId="25" fillId="2" borderId="0" xfId="0" applyNumberFormat="1" applyFont="1" applyAlignment="1">
      <alignment horizontal="left" vertical="center" wrapText="1"/>
    </xf>
    <xf numFmtId="0" fontId="6" fillId="2" borderId="0" xfId="0" applyNumberFormat="1" applyFont="1" applyAlignment="1">
      <alignment horizontal="left"/>
    </xf>
    <xf numFmtId="37" fontId="8" fillId="2" borderId="0" xfId="0" applyNumberFormat="1" applyFont="1" applyAlignment="1">
      <alignment horizontal="left"/>
    </xf>
    <xf numFmtId="37" fontId="5" fillId="2" borderId="0" xfId="0" applyNumberFormat="1" applyFont="1" applyAlignment="1">
      <alignment horizontal="left"/>
    </xf>
    <xf numFmtId="0" fontId="5" fillId="2" borderId="0" xfId="0" applyNumberFormat="1" applyFont="1" applyAlignment="1">
      <alignment horizontal="left"/>
    </xf>
    <xf numFmtId="0" fontId="0" fillId="2" borderId="0" xfId="0" applyNumberFormat="1" applyAlignment="1">
      <alignment horizontal="left"/>
    </xf>
    <xf numFmtId="0" fontId="28" fillId="2" borderId="0" xfId="0" applyNumberFormat="1" applyFont="1" applyAlignment="1">
      <alignment vertical="center" wrapText="1"/>
    </xf>
    <xf numFmtId="0" fontId="26" fillId="2" borderId="0" xfId="0" applyNumberFormat="1" applyFont="1" applyAlignment="1">
      <alignment vertical="center" wrapText="1"/>
    </xf>
    <xf numFmtId="0" fontId="29" fillId="2" borderId="0" xfId="0" applyNumberFormat="1" applyFont="1" applyAlignment="1">
      <alignment horizontal="center"/>
    </xf>
    <xf numFmtId="0" fontId="30" fillId="2" borderId="0" xfId="0" applyNumberFormat="1" applyFont="1" applyAlignment="1">
      <alignment/>
    </xf>
    <xf numFmtId="0" fontId="1" fillId="2" borderId="0" xfId="0" applyNumberFormat="1" applyFont="1" applyAlignment="1">
      <alignment/>
    </xf>
    <xf numFmtId="0" fontId="1" fillId="2" borderId="0" xfId="0" applyNumberFormat="1" applyFont="1" applyAlignment="1">
      <alignment horizontal="right"/>
    </xf>
    <xf numFmtId="164" fontId="1" fillId="2" borderId="0" xfId="0" applyNumberFormat="1" applyFont="1" applyAlignment="1">
      <alignment/>
    </xf>
    <xf numFmtId="164" fontId="1" fillId="2" borderId="0" xfId="0" applyNumberFormat="1" applyFont="1" applyAlignment="1">
      <alignment horizontal="right"/>
    </xf>
    <xf numFmtId="37" fontId="1" fillId="2" borderId="0" xfId="0" applyNumberFormat="1" applyFont="1" applyAlignment="1">
      <alignment/>
    </xf>
    <xf numFmtId="37" fontId="1" fillId="2" borderId="0" xfId="0" applyNumberFormat="1" applyFont="1" applyAlignment="1">
      <alignment horizontal="right"/>
    </xf>
    <xf numFmtId="0" fontId="30" fillId="2" borderId="0" xfId="0" applyNumberFormat="1" applyFont="1" applyAlignment="1">
      <alignment horizontal="right"/>
    </xf>
    <xf numFmtId="0" fontId="1" fillId="2" borderId="0" xfId="0" applyNumberFormat="1" applyFont="1" applyAlignment="1">
      <alignment vertical="center" wrapText="1"/>
    </xf>
    <xf numFmtId="164" fontId="1" fillId="2" borderId="0" xfId="0" applyNumberFormat="1" applyFont="1" applyAlignment="1">
      <alignment vertical="center" wrapText="1"/>
    </xf>
    <xf numFmtId="37" fontId="1" fillId="2" borderId="0" xfId="0" applyNumberFormat="1" applyFont="1" applyAlignment="1">
      <alignment vertical="center" wrapText="1"/>
    </xf>
    <xf numFmtId="0" fontId="27" fillId="2" borderId="0" xfId="0" applyNumberFormat="1" applyFont="1" applyAlignment="1">
      <alignment vertical="center" wrapText="1"/>
    </xf>
    <xf numFmtId="0" fontId="30" fillId="2" borderId="0" xfId="0" applyNumberFormat="1" applyFont="1" applyAlignment="1">
      <alignment vertical="center" wrapText="1"/>
    </xf>
    <xf numFmtId="0" fontId="3" fillId="2" borderId="0" xfId="0" applyNumberFormat="1" applyFont="1" applyAlignment="1">
      <alignment/>
    </xf>
    <xf numFmtId="0" fontId="2" fillId="2" borderId="0" xfId="0" applyNumberFormat="1" applyFont="1" applyAlignment="1">
      <alignment/>
    </xf>
    <xf numFmtId="0" fontId="3" fillId="2" borderId="0" xfId="0" applyNumberFormat="1" applyFont="1" applyAlignment="1">
      <alignment horizontal="left"/>
    </xf>
    <xf numFmtId="0" fontId="2" fillId="2" borderId="0" xfId="0" applyNumberFormat="1" applyFont="1" applyAlignment="1">
      <alignment vertical="center" wrapText="1"/>
    </xf>
    <xf numFmtId="0" fontId="3" fillId="2" borderId="0" xfId="0" applyNumberFormat="1" applyFont="1" applyAlignment="1">
      <alignment horizontal="left" vertical="top"/>
    </xf>
    <xf numFmtId="164" fontId="2" fillId="2" borderId="0" xfId="0" applyNumberFormat="1" applyFont="1" applyAlignment="1">
      <alignment vertical="center" wrapText="1"/>
    </xf>
    <xf numFmtId="37" fontId="2" fillId="2" borderId="0" xfId="0" applyNumberFormat="1" applyFont="1" applyAlignment="1">
      <alignment vertical="center" wrapText="1"/>
    </xf>
    <xf numFmtId="164" fontId="3" fillId="2" borderId="0" xfId="0" applyNumberFormat="1" applyFont="1" applyAlignment="1">
      <alignment horizontal="left"/>
    </xf>
    <xf numFmtId="37" fontId="10" fillId="2" borderId="5" xfId="0" applyNumberFormat="1" applyFont="1" applyFill="1" applyBorder="1" applyAlignment="1" applyProtection="1">
      <alignment vertical="top"/>
      <protection locked="0"/>
    </xf>
    <xf numFmtId="0" fontId="10" fillId="2" borderId="9" xfId="0" applyNumberFormat="1" applyFont="1" applyBorder="1" applyAlignment="1">
      <alignment/>
    </xf>
    <xf numFmtId="0" fontId="10" fillId="5" borderId="21" xfId="0" applyNumberFormat="1" applyFont="1" applyFill="1" applyBorder="1" applyAlignment="1" applyProtection="1">
      <alignment/>
      <protection/>
    </xf>
    <xf numFmtId="0" fontId="10" fillId="0" borderId="22" xfId="0" applyNumberFormat="1" applyFont="1" applyFill="1" applyBorder="1" applyAlignment="1" applyProtection="1">
      <alignment horizontal="left" vertical="center"/>
      <protection/>
    </xf>
    <xf numFmtId="0" fontId="10" fillId="2" borderId="28" xfId="0" applyNumberFormat="1" applyFont="1" applyBorder="1" applyAlignment="1">
      <alignment horizontal="left"/>
    </xf>
    <xf numFmtId="0" fontId="15" fillId="2" borderId="30" xfId="0" applyNumberFormat="1" applyFont="1" applyBorder="1" applyAlignment="1">
      <alignment horizontal="left"/>
    </xf>
    <xf numFmtId="0" fontId="10" fillId="2" borderId="30" xfId="0" applyNumberFormat="1" applyFont="1" applyBorder="1" applyAlignment="1">
      <alignment horizontal="left"/>
    </xf>
    <xf numFmtId="0" fontId="10" fillId="2" borderId="33" xfId="0" applyNumberFormat="1" applyFont="1" applyBorder="1" applyAlignment="1">
      <alignment horizontal="left"/>
    </xf>
    <xf numFmtId="0" fontId="9" fillId="5" borderId="21" xfId="0" applyNumberFormat="1" applyFont="1" applyFill="1" applyBorder="1" applyAlignment="1">
      <alignment horizontal="left" vertical="top"/>
    </xf>
    <xf numFmtId="9" fontId="18" fillId="4" borderId="0" xfId="0" applyNumberFormat="1" applyFont="1" applyFill="1" applyBorder="1" applyAlignment="1">
      <alignment horizontal="left"/>
    </xf>
    <xf numFmtId="0" fontId="18" fillId="4" borderId="0" xfId="0" applyNumberFormat="1" applyFont="1" applyFill="1" applyBorder="1" applyAlignment="1">
      <alignment vertical="top"/>
    </xf>
    <xf numFmtId="0" fontId="9" fillId="5" borderId="3" xfId="0" applyNumberFormat="1" applyFont="1" applyFill="1" applyBorder="1" applyAlignment="1">
      <alignment/>
    </xf>
    <xf numFmtId="0" fontId="9" fillId="5" borderId="50" xfId="0" applyNumberFormat="1" applyFont="1" applyFill="1" applyBorder="1" applyAlignment="1">
      <alignment/>
    </xf>
    <xf numFmtId="0" fontId="9" fillId="2" borderId="8" xfId="0" applyNumberFormat="1" applyFont="1" applyBorder="1" applyAlignment="1">
      <alignment/>
    </xf>
    <xf numFmtId="0" fontId="10" fillId="2" borderId="8" xfId="0" applyNumberFormat="1" applyFont="1" applyBorder="1" applyAlignment="1">
      <alignment/>
    </xf>
    <xf numFmtId="0" fontId="10" fillId="2" borderId="10" xfId="0" applyNumberFormat="1" applyFont="1" applyBorder="1" applyAlignment="1">
      <alignment/>
    </xf>
    <xf numFmtId="0" fontId="10" fillId="2" borderId="11" xfId="0" applyNumberFormat="1" applyFont="1" applyBorder="1" applyAlignment="1">
      <alignment/>
    </xf>
    <xf numFmtId="0" fontId="9" fillId="0" borderId="11" xfId="0" applyNumberFormat="1" applyFont="1" applyFill="1" applyBorder="1" applyAlignment="1">
      <alignment/>
    </xf>
    <xf numFmtId="0" fontId="9" fillId="2" borderId="34" xfId="0" applyNumberFormat="1" applyFont="1" applyBorder="1" applyAlignment="1">
      <alignment horizontal="center"/>
    </xf>
    <xf numFmtId="0" fontId="10" fillId="2" borderId="37" xfId="0" applyNumberFormat="1" applyFont="1" applyBorder="1" applyAlignment="1">
      <alignment/>
    </xf>
    <xf numFmtId="0" fontId="10" fillId="2" borderId="38" xfId="0" applyNumberFormat="1" applyFont="1" applyBorder="1" applyAlignment="1">
      <alignment/>
    </xf>
    <xf numFmtId="0" fontId="9" fillId="0" borderId="59" xfId="0" applyNumberFormat="1" applyFont="1" applyFill="1" applyBorder="1" applyAlignment="1">
      <alignment/>
    </xf>
    <xf numFmtId="0" fontId="9" fillId="2" borderId="22" xfId="0" applyNumberFormat="1" applyFont="1" applyBorder="1" applyAlignment="1">
      <alignment/>
    </xf>
    <xf numFmtId="164" fontId="10" fillId="2" borderId="60" xfId="0" applyNumberFormat="1" applyFont="1" applyBorder="1" applyAlignment="1">
      <alignment/>
    </xf>
    <xf numFmtId="37" fontId="10" fillId="2" borderId="60" xfId="0" applyNumberFormat="1" applyFont="1" applyBorder="1" applyAlignment="1">
      <alignment/>
    </xf>
    <xf numFmtId="0" fontId="10" fillId="2" borderId="60" xfId="0" applyNumberFormat="1" applyFont="1" applyBorder="1" applyAlignment="1">
      <alignment/>
    </xf>
    <xf numFmtId="0" fontId="10" fillId="2" borderId="60" xfId="0" applyNumberFormat="1" applyFont="1" applyBorder="1" applyAlignment="1">
      <alignment/>
    </xf>
    <xf numFmtId="0" fontId="10" fillId="2" borderId="60" xfId="0" applyNumberFormat="1" applyFont="1" applyBorder="1" applyAlignment="1">
      <alignment horizontal="right"/>
    </xf>
    <xf numFmtId="164" fontId="10" fillId="2" borderId="61" xfId="0" applyNumberFormat="1" applyFont="1" applyBorder="1" applyAlignment="1">
      <alignment/>
    </xf>
    <xf numFmtId="0" fontId="9" fillId="2" borderId="60" xfId="0" applyNumberFormat="1" applyFont="1" applyBorder="1" applyAlignment="1">
      <alignment/>
    </xf>
    <xf numFmtId="0" fontId="10" fillId="2" borderId="62" xfId="0" applyNumberFormat="1" applyFont="1" applyBorder="1" applyAlignment="1" applyProtection="1">
      <alignment/>
      <protection/>
    </xf>
    <xf numFmtId="41" fontId="10" fillId="0" borderId="63" xfId="0" applyNumberFormat="1" applyFont="1" applyFill="1" applyBorder="1" applyAlignment="1" applyProtection="1">
      <alignment/>
      <protection locked="0"/>
    </xf>
    <xf numFmtId="41" fontId="10" fillId="5" borderId="63" xfId="0" applyNumberFormat="1" applyFont="1" applyFill="1" applyBorder="1" applyAlignment="1" applyProtection="1">
      <alignment/>
      <protection locked="0"/>
    </xf>
    <xf numFmtId="41" fontId="10" fillId="5" borderId="64" xfId="0" applyNumberFormat="1" applyFont="1" applyFill="1" applyBorder="1" applyAlignment="1" applyProtection="1">
      <alignment/>
      <protection locked="0"/>
    </xf>
    <xf numFmtId="0" fontId="9" fillId="2" borderId="60" xfId="0" applyNumberFormat="1" applyFont="1" applyBorder="1" applyAlignment="1">
      <alignment horizontal="center"/>
    </xf>
    <xf numFmtId="41" fontId="10" fillId="5" borderId="65" xfId="0" applyNumberFormat="1" applyFont="1" applyFill="1" applyBorder="1" applyAlignment="1" applyProtection="1">
      <alignment/>
      <protection locked="0"/>
    </xf>
    <xf numFmtId="0" fontId="9" fillId="0" borderId="60" xfId="0" applyNumberFormat="1" applyFont="1" applyFill="1" applyBorder="1" applyAlignment="1">
      <alignment horizontal="center"/>
    </xf>
    <xf numFmtId="0" fontId="10" fillId="2" borderId="66" xfId="0" applyNumberFormat="1" applyFont="1" applyBorder="1" applyAlignment="1">
      <alignment/>
    </xf>
    <xf numFmtId="0" fontId="9" fillId="2" borderId="9" xfId="0" applyNumberFormat="1" applyFont="1" applyBorder="1" applyAlignment="1">
      <alignment/>
    </xf>
    <xf numFmtId="0" fontId="10" fillId="2" borderId="38" xfId="0" applyNumberFormat="1" applyFont="1" applyBorder="1" applyAlignment="1">
      <alignment/>
    </xf>
    <xf numFmtId="0" fontId="9" fillId="2" borderId="38" xfId="0" applyNumberFormat="1" applyFont="1" applyBorder="1" applyAlignment="1">
      <alignment/>
    </xf>
    <xf numFmtId="0" fontId="10" fillId="2" borderId="38" xfId="0" applyNumberFormat="1" applyFont="1" applyBorder="1" applyAlignment="1">
      <alignment horizontal="right"/>
    </xf>
    <xf numFmtId="164" fontId="10" fillId="2" borderId="38" xfId="0" applyNumberFormat="1" applyFont="1" applyBorder="1" applyAlignment="1">
      <alignment/>
    </xf>
    <xf numFmtId="37" fontId="10" fillId="2" borderId="38" xfId="0" applyNumberFormat="1" applyFont="1" applyBorder="1" applyAlignment="1">
      <alignment/>
    </xf>
    <xf numFmtId="37" fontId="10" fillId="2" borderId="38" xfId="0" applyNumberFormat="1" applyFont="1" applyBorder="1" applyAlignment="1">
      <alignment/>
    </xf>
    <xf numFmtId="0" fontId="9" fillId="0" borderId="38" xfId="0" applyNumberFormat="1" applyFont="1" applyFill="1" applyBorder="1" applyAlignment="1">
      <alignment horizontal="center"/>
    </xf>
    <xf numFmtId="0" fontId="9" fillId="2" borderId="38" xfId="0" applyNumberFormat="1" applyFont="1" applyBorder="1" applyAlignment="1">
      <alignment horizontal="center"/>
    </xf>
    <xf numFmtId="0" fontId="10" fillId="2" borderId="38" xfId="0" applyNumberFormat="1" applyFont="1" applyBorder="1" applyAlignment="1">
      <alignment horizontal="center"/>
    </xf>
    <xf numFmtId="0" fontId="31" fillId="2" borderId="0" xfId="0" applyNumberFormat="1" applyFont="1" applyAlignment="1">
      <alignment/>
    </xf>
    <xf numFmtId="0" fontId="32" fillId="2" borderId="0" xfId="0" applyNumberFormat="1" applyFont="1" applyAlignment="1">
      <alignment horizontal="center"/>
    </xf>
    <xf numFmtId="0" fontId="33" fillId="2" borderId="0" xfId="0" applyNumberFormat="1" applyFont="1" applyAlignment="1">
      <alignment/>
    </xf>
    <xf numFmtId="0" fontId="34" fillId="2" borderId="0" xfId="0" applyNumberFormat="1" applyFont="1" applyAlignment="1">
      <alignment/>
    </xf>
    <xf numFmtId="0" fontId="35" fillId="2" borderId="0" xfId="0" applyNumberFormat="1" applyFont="1" applyAlignment="1">
      <alignment/>
    </xf>
    <xf numFmtId="0" fontId="9" fillId="2" borderId="22" xfId="0" applyNumberFormat="1" applyFont="1" applyFill="1" applyBorder="1" applyAlignment="1" applyProtection="1">
      <alignment horizontal="left"/>
      <protection locked="0"/>
    </xf>
    <xf numFmtId="0" fontId="9" fillId="2" borderId="21" xfId="0" applyNumberFormat="1" applyFont="1" applyFill="1" applyBorder="1" applyAlignment="1" applyProtection="1">
      <alignment horizontal="left"/>
      <protection locked="0"/>
    </xf>
    <xf numFmtId="41" fontId="9" fillId="5" borderId="26" xfId="0" applyNumberFormat="1" applyFont="1" applyFill="1" applyBorder="1" applyAlignment="1" applyProtection="1">
      <alignment horizontal="center"/>
      <protection/>
    </xf>
    <xf numFmtId="41" fontId="9" fillId="5" borderId="22" xfId="0" applyNumberFormat="1" applyFont="1" applyFill="1" applyBorder="1" applyAlignment="1" applyProtection="1">
      <alignment horizontal="center"/>
      <protection/>
    </xf>
    <xf numFmtId="41" fontId="9" fillId="5" borderId="17" xfId="0" applyNumberFormat="1" applyFont="1" applyFill="1" applyBorder="1" applyAlignment="1" applyProtection="1">
      <alignment horizontal="center"/>
      <protection/>
    </xf>
    <xf numFmtId="41" fontId="10" fillId="0" borderId="26" xfId="0" applyNumberFormat="1" applyFont="1" applyFill="1" applyBorder="1" applyAlignment="1" applyProtection="1">
      <alignment horizontal="center"/>
      <protection/>
    </xf>
    <xf numFmtId="41" fontId="10" fillId="0" borderId="22" xfId="0" applyNumberFormat="1" applyFont="1" applyFill="1" applyBorder="1" applyAlignment="1" applyProtection="1">
      <alignment horizontal="center"/>
      <protection/>
    </xf>
    <xf numFmtId="41" fontId="10" fillId="0" borderId="17" xfId="0" applyNumberFormat="1" applyFont="1" applyFill="1" applyBorder="1" applyAlignment="1" applyProtection="1">
      <alignment horizontal="center"/>
      <protection/>
    </xf>
    <xf numFmtId="41" fontId="10" fillId="2" borderId="2" xfId="0" applyNumberFormat="1" applyFont="1" applyFill="1" applyBorder="1" applyAlignment="1">
      <alignment horizontal="right"/>
    </xf>
    <xf numFmtId="41" fontId="10" fillId="2" borderId="44" xfId="0" applyNumberFormat="1" applyFont="1" applyFill="1" applyBorder="1" applyAlignment="1">
      <alignment horizontal="right"/>
    </xf>
    <xf numFmtId="41" fontId="10" fillId="2" borderId="3" xfId="0" applyNumberFormat="1" applyFont="1" applyFill="1" applyBorder="1" applyAlignment="1">
      <alignment horizontal="right"/>
    </xf>
    <xf numFmtId="41" fontId="10" fillId="2" borderId="50" xfId="0" applyNumberFormat="1" applyFont="1" applyFill="1" applyBorder="1" applyAlignment="1">
      <alignment horizontal="right"/>
    </xf>
    <xf numFmtId="0" fontId="10" fillId="0" borderId="67" xfId="0" applyNumberFormat="1" applyFont="1" applyFill="1" applyBorder="1" applyAlignment="1">
      <alignment horizontal="center" vertical="center" wrapText="1"/>
    </xf>
    <xf numFmtId="0" fontId="10" fillId="0" borderId="68" xfId="0" applyNumberFormat="1" applyFont="1" applyFill="1" applyBorder="1" applyAlignment="1">
      <alignment horizontal="center" vertical="center" wrapText="1"/>
    </xf>
    <xf numFmtId="0" fontId="10" fillId="0" borderId="67" xfId="0" applyNumberFormat="1" applyFont="1" applyFill="1" applyBorder="1" applyAlignment="1">
      <alignment horizontal="center" vertical="top" wrapText="1"/>
    </xf>
    <xf numFmtId="0" fontId="10" fillId="0" borderId="68" xfId="0" applyNumberFormat="1" applyFont="1" applyFill="1" applyBorder="1" applyAlignment="1">
      <alignment horizontal="center" vertical="top" wrapText="1"/>
    </xf>
    <xf numFmtId="41" fontId="10" fillId="0" borderId="21" xfId="0" applyNumberFormat="1" applyFont="1" applyFill="1" applyBorder="1" applyAlignment="1" applyProtection="1">
      <alignment horizontal="center"/>
      <protection/>
    </xf>
    <xf numFmtId="41" fontId="9" fillId="5" borderId="26" xfId="0" applyNumberFormat="1" applyFont="1" applyFill="1" applyBorder="1" applyAlignment="1" applyProtection="1">
      <alignment horizontal="center"/>
      <protection locked="0"/>
    </xf>
    <xf numFmtId="41" fontId="9" fillId="5" borderId="22" xfId="0" applyNumberFormat="1" applyFont="1" applyFill="1" applyBorder="1" applyAlignment="1" applyProtection="1">
      <alignment horizontal="center"/>
      <protection locked="0"/>
    </xf>
    <xf numFmtId="41" fontId="9" fillId="5" borderId="21" xfId="0" applyNumberFormat="1" applyFont="1" applyFill="1" applyBorder="1" applyAlignment="1" applyProtection="1">
      <alignment horizontal="center"/>
      <protection locked="0"/>
    </xf>
    <xf numFmtId="41" fontId="3" fillId="4" borderId="5" xfId="0" applyNumberFormat="1" applyFont="1" applyFill="1" applyBorder="1" applyAlignment="1">
      <alignment horizontal="center"/>
    </xf>
    <xf numFmtId="41" fontId="9" fillId="0" borderId="69" xfId="0" applyNumberFormat="1" applyFont="1" applyFill="1" applyBorder="1" applyAlignment="1" applyProtection="1">
      <alignment horizontal="center"/>
      <protection locked="0"/>
    </xf>
    <xf numFmtId="41" fontId="9" fillId="0" borderId="22" xfId="0" applyNumberFormat="1" applyFont="1" applyFill="1" applyBorder="1" applyAlignment="1" applyProtection="1">
      <alignment horizontal="center"/>
      <protection locked="0"/>
    </xf>
    <xf numFmtId="41" fontId="9" fillId="0" borderId="70" xfId="0" applyNumberFormat="1" applyFont="1" applyFill="1" applyBorder="1" applyAlignment="1" applyProtection="1">
      <alignment horizontal="center"/>
      <protection locked="0"/>
    </xf>
    <xf numFmtId="0" fontId="10" fillId="0" borderId="71" xfId="0" applyNumberFormat="1" applyFont="1" applyFill="1" applyBorder="1" applyAlignment="1">
      <alignment horizontal="center" wrapText="1"/>
    </xf>
    <xf numFmtId="0" fontId="10" fillId="0" borderId="72" xfId="0" applyNumberFormat="1" applyFont="1" applyFill="1" applyBorder="1" applyAlignment="1">
      <alignment horizontal="center" wrapText="1"/>
    </xf>
    <xf numFmtId="0" fontId="10" fillId="0" borderId="73" xfId="0" applyNumberFormat="1" applyFont="1" applyFill="1" applyBorder="1" applyAlignment="1">
      <alignment horizontal="center" vertical="center" wrapText="1"/>
    </xf>
    <xf numFmtId="0" fontId="10" fillId="0" borderId="35" xfId="0" applyNumberFormat="1" applyFont="1" applyFill="1" applyBorder="1" applyAlignment="1">
      <alignment horizontal="center" vertical="center" wrapText="1"/>
    </xf>
    <xf numFmtId="0" fontId="20" fillId="0" borderId="30" xfId="0" applyNumberFormat="1" applyFont="1" applyFill="1" applyBorder="1" applyAlignment="1">
      <alignment horizontal="left" vertical="center"/>
    </xf>
    <xf numFmtId="0" fontId="20" fillId="0" borderId="74" xfId="0" applyNumberFormat="1" applyFont="1" applyFill="1" applyBorder="1" applyAlignment="1">
      <alignment horizontal="left" vertical="center"/>
    </xf>
    <xf numFmtId="41" fontId="10" fillId="5" borderId="26" xfId="0" applyNumberFormat="1" applyFont="1" applyFill="1" applyBorder="1" applyAlignment="1" applyProtection="1">
      <alignment horizontal="center"/>
      <protection/>
    </xf>
    <xf numFmtId="41" fontId="10" fillId="5" borderId="22" xfId="0" applyNumberFormat="1" applyFont="1" applyFill="1" applyBorder="1" applyAlignment="1" applyProtection="1">
      <alignment horizontal="center"/>
      <protection/>
    </xf>
    <xf numFmtId="41" fontId="10" fillId="5" borderId="21" xfId="0" applyNumberFormat="1" applyFont="1" applyFill="1" applyBorder="1" applyAlignment="1" applyProtection="1">
      <alignment horizontal="center"/>
      <protection/>
    </xf>
    <xf numFmtId="0" fontId="10" fillId="0" borderId="75" xfId="0" applyNumberFormat="1" applyFont="1" applyFill="1" applyBorder="1" applyAlignment="1">
      <alignment horizontal="left" textRotation="45" wrapText="1"/>
    </xf>
    <xf numFmtId="0" fontId="10" fillId="0" borderId="0" xfId="0" applyNumberFormat="1" applyFont="1" applyFill="1" applyBorder="1" applyAlignment="1">
      <alignment horizontal="left" textRotation="45" wrapText="1"/>
    </xf>
    <xf numFmtId="0" fontId="10" fillId="0" borderId="3" xfId="0" applyNumberFormat="1" applyFont="1" applyFill="1" applyBorder="1" applyAlignment="1">
      <alignment horizontal="left" textRotation="45" wrapText="1"/>
    </xf>
    <xf numFmtId="0" fontId="10" fillId="0" borderId="15" xfId="0" applyNumberFormat="1" applyFont="1" applyFill="1" applyBorder="1" applyAlignment="1">
      <alignment horizontal="left" textRotation="45"/>
    </xf>
    <xf numFmtId="0" fontId="10" fillId="0" borderId="7" xfId="0" applyNumberFormat="1" applyFont="1" applyFill="1" applyBorder="1" applyAlignment="1">
      <alignment horizontal="left" textRotation="45"/>
    </xf>
    <xf numFmtId="0" fontId="10" fillId="0" borderId="76" xfId="0" applyNumberFormat="1" applyFont="1" applyFill="1" applyBorder="1" applyAlignment="1">
      <alignment horizontal="left" textRotation="45"/>
    </xf>
    <xf numFmtId="0" fontId="10" fillId="0" borderId="2" xfId="0" applyNumberFormat="1" applyFont="1" applyFill="1" applyBorder="1" applyAlignment="1">
      <alignment horizontal="left"/>
    </xf>
    <xf numFmtId="0" fontId="10" fillId="0" borderId="44" xfId="0" applyNumberFormat="1" applyFont="1" applyFill="1" applyBorder="1" applyAlignment="1">
      <alignment horizontal="left"/>
    </xf>
    <xf numFmtId="0" fontId="10" fillId="0" borderId="3" xfId="0" applyNumberFormat="1" applyFont="1" applyFill="1" applyBorder="1" applyAlignment="1">
      <alignment horizontal="left"/>
    </xf>
    <xf numFmtId="0" fontId="10" fillId="0" borderId="50" xfId="0" applyNumberFormat="1" applyFont="1" applyFill="1" applyBorder="1" applyAlignment="1">
      <alignment horizontal="left"/>
    </xf>
    <xf numFmtId="41" fontId="10" fillId="5" borderId="17" xfId="0" applyNumberFormat="1" applyFont="1" applyFill="1" applyBorder="1" applyAlignment="1" applyProtection="1">
      <alignment horizontal="center"/>
      <protection/>
    </xf>
    <xf numFmtId="41" fontId="9" fillId="0" borderId="17" xfId="0" applyNumberFormat="1" applyFont="1" applyFill="1" applyBorder="1" applyAlignment="1" applyProtection="1">
      <alignment horizontal="center"/>
      <protection locked="0"/>
    </xf>
    <xf numFmtId="41" fontId="10" fillId="5" borderId="2" xfId="0" applyNumberFormat="1" applyFont="1" applyFill="1" applyBorder="1" applyAlignment="1">
      <alignment horizontal="left"/>
    </xf>
    <xf numFmtId="41" fontId="10" fillId="5" borderId="3" xfId="0" applyNumberFormat="1" applyFont="1" applyFill="1" applyBorder="1" applyAlignment="1">
      <alignment horizontal="left"/>
    </xf>
    <xf numFmtId="0" fontId="10" fillId="4" borderId="18" xfId="0" applyNumberFormat="1" applyFont="1" applyFill="1" applyBorder="1" applyAlignment="1">
      <alignment horizontal="center" vertical="top"/>
    </xf>
    <xf numFmtId="0" fontId="10" fillId="4" borderId="1" xfId="0" applyNumberFormat="1" applyFont="1" applyFill="1" applyBorder="1" applyAlignment="1">
      <alignment horizontal="center" vertical="top"/>
    </xf>
    <xf numFmtId="0" fontId="10" fillId="4" borderId="19" xfId="0" applyNumberFormat="1" applyFont="1" applyFill="1" applyBorder="1" applyAlignment="1">
      <alignment horizontal="center" vertical="top"/>
    </xf>
    <xf numFmtId="0" fontId="10" fillId="4" borderId="26" xfId="0" applyNumberFormat="1" applyFont="1" applyFill="1" applyBorder="1" applyAlignment="1">
      <alignment horizontal="center" vertical="top"/>
    </xf>
    <xf numFmtId="0" fontId="10" fillId="4" borderId="22" xfId="0" applyNumberFormat="1" applyFont="1" applyFill="1" applyBorder="1" applyAlignment="1">
      <alignment horizontal="center" vertical="top"/>
    </xf>
    <xf numFmtId="41" fontId="9" fillId="5" borderId="77" xfId="0" applyNumberFormat="1" applyFont="1" applyFill="1" applyBorder="1" applyAlignment="1" applyProtection="1">
      <alignment horizontal="center"/>
      <protection locked="0"/>
    </xf>
    <xf numFmtId="41" fontId="9" fillId="5" borderId="30" xfId="0" applyNumberFormat="1" applyFont="1" applyFill="1" applyBorder="1" applyAlignment="1" applyProtection="1">
      <alignment horizontal="center"/>
      <protection locked="0"/>
    </xf>
    <xf numFmtId="41" fontId="9" fillId="5" borderId="78" xfId="0" applyNumberFormat="1" applyFont="1" applyFill="1" applyBorder="1" applyAlignment="1" applyProtection="1">
      <alignment horizontal="center"/>
      <protection locked="0"/>
    </xf>
    <xf numFmtId="41" fontId="9" fillId="5" borderId="31" xfId="0" applyNumberFormat="1" applyFont="1" applyFill="1" applyBorder="1" applyAlignment="1" applyProtection="1">
      <alignment horizontal="center"/>
      <protection locked="0"/>
    </xf>
    <xf numFmtId="41" fontId="9" fillId="0" borderId="79" xfId="0" applyNumberFormat="1" applyFont="1" applyFill="1" applyBorder="1" applyAlignment="1" applyProtection="1">
      <alignment horizontal="center"/>
      <protection locked="0"/>
    </xf>
    <xf numFmtId="41" fontId="9" fillId="0" borderId="27" xfId="0" applyNumberFormat="1" applyFont="1" applyFill="1" applyBorder="1" applyAlignment="1" applyProtection="1">
      <alignment horizontal="center"/>
      <protection locked="0"/>
    </xf>
    <xf numFmtId="41" fontId="9" fillId="0" borderId="80" xfId="0" applyNumberFormat="1" applyFont="1" applyFill="1" applyBorder="1" applyAlignment="1" applyProtection="1">
      <alignment horizontal="center"/>
      <protection locked="0"/>
    </xf>
    <xf numFmtId="0" fontId="9" fillId="4" borderId="5" xfId="0" applyNumberFormat="1" applyFont="1" applyFill="1" applyBorder="1" applyAlignment="1">
      <alignment horizontal="center"/>
    </xf>
    <xf numFmtId="41" fontId="9" fillId="5" borderId="81" xfId="0" applyNumberFormat="1" applyFont="1" applyFill="1" applyBorder="1" applyAlignment="1" applyProtection="1">
      <alignment horizontal="center"/>
      <protection locked="0"/>
    </xf>
    <xf numFmtId="41" fontId="9" fillId="5" borderId="28" xfId="0" applyNumberFormat="1" applyFont="1" applyFill="1" applyBorder="1" applyAlignment="1" applyProtection="1">
      <alignment horizontal="center"/>
      <protection locked="0"/>
    </xf>
    <xf numFmtId="41" fontId="9" fillId="5" borderId="82" xfId="0" applyNumberFormat="1" applyFont="1" applyFill="1" applyBorder="1" applyAlignment="1" applyProtection="1">
      <alignment horizontal="center"/>
      <protection locked="0"/>
    </xf>
    <xf numFmtId="41" fontId="9" fillId="0" borderId="77" xfId="0" applyNumberFormat="1" applyFont="1" applyFill="1" applyBorder="1" applyAlignment="1" applyProtection="1">
      <alignment horizontal="center"/>
      <protection locked="0"/>
    </xf>
    <xf numFmtId="41" fontId="9" fillId="0" borderId="30" xfId="0" applyNumberFormat="1" applyFont="1" applyFill="1" applyBorder="1" applyAlignment="1" applyProtection="1">
      <alignment horizontal="center"/>
      <protection locked="0"/>
    </xf>
    <xf numFmtId="41" fontId="9" fillId="0" borderId="31" xfId="0" applyNumberFormat="1" applyFont="1" applyFill="1" applyBorder="1" applyAlignment="1" applyProtection="1">
      <alignment horizontal="center"/>
      <protection locked="0"/>
    </xf>
    <xf numFmtId="0" fontId="20" fillId="0" borderId="31" xfId="0" applyNumberFormat="1" applyFont="1" applyFill="1" applyBorder="1" applyAlignment="1">
      <alignment horizontal="left" vertical="center"/>
    </xf>
    <xf numFmtId="0" fontId="20" fillId="5" borderId="30" xfId="0" applyNumberFormat="1" applyFont="1" applyFill="1" applyBorder="1" applyAlignment="1">
      <alignment horizontal="left" vertical="center"/>
    </xf>
    <xf numFmtId="0" fontId="20" fillId="5" borderId="31" xfId="0" applyNumberFormat="1" applyFont="1" applyFill="1" applyBorder="1" applyAlignment="1">
      <alignment horizontal="left" vertical="center"/>
    </xf>
    <xf numFmtId="0" fontId="20" fillId="0" borderId="30" xfId="0" applyNumberFormat="1" applyFont="1" applyFill="1" applyBorder="1" applyAlignment="1">
      <alignment horizontal="left" vertical="center" shrinkToFit="1"/>
    </xf>
    <xf numFmtId="0" fontId="20" fillId="0" borderId="31" xfId="0" applyNumberFormat="1" applyFont="1" applyFill="1" applyBorder="1" applyAlignment="1">
      <alignment horizontal="left" vertical="center" shrinkToFit="1"/>
    </xf>
    <xf numFmtId="41" fontId="9" fillId="0" borderId="83" xfId="0" applyNumberFormat="1" applyFont="1" applyFill="1" applyBorder="1" applyAlignment="1" applyProtection="1">
      <alignment horizontal="center"/>
      <protection locked="0"/>
    </xf>
    <xf numFmtId="41" fontId="9" fillId="0" borderId="78" xfId="0" applyNumberFormat="1" applyFont="1" applyFill="1" applyBorder="1" applyAlignment="1" applyProtection="1">
      <alignment horizontal="center"/>
      <protection locked="0"/>
    </xf>
    <xf numFmtId="41" fontId="9" fillId="5" borderId="84" xfId="0" applyNumberFormat="1" applyFont="1" applyFill="1" applyBorder="1" applyAlignment="1" applyProtection="1">
      <alignment horizontal="center"/>
      <protection locked="0"/>
    </xf>
    <xf numFmtId="0" fontId="19" fillId="0" borderId="26" xfId="0" applyNumberFormat="1" applyFont="1" applyFill="1" applyBorder="1" applyAlignment="1" applyProtection="1">
      <alignment horizontal="center" shrinkToFit="1"/>
      <protection locked="0"/>
    </xf>
    <xf numFmtId="0" fontId="19" fillId="0" borderId="22" xfId="0" applyNumberFormat="1" applyFont="1" applyFill="1" applyBorder="1" applyAlignment="1" applyProtection="1">
      <alignment horizontal="center" shrinkToFit="1"/>
      <protection locked="0"/>
    </xf>
    <xf numFmtId="0" fontId="19" fillId="0" borderId="21" xfId="0" applyNumberFormat="1" applyFont="1" applyFill="1" applyBorder="1" applyAlignment="1" applyProtection="1">
      <alignment horizontal="center" shrinkToFit="1"/>
      <protection locked="0"/>
    </xf>
    <xf numFmtId="0" fontId="10" fillId="0" borderId="85" xfId="0" applyNumberFormat="1" applyFont="1" applyFill="1" applyBorder="1" applyAlignment="1">
      <alignment horizontal="center" vertical="center" wrapText="1"/>
    </xf>
    <xf numFmtId="0" fontId="10" fillId="0" borderId="86" xfId="0" applyNumberFormat="1" applyFont="1" applyFill="1" applyBorder="1" applyAlignment="1">
      <alignment horizontal="center" vertical="center" wrapText="1"/>
    </xf>
    <xf numFmtId="0" fontId="20" fillId="5" borderId="28" xfId="0" applyNumberFormat="1" applyFont="1" applyFill="1" applyBorder="1" applyAlignment="1">
      <alignment horizontal="left" vertical="center"/>
    </xf>
    <xf numFmtId="0" fontId="20" fillId="5" borderId="29" xfId="0" applyNumberFormat="1" applyFont="1" applyFill="1" applyBorder="1" applyAlignment="1">
      <alignment horizontal="left" vertical="center"/>
    </xf>
    <xf numFmtId="0" fontId="10" fillId="4" borderId="22" xfId="0" applyNumberFormat="1" applyFont="1" applyFill="1" applyBorder="1" applyAlignment="1">
      <alignment horizontal="left"/>
    </xf>
    <xf numFmtId="0" fontId="10" fillId="4" borderId="21" xfId="0" applyNumberFormat="1" applyFont="1" applyFill="1" applyBorder="1" applyAlignment="1">
      <alignment horizontal="left"/>
    </xf>
    <xf numFmtId="41" fontId="10" fillId="5" borderId="2" xfId="0" applyNumberFormat="1" applyFont="1" applyFill="1" applyBorder="1" applyAlignment="1">
      <alignment horizontal="right"/>
    </xf>
    <xf numFmtId="41" fontId="10" fillId="5" borderId="3" xfId="0" applyNumberFormat="1" applyFont="1" applyFill="1" applyBorder="1" applyAlignment="1">
      <alignment horizontal="right"/>
    </xf>
    <xf numFmtId="41" fontId="9" fillId="4" borderId="4" xfId="0" applyNumberFormat="1" applyFont="1" applyFill="1" applyBorder="1" applyAlignment="1" applyProtection="1">
      <alignment horizontal="center"/>
      <protection locked="0"/>
    </xf>
    <xf numFmtId="41" fontId="9" fillId="4" borderId="36" xfId="0" applyNumberFormat="1" applyFont="1" applyFill="1" applyBorder="1" applyAlignment="1" applyProtection="1">
      <alignment horizontal="center"/>
      <protection locked="0"/>
    </xf>
    <xf numFmtId="41" fontId="10" fillId="4" borderId="87" xfId="0" applyNumberFormat="1" applyFont="1" applyFill="1" applyBorder="1" applyAlignment="1">
      <alignment horizontal="center"/>
    </xf>
    <xf numFmtId="41" fontId="10" fillId="4" borderId="88" xfId="0" applyNumberFormat="1" applyFont="1" applyFill="1" applyBorder="1" applyAlignment="1">
      <alignment horizontal="center"/>
    </xf>
    <xf numFmtId="0" fontId="20" fillId="5" borderId="74" xfId="0" applyNumberFormat="1" applyFont="1" applyFill="1" applyBorder="1" applyAlignment="1">
      <alignment horizontal="left" vertical="center"/>
    </xf>
    <xf numFmtId="0" fontId="20" fillId="5" borderId="75" xfId="0" applyNumberFormat="1" applyFont="1" applyFill="1" applyBorder="1" applyAlignment="1">
      <alignment horizontal="left" vertical="center"/>
    </xf>
    <xf numFmtId="0" fontId="20" fillId="5" borderId="0" xfId="0" applyNumberFormat="1" applyFont="1" applyFill="1" applyBorder="1" applyAlignment="1">
      <alignment horizontal="left" vertical="center"/>
    </xf>
    <xf numFmtId="41" fontId="9" fillId="0" borderId="14" xfId="0" applyNumberFormat="1" applyFont="1" applyFill="1" applyBorder="1" applyAlignment="1" applyProtection="1">
      <alignment horizontal="center"/>
      <protection locked="0"/>
    </xf>
    <xf numFmtId="41" fontId="9" fillId="0" borderId="89" xfId="0" applyNumberFormat="1" applyFont="1" applyFill="1" applyBorder="1" applyAlignment="1" applyProtection="1">
      <alignment horizontal="center"/>
      <protection locked="0"/>
    </xf>
    <xf numFmtId="0" fontId="10" fillId="0" borderId="62" xfId="0" applyNumberFormat="1" applyFont="1" applyFill="1" applyBorder="1" applyAlignment="1">
      <alignment horizontal="center" vertical="center" wrapText="1"/>
    </xf>
    <xf numFmtId="0" fontId="10" fillId="0" borderId="60" xfId="0" applyNumberFormat="1" applyFont="1" applyFill="1" applyBorder="1" applyAlignment="1">
      <alignment horizontal="center" vertical="center" wrapText="1"/>
    </xf>
    <xf numFmtId="0" fontId="10" fillId="0" borderId="90" xfId="0" applyNumberFormat="1" applyFont="1" applyFill="1" applyBorder="1" applyAlignment="1">
      <alignment horizontal="center" vertical="center" wrapText="1"/>
    </xf>
    <xf numFmtId="0" fontId="9" fillId="5" borderId="25" xfId="0" applyNumberFormat="1" applyFont="1" applyFill="1" applyBorder="1" applyAlignment="1">
      <alignment horizontal="left"/>
    </xf>
    <xf numFmtId="0" fontId="9" fillId="5" borderId="50" xfId="0" applyNumberFormat="1" applyFont="1" applyFill="1" applyBorder="1" applyAlignment="1">
      <alignment horizontal="left"/>
    </xf>
    <xf numFmtId="0" fontId="9" fillId="2" borderId="26" xfId="0" applyNumberFormat="1" applyFont="1" applyFill="1" applyBorder="1" applyAlignment="1" applyProtection="1">
      <alignment horizontal="left"/>
      <protection locked="0"/>
    </xf>
    <xf numFmtId="0" fontId="9" fillId="2" borderId="21" xfId="0" applyNumberFormat="1" applyFont="1" applyFill="1" applyBorder="1" applyAlignment="1" applyProtection="1">
      <alignment horizontal="center"/>
      <protection locked="0"/>
    </xf>
    <xf numFmtId="0" fontId="9" fillId="2" borderId="5" xfId="0" applyNumberFormat="1" applyFont="1" applyFill="1" applyBorder="1" applyAlignment="1" applyProtection="1">
      <alignment horizontal="center"/>
      <protection locked="0"/>
    </xf>
    <xf numFmtId="0" fontId="9" fillId="5" borderId="91" xfId="0" applyNumberFormat="1" applyFont="1" applyFill="1" applyBorder="1" applyAlignment="1">
      <alignment horizontal="center"/>
    </xf>
    <xf numFmtId="0" fontId="9" fillId="5" borderId="92" xfId="0" applyNumberFormat="1" applyFont="1" applyFill="1" applyBorder="1" applyAlignment="1">
      <alignment horizontal="center"/>
    </xf>
    <xf numFmtId="0" fontId="21" fillId="5" borderId="93" xfId="0" applyFont="1" applyFill="1" applyBorder="1" applyAlignment="1">
      <alignment horizontal="center"/>
    </xf>
    <xf numFmtId="0" fontId="21" fillId="5" borderId="92" xfId="0" applyFont="1" applyFill="1" applyBorder="1" applyAlignment="1">
      <alignment horizontal="center"/>
    </xf>
    <xf numFmtId="0" fontId="9" fillId="4" borderId="94" xfId="0" applyNumberFormat="1" applyFont="1" applyFill="1" applyBorder="1" applyAlignment="1">
      <alignment horizontal="center"/>
    </xf>
    <xf numFmtId="0" fontId="9" fillId="4" borderId="95" xfId="0" applyNumberFormat="1" applyFont="1" applyFill="1" applyBorder="1" applyAlignment="1">
      <alignment horizontal="center"/>
    </xf>
    <xf numFmtId="41" fontId="10" fillId="5" borderId="5" xfId="0" applyNumberFormat="1" applyFont="1" applyFill="1" applyBorder="1" applyAlignment="1">
      <alignment horizontal="center"/>
    </xf>
    <xf numFmtId="41" fontId="10" fillId="5" borderId="14" xfId="0" applyNumberFormat="1" applyFont="1" applyFill="1" applyBorder="1" applyAlignment="1">
      <alignment horizontal="center"/>
    </xf>
    <xf numFmtId="41" fontId="9" fillId="2" borderId="79" xfId="0" applyNumberFormat="1" applyFont="1" applyBorder="1" applyAlignment="1" applyProtection="1">
      <alignment horizontal="center"/>
      <protection locked="0"/>
    </xf>
    <xf numFmtId="41" fontId="9" fillId="2" borderId="27" xfId="0" applyNumberFormat="1" applyFont="1" applyBorder="1" applyAlignment="1" applyProtection="1">
      <alignment horizontal="center"/>
      <protection locked="0"/>
    </xf>
    <xf numFmtId="41" fontId="9" fillId="2" borderId="80" xfId="0" applyNumberFormat="1" applyFont="1" applyBorder="1" applyAlignment="1" applyProtection="1">
      <alignment horizontal="center"/>
      <protection locked="0"/>
    </xf>
    <xf numFmtId="41" fontId="9" fillId="2" borderId="69" xfId="0" applyNumberFormat="1" applyFont="1" applyBorder="1" applyAlignment="1" applyProtection="1">
      <alignment horizontal="center"/>
      <protection locked="0"/>
    </xf>
    <xf numFmtId="41" fontId="9" fillId="2" borderId="22" xfId="0" applyNumberFormat="1" applyFont="1" applyBorder="1" applyAlignment="1" applyProtection="1">
      <alignment horizontal="center"/>
      <protection locked="0"/>
    </xf>
    <xf numFmtId="41" fontId="9" fillId="2" borderId="17" xfId="0" applyNumberFormat="1" applyFont="1" applyBorder="1" applyAlignment="1" applyProtection="1">
      <alignment horizontal="center"/>
      <protection locked="0"/>
    </xf>
    <xf numFmtId="0" fontId="9" fillId="4" borderId="26" xfId="0" applyNumberFormat="1" applyFont="1" applyFill="1" applyBorder="1" applyAlignment="1">
      <alignment horizontal="center"/>
    </xf>
    <xf numFmtId="0" fontId="9" fillId="4" borderId="21" xfId="0" applyNumberFormat="1" applyFont="1" applyFill="1" applyBorder="1" applyAlignment="1">
      <alignment horizontal="center"/>
    </xf>
    <xf numFmtId="41" fontId="9" fillId="2" borderId="70" xfId="0" applyNumberFormat="1" applyFont="1" applyBorder="1" applyAlignment="1" applyProtection="1">
      <alignment horizontal="center"/>
      <protection locked="0"/>
    </xf>
    <xf numFmtId="41" fontId="9" fillId="2" borderId="96" xfId="0" applyNumberFormat="1" applyFont="1" applyBorder="1" applyAlignment="1" applyProtection="1">
      <alignment horizontal="center"/>
      <protection locked="0"/>
    </xf>
    <xf numFmtId="41" fontId="9" fillId="2" borderId="2" xfId="0" applyNumberFormat="1" applyFont="1" applyBorder="1" applyAlignment="1" applyProtection="1">
      <alignment horizontal="center"/>
      <protection locked="0"/>
    </xf>
    <xf numFmtId="41" fontId="9" fillId="2" borderId="97" xfId="0" applyNumberFormat="1" applyFont="1" applyBorder="1" applyAlignment="1" applyProtection="1">
      <alignment horizontal="center"/>
      <protection locked="0"/>
    </xf>
    <xf numFmtId="0" fontId="20" fillId="5" borderId="98" xfId="0" applyNumberFormat="1" applyFont="1" applyFill="1" applyBorder="1" applyAlignment="1">
      <alignment horizontal="left" vertical="center"/>
    </xf>
    <xf numFmtId="0" fontId="20" fillId="0" borderId="98" xfId="0" applyNumberFormat="1" applyFont="1" applyFill="1" applyBorder="1" applyAlignment="1">
      <alignment horizontal="left" vertical="center"/>
    </xf>
    <xf numFmtId="0" fontId="20" fillId="0" borderId="28" xfId="0" applyNumberFormat="1" applyFont="1" applyFill="1" applyBorder="1" applyAlignment="1">
      <alignment horizontal="left" vertical="center"/>
    </xf>
    <xf numFmtId="0" fontId="20" fillId="0" borderId="29" xfId="0" applyNumberFormat="1" applyFont="1" applyFill="1" applyBorder="1" applyAlignment="1">
      <alignment horizontal="left" vertical="center"/>
    </xf>
    <xf numFmtId="0" fontId="20" fillId="0" borderId="99" xfId="0" applyNumberFormat="1" applyFont="1" applyFill="1" applyBorder="1" applyAlignment="1">
      <alignment horizontal="left" vertical="center"/>
    </xf>
    <xf numFmtId="0" fontId="20" fillId="0" borderId="2" xfId="0" applyNumberFormat="1" applyFont="1" applyFill="1" applyBorder="1" applyAlignment="1">
      <alignment horizontal="left" vertical="center"/>
    </xf>
    <xf numFmtId="0" fontId="20" fillId="0" borderId="44" xfId="0" applyNumberFormat="1" applyFont="1" applyFill="1" applyBorder="1" applyAlignment="1">
      <alignment horizontal="left" vertical="center"/>
    </xf>
    <xf numFmtId="0" fontId="20" fillId="5" borderId="5" xfId="0" applyNumberFormat="1" applyFont="1" applyFill="1" applyBorder="1" applyAlignment="1">
      <alignment horizontal="left" vertical="center"/>
    </xf>
    <xf numFmtId="0" fontId="20" fillId="5" borderId="14" xfId="0" applyNumberFormat="1" applyFont="1" applyFill="1" applyBorder="1" applyAlignment="1">
      <alignment horizontal="left" vertical="center"/>
    </xf>
    <xf numFmtId="41" fontId="9" fillId="2" borderId="100" xfId="0" applyNumberFormat="1" applyFont="1" applyBorder="1" applyAlignment="1" applyProtection="1">
      <alignment horizontal="center"/>
      <protection locked="0"/>
    </xf>
    <xf numFmtId="41" fontId="9" fillId="2" borderId="77" xfId="0" applyNumberFormat="1" applyFont="1" applyBorder="1" applyAlignment="1" applyProtection="1">
      <alignment horizontal="center"/>
      <protection locked="0"/>
    </xf>
    <xf numFmtId="41" fontId="9" fillId="2" borderId="30" xfId="0" applyNumberFormat="1" applyFont="1" applyBorder="1" applyAlignment="1" applyProtection="1">
      <alignment horizontal="center"/>
      <protection locked="0"/>
    </xf>
    <xf numFmtId="41" fontId="9" fillId="2" borderId="31" xfId="0" applyNumberFormat="1" applyFont="1" applyBorder="1" applyAlignment="1" applyProtection="1">
      <alignment horizontal="center"/>
      <protection locked="0"/>
    </xf>
    <xf numFmtId="41" fontId="10" fillId="2" borderId="26" xfId="0" applyNumberFormat="1" applyFont="1" applyBorder="1" applyAlignment="1" applyProtection="1">
      <alignment horizontal="center"/>
      <protection/>
    </xf>
    <xf numFmtId="41" fontId="10" fillId="2" borderId="22" xfId="0" applyNumberFormat="1" applyFont="1" applyBorder="1" applyAlignment="1" applyProtection="1">
      <alignment horizontal="center"/>
      <protection/>
    </xf>
    <xf numFmtId="41" fontId="10" fillId="2" borderId="21" xfId="0" applyNumberFormat="1" applyFont="1" applyBorder="1" applyAlignment="1" applyProtection="1">
      <alignment horizontal="center"/>
      <protection/>
    </xf>
    <xf numFmtId="41" fontId="9" fillId="2" borderId="83" xfId="0" applyNumberFormat="1" applyFont="1" applyBorder="1" applyAlignment="1" applyProtection="1">
      <alignment horizontal="center"/>
      <protection locked="0"/>
    </xf>
    <xf numFmtId="0" fontId="9" fillId="5" borderId="36" xfId="0" applyFont="1" applyFill="1" applyBorder="1" applyAlignment="1">
      <alignment horizontal="center"/>
    </xf>
    <xf numFmtId="0" fontId="9" fillId="2" borderId="14" xfId="0" applyNumberFormat="1" applyFont="1" applyFill="1" applyBorder="1" applyAlignment="1" applyProtection="1">
      <alignment horizontal="center"/>
      <protection/>
    </xf>
    <xf numFmtId="0" fontId="9" fillId="2" borderId="101" xfId="0" applyNumberFormat="1" applyFont="1" applyFill="1" applyBorder="1" applyAlignment="1" applyProtection="1">
      <alignment horizontal="center"/>
      <protection/>
    </xf>
    <xf numFmtId="0" fontId="9" fillId="5" borderId="36" xfId="0" applyNumberFormat="1" applyFont="1" applyFill="1" applyBorder="1" applyAlignment="1">
      <alignment horizontal="center"/>
    </xf>
    <xf numFmtId="0" fontId="9" fillId="5" borderId="102" xfId="0" applyNumberFormat="1" applyFont="1" applyFill="1" applyBorder="1" applyAlignment="1">
      <alignment horizontal="center"/>
    </xf>
    <xf numFmtId="0" fontId="10" fillId="0" borderId="99" xfId="0" applyNumberFormat="1" applyFont="1" applyFill="1" applyBorder="1" applyAlignment="1">
      <alignment horizontal="left"/>
    </xf>
    <xf numFmtId="0" fontId="10" fillId="0" borderId="103" xfId="0" applyNumberFormat="1" applyFont="1" applyFill="1" applyBorder="1" applyAlignment="1">
      <alignment horizontal="left"/>
    </xf>
    <xf numFmtId="0" fontId="10" fillId="4" borderId="20" xfId="0" applyNumberFormat="1" applyFont="1" applyFill="1" applyBorder="1" applyAlignment="1">
      <alignment horizontal="left"/>
    </xf>
    <xf numFmtId="0" fontId="20" fillId="0" borderId="104" xfId="0" applyNumberFormat="1" applyFont="1" applyFill="1" applyBorder="1" applyAlignment="1">
      <alignment horizontal="left" vertical="center" shrinkToFit="1"/>
    </xf>
    <xf numFmtId="0" fontId="20" fillId="0" borderId="27" xfId="0" applyNumberFormat="1" applyFont="1" applyFill="1" applyBorder="1" applyAlignment="1">
      <alignment horizontal="left" vertical="center" shrinkToFit="1"/>
    </xf>
    <xf numFmtId="0" fontId="20" fillId="0" borderId="83" xfId="0" applyNumberFormat="1" applyFont="1" applyFill="1" applyBorder="1" applyAlignment="1">
      <alignment horizontal="left" vertical="center" shrinkToFit="1"/>
    </xf>
    <xf numFmtId="0" fontId="9" fillId="0" borderId="43" xfId="0" applyFont="1" applyFill="1" applyBorder="1" applyAlignment="1" applyProtection="1">
      <alignment horizontal="center"/>
      <protection locked="0"/>
    </xf>
    <xf numFmtId="0" fontId="9" fillId="0" borderId="44" xfId="0" applyFont="1" applyFill="1" applyBorder="1" applyAlignment="1" applyProtection="1">
      <alignment horizontal="center"/>
      <protection locked="0"/>
    </xf>
    <xf numFmtId="41" fontId="10" fillId="2" borderId="17" xfId="0" applyNumberFormat="1" applyFont="1" applyBorder="1" applyAlignment="1" applyProtection="1">
      <alignment horizontal="center"/>
      <protection/>
    </xf>
    <xf numFmtId="41" fontId="9" fillId="2" borderId="78" xfId="0" applyNumberFormat="1" applyFont="1" applyBorder="1" applyAlignment="1" applyProtection="1">
      <alignment horizontal="center"/>
      <protection locked="0"/>
    </xf>
  </cellXfs>
  <cellStyles count="3">
    <cellStyle name="Normal" xfId="0"/>
    <cellStyle name="Followed Hyperlink" xfId="15"/>
    <cellStyle name="Hyperlink" xfId="16"/>
  </cellStyles>
  <dxfs count="2">
    <dxf>
      <fill>
        <patternFill patternType="none">
          <bgColor indexed="65"/>
        </patternFill>
      </fill>
      <border/>
    </dxf>
    <dxf>
      <fill>
        <patternFill patternType="lightUp">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IR130"/>
  <sheetViews>
    <sheetView showGridLines="0" showOutlineSymbols="0" zoomScale="75" zoomScaleNormal="75" workbookViewId="0" topLeftCell="A1">
      <selection activeCell="H9" sqref="H9"/>
    </sheetView>
  </sheetViews>
  <sheetFormatPr defaultColWidth="8.6640625" defaultRowHeight="15"/>
  <cols>
    <col min="1" max="1" width="11.4453125" style="65" customWidth="1"/>
    <col min="2" max="2" width="23.21484375" style="13" customWidth="1"/>
    <col min="3" max="3" width="25.10546875" style="13" customWidth="1"/>
    <col min="4" max="4" width="11.3359375" style="13" customWidth="1"/>
    <col min="5" max="5" width="12.88671875" style="13" customWidth="1"/>
    <col min="6" max="7" width="11.3359375" style="13" customWidth="1"/>
    <col min="8" max="8" width="11.10546875" style="13" customWidth="1"/>
    <col min="9" max="9" width="11.4453125" style="13" customWidth="1"/>
    <col min="10" max="10" width="16.5546875" style="13" customWidth="1"/>
    <col min="11" max="11" width="10.4453125" style="13" customWidth="1"/>
    <col min="12" max="12" width="10.77734375" style="13" customWidth="1"/>
    <col min="13" max="13" width="14.10546875" style="13" customWidth="1"/>
    <col min="14" max="14" width="10.5546875" style="13" customWidth="1"/>
    <col min="15" max="15" width="9.5546875" style="13" customWidth="1"/>
    <col min="16" max="16" width="11.6640625" style="13" customWidth="1"/>
    <col min="17" max="17" width="11.4453125" style="13" customWidth="1"/>
    <col min="18" max="18" width="8.77734375" style="65" customWidth="1"/>
    <col min="19" max="19" width="20.21484375" style="65" customWidth="1"/>
    <col min="20" max="20" width="26.6640625" style="65" hidden="1" customWidth="1"/>
    <col min="21" max="27" width="26.6640625" style="65" customWidth="1"/>
    <col min="28" max="16384" width="26.6640625" style="13" customWidth="1"/>
  </cols>
  <sheetData>
    <row r="1" spans="1:19" ht="16.5" thickBot="1">
      <c r="A1" s="357"/>
      <c r="B1" s="356"/>
      <c r="C1" s="356"/>
      <c r="D1" s="356"/>
      <c r="E1" s="356"/>
      <c r="F1" s="356"/>
      <c r="G1" s="356"/>
      <c r="H1" s="356"/>
      <c r="I1" s="356"/>
      <c r="J1" s="356"/>
      <c r="K1" s="356"/>
      <c r="L1" s="356"/>
      <c r="M1" s="356"/>
      <c r="N1" s="356"/>
      <c r="O1" s="356"/>
      <c r="P1" s="356"/>
      <c r="Q1" s="356"/>
      <c r="R1" s="357"/>
      <c r="S1" s="357"/>
    </row>
    <row r="2" spans="1:27" ht="19.5" customHeight="1" thickTop="1">
      <c r="A2" s="380"/>
      <c r="B2" s="354" t="s">
        <v>220</v>
      </c>
      <c r="C2" s="354"/>
      <c r="D2" s="354"/>
      <c r="E2" s="355"/>
      <c r="F2" s="493" t="s">
        <v>221</v>
      </c>
      <c r="G2" s="494"/>
      <c r="N2" s="65"/>
      <c r="O2" s="65"/>
      <c r="P2" s="65"/>
      <c r="Q2" s="65"/>
      <c r="S2" s="358"/>
      <c r="X2" s="13"/>
      <c r="Y2" s="13"/>
      <c r="Z2" s="13"/>
      <c r="AA2" s="13"/>
    </row>
    <row r="3" spans="1:27" ht="19.5" customHeight="1">
      <c r="A3" s="369"/>
      <c r="B3" s="396"/>
      <c r="C3" s="396"/>
      <c r="D3" s="396"/>
      <c r="E3" s="397"/>
      <c r="F3" s="495"/>
      <c r="G3" s="397"/>
      <c r="N3" s="65"/>
      <c r="O3" s="65"/>
      <c r="P3" s="65"/>
      <c r="Q3" s="65"/>
      <c r="S3" s="359"/>
      <c r="X3" s="13"/>
      <c r="Y3" s="13"/>
      <c r="Z3" s="13"/>
      <c r="AA3" s="13"/>
    </row>
    <row r="4" spans="1:27" ht="15.75" customHeight="1" thickBot="1">
      <c r="A4" s="363"/>
      <c r="B4" s="364"/>
      <c r="C4" s="282"/>
      <c r="D4" s="282"/>
      <c r="N4" s="66"/>
      <c r="O4" s="67"/>
      <c r="P4" s="68"/>
      <c r="Q4" s="65"/>
      <c r="S4" s="359"/>
      <c r="Y4" s="13"/>
      <c r="Z4" s="13"/>
      <c r="AA4" s="13"/>
    </row>
    <row r="5" spans="1:19" ht="15.75" customHeight="1" thickBot="1">
      <c r="A5" s="369"/>
      <c r="B5" s="498" t="s">
        <v>224</v>
      </c>
      <c r="C5" s="498"/>
      <c r="D5" s="499"/>
      <c r="E5" s="500" t="s">
        <v>225</v>
      </c>
      <c r="F5" s="501"/>
      <c r="G5" s="32"/>
      <c r="H5" s="32"/>
      <c r="I5" s="32"/>
      <c r="Q5" s="66"/>
      <c r="R5" s="67"/>
      <c r="S5" s="360"/>
    </row>
    <row r="6" spans="1:19" ht="15.75" customHeight="1">
      <c r="A6" s="369"/>
      <c r="B6" s="496" t="s">
        <v>153</v>
      </c>
      <c r="C6" s="497"/>
      <c r="D6" s="497"/>
      <c r="E6" s="278">
        <v>2005</v>
      </c>
      <c r="F6" s="280">
        <v>2007</v>
      </c>
      <c r="G6" s="32"/>
      <c r="H6" s="32"/>
      <c r="I6" s="32"/>
      <c r="Q6" s="66"/>
      <c r="R6" s="67"/>
      <c r="S6" s="360"/>
    </row>
    <row r="7" spans="1:27" s="32" customFormat="1" ht="15.75" customHeight="1">
      <c r="A7" s="363"/>
      <c r="B7" s="365"/>
      <c r="Q7" s="66"/>
      <c r="R7" s="67"/>
      <c r="S7" s="360"/>
      <c r="T7" s="283"/>
      <c r="U7" s="283"/>
      <c r="V7" s="283"/>
      <c r="W7" s="283"/>
      <c r="X7" s="283"/>
      <c r="Y7" s="283"/>
      <c r="Z7" s="283"/>
      <c r="AA7" s="283"/>
    </row>
    <row r="8" spans="1:27" ht="15" customHeight="1">
      <c r="A8" s="372"/>
      <c r="B8" s="351" t="s">
        <v>226</v>
      </c>
      <c r="C8" s="154"/>
      <c r="D8" s="155">
        <v>38869</v>
      </c>
      <c r="E8" s="72" t="s">
        <v>227</v>
      </c>
      <c r="F8" s="279">
        <v>1</v>
      </c>
      <c r="G8" s="72" t="s">
        <v>18</v>
      </c>
      <c r="H8" s="281">
        <v>2</v>
      </c>
      <c r="I8" s="14"/>
      <c r="J8" s="14" t="s">
        <v>144</v>
      </c>
      <c r="K8" s="14"/>
      <c r="L8" s="70"/>
      <c r="M8" s="70"/>
      <c r="O8" s="70"/>
      <c r="Q8" s="71">
        <f>IF(F8&lt;&gt;"",F8,"")</f>
        <v>1</v>
      </c>
      <c r="R8" s="72" t="s">
        <v>18</v>
      </c>
      <c r="S8" s="361">
        <v>1</v>
      </c>
      <c r="T8" s="13"/>
      <c r="U8" s="13"/>
      <c r="V8" s="13"/>
      <c r="W8" s="13"/>
      <c r="X8" s="13"/>
      <c r="Y8" s="13"/>
      <c r="Z8" s="13"/>
      <c r="AA8" s="13"/>
    </row>
    <row r="9" spans="1:21" s="18" customFormat="1" ht="3.75" customHeight="1" thickBot="1">
      <c r="A9" s="379"/>
      <c r="B9" s="168"/>
      <c r="C9" s="73"/>
      <c r="D9" s="73"/>
      <c r="E9" s="73"/>
      <c r="F9" s="73"/>
      <c r="G9" s="73"/>
      <c r="H9" s="169"/>
      <c r="I9" s="169"/>
      <c r="J9" s="169"/>
      <c r="K9" s="169"/>
      <c r="L9" s="73"/>
      <c r="M9" s="73"/>
      <c r="N9" s="68"/>
      <c r="O9" s="73"/>
      <c r="P9" s="168"/>
      <c r="Q9" s="170"/>
      <c r="R9" s="170"/>
      <c r="S9" s="360"/>
      <c r="T9" s="48"/>
      <c r="U9" s="48"/>
    </row>
    <row r="10" spans="1:28" ht="15" customHeight="1" thickTop="1">
      <c r="A10" s="377"/>
      <c r="B10" s="177"/>
      <c r="C10" s="175"/>
      <c r="D10" s="175"/>
      <c r="E10" s="175"/>
      <c r="F10" s="175"/>
      <c r="G10" s="176"/>
      <c r="H10" s="176"/>
      <c r="I10" s="176"/>
      <c r="J10" s="176"/>
      <c r="K10" s="176"/>
      <c r="L10" s="176"/>
      <c r="M10" s="176"/>
      <c r="N10" s="177"/>
      <c r="O10" s="178"/>
      <c r="P10" s="177"/>
      <c r="Q10" s="179" t="s">
        <v>20</v>
      </c>
      <c r="R10" s="76"/>
      <c r="S10" s="77"/>
      <c r="T10" s="78"/>
      <c r="U10" s="78"/>
      <c r="AB10" s="19"/>
    </row>
    <row r="11" spans="1:28" ht="21.75" customHeight="1">
      <c r="A11" s="369"/>
      <c r="B11" s="352" t="s">
        <v>97</v>
      </c>
      <c r="C11" s="45"/>
      <c r="D11" s="45"/>
      <c r="E11" s="45"/>
      <c r="F11" s="45"/>
      <c r="G11" s="79"/>
      <c r="H11" s="79"/>
      <c r="I11" s="79"/>
      <c r="J11" s="79"/>
      <c r="K11" s="291" t="s">
        <v>21</v>
      </c>
      <c r="L11" s="292"/>
      <c r="M11" s="83"/>
      <c r="N11" s="44"/>
      <c r="O11" s="79"/>
      <c r="P11" s="44"/>
      <c r="Q11" s="266">
        <f>IF(AER!B3&lt;&gt;"",AER!B3,"")</f>
      </c>
      <c r="R11" s="80"/>
      <c r="S11" s="81"/>
      <c r="T11" s="82"/>
      <c r="U11" s="82"/>
      <c r="AB11" s="19"/>
    </row>
    <row r="12" spans="1:28" ht="18.75" customHeight="1">
      <c r="A12" s="377"/>
      <c r="B12" s="353" t="str">
        <f>IF(AER!B6="Incremental","ANNUAL ESTIMATE OF REQUIREMENTS - FY "&amp;TEXT(AER!F6-1,0)&amp;" "&amp;AER!B6,IF(B6="Standard","Annual Estimate of Requirements-FY "&amp;TEXT(AER!F6,0),"Annual Estimate of Requirements-FY "&amp;TEXT(AER!F6,0)&amp;" "&amp;B6))</f>
        <v>Annual Estimate of Requirements-FY 2007 Standard - Original</v>
      </c>
      <c r="C12" s="83"/>
      <c r="D12" s="83"/>
      <c r="E12" s="83"/>
      <c r="F12" s="83"/>
      <c r="G12" s="79"/>
      <c r="H12" s="79"/>
      <c r="I12" s="79"/>
      <c r="J12" s="79"/>
      <c r="K12" s="291" t="s">
        <v>22</v>
      </c>
      <c r="L12" s="291"/>
      <c r="M12" s="83"/>
      <c r="N12" s="44"/>
      <c r="O12" s="79"/>
      <c r="P12" s="44"/>
      <c r="Q12" s="75" t="s">
        <v>23</v>
      </c>
      <c r="R12" s="80"/>
      <c r="S12" s="81"/>
      <c r="T12" s="82"/>
      <c r="U12" s="82"/>
      <c r="AB12" s="19"/>
    </row>
    <row r="13" spans="1:27" ht="24" customHeight="1">
      <c r="A13" s="370" t="s">
        <v>19</v>
      </c>
      <c r="B13" s="84"/>
      <c r="C13" s="84"/>
      <c r="D13" s="84"/>
      <c r="E13" s="83"/>
      <c r="F13" s="84"/>
      <c r="G13" s="85"/>
      <c r="H13" s="85"/>
      <c r="I13" s="85"/>
      <c r="J13" s="85"/>
      <c r="K13" s="85"/>
      <c r="L13" s="85"/>
      <c r="M13" s="79"/>
      <c r="N13" s="44"/>
      <c r="O13" s="79"/>
      <c r="P13" s="46"/>
      <c r="Q13" s="151">
        <f>IF(AER!F3&lt;&gt;"",AER!F3,"")</f>
      </c>
      <c r="R13" s="86"/>
      <c r="S13" s="87"/>
      <c r="T13" s="38"/>
      <c r="U13" s="38"/>
      <c r="V13" s="38"/>
      <c r="W13" s="38"/>
      <c r="X13" s="38"/>
      <c r="Y13" s="38"/>
      <c r="Z13" s="38"/>
      <c r="AA13" s="38"/>
    </row>
    <row r="14" spans="1:27" s="35" customFormat="1" ht="15.75" customHeight="1">
      <c r="A14" s="490" t="s">
        <v>9</v>
      </c>
      <c r="B14" s="429" t="s">
        <v>189</v>
      </c>
      <c r="C14" s="432" t="s">
        <v>190</v>
      </c>
      <c r="D14" s="88" t="s">
        <v>231</v>
      </c>
      <c r="E14" s="89" t="s">
        <v>24</v>
      </c>
      <c r="F14" s="90" t="s">
        <v>25</v>
      </c>
      <c r="G14" s="91" t="s">
        <v>233</v>
      </c>
      <c r="H14" s="92" t="s">
        <v>26</v>
      </c>
      <c r="I14" s="93" t="s">
        <v>27</v>
      </c>
      <c r="J14" s="94"/>
      <c r="K14" s="94"/>
      <c r="L14" s="94"/>
      <c r="M14" s="95"/>
      <c r="N14" s="33"/>
      <c r="O14" s="95"/>
      <c r="P14" s="94"/>
      <c r="Q14" s="34"/>
      <c r="R14" s="96"/>
      <c r="S14" s="97"/>
      <c r="T14" s="98"/>
      <c r="U14" s="98"/>
      <c r="V14" s="98"/>
      <c r="W14" s="98"/>
      <c r="X14" s="98"/>
      <c r="Y14" s="98"/>
      <c r="Z14" s="99"/>
      <c r="AA14" s="99"/>
    </row>
    <row r="15" spans="1:27" s="35" customFormat="1" ht="19.5" customHeight="1">
      <c r="A15" s="491"/>
      <c r="B15" s="430"/>
      <c r="C15" s="433"/>
      <c r="D15" s="420" t="s">
        <v>130</v>
      </c>
      <c r="E15" s="422" t="s">
        <v>34</v>
      </c>
      <c r="F15" s="473" t="s">
        <v>132</v>
      </c>
      <c r="G15" s="408" t="s">
        <v>133</v>
      </c>
      <c r="H15" s="101" t="s">
        <v>28</v>
      </c>
      <c r="I15" s="470"/>
      <c r="J15" s="472"/>
      <c r="K15" s="470"/>
      <c r="L15" s="471"/>
      <c r="M15" s="472"/>
      <c r="N15" s="470"/>
      <c r="O15" s="471"/>
      <c r="P15" s="472"/>
      <c r="Q15" s="102" t="s">
        <v>125</v>
      </c>
      <c r="R15" s="101"/>
      <c r="S15" s="103"/>
      <c r="T15" s="104"/>
      <c r="U15" s="104"/>
      <c r="V15" s="104"/>
      <c r="W15" s="104"/>
      <c r="X15" s="104"/>
      <c r="Y15" s="104"/>
      <c r="Z15" s="104"/>
      <c r="AA15" s="99"/>
    </row>
    <row r="16" spans="1:27" s="35" customFormat="1" ht="47.25" customHeight="1">
      <c r="A16" s="491"/>
      <c r="B16" s="430"/>
      <c r="C16" s="433"/>
      <c r="D16" s="420"/>
      <c r="E16" s="422"/>
      <c r="F16" s="473"/>
      <c r="G16" s="408"/>
      <c r="H16" s="105" t="s">
        <v>29</v>
      </c>
      <c r="I16" s="105" t="s">
        <v>30</v>
      </c>
      <c r="J16" s="105" t="s">
        <v>31</v>
      </c>
      <c r="K16" s="105" t="s">
        <v>29</v>
      </c>
      <c r="L16" s="105" t="s">
        <v>30</v>
      </c>
      <c r="M16" s="105" t="s">
        <v>31</v>
      </c>
      <c r="N16" s="105" t="s">
        <v>29</v>
      </c>
      <c r="O16" s="105" t="s">
        <v>30</v>
      </c>
      <c r="P16" s="105" t="s">
        <v>31</v>
      </c>
      <c r="Q16" s="105" t="s">
        <v>29</v>
      </c>
      <c r="R16" s="105" t="s">
        <v>30</v>
      </c>
      <c r="S16" s="106" t="s">
        <v>31</v>
      </c>
      <c r="T16" s="99"/>
      <c r="U16" s="99"/>
      <c r="V16" s="99"/>
      <c r="W16" s="99"/>
      <c r="X16" s="99"/>
      <c r="Y16" s="99"/>
      <c r="Z16" s="99"/>
      <c r="AA16" s="99"/>
    </row>
    <row r="17" spans="1:27" s="48" customFormat="1" ht="15.75" customHeight="1">
      <c r="A17" s="491"/>
      <c r="B17" s="430"/>
      <c r="C17" s="433"/>
      <c r="D17" s="420"/>
      <c r="E17" s="422"/>
      <c r="F17" s="473"/>
      <c r="G17" s="408"/>
      <c r="H17" s="408" t="s">
        <v>134</v>
      </c>
      <c r="I17" s="408" t="s">
        <v>145</v>
      </c>
      <c r="J17" s="100" t="s">
        <v>32</v>
      </c>
      <c r="K17" s="408" t="s">
        <v>134</v>
      </c>
      <c r="L17" s="410" t="s">
        <v>146</v>
      </c>
      <c r="M17" s="100" t="s">
        <v>32</v>
      </c>
      <c r="N17" s="408" t="s">
        <v>134</v>
      </c>
      <c r="O17" s="410" t="s">
        <v>146</v>
      </c>
      <c r="P17" s="100" t="s">
        <v>32</v>
      </c>
      <c r="Q17" s="408" t="s">
        <v>134</v>
      </c>
      <c r="R17" s="410" t="s">
        <v>146</v>
      </c>
      <c r="S17" s="107" t="s">
        <v>32</v>
      </c>
      <c r="T17" s="108"/>
      <c r="U17" s="108"/>
      <c r="V17" s="108"/>
      <c r="W17" s="108"/>
      <c r="X17" s="108"/>
      <c r="Y17" s="108"/>
      <c r="Z17" s="108"/>
      <c r="AA17" s="108"/>
    </row>
    <row r="18" spans="1:27" s="48" customFormat="1" ht="31.5" customHeight="1">
      <c r="A18" s="492"/>
      <c r="B18" s="431"/>
      <c r="C18" s="434"/>
      <c r="D18" s="421"/>
      <c r="E18" s="423"/>
      <c r="F18" s="474"/>
      <c r="G18" s="409"/>
      <c r="H18" s="409"/>
      <c r="I18" s="409"/>
      <c r="J18" s="100" t="s">
        <v>35</v>
      </c>
      <c r="K18" s="409"/>
      <c r="L18" s="411"/>
      <c r="M18" s="109" t="s">
        <v>35</v>
      </c>
      <c r="N18" s="409"/>
      <c r="O18" s="411"/>
      <c r="P18" s="109" t="s">
        <v>35</v>
      </c>
      <c r="Q18" s="409"/>
      <c r="R18" s="411"/>
      <c r="S18" s="110" t="s">
        <v>35</v>
      </c>
      <c r="T18" s="108"/>
      <c r="U18" s="108"/>
      <c r="V18" s="108"/>
      <c r="W18" s="108"/>
      <c r="X18" s="108"/>
      <c r="Y18" s="108"/>
      <c r="Z18" s="108"/>
      <c r="AA18" s="108"/>
    </row>
    <row r="19" spans="1:27" s="37" customFormat="1" ht="24.75" customHeight="1">
      <c r="A19" s="378"/>
      <c r="B19" s="256"/>
      <c r="C19" s="49"/>
      <c r="D19" s="50"/>
      <c r="E19" s="53"/>
      <c r="F19" s="51"/>
      <c r="G19" s="51"/>
      <c r="H19" s="53"/>
      <c r="I19" s="262"/>
      <c r="J19" s="258">
        <f aca="true" t="shared" si="0" ref="J19:J30">ROUND(+IF(H19="",(I19*F19*E19)/1000,(H19*I19*F19)/1000),0)</f>
        <v>0</v>
      </c>
      <c r="K19" s="53"/>
      <c r="L19" s="52"/>
      <c r="M19" s="213">
        <f aca="true" t="shared" si="1" ref="M19:M30">ROUND(+IF(K19="",($L19*$E19*$F19)/1000,($K19*$L19*$F19)/1000),0)</f>
        <v>0</v>
      </c>
      <c r="N19" s="53"/>
      <c r="O19" s="52"/>
      <c r="P19" s="213">
        <f aca="true" t="shared" si="2" ref="P19:P30">ROUND(+(IF(N19="",($O19*$E19*$F19)/1000,($N19*$O19*$F19)/1000)),0)</f>
        <v>0</v>
      </c>
      <c r="Q19" s="54">
        <f>IF(E19&lt;&gt;"",E19,"")</f>
      </c>
      <c r="R19" s="164" t="s">
        <v>131</v>
      </c>
      <c r="S19" s="222">
        <f>J19+M19+P19</f>
        <v>0</v>
      </c>
      <c r="T19" s="36" t="s">
        <v>151</v>
      </c>
      <c r="U19" s="36"/>
      <c r="V19" s="36"/>
      <c r="W19" s="36"/>
      <c r="X19" s="36"/>
      <c r="Y19" s="36"/>
      <c r="Z19" s="36"/>
      <c r="AA19" s="36"/>
    </row>
    <row r="20" spans="1:27" s="37" customFormat="1" ht="24.75" customHeight="1">
      <c r="A20" s="374"/>
      <c r="B20" s="264"/>
      <c r="C20" s="152"/>
      <c r="D20" s="207"/>
      <c r="E20" s="296"/>
      <c r="F20" s="295"/>
      <c r="G20" s="295"/>
      <c r="H20" s="296"/>
      <c r="I20" s="263"/>
      <c r="J20" s="259">
        <f t="shared" si="0"/>
        <v>0</v>
      </c>
      <c r="K20" s="296"/>
      <c r="L20" s="205"/>
      <c r="M20" s="214">
        <f t="shared" si="1"/>
        <v>0</v>
      </c>
      <c r="N20" s="296"/>
      <c r="O20" s="205"/>
      <c r="P20" s="214">
        <f t="shared" si="2"/>
        <v>0</v>
      </c>
      <c r="Q20" s="157">
        <f aca="true" t="shared" si="3" ref="Q20:Q26">IF(E20&lt;&gt;"",E20,"")</f>
      </c>
      <c r="R20" s="163" t="s">
        <v>131</v>
      </c>
      <c r="S20" s="223">
        <f aca="true" t="shared" si="4" ref="S20:S31">J20+M20+P20</f>
        <v>0</v>
      </c>
      <c r="T20" s="36" t="s">
        <v>152</v>
      </c>
      <c r="U20" s="36"/>
      <c r="V20" s="36"/>
      <c r="W20" s="36"/>
      <c r="X20" s="36"/>
      <c r="Y20" s="36"/>
      <c r="Z20" s="36"/>
      <c r="AA20" s="36"/>
    </row>
    <row r="21" spans="1:27" s="37" customFormat="1" ht="24.75" customHeight="1">
      <c r="A21" s="375"/>
      <c r="B21" s="256"/>
      <c r="C21" s="49"/>
      <c r="D21" s="50"/>
      <c r="E21" s="51"/>
      <c r="F21" s="51"/>
      <c r="G21" s="51"/>
      <c r="H21" s="51"/>
      <c r="I21" s="262"/>
      <c r="J21" s="258">
        <f t="shared" si="0"/>
        <v>0</v>
      </c>
      <c r="K21" s="51"/>
      <c r="L21" s="52"/>
      <c r="M21" s="213">
        <f t="shared" si="1"/>
        <v>0</v>
      </c>
      <c r="N21" s="51"/>
      <c r="O21" s="52"/>
      <c r="P21" s="213">
        <f t="shared" si="2"/>
        <v>0</v>
      </c>
      <c r="Q21" s="54">
        <f t="shared" si="3"/>
      </c>
      <c r="R21" s="164" t="s">
        <v>131</v>
      </c>
      <c r="S21" s="222">
        <f t="shared" si="4"/>
        <v>0</v>
      </c>
      <c r="T21" s="36"/>
      <c r="U21" s="39"/>
      <c r="V21" s="38"/>
      <c r="W21" s="38"/>
      <c r="X21" s="38"/>
      <c r="Y21" s="38"/>
      <c r="Z21" s="38"/>
      <c r="AA21" s="38"/>
    </row>
    <row r="22" spans="1:27" s="37" customFormat="1" ht="24.75" customHeight="1">
      <c r="A22" s="374"/>
      <c r="B22" s="264"/>
      <c r="C22" s="152"/>
      <c r="D22" s="57"/>
      <c r="E22" s="192"/>
      <c r="F22" s="192"/>
      <c r="G22" s="58"/>
      <c r="H22" s="204"/>
      <c r="I22" s="263"/>
      <c r="J22" s="259">
        <f t="shared" si="0"/>
        <v>0</v>
      </c>
      <c r="K22" s="206"/>
      <c r="L22" s="205"/>
      <c r="M22" s="214">
        <f t="shared" si="1"/>
        <v>0</v>
      </c>
      <c r="N22" s="204"/>
      <c r="O22" s="205"/>
      <c r="P22" s="214">
        <f t="shared" si="2"/>
        <v>0</v>
      </c>
      <c r="Q22" s="157">
        <f t="shared" si="3"/>
      </c>
      <c r="R22" s="163" t="s">
        <v>131</v>
      </c>
      <c r="S22" s="223">
        <f t="shared" si="4"/>
        <v>0</v>
      </c>
      <c r="T22" s="36"/>
      <c r="U22" s="40"/>
      <c r="V22" s="40"/>
      <c r="W22" s="40"/>
      <c r="X22" s="41"/>
      <c r="Y22" s="40"/>
      <c r="Z22" s="36"/>
      <c r="AA22" s="36"/>
    </row>
    <row r="23" spans="1:27" s="37" customFormat="1" ht="24.75" customHeight="1">
      <c r="A23" s="375"/>
      <c r="B23" s="256"/>
      <c r="C23" s="49"/>
      <c r="D23" s="60"/>
      <c r="E23" s="51"/>
      <c r="F23" s="51"/>
      <c r="G23" s="61"/>
      <c r="H23" s="61"/>
      <c r="I23" s="262"/>
      <c r="J23" s="258">
        <f t="shared" si="0"/>
        <v>0</v>
      </c>
      <c r="K23" s="256"/>
      <c r="L23" s="52"/>
      <c r="M23" s="213">
        <f t="shared" si="1"/>
        <v>0</v>
      </c>
      <c r="N23" s="61"/>
      <c r="O23" s="52"/>
      <c r="P23" s="213">
        <f t="shared" si="2"/>
        <v>0</v>
      </c>
      <c r="Q23" s="54">
        <f t="shared" si="3"/>
      </c>
      <c r="R23" s="164" t="s">
        <v>131</v>
      </c>
      <c r="S23" s="222">
        <f t="shared" si="4"/>
        <v>0</v>
      </c>
      <c r="T23" s="36"/>
      <c r="U23" s="42"/>
      <c r="V23" s="42"/>
      <c r="W23" s="42"/>
      <c r="X23" s="43"/>
      <c r="Y23" s="42"/>
      <c r="Z23" s="42"/>
      <c r="AA23" s="36"/>
    </row>
    <row r="24" spans="1:27" s="230" customFormat="1" ht="24.75" customHeight="1">
      <c r="A24" s="374"/>
      <c r="B24" s="264"/>
      <c r="C24" s="152"/>
      <c r="D24" s="227"/>
      <c r="E24" s="192"/>
      <c r="F24" s="192"/>
      <c r="G24" s="228"/>
      <c r="H24" s="228"/>
      <c r="I24" s="263"/>
      <c r="J24" s="259">
        <f t="shared" si="0"/>
        <v>0</v>
      </c>
      <c r="K24" s="264"/>
      <c r="L24" s="205"/>
      <c r="M24" s="214">
        <f t="shared" si="1"/>
        <v>0</v>
      </c>
      <c r="N24" s="228"/>
      <c r="O24" s="205"/>
      <c r="P24" s="214">
        <f t="shared" si="2"/>
        <v>0</v>
      </c>
      <c r="Q24" s="157">
        <f t="shared" si="3"/>
      </c>
      <c r="R24" s="163" t="s">
        <v>131</v>
      </c>
      <c r="S24" s="223">
        <f t="shared" si="4"/>
        <v>0</v>
      </c>
      <c r="T24" s="229"/>
      <c r="U24" s="229"/>
      <c r="V24" s="229"/>
      <c r="W24" s="229"/>
      <c r="X24" s="229"/>
      <c r="Y24" s="229"/>
      <c r="Z24" s="229"/>
      <c r="AA24" s="229"/>
    </row>
    <row r="25" spans="1:27" s="37" customFormat="1" ht="24.75" customHeight="1">
      <c r="A25" s="375"/>
      <c r="B25" s="256"/>
      <c r="C25" s="49"/>
      <c r="D25" s="60"/>
      <c r="E25" s="51"/>
      <c r="F25" s="51"/>
      <c r="G25" s="61"/>
      <c r="H25" s="61"/>
      <c r="I25" s="262"/>
      <c r="J25" s="258">
        <f t="shared" si="0"/>
        <v>0</v>
      </c>
      <c r="K25" s="256"/>
      <c r="L25" s="52"/>
      <c r="M25" s="213">
        <f t="shared" si="1"/>
        <v>0</v>
      </c>
      <c r="N25" s="61"/>
      <c r="O25" s="52"/>
      <c r="P25" s="213">
        <f t="shared" si="2"/>
        <v>0</v>
      </c>
      <c r="Q25" s="54">
        <f t="shared" si="3"/>
      </c>
      <c r="R25" s="164" t="s">
        <v>131</v>
      </c>
      <c r="S25" s="222">
        <f t="shared" si="4"/>
        <v>0</v>
      </c>
      <c r="T25" s="36"/>
      <c r="U25" s="36"/>
      <c r="V25" s="36"/>
      <c r="W25" s="36"/>
      <c r="X25" s="36"/>
      <c r="Y25" s="36"/>
      <c r="Z25" s="36"/>
      <c r="AA25" s="36"/>
    </row>
    <row r="26" spans="1:27" s="230" customFormat="1" ht="24.75" customHeight="1">
      <c r="A26" s="374"/>
      <c r="B26" s="264"/>
      <c r="C26" s="152"/>
      <c r="D26" s="227"/>
      <c r="E26" s="192"/>
      <c r="F26" s="192"/>
      <c r="G26" s="228"/>
      <c r="H26" s="228"/>
      <c r="I26" s="263"/>
      <c r="J26" s="259">
        <f t="shared" si="0"/>
        <v>0</v>
      </c>
      <c r="K26" s="264"/>
      <c r="L26" s="205"/>
      <c r="M26" s="214">
        <f t="shared" si="1"/>
        <v>0</v>
      </c>
      <c r="N26" s="228"/>
      <c r="O26" s="205"/>
      <c r="P26" s="214">
        <f t="shared" si="2"/>
        <v>0</v>
      </c>
      <c r="Q26" s="157">
        <f t="shared" si="3"/>
      </c>
      <c r="R26" s="163" t="s">
        <v>131</v>
      </c>
      <c r="S26" s="223">
        <f t="shared" si="4"/>
        <v>0</v>
      </c>
      <c r="T26" s="229"/>
      <c r="U26" s="229"/>
      <c r="V26" s="229"/>
      <c r="W26" s="229"/>
      <c r="X26" s="229"/>
      <c r="Y26" s="229"/>
      <c r="Z26" s="229"/>
      <c r="AA26" s="229"/>
    </row>
    <row r="27" spans="1:27" s="37" customFormat="1" ht="24.75" customHeight="1">
      <c r="A27" s="375"/>
      <c r="B27" s="256"/>
      <c r="C27" s="49"/>
      <c r="D27" s="60"/>
      <c r="E27" s="51"/>
      <c r="F27" s="51"/>
      <c r="G27" s="61"/>
      <c r="H27" s="61"/>
      <c r="I27" s="262"/>
      <c r="J27" s="258">
        <f t="shared" si="0"/>
        <v>0</v>
      </c>
      <c r="K27" s="256"/>
      <c r="L27" s="52"/>
      <c r="M27" s="213">
        <f t="shared" si="1"/>
        <v>0</v>
      </c>
      <c r="N27" s="61"/>
      <c r="O27" s="52"/>
      <c r="P27" s="213">
        <f t="shared" si="2"/>
        <v>0</v>
      </c>
      <c r="Q27" s="54">
        <f>IF(E27&lt;&gt;"",E27,"")</f>
      </c>
      <c r="R27" s="164" t="s">
        <v>131</v>
      </c>
      <c r="S27" s="222">
        <f>J27+M27+P27</f>
        <v>0</v>
      </c>
      <c r="T27" s="36"/>
      <c r="U27" s="36"/>
      <c r="V27" s="36"/>
      <c r="W27" s="36"/>
      <c r="X27" s="36"/>
      <c r="Y27" s="36"/>
      <c r="Z27" s="36"/>
      <c r="AA27" s="36"/>
    </row>
    <row r="28" spans="1:27" s="230" customFormat="1" ht="24.75" customHeight="1">
      <c r="A28" s="374"/>
      <c r="B28" s="264"/>
      <c r="C28" s="152"/>
      <c r="D28" s="227"/>
      <c r="E28" s="192"/>
      <c r="F28" s="192"/>
      <c r="G28" s="228"/>
      <c r="H28" s="228"/>
      <c r="I28" s="263"/>
      <c r="J28" s="259">
        <f t="shared" si="0"/>
        <v>0</v>
      </c>
      <c r="K28" s="264"/>
      <c r="L28" s="205"/>
      <c r="M28" s="214">
        <f t="shared" si="1"/>
        <v>0</v>
      </c>
      <c r="N28" s="228"/>
      <c r="O28" s="205"/>
      <c r="P28" s="214">
        <f t="shared" si="2"/>
        <v>0</v>
      </c>
      <c r="Q28" s="157">
        <f>IF(E28&lt;&gt;"",E28,"")</f>
      </c>
      <c r="R28" s="163" t="s">
        <v>131</v>
      </c>
      <c r="S28" s="223">
        <f>J28+M28+P28</f>
        <v>0</v>
      </c>
      <c r="T28" s="229"/>
      <c r="U28" s="229"/>
      <c r="V28" s="229"/>
      <c r="W28" s="229"/>
      <c r="X28" s="229"/>
      <c r="Y28" s="229"/>
      <c r="Z28" s="229"/>
      <c r="AA28" s="229"/>
    </row>
    <row r="29" spans="1:27" s="37" customFormat="1" ht="24.75" customHeight="1">
      <c r="A29" s="375"/>
      <c r="B29" s="256"/>
      <c r="C29" s="49"/>
      <c r="D29" s="60"/>
      <c r="E29" s="51"/>
      <c r="F29" s="51"/>
      <c r="G29" s="61"/>
      <c r="H29" s="61"/>
      <c r="I29" s="262"/>
      <c r="J29" s="258">
        <f t="shared" si="0"/>
        <v>0</v>
      </c>
      <c r="K29" s="256"/>
      <c r="L29" s="52"/>
      <c r="M29" s="213">
        <f t="shared" si="1"/>
        <v>0</v>
      </c>
      <c r="N29" s="61"/>
      <c r="O29" s="52"/>
      <c r="P29" s="213">
        <f t="shared" si="2"/>
        <v>0</v>
      </c>
      <c r="Q29" s="54">
        <f>IF(E29&lt;&gt;"",E29,"")</f>
      </c>
      <c r="R29" s="164" t="s">
        <v>131</v>
      </c>
      <c r="S29" s="222">
        <f>J29+M29+P29</f>
        <v>0</v>
      </c>
      <c r="T29" s="39"/>
      <c r="U29" s="39"/>
      <c r="V29" s="38"/>
      <c r="W29" s="38"/>
      <c r="X29" s="38"/>
      <c r="Y29" s="38"/>
      <c r="Z29" s="38"/>
      <c r="AA29" s="38"/>
    </row>
    <row r="30" spans="1:27" s="230" customFormat="1" ht="24.75" customHeight="1">
      <c r="A30" s="374"/>
      <c r="B30" s="264"/>
      <c r="C30" s="152"/>
      <c r="D30" s="227"/>
      <c r="E30" s="192"/>
      <c r="F30" s="192"/>
      <c r="G30" s="228"/>
      <c r="H30" s="228"/>
      <c r="I30" s="263"/>
      <c r="J30" s="259">
        <f t="shared" si="0"/>
        <v>0</v>
      </c>
      <c r="K30" s="264"/>
      <c r="L30" s="205"/>
      <c r="M30" s="214">
        <f t="shared" si="1"/>
        <v>0</v>
      </c>
      <c r="N30" s="228"/>
      <c r="O30" s="205"/>
      <c r="P30" s="214">
        <f t="shared" si="2"/>
        <v>0</v>
      </c>
      <c r="Q30" s="157">
        <f>IF(E30&lt;&gt;"",E30,"")</f>
      </c>
      <c r="R30" s="163" t="s">
        <v>131</v>
      </c>
      <c r="S30" s="223">
        <f>J30+M30+P30</f>
        <v>0</v>
      </c>
      <c r="T30" s="229"/>
      <c r="U30" s="231"/>
      <c r="V30" s="231"/>
      <c r="W30" s="231"/>
      <c r="X30" s="231"/>
      <c r="Y30" s="231"/>
      <c r="Z30" s="229"/>
      <c r="AA30" s="229"/>
    </row>
    <row r="31" spans="1:27" s="37" customFormat="1" ht="24.75" customHeight="1">
      <c r="A31" s="376"/>
      <c r="B31" s="345" t="s">
        <v>147</v>
      </c>
      <c r="C31" s="165"/>
      <c r="D31" s="165"/>
      <c r="E31" s="166"/>
      <c r="F31" s="166"/>
      <c r="G31" s="166"/>
      <c r="H31" s="166"/>
      <c r="I31" s="167"/>
      <c r="J31" s="63"/>
      <c r="K31" s="265"/>
      <c r="L31" s="156"/>
      <c r="M31" s="63"/>
      <c r="N31" s="166"/>
      <c r="O31" s="156"/>
      <c r="P31" s="53"/>
      <c r="Q31" s="162">
        <f>IF(E31&lt;&gt;"",E31,"")</f>
      </c>
      <c r="R31" s="156"/>
      <c r="S31" s="222">
        <f t="shared" si="4"/>
        <v>0</v>
      </c>
      <c r="T31" s="42"/>
      <c r="U31" s="42"/>
      <c r="V31" s="42"/>
      <c r="W31" s="42"/>
      <c r="X31" s="42"/>
      <c r="Y31" s="42"/>
      <c r="Z31" s="42"/>
      <c r="AA31" s="36"/>
    </row>
    <row r="32" spans="1:27" s="202" customFormat="1" ht="18" customHeight="1">
      <c r="A32" s="373"/>
      <c r="B32" s="346" t="s">
        <v>61</v>
      </c>
      <c r="C32" s="193"/>
      <c r="D32" s="194"/>
      <c r="E32" s="343"/>
      <c r="F32" s="196"/>
      <c r="G32" s="196"/>
      <c r="H32" s="343"/>
      <c r="I32" s="196"/>
      <c r="J32" s="196"/>
      <c r="K32" s="343"/>
      <c r="L32" s="197"/>
      <c r="M32" s="197"/>
      <c r="N32" s="195"/>
      <c r="O32" s="198"/>
      <c r="P32" s="197"/>
      <c r="Q32" s="343"/>
      <c r="R32" s="199"/>
      <c r="S32" s="200"/>
      <c r="T32" s="201"/>
      <c r="U32" s="201"/>
      <c r="V32" s="201"/>
      <c r="W32" s="201"/>
      <c r="X32" s="201"/>
      <c r="Y32" s="201"/>
      <c r="Z32" s="201"/>
      <c r="AA32" s="201"/>
    </row>
    <row r="33" spans="1:27" s="37" customFormat="1" ht="15" customHeight="1">
      <c r="A33" s="368"/>
      <c r="B33" s="435" t="str">
        <f>"8. TOTAL REQUIREMENTS FOR FY "&amp;TEXT(AER!F6,0)</f>
        <v>8. TOTAL REQUIREMENTS FOR FY 2007</v>
      </c>
      <c r="C33" s="435"/>
      <c r="D33" s="435"/>
      <c r="E33" s="435"/>
      <c r="F33" s="435"/>
      <c r="G33" s="436"/>
      <c r="H33" s="159"/>
      <c r="I33" s="404">
        <f>SUM(J19:J31)</f>
        <v>0</v>
      </c>
      <c r="J33" s="405"/>
      <c r="K33" s="159"/>
      <c r="L33" s="404">
        <f>SUM(M19:M31)</f>
        <v>0</v>
      </c>
      <c r="M33" s="405"/>
      <c r="N33" s="159"/>
      <c r="O33" s="404">
        <f>SUM(P19:P31)</f>
        <v>0</v>
      </c>
      <c r="P33" s="405"/>
      <c r="Q33" s="416" t="s">
        <v>135</v>
      </c>
      <c r="R33" s="416"/>
      <c r="S33" s="284">
        <f>SUM(S19:S31)</f>
        <v>0</v>
      </c>
      <c r="T33" s="39"/>
      <c r="U33" s="36"/>
      <c r="V33" s="36"/>
      <c r="W33" s="36"/>
      <c r="X33" s="36"/>
      <c r="Y33" s="36"/>
      <c r="Z33" s="36"/>
      <c r="AA33" s="36"/>
    </row>
    <row r="34" spans="1:27" s="37" customFormat="1" ht="14.25" customHeight="1">
      <c r="A34" s="368"/>
      <c r="B34" s="437"/>
      <c r="C34" s="437"/>
      <c r="D34" s="437"/>
      <c r="E34" s="437"/>
      <c r="F34" s="437"/>
      <c r="G34" s="438"/>
      <c r="H34" s="160"/>
      <c r="I34" s="406"/>
      <c r="J34" s="407"/>
      <c r="K34" s="160"/>
      <c r="L34" s="406"/>
      <c r="M34" s="407"/>
      <c r="N34" s="160"/>
      <c r="O34" s="406"/>
      <c r="P34" s="407"/>
      <c r="Q34" s="416" t="s">
        <v>136</v>
      </c>
      <c r="R34" s="416"/>
      <c r="S34" s="226"/>
      <c r="T34" s="36"/>
      <c r="U34" s="36"/>
      <c r="V34" s="36"/>
      <c r="W34" s="36"/>
      <c r="X34" s="36"/>
      <c r="Y34" s="36"/>
      <c r="Z34" s="36"/>
      <c r="AA34" s="36"/>
    </row>
    <row r="35" spans="1:27" ht="30" customHeight="1">
      <c r="A35" s="372"/>
      <c r="B35" s="477" t="s">
        <v>47</v>
      </c>
      <c r="C35" s="477"/>
      <c r="D35" s="477"/>
      <c r="E35" s="477"/>
      <c r="F35" s="477"/>
      <c r="G35" s="478"/>
      <c r="H35" s="116"/>
      <c r="I35" s="117"/>
      <c r="J35" s="118"/>
      <c r="K35" s="119"/>
      <c r="L35" s="120"/>
      <c r="M35" s="120"/>
      <c r="N35" s="121"/>
      <c r="O35" s="122"/>
      <c r="P35" s="123"/>
      <c r="Q35" s="124"/>
      <c r="R35" s="125"/>
      <c r="S35" s="126"/>
      <c r="T35" s="13"/>
      <c r="U35" s="13"/>
      <c r="V35" s="13"/>
      <c r="W35" s="13"/>
      <c r="X35" s="13"/>
      <c r="Y35" s="13"/>
      <c r="Z35" s="13"/>
      <c r="AA35" s="13"/>
    </row>
    <row r="36" spans="1:27" s="37" customFormat="1" ht="24.75" customHeight="1">
      <c r="A36" s="370"/>
      <c r="B36" s="475" t="str">
        <f>"9.    Quantity on Hand September 30, "&amp;TEXT(AER!F6-2,0)</f>
        <v>9.    Quantity on Hand September 30, 2005</v>
      </c>
      <c r="C36" s="475"/>
      <c r="D36" s="475"/>
      <c r="E36" s="475"/>
      <c r="F36" s="475"/>
      <c r="G36" s="476"/>
      <c r="H36" s="413"/>
      <c r="I36" s="414"/>
      <c r="J36" s="415"/>
      <c r="K36" s="414"/>
      <c r="L36" s="414"/>
      <c r="M36" s="414"/>
      <c r="N36" s="413"/>
      <c r="O36" s="414"/>
      <c r="P36" s="415"/>
      <c r="Q36" s="398">
        <f>N36+K36+H36</f>
        <v>0</v>
      </c>
      <c r="R36" s="399"/>
      <c r="S36" s="400"/>
      <c r="T36" s="39"/>
      <c r="U36" s="39"/>
      <c r="V36" s="38"/>
      <c r="W36" s="38"/>
      <c r="X36" s="38"/>
      <c r="Y36" s="38"/>
      <c r="Z36" s="38"/>
      <c r="AA36" s="38"/>
    </row>
    <row r="37" spans="1:27" s="37" customFormat="1" ht="24.75" customHeight="1">
      <c r="A37" s="366"/>
      <c r="B37" s="424" t="str">
        <f>"10.  Quantity Received October 1, 2003 through February 28, "&amp;TEXT(AER!F6-1,0)</f>
        <v>10.  Quantity Received October 1, 2003 through February 28, 2006</v>
      </c>
      <c r="C37" s="424"/>
      <c r="D37" s="424"/>
      <c r="E37" s="424"/>
      <c r="F37" s="424"/>
      <c r="G37" s="425"/>
      <c r="H37" s="401">
        <f>H38+H39</f>
        <v>0</v>
      </c>
      <c r="I37" s="402"/>
      <c r="J37" s="412"/>
      <c r="K37" s="401">
        <f>K38+K39</f>
        <v>0</v>
      </c>
      <c r="L37" s="402"/>
      <c r="M37" s="412"/>
      <c r="N37" s="401">
        <f>N38+N39</f>
        <v>0</v>
      </c>
      <c r="O37" s="402"/>
      <c r="P37" s="412"/>
      <c r="Q37" s="401">
        <f>Q38+Q39</f>
        <v>0</v>
      </c>
      <c r="R37" s="402"/>
      <c r="S37" s="403"/>
      <c r="T37" s="40"/>
      <c r="U37" s="40"/>
      <c r="V37" s="40"/>
      <c r="W37" s="40"/>
      <c r="X37" s="40"/>
      <c r="Y37" s="40"/>
      <c r="Z37" s="36"/>
      <c r="AA37" s="36"/>
    </row>
    <row r="38" spans="1:27" s="37" customFormat="1" ht="24.75" customHeight="1">
      <c r="A38" s="367"/>
      <c r="B38" s="463" t="str">
        <f>"       10a.  From FY "&amp;TEXT(AER!F6-2,0)&amp;" Approval"</f>
        <v>       10a.  From FY 2005 Approval</v>
      </c>
      <c r="C38" s="463"/>
      <c r="D38" s="463"/>
      <c r="E38" s="463"/>
      <c r="F38" s="463"/>
      <c r="G38" s="464"/>
      <c r="H38" s="456"/>
      <c r="I38" s="457"/>
      <c r="J38" s="458"/>
      <c r="K38" s="456"/>
      <c r="L38" s="457"/>
      <c r="M38" s="458"/>
      <c r="N38" s="456"/>
      <c r="O38" s="457"/>
      <c r="P38" s="458"/>
      <c r="Q38" s="456"/>
      <c r="R38" s="457"/>
      <c r="S38" s="469"/>
      <c r="T38" s="42"/>
      <c r="U38" s="42"/>
      <c r="V38" s="42"/>
      <c r="W38" s="42"/>
      <c r="X38" s="42"/>
      <c r="Y38" s="42"/>
      <c r="Z38" s="42"/>
      <c r="AA38" s="36"/>
    </row>
    <row r="39" spans="1:27" s="37" customFormat="1" ht="24.75" customHeight="1">
      <c r="A39" s="368"/>
      <c r="B39" s="424" t="str">
        <f>"       10b.  From FY "&amp;TEXT(AER!F6-1,0)&amp;" Approval"</f>
        <v>       10b.  From FY 2006 Approval</v>
      </c>
      <c r="C39" s="424"/>
      <c r="D39" s="424"/>
      <c r="E39" s="424"/>
      <c r="F39" s="424"/>
      <c r="G39" s="462"/>
      <c r="H39" s="459"/>
      <c r="I39" s="460"/>
      <c r="J39" s="461"/>
      <c r="K39" s="459"/>
      <c r="L39" s="460"/>
      <c r="M39" s="461"/>
      <c r="N39" s="459"/>
      <c r="O39" s="460"/>
      <c r="P39" s="461"/>
      <c r="Q39" s="459"/>
      <c r="R39" s="460"/>
      <c r="S39" s="468"/>
      <c r="T39" s="36"/>
      <c r="U39" s="36"/>
      <c r="V39" s="36"/>
      <c r="W39" s="36"/>
      <c r="X39" s="36"/>
      <c r="Y39" s="36"/>
      <c r="Z39" s="36"/>
      <c r="AA39" s="36"/>
    </row>
    <row r="40" spans="1:27" s="37" customFormat="1" ht="24.75" customHeight="1">
      <c r="A40" s="368"/>
      <c r="B40" s="463" t="str">
        <f>"11. Quantity on Hand Feb 28, "&amp;TEXT(AER!F6-1,0)</f>
        <v>11. Quantity on Hand Feb 28, 2006</v>
      </c>
      <c r="C40" s="463"/>
      <c r="D40" s="463"/>
      <c r="E40" s="463"/>
      <c r="F40" s="463"/>
      <c r="G40" s="464"/>
      <c r="H40" s="448"/>
      <c r="I40" s="449"/>
      <c r="J40" s="451"/>
      <c r="K40" s="448"/>
      <c r="L40" s="449"/>
      <c r="M40" s="451"/>
      <c r="N40" s="448"/>
      <c r="O40" s="449"/>
      <c r="P40" s="451"/>
      <c r="Q40" s="448"/>
      <c r="R40" s="449"/>
      <c r="S40" s="450"/>
      <c r="T40" s="36"/>
      <c r="U40" s="36"/>
      <c r="V40" s="36"/>
      <c r="W40" s="36"/>
      <c r="X40" s="36"/>
      <c r="Y40" s="36"/>
      <c r="Z40" s="36"/>
      <c r="AA40" s="36"/>
    </row>
    <row r="41" spans="1:27" s="37" customFormat="1" ht="24.75" customHeight="1">
      <c r="A41" s="368"/>
      <c r="B41" s="465" t="str">
        <f>"12. Quantity Due or Rec'd for Current FY Programs After Feb. 28, "&amp;TEXT(AER!F6-1,0)</f>
        <v>12. Quantity Due or Rec'd for Current FY Programs After Feb. 28, 2006</v>
      </c>
      <c r="C41" s="465"/>
      <c r="D41" s="465"/>
      <c r="E41" s="465"/>
      <c r="F41" s="465"/>
      <c r="G41" s="466"/>
      <c r="H41" s="452"/>
      <c r="I41" s="453"/>
      <c r="J41" s="467"/>
      <c r="K41" s="452"/>
      <c r="L41" s="453"/>
      <c r="M41" s="467"/>
      <c r="N41" s="452"/>
      <c r="O41" s="453"/>
      <c r="P41" s="467"/>
      <c r="Q41" s="452"/>
      <c r="R41" s="453"/>
      <c r="S41" s="454"/>
      <c r="T41" s="36"/>
      <c r="U41" s="36"/>
      <c r="V41" s="36"/>
      <c r="W41" s="36"/>
      <c r="X41" s="36"/>
      <c r="Y41" s="36"/>
      <c r="Z41" s="36"/>
      <c r="AA41" s="36"/>
    </row>
    <row r="42" spans="1:27" s="37" customFormat="1" ht="24.75" customHeight="1">
      <c r="A42" s="368"/>
      <c r="B42" s="463" t="s">
        <v>98</v>
      </c>
      <c r="C42" s="463"/>
      <c r="D42" s="463"/>
      <c r="E42" s="463"/>
      <c r="F42" s="463"/>
      <c r="G42" s="485"/>
      <c r="H42" s="426">
        <f>H40+H41</f>
        <v>0</v>
      </c>
      <c r="I42" s="427"/>
      <c r="J42" s="428"/>
      <c r="K42" s="426">
        <f>K40+K41</f>
        <v>0</v>
      </c>
      <c r="L42" s="427"/>
      <c r="M42" s="428"/>
      <c r="N42" s="426">
        <f>N40+N41</f>
        <v>0</v>
      </c>
      <c r="O42" s="427"/>
      <c r="P42" s="428"/>
      <c r="Q42" s="426">
        <f>Q40+Q41</f>
        <v>0</v>
      </c>
      <c r="R42" s="427"/>
      <c r="S42" s="439"/>
      <c r="T42" s="36"/>
      <c r="U42" s="36"/>
      <c r="V42" s="36"/>
      <c r="W42" s="36"/>
      <c r="X42" s="36"/>
      <c r="Y42" s="36"/>
      <c r="Z42" s="36"/>
      <c r="AA42" s="36"/>
    </row>
    <row r="43" spans="1:27" s="37" customFormat="1" ht="24.75" customHeight="1">
      <c r="A43" s="368"/>
      <c r="B43" s="424" t="str">
        <f>"14.  Projected Distribution/Use Feb. 28 through Sept. 30, "&amp;TEXT(AER!F6-1,0)</f>
        <v>14.  Projected Distribution/Use Feb. 28 through Sept. 30, 2006</v>
      </c>
      <c r="C43" s="424"/>
      <c r="D43" s="424"/>
      <c r="E43" s="424"/>
      <c r="F43" s="424"/>
      <c r="G43" s="462"/>
      <c r="H43" s="417"/>
      <c r="I43" s="418"/>
      <c r="J43" s="419"/>
      <c r="K43" s="417"/>
      <c r="L43" s="418"/>
      <c r="M43" s="419"/>
      <c r="N43" s="417"/>
      <c r="O43" s="418"/>
      <c r="P43" s="419"/>
      <c r="Q43" s="417"/>
      <c r="R43" s="418"/>
      <c r="S43" s="440"/>
      <c r="T43" s="36"/>
      <c r="U43" s="36"/>
      <c r="V43" s="36"/>
      <c r="W43" s="36"/>
      <c r="X43" s="36"/>
      <c r="Y43" s="36"/>
      <c r="Z43" s="36"/>
      <c r="AA43" s="36"/>
    </row>
    <row r="44" spans="1:27" s="37" customFormat="1" ht="24.75" customHeight="1">
      <c r="A44" s="368"/>
      <c r="B44" s="463" t="str">
        <f>"15.  Estimated Inventory September 30, "&amp;TEXT(AER!F6-1,0)</f>
        <v>15.  Estimated Inventory September 30, 2006</v>
      </c>
      <c r="C44" s="463"/>
      <c r="D44" s="463"/>
      <c r="E44" s="463"/>
      <c r="F44" s="463"/>
      <c r="G44" s="485"/>
      <c r="H44" s="426">
        <f>H42-H43</f>
        <v>0</v>
      </c>
      <c r="I44" s="427"/>
      <c r="J44" s="428"/>
      <c r="K44" s="426">
        <f>K42-K43</f>
        <v>0</v>
      </c>
      <c r="L44" s="427"/>
      <c r="M44" s="428"/>
      <c r="N44" s="426">
        <f>N42-N43</f>
        <v>0</v>
      </c>
      <c r="O44" s="427"/>
      <c r="P44" s="428"/>
      <c r="Q44" s="426">
        <f>Q42-Q43</f>
        <v>0</v>
      </c>
      <c r="R44" s="427"/>
      <c r="S44" s="439"/>
      <c r="T44" s="36"/>
      <c r="U44" s="36"/>
      <c r="V44" s="36"/>
      <c r="W44" s="36"/>
      <c r="X44" s="36"/>
      <c r="Y44" s="36"/>
      <c r="Z44" s="36"/>
      <c r="AA44" s="36"/>
    </row>
    <row r="45" spans="1:27" s="37" customFormat="1" ht="24.75" customHeight="1" thickBot="1">
      <c r="A45" s="368"/>
      <c r="B45" s="424" t="str">
        <f>IF(B6="Revised for Supplemental","16.  Desired Commodities from FY "&amp;TEXT(F6-1,0)&amp;" Funding","16.  Desired Commodities for Initial FY "&amp;TEXT(AER!F6+1,0)&amp;" Distribution/Use")</f>
        <v>16.  Desired Commodities for Initial FY 2008 Distribution/Use</v>
      </c>
      <c r="C45" s="424"/>
      <c r="D45" s="424"/>
      <c r="E45" s="424"/>
      <c r="F45" s="424"/>
      <c r="G45" s="462"/>
      <c r="H45" s="417"/>
      <c r="I45" s="418"/>
      <c r="J45" s="419"/>
      <c r="K45" s="417"/>
      <c r="L45" s="418"/>
      <c r="M45" s="419"/>
      <c r="N45" s="417"/>
      <c r="O45" s="418"/>
      <c r="P45" s="418"/>
      <c r="Q45" s="488"/>
      <c r="R45" s="488"/>
      <c r="S45" s="489"/>
      <c r="T45" s="36"/>
      <c r="U45" s="36"/>
      <c r="V45" s="36"/>
      <c r="W45" s="36"/>
      <c r="X45" s="36"/>
      <c r="Y45" s="36"/>
      <c r="Z45" s="36"/>
      <c r="AA45" s="36"/>
    </row>
    <row r="46" spans="1:27" s="37" customFormat="1" ht="24.75" customHeight="1">
      <c r="A46" s="368"/>
      <c r="B46" s="486" t="str">
        <f>"17.  Adjusted Total Requirements FY "&amp;TEXT(AER!F6,0)</f>
        <v>17.  Adjusted Total Requirements FY 2007</v>
      </c>
      <c r="C46" s="486"/>
      <c r="D46" s="486"/>
      <c r="E46" s="486"/>
      <c r="F46" s="486"/>
      <c r="G46" s="486"/>
      <c r="H46" s="441">
        <f>ROUND(I33-H44+H45,-1)</f>
        <v>0</v>
      </c>
      <c r="I46" s="441"/>
      <c r="J46" s="441"/>
      <c r="K46" s="441">
        <f>ROUND(L33-K44+K45,-1)</f>
        <v>0</v>
      </c>
      <c r="L46" s="441"/>
      <c r="M46" s="441"/>
      <c r="N46" s="479">
        <f>ROUND(O33-N44+N45,-1)</f>
        <v>0</v>
      </c>
      <c r="O46" s="479"/>
      <c r="P46" s="479"/>
      <c r="Q46" s="481" t="s">
        <v>137</v>
      </c>
      <c r="R46" s="482"/>
      <c r="S46" s="298">
        <f>SUM(H46:P47)</f>
        <v>0</v>
      </c>
      <c r="T46" s="36"/>
      <c r="U46" s="36"/>
      <c r="V46" s="36"/>
      <c r="W46" s="36"/>
      <c r="X46" s="36"/>
      <c r="Y46" s="36"/>
      <c r="Z46" s="36"/>
      <c r="AA46" s="36"/>
    </row>
    <row r="47" spans="1:27" s="37" customFormat="1" ht="24.75" customHeight="1" thickBot="1">
      <c r="A47" s="368"/>
      <c r="B47" s="487"/>
      <c r="C47" s="487"/>
      <c r="D47" s="487"/>
      <c r="E47" s="487"/>
      <c r="F47" s="487"/>
      <c r="G47" s="487"/>
      <c r="H47" s="442"/>
      <c r="I47" s="442"/>
      <c r="J47" s="442"/>
      <c r="K47" s="442"/>
      <c r="L47" s="442"/>
      <c r="M47" s="442"/>
      <c r="N47" s="480"/>
      <c r="O47" s="480"/>
      <c r="P47" s="480"/>
      <c r="Q47" s="483" t="s">
        <v>138</v>
      </c>
      <c r="R47" s="484"/>
      <c r="S47" s="299">
        <f>IF(H8=2,SUM(H46:P47)+'AER Cont.'!S43,SUM(H46:P55))</f>
        <v>0</v>
      </c>
      <c r="T47" s="36"/>
      <c r="U47" s="36"/>
      <c r="V47" s="36"/>
      <c r="W47" s="36"/>
      <c r="X47" s="36"/>
      <c r="Y47" s="36"/>
      <c r="Z47" s="36"/>
      <c r="AA47" s="36"/>
    </row>
    <row r="48" spans="1:19" ht="30" customHeight="1">
      <c r="A48" s="369"/>
      <c r="B48" s="127" t="s">
        <v>55</v>
      </c>
      <c r="C48" s="127"/>
      <c r="D48" s="127"/>
      <c r="E48" s="127"/>
      <c r="F48" s="455" t="s">
        <v>129</v>
      </c>
      <c r="G48" s="455"/>
      <c r="H48" s="455"/>
      <c r="I48" s="455"/>
      <c r="J48" s="455"/>
      <c r="K48" s="446" t="s">
        <v>128</v>
      </c>
      <c r="L48" s="447"/>
      <c r="M48" s="447"/>
      <c r="N48" s="447"/>
      <c r="O48" s="447"/>
      <c r="P48" s="447"/>
      <c r="Q48" s="443" t="s">
        <v>56</v>
      </c>
      <c r="R48" s="444"/>
      <c r="S48" s="445"/>
    </row>
    <row r="49" spans="1:19" ht="34.5" customHeight="1">
      <c r="A49" s="369"/>
      <c r="B49" s="347" t="s">
        <v>148</v>
      </c>
      <c r="C49" s="128"/>
      <c r="D49" s="128"/>
      <c r="E49" s="129"/>
      <c r="F49" s="130"/>
      <c r="G49" s="130"/>
      <c r="H49" s="131"/>
      <c r="I49" s="132"/>
      <c r="J49" s="303"/>
      <c r="K49" s="134"/>
      <c r="L49" s="133"/>
      <c r="M49" s="134"/>
      <c r="N49" s="134"/>
      <c r="O49" s="133"/>
      <c r="P49" s="134"/>
      <c r="Q49" s="131"/>
      <c r="R49" s="132"/>
      <c r="S49" s="183"/>
    </row>
    <row r="50" spans="1:19" ht="34.5" customHeight="1">
      <c r="A50" s="369"/>
      <c r="B50" s="348" t="s">
        <v>149</v>
      </c>
      <c r="C50" s="135"/>
      <c r="D50" s="135"/>
      <c r="E50" s="136"/>
      <c r="F50" s="131"/>
      <c r="G50" s="131"/>
      <c r="H50" s="131"/>
      <c r="I50" s="132"/>
      <c r="J50" s="131"/>
      <c r="K50" s="134"/>
      <c r="L50" s="133"/>
      <c r="M50" s="134"/>
      <c r="N50" s="134"/>
      <c r="O50" s="133"/>
      <c r="P50" s="134"/>
      <c r="Q50" s="131"/>
      <c r="R50" s="132"/>
      <c r="S50" s="183"/>
    </row>
    <row r="51" spans="1:26" ht="34.5" customHeight="1">
      <c r="A51" s="370"/>
      <c r="B51" s="349" t="s">
        <v>150</v>
      </c>
      <c r="C51" s="135"/>
      <c r="D51" s="135"/>
      <c r="E51" s="136"/>
      <c r="F51" s="131"/>
      <c r="G51" s="131"/>
      <c r="H51" s="131"/>
      <c r="I51" s="132"/>
      <c r="J51" s="131"/>
      <c r="K51" s="134"/>
      <c r="L51" s="133"/>
      <c r="M51" s="134"/>
      <c r="N51" s="134"/>
      <c r="O51" s="133"/>
      <c r="P51" s="134"/>
      <c r="Q51" s="131"/>
      <c r="R51" s="132"/>
      <c r="S51" s="183"/>
      <c r="T51" s="39"/>
      <c r="U51" s="39"/>
      <c r="V51" s="38"/>
      <c r="W51" s="38"/>
      <c r="X51" s="38"/>
      <c r="Y51" s="38"/>
      <c r="Z51" s="38"/>
    </row>
    <row r="52" spans="1:25" ht="34.5" customHeight="1" thickBot="1">
      <c r="A52" s="371"/>
      <c r="B52" s="350" t="s">
        <v>96</v>
      </c>
      <c r="C52" s="184"/>
      <c r="D52" s="184"/>
      <c r="E52" s="185"/>
      <c r="F52" s="74"/>
      <c r="G52" s="74"/>
      <c r="H52" s="74"/>
      <c r="I52" s="186"/>
      <c r="J52" s="74"/>
      <c r="K52" s="74"/>
      <c r="L52" s="186"/>
      <c r="M52" s="74"/>
      <c r="N52" s="74"/>
      <c r="O52" s="186"/>
      <c r="P52" s="137"/>
      <c r="Q52" s="138"/>
      <c r="R52" s="139"/>
      <c r="S52" s="187"/>
      <c r="T52" s="140"/>
      <c r="U52" s="140"/>
      <c r="V52" s="140"/>
      <c r="W52" s="140"/>
      <c r="X52" s="140"/>
      <c r="Y52" s="140"/>
    </row>
    <row r="53" spans="1:16" ht="15" customHeight="1" thickTop="1">
      <c r="A53" s="344"/>
      <c r="B53" s="171"/>
      <c r="C53" s="141"/>
      <c r="D53" s="172"/>
      <c r="E53" s="172"/>
      <c r="F53" s="172"/>
      <c r="G53" s="172"/>
      <c r="H53" s="172"/>
      <c r="I53" s="172"/>
      <c r="J53" s="172"/>
      <c r="K53" s="172"/>
      <c r="L53" s="172"/>
      <c r="M53" s="172"/>
      <c r="O53" s="173"/>
      <c r="P53" s="141"/>
    </row>
    <row r="54" spans="2:16" ht="16.5" customHeight="1">
      <c r="B54" s="142" t="s">
        <v>60</v>
      </c>
      <c r="C54" s="143"/>
      <c r="D54" s="70"/>
      <c r="E54" s="70"/>
      <c r="F54" s="70"/>
      <c r="G54" s="70"/>
      <c r="H54" s="70"/>
      <c r="I54" s="70"/>
      <c r="J54" s="70"/>
      <c r="K54" s="70"/>
      <c r="L54" s="70"/>
      <c r="M54" s="70"/>
      <c r="O54" s="144"/>
      <c r="P54" s="143"/>
    </row>
    <row r="55" ht="16.5" customHeight="1" hidden="1">
      <c r="AB55" s="19"/>
    </row>
    <row r="56" spans="1:27" ht="15.75" hidden="1">
      <c r="A56" s="13"/>
      <c r="B56" s="145"/>
      <c r="C56" s="65"/>
      <c r="I56" s="274" t="s">
        <v>142</v>
      </c>
      <c r="O56" s="146"/>
      <c r="P56" s="65"/>
      <c r="R56" s="13"/>
      <c r="S56" s="13"/>
      <c r="U56" s="13"/>
      <c r="V56" s="13"/>
      <c r="W56" s="13"/>
      <c r="X56" s="13"/>
      <c r="Y56" s="13"/>
      <c r="Z56" s="13"/>
      <c r="AA56" s="13"/>
    </row>
    <row r="57" spans="2:28" ht="15.75" hidden="1">
      <c r="B57" s="274" t="s">
        <v>62</v>
      </c>
      <c r="C57" s="275" t="s">
        <v>66</v>
      </c>
      <c r="F57" s="274" t="s">
        <v>63</v>
      </c>
      <c r="G57" s="277"/>
      <c r="I57" s="294"/>
      <c r="O57" s="146"/>
      <c r="P57" s="65"/>
      <c r="AB57" s="19"/>
    </row>
    <row r="58" spans="2:28" ht="16.5" hidden="1" thickBot="1">
      <c r="B58" s="271" t="s">
        <v>241</v>
      </c>
      <c r="C58" s="272" t="s">
        <v>246</v>
      </c>
      <c r="F58" s="276" t="s">
        <v>180</v>
      </c>
      <c r="I58" s="304" t="s">
        <v>181</v>
      </c>
      <c r="AB58" s="19"/>
    </row>
    <row r="59" spans="2:28" ht="17.25" hidden="1" thickBot="1" thickTop="1">
      <c r="B59" s="271" t="s">
        <v>241</v>
      </c>
      <c r="C59" s="272" t="s">
        <v>242</v>
      </c>
      <c r="F59" s="273" t="s">
        <v>65</v>
      </c>
      <c r="I59" s="305" t="s">
        <v>182</v>
      </c>
      <c r="AB59" s="19"/>
    </row>
    <row r="60" spans="2:28" ht="17.25" hidden="1" thickBot="1" thickTop="1">
      <c r="B60" s="271" t="s">
        <v>239</v>
      </c>
      <c r="C60" s="272" t="s">
        <v>247</v>
      </c>
      <c r="F60" s="273" t="s">
        <v>64</v>
      </c>
      <c r="I60" s="306" t="s">
        <v>155</v>
      </c>
      <c r="AB60" s="19"/>
    </row>
    <row r="61" spans="1:27" ht="17.25" hidden="1" thickBot="1" thickTop="1">
      <c r="A61" s="13"/>
      <c r="B61" s="271" t="s">
        <v>239</v>
      </c>
      <c r="C61" s="272" t="s">
        <v>240</v>
      </c>
      <c r="F61" s="273" t="s">
        <v>175</v>
      </c>
      <c r="I61" s="307" t="s">
        <v>156</v>
      </c>
      <c r="R61" s="13"/>
      <c r="S61" s="13"/>
      <c r="T61" s="13"/>
      <c r="U61" s="13"/>
      <c r="V61" s="13"/>
      <c r="W61" s="13"/>
      <c r="X61" s="13"/>
      <c r="Y61" s="13"/>
      <c r="Z61" s="13"/>
      <c r="AA61" s="13"/>
    </row>
    <row r="62" spans="1:27" ht="17.25" hidden="1" thickBot="1" thickTop="1">
      <c r="A62" s="13"/>
      <c r="B62" s="271" t="s">
        <v>195</v>
      </c>
      <c r="C62" s="272" t="s">
        <v>193</v>
      </c>
      <c r="F62" s="273" t="s">
        <v>176</v>
      </c>
      <c r="I62" s="307" t="s">
        <v>157</v>
      </c>
      <c r="R62" s="13"/>
      <c r="S62" s="13"/>
      <c r="T62" s="13"/>
      <c r="U62" s="13"/>
      <c r="V62" s="13"/>
      <c r="W62" s="13"/>
      <c r="X62" s="13"/>
      <c r="Y62" s="13"/>
      <c r="Z62" s="13"/>
      <c r="AA62" s="13"/>
    </row>
    <row r="63" spans="1:28" ht="17.25" hidden="1" thickBot="1" thickTop="1">
      <c r="A63" s="38"/>
      <c r="B63" s="271" t="s">
        <v>195</v>
      </c>
      <c r="C63" s="272" t="s">
        <v>191</v>
      </c>
      <c r="F63" s="273" t="s">
        <v>177</v>
      </c>
      <c r="I63" s="307" t="s">
        <v>67</v>
      </c>
      <c r="T63" s="38"/>
      <c r="U63" s="38"/>
      <c r="V63" s="38"/>
      <c r="W63" s="38"/>
      <c r="X63" s="38"/>
      <c r="Y63" s="38"/>
      <c r="Z63" s="38"/>
      <c r="AA63" s="38"/>
      <c r="AB63" s="20"/>
    </row>
    <row r="64" spans="1:28" ht="17.25" hidden="1" thickBot="1" thickTop="1">
      <c r="A64" s="140"/>
      <c r="B64" s="271" t="s">
        <v>243</v>
      </c>
      <c r="C64" s="272" t="s">
        <v>194</v>
      </c>
      <c r="F64" s="13" t="s">
        <v>178</v>
      </c>
      <c r="I64" s="307" t="s">
        <v>68</v>
      </c>
      <c r="T64" s="140"/>
      <c r="U64" s="140"/>
      <c r="V64" s="140"/>
      <c r="W64" s="140"/>
      <c r="X64" s="140"/>
      <c r="Y64" s="140"/>
      <c r="AB64" s="20"/>
    </row>
    <row r="65" spans="1:28" ht="17.25" hidden="1" thickBot="1" thickTop="1">
      <c r="A65" s="147"/>
      <c r="B65" s="271" t="s">
        <v>243</v>
      </c>
      <c r="C65" s="272" t="s">
        <v>192</v>
      </c>
      <c r="F65" s="13" t="s">
        <v>179</v>
      </c>
      <c r="I65" s="308" t="s">
        <v>69</v>
      </c>
      <c r="T65" s="147"/>
      <c r="U65" s="147"/>
      <c r="V65" s="147"/>
      <c r="W65" s="147"/>
      <c r="X65" s="147"/>
      <c r="Y65" s="147"/>
      <c r="Z65" s="147"/>
      <c r="AB65" s="20"/>
    </row>
    <row r="66" spans="2:28" ht="17.25" hidden="1" thickBot="1" thickTop="1">
      <c r="B66" s="271" t="s">
        <v>244</v>
      </c>
      <c r="C66" s="272" t="s">
        <v>248</v>
      </c>
      <c r="I66" s="307" t="s">
        <v>158</v>
      </c>
      <c r="AB66" s="20"/>
    </row>
    <row r="67" spans="2:28" ht="17.25" hidden="1" thickBot="1" thickTop="1">
      <c r="B67" s="271" t="s">
        <v>244</v>
      </c>
      <c r="C67" s="272" t="s">
        <v>245</v>
      </c>
      <c r="I67" s="307" t="s">
        <v>70</v>
      </c>
      <c r="AB67" s="20"/>
    </row>
    <row r="68" spans="2:28" ht="17.25" hidden="1" thickBot="1" thickTop="1">
      <c r="B68" s="271"/>
      <c r="C68" s="272"/>
      <c r="I68" s="307" t="s">
        <v>71</v>
      </c>
      <c r="S68" s="148"/>
      <c r="AB68" s="20"/>
    </row>
    <row r="69" spans="3:28" ht="17.25" hidden="1" thickBot="1" thickTop="1">
      <c r="C69" s="272"/>
      <c r="I69" s="307" t="s">
        <v>72</v>
      </c>
      <c r="J69" s="13" t="s">
        <v>105</v>
      </c>
      <c r="AB69" s="19"/>
    </row>
    <row r="70" spans="2:28" ht="17.25" hidden="1" thickBot="1" thickTop="1">
      <c r="B70" s="269" t="s">
        <v>141</v>
      </c>
      <c r="C70" s="270"/>
      <c r="I70" s="307" t="s">
        <v>73</v>
      </c>
      <c r="J70" s="13" t="s">
        <v>74</v>
      </c>
      <c r="AB70" s="19"/>
    </row>
    <row r="71" spans="1:28" ht="17.25" hidden="1" thickBot="1" thickTop="1">
      <c r="A71" s="38"/>
      <c r="B71" s="267" t="s">
        <v>153</v>
      </c>
      <c r="C71" s="268"/>
      <c r="I71" s="308" t="s">
        <v>159</v>
      </c>
      <c r="J71" s="13" t="s">
        <v>108</v>
      </c>
      <c r="T71" s="38"/>
      <c r="U71" s="38"/>
      <c r="V71" s="38"/>
      <c r="W71" s="38"/>
      <c r="X71" s="38"/>
      <c r="Y71" s="38"/>
      <c r="Z71" s="38"/>
      <c r="AA71" s="38"/>
      <c r="AB71" s="20"/>
    </row>
    <row r="72" spans="1:28" ht="17.25" hidden="1" thickBot="1" thickTop="1">
      <c r="A72" s="140"/>
      <c r="B72" s="267" t="s">
        <v>154</v>
      </c>
      <c r="C72" s="268"/>
      <c r="I72" s="307" t="s">
        <v>160</v>
      </c>
      <c r="T72" s="140"/>
      <c r="U72" s="140"/>
      <c r="V72" s="140"/>
      <c r="W72" s="140"/>
      <c r="X72" s="140"/>
      <c r="Y72" s="140"/>
      <c r="AB72" s="20"/>
    </row>
    <row r="73" spans="1:28" ht="17.25" hidden="1" thickBot="1" thickTop="1">
      <c r="A73" s="147"/>
      <c r="B73" s="13" t="s">
        <v>143</v>
      </c>
      <c r="C73" s="268"/>
      <c r="I73" s="307" t="s">
        <v>75</v>
      </c>
      <c r="T73" s="147"/>
      <c r="U73" s="147"/>
      <c r="V73" s="147"/>
      <c r="W73" s="147"/>
      <c r="X73" s="147"/>
      <c r="Y73" s="147"/>
      <c r="Z73" s="147"/>
      <c r="AB73" s="20"/>
    </row>
    <row r="74" spans="2:28" ht="17.25" hidden="1" thickBot="1" thickTop="1">
      <c r="B74" s="267" t="s">
        <v>100</v>
      </c>
      <c r="C74" s="268"/>
      <c r="I74" s="307" t="s">
        <v>124</v>
      </c>
      <c r="AB74" s="20"/>
    </row>
    <row r="75" spans="9:28" ht="17.25" hidden="1" thickBot="1" thickTop="1">
      <c r="I75" s="307" t="s">
        <v>114</v>
      </c>
      <c r="AB75" s="20"/>
    </row>
    <row r="76" spans="9:28" ht="17.25" hidden="1" thickBot="1" thickTop="1">
      <c r="I76" s="307" t="s">
        <v>76</v>
      </c>
      <c r="S76" s="148"/>
      <c r="AB76" s="20"/>
    </row>
    <row r="77" spans="9:28" ht="17.25" hidden="1" thickBot="1" thickTop="1">
      <c r="I77" s="307" t="s">
        <v>77</v>
      </c>
      <c r="J77" s="13" t="s">
        <v>110</v>
      </c>
      <c r="AB77" s="19"/>
    </row>
    <row r="78" spans="9:28" ht="17.25" hidden="1" thickBot="1" thickTop="1">
      <c r="I78" s="307" t="s">
        <v>104</v>
      </c>
      <c r="AB78" s="19"/>
    </row>
    <row r="79" spans="1:28" ht="17.25" hidden="1" thickBot="1" thickTop="1">
      <c r="A79" s="38"/>
      <c r="I79" s="307" t="s">
        <v>107</v>
      </c>
      <c r="T79" s="38"/>
      <c r="U79" s="38"/>
      <c r="V79" s="38"/>
      <c r="W79" s="38"/>
      <c r="X79" s="38"/>
      <c r="Y79" s="38"/>
      <c r="Z79" s="38"/>
      <c r="AA79" s="38"/>
      <c r="AB79" s="20"/>
    </row>
    <row r="80" spans="1:28" ht="17.25" hidden="1" thickBot="1" thickTop="1">
      <c r="A80" s="140"/>
      <c r="I80" s="307" t="s">
        <v>106</v>
      </c>
      <c r="T80" s="140"/>
      <c r="U80" s="140"/>
      <c r="V80" s="140"/>
      <c r="W80" s="140"/>
      <c r="X80" s="140"/>
      <c r="Y80" s="140"/>
      <c r="AB80" s="20"/>
    </row>
    <row r="81" spans="1:28" ht="17.25" hidden="1" thickBot="1" thickTop="1">
      <c r="A81" s="147"/>
      <c r="I81" s="307" t="s">
        <v>109</v>
      </c>
      <c r="T81" s="147"/>
      <c r="U81" s="147"/>
      <c r="V81" s="147"/>
      <c r="W81" s="147"/>
      <c r="X81" s="147"/>
      <c r="Y81" s="147"/>
      <c r="Z81" s="147"/>
      <c r="AB81" s="20"/>
    </row>
    <row r="82" spans="9:28" ht="17.25" hidden="1" thickBot="1" thickTop="1">
      <c r="I82" s="307" t="s">
        <v>78</v>
      </c>
      <c r="AB82" s="20"/>
    </row>
    <row r="83" spans="9:28" ht="17.25" hidden="1" thickBot="1" thickTop="1">
      <c r="I83" s="307" t="s">
        <v>79</v>
      </c>
      <c r="AB83" s="20"/>
    </row>
    <row r="84" spans="9:28" ht="17.25" hidden="1" thickBot="1" thickTop="1">
      <c r="I84" s="307" t="s">
        <v>80</v>
      </c>
      <c r="S84" s="148"/>
      <c r="AB84" s="20"/>
    </row>
    <row r="85" ht="17.25" hidden="1" thickBot="1" thickTop="1">
      <c r="I85" s="307" t="s">
        <v>161</v>
      </c>
    </row>
    <row r="86" spans="1:26" ht="17.25" hidden="1" thickBot="1" thickTop="1">
      <c r="A86" s="38"/>
      <c r="I86" s="309" t="s">
        <v>183</v>
      </c>
      <c r="T86" s="38"/>
      <c r="U86" s="38"/>
      <c r="V86" s="38"/>
      <c r="W86" s="38"/>
      <c r="X86" s="38"/>
      <c r="Y86" s="38"/>
      <c r="Z86" s="82"/>
    </row>
    <row r="87" spans="1:26" ht="17.25" hidden="1" thickBot="1" thickTop="1">
      <c r="A87" s="140"/>
      <c r="I87" s="307" t="s">
        <v>81</v>
      </c>
      <c r="T87" s="140"/>
      <c r="U87" s="140"/>
      <c r="V87" s="140"/>
      <c r="W87" s="140"/>
      <c r="X87" s="140"/>
      <c r="Y87" s="140"/>
      <c r="Z87" s="82"/>
    </row>
    <row r="88" spans="1:26" ht="17.25" hidden="1" thickBot="1" thickTop="1">
      <c r="A88" s="147"/>
      <c r="I88" s="307" t="s">
        <v>82</v>
      </c>
      <c r="T88" s="147"/>
      <c r="U88" s="147"/>
      <c r="V88" s="147"/>
      <c r="W88" s="147"/>
      <c r="X88" s="147"/>
      <c r="Y88" s="147"/>
      <c r="Z88" s="147"/>
    </row>
    <row r="89" ht="17.25" hidden="1" thickBot="1" thickTop="1">
      <c r="I89" s="307" t="s">
        <v>83</v>
      </c>
    </row>
    <row r="90" ht="17.25" hidden="1" thickBot="1" thickTop="1">
      <c r="I90" s="307" t="s">
        <v>84</v>
      </c>
    </row>
    <row r="91" spans="9:19" ht="17.25" hidden="1" thickBot="1" thickTop="1">
      <c r="I91" s="307" t="s">
        <v>85</v>
      </c>
      <c r="S91" s="148"/>
    </row>
    <row r="92" ht="17.25" hidden="1" thickBot="1" thickTop="1">
      <c r="I92" s="307" t="s">
        <v>162</v>
      </c>
    </row>
    <row r="93" ht="17.25" hidden="1" thickBot="1" thickTop="1">
      <c r="I93" s="307" t="s">
        <v>86</v>
      </c>
    </row>
    <row r="94" ht="17.25" hidden="1" thickBot="1" thickTop="1">
      <c r="I94" s="307" t="s">
        <v>115</v>
      </c>
    </row>
    <row r="95" ht="17.25" hidden="1" thickBot="1" thickTop="1">
      <c r="I95" s="307" t="s">
        <v>163</v>
      </c>
    </row>
    <row r="96" ht="17.25" hidden="1" thickBot="1" thickTop="1">
      <c r="I96" s="307" t="s">
        <v>164</v>
      </c>
    </row>
    <row r="97" spans="1:252" ht="17.25" hidden="1" thickBot="1" thickTop="1">
      <c r="A97" s="149"/>
      <c r="I97" s="307" t="s">
        <v>87</v>
      </c>
      <c r="Q97" s="21"/>
      <c r="R97" s="149"/>
      <c r="S97" s="149"/>
      <c r="T97" s="149"/>
      <c r="U97" s="149"/>
      <c r="V97" s="149"/>
      <c r="W97" s="149"/>
      <c r="X97" s="149"/>
      <c r="Y97" s="149"/>
      <c r="Z97" s="149"/>
      <c r="AA97" s="149"/>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21"/>
      <c r="EJ97" s="21"/>
      <c r="EK97" s="21"/>
      <c r="EL97" s="21"/>
      <c r="EM97" s="21"/>
      <c r="EN97" s="21"/>
      <c r="EO97" s="21"/>
      <c r="EP97" s="21"/>
      <c r="EQ97" s="21"/>
      <c r="ER97" s="21"/>
      <c r="ES97" s="21"/>
      <c r="ET97" s="21"/>
      <c r="EU97" s="21"/>
      <c r="EV97" s="21"/>
      <c r="EW97" s="21"/>
      <c r="EX97" s="21"/>
      <c r="EY97" s="21"/>
      <c r="EZ97" s="21"/>
      <c r="FA97" s="21"/>
      <c r="FB97" s="21"/>
      <c r="FC97" s="21"/>
      <c r="FD97" s="21"/>
      <c r="FE97" s="21"/>
      <c r="FF97" s="21"/>
      <c r="FG97" s="21"/>
      <c r="FH97" s="21"/>
      <c r="FI97" s="21"/>
      <c r="FJ97" s="21"/>
      <c r="FK97" s="21"/>
      <c r="FL97" s="21"/>
      <c r="FM97" s="21"/>
      <c r="FN97" s="21"/>
      <c r="FO97" s="21"/>
      <c r="FP97" s="21"/>
      <c r="FQ97" s="21"/>
      <c r="FR97" s="21"/>
      <c r="FS97" s="21"/>
      <c r="FT97" s="21"/>
      <c r="FU97" s="2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c r="HE97" s="21"/>
      <c r="HF97" s="21"/>
      <c r="HG97" s="21"/>
      <c r="HH97" s="21"/>
      <c r="HI97" s="21"/>
      <c r="HJ97" s="21"/>
      <c r="HK97" s="21"/>
      <c r="HL97" s="21"/>
      <c r="HM97" s="21"/>
      <c r="HN97" s="21"/>
      <c r="HO97" s="21"/>
      <c r="HP97" s="21"/>
      <c r="HQ97" s="21"/>
      <c r="HR97" s="21"/>
      <c r="HS97" s="21"/>
      <c r="HT97" s="21"/>
      <c r="HU97" s="21"/>
      <c r="HV97" s="21"/>
      <c r="HW97" s="21"/>
      <c r="HX97" s="21"/>
      <c r="HY97" s="21"/>
      <c r="HZ97" s="21"/>
      <c r="IA97" s="21"/>
      <c r="IB97" s="21"/>
      <c r="IC97" s="21"/>
      <c r="ID97" s="21"/>
      <c r="IE97" s="21"/>
      <c r="IF97" s="21"/>
      <c r="IG97" s="21"/>
      <c r="IH97" s="21"/>
      <c r="II97" s="21"/>
      <c r="IJ97" s="21"/>
      <c r="IK97" s="21"/>
      <c r="IL97" s="21"/>
      <c r="IM97" s="21"/>
      <c r="IN97" s="21"/>
      <c r="IO97" s="21"/>
      <c r="IP97" s="21"/>
      <c r="IQ97" s="21"/>
      <c r="IR97" s="21"/>
    </row>
    <row r="98" spans="9:252" ht="17.25" hidden="1" thickBot="1" thickTop="1">
      <c r="I98" s="307" t="s">
        <v>88</v>
      </c>
      <c r="Q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c r="BN98" s="65"/>
      <c r="BO98" s="65"/>
      <c r="BP98" s="65"/>
      <c r="BQ98" s="65"/>
      <c r="BR98" s="65"/>
      <c r="BS98" s="65"/>
      <c r="BT98" s="65"/>
      <c r="BU98" s="65"/>
      <c r="BV98" s="65"/>
      <c r="BW98" s="65"/>
      <c r="BX98" s="65"/>
      <c r="BY98" s="65"/>
      <c r="BZ98" s="65"/>
      <c r="CA98" s="65"/>
      <c r="CB98" s="65"/>
      <c r="CC98" s="65"/>
      <c r="CD98" s="65"/>
      <c r="CE98" s="65"/>
      <c r="CF98" s="65"/>
      <c r="CG98" s="65"/>
      <c r="CH98" s="65"/>
      <c r="CI98" s="65"/>
      <c r="CJ98" s="65"/>
      <c r="CK98" s="65"/>
      <c r="CL98" s="65"/>
      <c r="CM98" s="65"/>
      <c r="CN98" s="65"/>
      <c r="CO98" s="65"/>
      <c r="CP98" s="65"/>
      <c r="CQ98" s="65"/>
      <c r="CR98" s="65"/>
      <c r="CS98" s="65"/>
      <c r="CT98" s="65"/>
      <c r="CU98" s="65"/>
      <c r="CV98" s="65"/>
      <c r="CW98" s="65"/>
      <c r="CX98" s="65"/>
      <c r="CY98" s="65"/>
      <c r="CZ98" s="65"/>
      <c r="DA98" s="65"/>
      <c r="DB98" s="65"/>
      <c r="DC98" s="65"/>
      <c r="DD98" s="65"/>
      <c r="DE98" s="65"/>
      <c r="DF98" s="65"/>
      <c r="DG98" s="65"/>
      <c r="DH98" s="65"/>
      <c r="DI98" s="65"/>
      <c r="DJ98" s="65"/>
      <c r="DK98" s="65"/>
      <c r="DL98" s="65"/>
      <c r="DM98" s="65"/>
      <c r="DN98" s="65"/>
      <c r="DO98" s="65"/>
      <c r="DP98" s="65"/>
      <c r="DQ98" s="65"/>
      <c r="DR98" s="65"/>
      <c r="DS98" s="65"/>
      <c r="DT98" s="65"/>
      <c r="DU98" s="65"/>
      <c r="DV98" s="65"/>
      <c r="DW98" s="65"/>
      <c r="DX98" s="65"/>
      <c r="DY98" s="65"/>
      <c r="DZ98" s="65"/>
      <c r="EA98" s="65"/>
      <c r="EB98" s="65"/>
      <c r="EC98" s="65"/>
      <c r="ED98" s="65"/>
      <c r="EE98" s="65"/>
      <c r="EF98" s="65"/>
      <c r="EG98" s="65"/>
      <c r="EH98" s="65"/>
      <c r="EI98" s="65"/>
      <c r="EJ98" s="65"/>
      <c r="EK98" s="65"/>
      <c r="EL98" s="65"/>
      <c r="EM98" s="65"/>
      <c r="EN98" s="65"/>
      <c r="EO98" s="65"/>
      <c r="EP98" s="65"/>
      <c r="EQ98" s="65"/>
      <c r="ER98" s="65"/>
      <c r="ES98" s="65"/>
      <c r="ET98" s="65"/>
      <c r="EU98" s="65"/>
      <c r="EV98" s="65"/>
      <c r="EW98" s="65"/>
      <c r="EX98" s="65"/>
      <c r="EY98" s="65"/>
      <c r="EZ98" s="65"/>
      <c r="FA98" s="65"/>
      <c r="FB98" s="65"/>
      <c r="FC98" s="65"/>
      <c r="FD98" s="65"/>
      <c r="FE98" s="65"/>
      <c r="FF98" s="65"/>
      <c r="FG98" s="65"/>
      <c r="FH98" s="65"/>
      <c r="FI98" s="65"/>
      <c r="FJ98" s="65"/>
      <c r="FK98" s="65"/>
      <c r="FL98" s="65"/>
      <c r="FM98" s="65"/>
      <c r="FN98" s="65"/>
      <c r="FO98" s="65"/>
      <c r="FP98" s="65"/>
      <c r="FQ98" s="65"/>
      <c r="FR98" s="65"/>
      <c r="FS98" s="65"/>
      <c r="FT98" s="65"/>
      <c r="FU98" s="65"/>
      <c r="FV98" s="65"/>
      <c r="FW98" s="65"/>
      <c r="FX98" s="65"/>
      <c r="FY98" s="65"/>
      <c r="FZ98" s="65"/>
      <c r="GA98" s="65"/>
      <c r="GB98" s="65"/>
      <c r="GC98" s="65"/>
      <c r="GD98" s="65"/>
      <c r="GE98" s="65"/>
      <c r="GF98" s="65"/>
      <c r="GG98" s="65"/>
      <c r="GH98" s="65"/>
      <c r="GI98" s="65"/>
      <c r="GJ98" s="65"/>
      <c r="GK98" s="65"/>
      <c r="GL98" s="65"/>
      <c r="GM98" s="65"/>
      <c r="GN98" s="65"/>
      <c r="GO98" s="65"/>
      <c r="GP98" s="65"/>
      <c r="GQ98" s="65"/>
      <c r="GR98" s="65"/>
      <c r="GS98" s="65"/>
      <c r="GT98" s="65"/>
      <c r="GU98" s="65"/>
      <c r="GV98" s="65"/>
      <c r="GW98" s="65"/>
      <c r="GX98" s="65"/>
      <c r="GY98" s="65"/>
      <c r="GZ98" s="65"/>
      <c r="HA98" s="65"/>
      <c r="HB98" s="65"/>
      <c r="HC98" s="65"/>
      <c r="HD98" s="65"/>
      <c r="HE98" s="65"/>
      <c r="HF98" s="65"/>
      <c r="HG98" s="65"/>
      <c r="HH98" s="65"/>
      <c r="HI98" s="65"/>
      <c r="HJ98" s="65"/>
      <c r="HK98" s="65"/>
      <c r="HL98" s="65"/>
      <c r="HM98" s="65"/>
      <c r="HN98" s="65"/>
      <c r="HO98" s="65"/>
      <c r="HP98" s="65"/>
      <c r="HQ98" s="65"/>
      <c r="HR98" s="65"/>
      <c r="HS98" s="65"/>
      <c r="HT98" s="65"/>
      <c r="HU98" s="65"/>
      <c r="HV98" s="65"/>
      <c r="HW98" s="65"/>
      <c r="HX98" s="65"/>
      <c r="HY98" s="65"/>
      <c r="HZ98" s="65"/>
      <c r="IA98" s="65"/>
      <c r="IB98" s="65"/>
      <c r="IC98" s="65"/>
      <c r="ID98" s="65"/>
      <c r="IE98" s="65"/>
      <c r="IF98" s="65"/>
      <c r="IG98" s="65"/>
      <c r="IH98" s="65"/>
      <c r="II98" s="65"/>
      <c r="IJ98" s="65"/>
      <c r="IK98" s="65"/>
      <c r="IL98" s="65"/>
      <c r="IM98" s="65"/>
      <c r="IN98" s="65"/>
      <c r="IO98" s="65"/>
      <c r="IP98" s="65"/>
      <c r="IQ98" s="65"/>
      <c r="IR98" s="65"/>
    </row>
    <row r="99" ht="17.25" hidden="1" thickBot="1" thickTop="1">
      <c r="I99" s="307" t="s">
        <v>116</v>
      </c>
    </row>
    <row r="100" ht="17.25" hidden="1" thickBot="1" thickTop="1">
      <c r="I100" s="307" t="s">
        <v>117</v>
      </c>
    </row>
    <row r="101" ht="17.25" hidden="1" thickBot="1" thickTop="1">
      <c r="I101" s="307" t="s">
        <v>89</v>
      </c>
    </row>
    <row r="102" ht="17.25" hidden="1" thickBot="1" thickTop="1">
      <c r="I102" s="307" t="s">
        <v>90</v>
      </c>
    </row>
    <row r="103" ht="17.25" hidden="1" thickBot="1" thickTop="1">
      <c r="I103" s="307" t="s">
        <v>91</v>
      </c>
    </row>
    <row r="104" ht="17.25" hidden="1" thickBot="1" thickTop="1">
      <c r="I104" s="307" t="s">
        <v>92</v>
      </c>
    </row>
    <row r="105" ht="17.25" hidden="1" thickBot="1" thickTop="1">
      <c r="I105" s="307" t="s">
        <v>118</v>
      </c>
    </row>
    <row r="106" ht="17.25" hidden="1" thickBot="1" thickTop="1">
      <c r="I106" s="307" t="s">
        <v>165</v>
      </c>
    </row>
    <row r="107" ht="17.25" hidden="1" thickBot="1" thickTop="1">
      <c r="I107" s="307" t="s">
        <v>166</v>
      </c>
    </row>
    <row r="108" ht="17.25" hidden="1" thickBot="1" thickTop="1">
      <c r="I108" s="307" t="s">
        <v>167</v>
      </c>
    </row>
    <row r="109" ht="17.25" hidden="1" thickBot="1" thickTop="1">
      <c r="I109" s="307" t="s">
        <v>168</v>
      </c>
    </row>
    <row r="110" ht="17.25" hidden="1" thickBot="1" thickTop="1">
      <c r="I110" s="307" t="s">
        <v>169</v>
      </c>
    </row>
    <row r="111" ht="17.25" hidden="1" thickBot="1" thickTop="1">
      <c r="I111" s="307" t="s">
        <v>170</v>
      </c>
    </row>
    <row r="112" ht="17.25" hidden="1" thickBot="1" thickTop="1">
      <c r="I112" s="307" t="s">
        <v>93</v>
      </c>
    </row>
    <row r="113" ht="17.25" hidden="1" thickBot="1" thickTop="1">
      <c r="I113" s="307" t="s">
        <v>94</v>
      </c>
    </row>
    <row r="114" ht="17.25" hidden="1" thickBot="1" thickTop="1">
      <c r="I114" s="307" t="s">
        <v>111</v>
      </c>
    </row>
    <row r="115" ht="17.25" hidden="1" thickBot="1" thickTop="1">
      <c r="I115" s="307" t="s">
        <v>119</v>
      </c>
    </row>
    <row r="116" ht="17.25" hidden="1" thickBot="1" thickTop="1">
      <c r="I116" s="307" t="s">
        <v>112</v>
      </c>
    </row>
    <row r="117" ht="17.25" hidden="1" thickBot="1" thickTop="1">
      <c r="I117" s="307" t="s">
        <v>120</v>
      </c>
    </row>
    <row r="118" ht="17.25" hidden="1" thickBot="1" thickTop="1">
      <c r="I118" s="307" t="s">
        <v>121</v>
      </c>
    </row>
    <row r="119" ht="17.25" hidden="1" thickBot="1" thickTop="1">
      <c r="I119" s="307" t="s">
        <v>171</v>
      </c>
    </row>
    <row r="120" ht="17.25" hidden="1" thickBot="1" thickTop="1">
      <c r="I120" s="307" t="s">
        <v>172</v>
      </c>
    </row>
    <row r="121" ht="17.25" hidden="1" thickBot="1" thickTop="1">
      <c r="I121" s="307" t="s">
        <v>122</v>
      </c>
    </row>
    <row r="122" spans="9:10" ht="17.25" hidden="1" thickBot="1" thickTop="1">
      <c r="I122" s="307" t="s">
        <v>123</v>
      </c>
      <c r="J122" s="13" t="s">
        <v>95</v>
      </c>
    </row>
    <row r="123" ht="17.25" hidden="1" thickBot="1" thickTop="1">
      <c r="I123" s="307" t="s">
        <v>184</v>
      </c>
    </row>
    <row r="124" ht="17.25" hidden="1" thickBot="1" thickTop="1">
      <c r="I124" s="307" t="s">
        <v>185</v>
      </c>
    </row>
    <row r="125" ht="17.25" hidden="1" thickBot="1" thickTop="1">
      <c r="I125" s="307" t="s">
        <v>186</v>
      </c>
    </row>
    <row r="126" ht="17.25" hidden="1" thickBot="1" thickTop="1">
      <c r="I126" s="307" t="s">
        <v>187</v>
      </c>
    </row>
    <row r="127" ht="17.25" hidden="1" thickBot="1" thickTop="1">
      <c r="I127" s="307" t="s">
        <v>188</v>
      </c>
    </row>
    <row r="128" ht="17.25" hidden="1" thickBot="1" thickTop="1">
      <c r="I128" s="307" t="s">
        <v>113</v>
      </c>
    </row>
    <row r="129" ht="17.25" hidden="1" thickBot="1" thickTop="1">
      <c r="I129" s="307" t="s">
        <v>173</v>
      </c>
    </row>
    <row r="130" ht="17.25" hidden="1" thickBot="1" thickTop="1">
      <c r="I130" s="307" t="s">
        <v>174</v>
      </c>
    </row>
    <row r="131" ht="16.5" hidden="1" thickTop="1"/>
  </sheetData>
  <sheetProtection password="CCBA" sheet="1" objects="1" scenarios="1"/>
  <mergeCells count="90">
    <mergeCell ref="A14:A18"/>
    <mergeCell ref="Q44:S44"/>
    <mergeCell ref="N36:P36"/>
    <mergeCell ref="F2:G2"/>
    <mergeCell ref="K37:M37"/>
    <mergeCell ref="F3:G3"/>
    <mergeCell ref="B6:D6"/>
    <mergeCell ref="B5:D5"/>
    <mergeCell ref="I17:I18"/>
    <mergeCell ref="E5:F5"/>
    <mergeCell ref="N46:P47"/>
    <mergeCell ref="Q46:R46"/>
    <mergeCell ref="Q47:R47"/>
    <mergeCell ref="B42:G42"/>
    <mergeCell ref="B43:G43"/>
    <mergeCell ref="B44:G44"/>
    <mergeCell ref="B45:G45"/>
    <mergeCell ref="B46:G47"/>
    <mergeCell ref="Q45:S45"/>
    <mergeCell ref="H42:J42"/>
    <mergeCell ref="F15:F18"/>
    <mergeCell ref="G15:G18"/>
    <mergeCell ref="H41:J41"/>
    <mergeCell ref="K39:M39"/>
    <mergeCell ref="B36:G36"/>
    <mergeCell ref="I15:J15"/>
    <mergeCell ref="H17:H18"/>
    <mergeCell ref="B38:G38"/>
    <mergeCell ref="K41:M41"/>
    <mergeCell ref="B35:G35"/>
    <mergeCell ref="N15:P15"/>
    <mergeCell ref="N17:N18"/>
    <mergeCell ref="K15:M15"/>
    <mergeCell ref="N39:P39"/>
    <mergeCell ref="N38:P38"/>
    <mergeCell ref="K38:M38"/>
    <mergeCell ref="N40:P40"/>
    <mergeCell ref="N41:P41"/>
    <mergeCell ref="Q17:Q18"/>
    <mergeCell ref="Q33:R33"/>
    <mergeCell ref="O17:O18"/>
    <mergeCell ref="O33:P34"/>
    <mergeCell ref="R17:R18"/>
    <mergeCell ref="Q39:S39"/>
    <mergeCell ref="Q38:S38"/>
    <mergeCell ref="N37:P37"/>
    <mergeCell ref="H43:J43"/>
    <mergeCell ref="F48:J48"/>
    <mergeCell ref="H38:J38"/>
    <mergeCell ref="H39:J39"/>
    <mergeCell ref="H40:J40"/>
    <mergeCell ref="H44:J44"/>
    <mergeCell ref="H45:J45"/>
    <mergeCell ref="B39:G39"/>
    <mergeCell ref="B40:G40"/>
    <mergeCell ref="B41:G41"/>
    <mergeCell ref="H46:J47"/>
    <mergeCell ref="Q48:S48"/>
    <mergeCell ref="K48:P48"/>
    <mergeCell ref="Q40:S40"/>
    <mergeCell ref="K40:M40"/>
    <mergeCell ref="K46:M47"/>
    <mergeCell ref="N43:P43"/>
    <mergeCell ref="N44:P44"/>
    <mergeCell ref="N45:P45"/>
    <mergeCell ref="Q41:S41"/>
    <mergeCell ref="K44:M44"/>
    <mergeCell ref="Q42:S42"/>
    <mergeCell ref="Q43:S43"/>
    <mergeCell ref="N42:P42"/>
    <mergeCell ref="K45:M45"/>
    <mergeCell ref="D15:D18"/>
    <mergeCell ref="E15:E18"/>
    <mergeCell ref="B37:G37"/>
    <mergeCell ref="K43:M43"/>
    <mergeCell ref="K42:M42"/>
    <mergeCell ref="K36:M36"/>
    <mergeCell ref="B14:B18"/>
    <mergeCell ref="C14:C18"/>
    <mergeCell ref="B33:G34"/>
    <mergeCell ref="B3:E3"/>
    <mergeCell ref="Q36:S36"/>
    <mergeCell ref="Q37:S37"/>
    <mergeCell ref="L33:M34"/>
    <mergeCell ref="I33:J34"/>
    <mergeCell ref="K17:K18"/>
    <mergeCell ref="L17:L18"/>
    <mergeCell ref="H37:J37"/>
    <mergeCell ref="H36:J36"/>
    <mergeCell ref="Q34:R34"/>
  </mergeCells>
  <conditionalFormatting sqref="B36:K45 N36:S45 L36:M39 L41:M45">
    <cfRule type="expression" priority="1" dxfId="0" stopIfTrue="1">
      <formula>$B$6="Supplemental"</formula>
    </cfRule>
  </conditionalFormatting>
  <dataValidations count="10">
    <dataValidation type="list" allowBlank="1" showInputMessage="1" showErrorMessage="1" sqref="A19:A31">
      <formula1>$T$18:$T$20</formula1>
    </dataValidation>
    <dataValidation type="list" allowBlank="1" showErrorMessage="1" prompt="Choose A Recipient Category" sqref="B19:B30">
      <formula1>$F$58:$F$65</formula1>
    </dataValidation>
    <dataValidation type="date" operator="greaterThan" allowBlank="1" showInputMessage="1" showErrorMessage="1" sqref="D8">
      <formula1>37803</formula1>
    </dataValidation>
    <dataValidation allowBlank="1" showInputMessage="1" showErrorMessage="1" prompt="Click on Arrows to Change Year&#10;" sqref="F6"/>
    <dataValidation type="whole" allowBlank="1" showInputMessage="1" showErrorMessage="1" sqref="F8 H8 B7:E7">
      <formula1>1</formula1>
      <formula2>20</formula2>
    </dataValidation>
    <dataValidation type="decimal" allowBlank="1" showInputMessage="1" showErrorMessage="1" sqref="D19:D30">
      <formula1>0</formula1>
      <formula2>31</formula2>
    </dataValidation>
    <dataValidation type="list" allowBlank="1" showInputMessage="1" showErrorMessage="1" prompt="Select Incremental iif Funding for Requested Commodities will come from the fiscal year prior to program activities.&#10;&#10;Select Supplemental if you are changing the commodity requirements during the fiscal year of program activities." sqref="B6:D6">
      <formula1>$B$71:$B$74</formula1>
    </dataValidation>
    <dataValidation allowBlank="1" showInputMessage="1" showErrorMessage="1" prompt="The last row in this section is for Monetization only.  If you need additional room for Direct Distribution please go to &quot;AER Page 2&quot;" sqref="B31"/>
    <dataValidation type="list" allowBlank="1" showErrorMessage="1" sqref="I15:P15">
      <formula1>$I$58:$I$130</formula1>
    </dataValidation>
    <dataValidation type="list" allowBlank="1" showInputMessage="1" showErrorMessage="1" prompt="THRF = Take Home Ration, family&#10;THRI= Take Home Ration, individual&#10;OSF = On Site Feeding&#10;FFW = Food for Work/ Food for Asset&#10;FFT= Food for Training" sqref="C19:C30">
      <formula1>$C$58:$C$67</formula1>
    </dataValidation>
  </dataValidations>
  <printOptions horizontalCentered="1" verticalCentered="1"/>
  <pageMargins left="0.5" right="0.5" top="0.75" bottom="0.35" header="0" footer="0.2"/>
  <pageSetup fitToHeight="1" fitToWidth="1" horizontalDpi="300" verticalDpi="300" orientation="landscape" scale="42" r:id="rId2"/>
  <headerFooter alignWithMargins="0">
    <oddFooter>&amp;R&amp;D</oddFooter>
  </headerFooter>
  <colBreaks count="1" manualBreakCount="1">
    <brk id="16" max="65535" man="1"/>
  </colBreaks>
  <legacyDrawing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AB122"/>
  <sheetViews>
    <sheetView showGridLines="0" tabSelected="1" showOutlineSymbols="0" zoomScale="50" zoomScaleNormal="50" workbookViewId="0" topLeftCell="A1">
      <selection activeCell="K14" sqref="K14:M14"/>
    </sheetView>
  </sheetViews>
  <sheetFormatPr defaultColWidth="8.6640625" defaultRowHeight="15"/>
  <cols>
    <col min="1" max="1" width="14.99609375" style="65" customWidth="1"/>
    <col min="2" max="2" width="15.10546875" style="13" customWidth="1"/>
    <col min="3" max="3" width="14.21484375" style="13" customWidth="1"/>
    <col min="4" max="4" width="11.3359375" style="13" customWidth="1"/>
    <col min="5" max="5" width="11.5546875" style="13" customWidth="1"/>
    <col min="6" max="6" width="9.77734375" style="13" customWidth="1"/>
    <col min="7" max="7" width="7.6640625" style="13" customWidth="1"/>
    <col min="8" max="8" width="11.10546875" style="13" customWidth="1"/>
    <col min="9" max="9" width="11.4453125" style="13" customWidth="1"/>
    <col min="10" max="10" width="16.5546875" style="13" customWidth="1"/>
    <col min="11" max="11" width="10.4453125" style="13" customWidth="1"/>
    <col min="12" max="12" width="10.5546875" style="13" customWidth="1"/>
    <col min="13" max="13" width="14.10546875" style="13" customWidth="1"/>
    <col min="14" max="14" width="10.5546875" style="13" customWidth="1"/>
    <col min="15" max="15" width="9.5546875" style="13" customWidth="1"/>
    <col min="16" max="16" width="11.6640625" style="13" customWidth="1"/>
    <col min="17" max="17" width="11.4453125" style="13" customWidth="1"/>
    <col min="18" max="18" width="8.77734375" style="65" customWidth="1"/>
    <col min="19" max="19" width="20.21484375" style="65" customWidth="1"/>
    <col min="20" max="20" width="26.6640625" style="65" hidden="1" customWidth="1"/>
    <col min="21" max="27" width="26.6640625" style="65" customWidth="1"/>
    <col min="28" max="16384" width="26.6640625" style="13" customWidth="1"/>
  </cols>
  <sheetData>
    <row r="1" spans="1:19" ht="17.25" thickBot="1" thickTop="1">
      <c r="A1" s="362"/>
      <c r="B1" s="381"/>
      <c r="C1" s="381"/>
      <c r="D1" s="381"/>
      <c r="E1" s="381"/>
      <c r="F1" s="381"/>
      <c r="G1" s="381"/>
      <c r="H1" s="381"/>
      <c r="I1" s="381"/>
      <c r="J1" s="381"/>
      <c r="K1" s="381"/>
      <c r="L1" s="381"/>
      <c r="M1" s="381"/>
      <c r="N1" s="381"/>
      <c r="O1" s="381"/>
      <c r="P1" s="381"/>
      <c r="Q1" s="381"/>
      <c r="R1" s="344"/>
      <c r="S1" s="358"/>
    </row>
    <row r="2" spans="1:27" ht="19.5" customHeight="1" hidden="1">
      <c r="A2" s="363"/>
      <c r="B2" s="47" t="s">
        <v>101</v>
      </c>
      <c r="C2" s="161" t="s">
        <v>102</v>
      </c>
      <c r="D2" s="535" t="s">
        <v>127</v>
      </c>
      <c r="E2" s="535"/>
      <c r="F2" s="538" t="s">
        <v>99</v>
      </c>
      <c r="G2" s="538"/>
      <c r="H2" s="539"/>
      <c r="Q2" s="65"/>
      <c r="S2" s="359"/>
      <c r="AA2" s="13"/>
    </row>
    <row r="3" spans="1:27" ht="19.5" customHeight="1" hidden="1">
      <c r="A3" s="363"/>
      <c r="B3" s="285">
        <f>AER!B3</f>
        <v>0</v>
      </c>
      <c r="C3" s="286">
        <f>AER!F3</f>
        <v>0</v>
      </c>
      <c r="D3" s="546">
        <f>AER!F6</f>
        <v>2007</v>
      </c>
      <c r="E3" s="547"/>
      <c r="F3" s="536" t="str">
        <f>AER!B6</f>
        <v>Standard - Original</v>
      </c>
      <c r="G3" s="536"/>
      <c r="H3" s="537"/>
      <c r="Q3" s="65"/>
      <c r="S3" s="359"/>
      <c r="AA3" s="13"/>
    </row>
    <row r="4" spans="1:19" ht="15.75" customHeight="1" thickBot="1">
      <c r="A4" s="363"/>
      <c r="B4" s="287" t="s">
        <v>17</v>
      </c>
      <c r="C4" s="288">
        <v>2</v>
      </c>
      <c r="D4" s="289" t="s">
        <v>18</v>
      </c>
      <c r="E4" s="290">
        <f>AER!H8</f>
        <v>2</v>
      </c>
      <c r="F4" s="68"/>
      <c r="G4" s="68"/>
      <c r="H4" s="68"/>
      <c r="I4" s="32"/>
      <c r="Q4" s="66"/>
      <c r="R4" s="67"/>
      <c r="S4" s="360"/>
    </row>
    <row r="5" spans="1:19" ht="15.75" customHeight="1">
      <c r="A5" s="363"/>
      <c r="B5" s="69"/>
      <c r="C5" s="66"/>
      <c r="D5" s="67"/>
      <c r="E5" s="32"/>
      <c r="F5" s="32"/>
      <c r="G5" s="32"/>
      <c r="H5" s="32"/>
      <c r="I5" s="32"/>
      <c r="Q5" s="66"/>
      <c r="R5" s="67"/>
      <c r="S5" s="360"/>
    </row>
    <row r="6" spans="1:19" ht="8.25" customHeight="1">
      <c r="A6" s="363"/>
      <c r="B6" s="69"/>
      <c r="C6" s="66"/>
      <c r="D6" s="67"/>
      <c r="E6" s="32"/>
      <c r="Q6" s="66"/>
      <c r="R6" s="67"/>
      <c r="S6" s="360"/>
    </row>
    <row r="7" spans="1:27" ht="15" customHeight="1">
      <c r="A7" s="383"/>
      <c r="B7" s="153" t="s">
        <v>103</v>
      </c>
      <c r="C7" s="154"/>
      <c r="D7" s="155">
        <f>AER!D8</f>
        <v>38869</v>
      </c>
      <c r="I7" s="14"/>
      <c r="J7" s="14" t="s">
        <v>144</v>
      </c>
      <c r="K7" s="14"/>
      <c r="L7" s="70"/>
      <c r="M7" s="70"/>
      <c r="O7" s="70"/>
      <c r="Q7" s="71">
        <f>IF(C4&lt;&gt;"",C4,"")</f>
        <v>2</v>
      </c>
      <c r="R7" s="72" t="s">
        <v>18</v>
      </c>
      <c r="S7" s="361">
        <f>IF(E4&lt;&gt;"",E4,"")</f>
        <v>2</v>
      </c>
      <c r="T7" s="13"/>
      <c r="U7" s="13"/>
      <c r="V7" s="13"/>
      <c r="W7" s="13"/>
      <c r="X7" s="13"/>
      <c r="Y7" s="13"/>
      <c r="Z7" s="13"/>
      <c r="AA7" s="13"/>
    </row>
    <row r="8" spans="1:21" s="18" customFormat="1" ht="3.75" customHeight="1" thickBot="1">
      <c r="A8" s="388"/>
      <c r="B8" s="168"/>
      <c r="C8" s="73"/>
      <c r="D8" s="73"/>
      <c r="E8" s="73"/>
      <c r="F8" s="73"/>
      <c r="G8" s="73"/>
      <c r="H8" s="169"/>
      <c r="I8" s="169"/>
      <c r="J8" s="169"/>
      <c r="K8" s="169"/>
      <c r="L8" s="73"/>
      <c r="M8" s="73"/>
      <c r="N8" s="68"/>
      <c r="O8" s="73"/>
      <c r="P8" s="168"/>
      <c r="Q8" s="170"/>
      <c r="R8" s="170"/>
      <c r="S8" s="360"/>
      <c r="T8" s="48"/>
      <c r="U8" s="48"/>
    </row>
    <row r="9" spans="1:28" ht="15" customHeight="1" thickTop="1">
      <c r="A9" s="389"/>
      <c r="B9" s="174"/>
      <c r="C9" s="175"/>
      <c r="D9" s="175"/>
      <c r="E9" s="175"/>
      <c r="F9" s="175"/>
      <c r="G9" s="176"/>
      <c r="H9" s="176"/>
      <c r="I9" s="176"/>
      <c r="J9" s="176"/>
      <c r="K9" s="176"/>
      <c r="L9" s="176"/>
      <c r="M9" s="176"/>
      <c r="N9" s="177"/>
      <c r="O9" s="178"/>
      <c r="P9" s="177"/>
      <c r="Q9" s="179" t="s">
        <v>20</v>
      </c>
      <c r="R9" s="76"/>
      <c r="S9" s="77"/>
      <c r="T9" s="78"/>
      <c r="U9" s="78"/>
      <c r="AB9" s="19"/>
    </row>
    <row r="10" spans="1:28" ht="21.75" customHeight="1">
      <c r="A10" s="390"/>
      <c r="B10" s="180" t="s">
        <v>97</v>
      </c>
      <c r="C10" s="45"/>
      <c r="D10" s="45"/>
      <c r="E10" s="45"/>
      <c r="F10" s="45"/>
      <c r="G10" s="79"/>
      <c r="H10" s="79"/>
      <c r="I10" s="79"/>
      <c r="J10" s="79"/>
      <c r="K10" s="79"/>
      <c r="L10" s="79"/>
      <c r="M10" s="83" t="s">
        <v>21</v>
      </c>
      <c r="N10" s="44"/>
      <c r="O10" s="79"/>
      <c r="P10" s="44"/>
      <c r="Q10" s="150">
        <f>IF('AER Cont.'!B3&lt;&gt;"",'AER Cont.'!B3,"")</f>
        <v>0</v>
      </c>
      <c r="R10" s="80"/>
      <c r="S10" s="81"/>
      <c r="T10" s="82"/>
      <c r="U10" s="82"/>
      <c r="AB10" s="19"/>
    </row>
    <row r="11" spans="1:28" ht="18.75" customHeight="1">
      <c r="A11" s="389"/>
      <c r="B11" s="181" t="str">
        <f>AER!B12</f>
        <v>Annual Estimate of Requirements-FY 2007 Standard - Original</v>
      </c>
      <c r="C11" s="83"/>
      <c r="D11" s="83"/>
      <c r="E11" s="83"/>
      <c r="F11" s="83"/>
      <c r="G11" s="79"/>
      <c r="H11" s="79"/>
      <c r="I11" s="79"/>
      <c r="J11" s="79"/>
      <c r="K11" s="79"/>
      <c r="L11" s="79"/>
      <c r="M11" s="83" t="s">
        <v>22</v>
      </c>
      <c r="N11" s="44"/>
      <c r="O11" s="79"/>
      <c r="P11" s="44"/>
      <c r="Q11" s="75" t="s">
        <v>23</v>
      </c>
      <c r="R11" s="80"/>
      <c r="S11" s="81"/>
      <c r="T11" s="82"/>
      <c r="U11" s="82"/>
      <c r="AB11" s="19"/>
    </row>
    <row r="12" spans="1:27" ht="24" customHeight="1">
      <c r="A12" s="384" t="s">
        <v>19</v>
      </c>
      <c r="B12" s="232"/>
      <c r="C12" s="83"/>
      <c r="D12" s="83"/>
      <c r="E12" s="83"/>
      <c r="F12" s="83"/>
      <c r="G12" s="79"/>
      <c r="H12" s="79"/>
      <c r="I12" s="79"/>
      <c r="J12" s="79"/>
      <c r="K12" s="79"/>
      <c r="L12" s="79"/>
      <c r="M12" s="79"/>
      <c r="N12" s="44"/>
      <c r="O12" s="79"/>
      <c r="P12" s="44"/>
      <c r="Q12" s="150">
        <f>IF('AER Cont.'!C3&lt;&gt;"",'AER Cont.'!C3,"")</f>
        <v>0</v>
      </c>
      <c r="R12" s="80"/>
      <c r="S12" s="233"/>
      <c r="T12" s="38"/>
      <c r="U12" s="38"/>
      <c r="V12" s="38"/>
      <c r="W12" s="38"/>
      <c r="X12" s="38"/>
      <c r="Y12" s="38"/>
      <c r="Z12" s="38"/>
      <c r="AA12" s="38"/>
    </row>
    <row r="13" spans="1:27" s="35" customFormat="1" ht="15.75" customHeight="1">
      <c r="A13" s="490" t="s">
        <v>9</v>
      </c>
      <c r="B13" s="429" t="s">
        <v>189</v>
      </c>
      <c r="C13" s="432" t="s">
        <v>190</v>
      </c>
      <c r="D13" s="88" t="s">
        <v>231</v>
      </c>
      <c r="E13" s="89" t="s">
        <v>24</v>
      </c>
      <c r="F13" s="90" t="s">
        <v>25</v>
      </c>
      <c r="G13" s="91" t="s">
        <v>233</v>
      </c>
      <c r="H13" s="92" t="s">
        <v>26</v>
      </c>
      <c r="I13" s="93" t="s">
        <v>27</v>
      </c>
      <c r="J13" s="94"/>
      <c r="K13" s="94"/>
      <c r="L13" s="94"/>
      <c r="M13" s="95"/>
      <c r="N13" s="33"/>
      <c r="O13" s="95"/>
      <c r="P13" s="94"/>
      <c r="Q13" s="34"/>
      <c r="R13" s="96"/>
      <c r="S13" s="97"/>
      <c r="T13" s="98"/>
      <c r="U13" s="98"/>
      <c r="V13" s="98"/>
      <c r="W13" s="98"/>
      <c r="X13" s="98"/>
      <c r="Y13" s="98"/>
      <c r="Z13" s="99"/>
      <c r="AA13" s="99"/>
    </row>
    <row r="14" spans="1:27" s="35" customFormat="1" ht="19.5" customHeight="1">
      <c r="A14" s="491"/>
      <c r="B14" s="430"/>
      <c r="C14" s="433"/>
      <c r="D14" s="420" t="s">
        <v>130</v>
      </c>
      <c r="E14" s="422" t="s">
        <v>34</v>
      </c>
      <c r="F14" s="473" t="s">
        <v>132</v>
      </c>
      <c r="G14" s="408" t="s">
        <v>133</v>
      </c>
      <c r="H14" s="101" t="s">
        <v>28</v>
      </c>
      <c r="I14" s="470" t="s">
        <v>166</v>
      </c>
      <c r="J14" s="472"/>
      <c r="K14" s="470" t="s">
        <v>113</v>
      </c>
      <c r="L14" s="471"/>
      <c r="M14" s="472"/>
      <c r="N14" s="470" t="s">
        <v>156</v>
      </c>
      <c r="O14" s="471"/>
      <c r="P14" s="472"/>
      <c r="Q14" s="102" t="s">
        <v>125</v>
      </c>
      <c r="R14" s="101"/>
      <c r="S14" s="103"/>
      <c r="T14" s="104"/>
      <c r="U14" s="104"/>
      <c r="V14" s="104"/>
      <c r="W14" s="104"/>
      <c r="X14" s="104"/>
      <c r="Y14" s="104"/>
      <c r="Z14" s="104"/>
      <c r="AA14" s="99"/>
    </row>
    <row r="15" spans="1:27" s="35" customFormat="1" ht="16.5" customHeight="1">
      <c r="A15" s="491"/>
      <c r="B15" s="430"/>
      <c r="C15" s="433"/>
      <c r="D15" s="420"/>
      <c r="E15" s="422"/>
      <c r="F15" s="473"/>
      <c r="G15" s="408"/>
      <c r="H15" s="105" t="s">
        <v>29</v>
      </c>
      <c r="I15" s="105" t="s">
        <v>30</v>
      </c>
      <c r="J15" s="105" t="s">
        <v>31</v>
      </c>
      <c r="K15" s="105" t="s">
        <v>29</v>
      </c>
      <c r="L15" s="105" t="s">
        <v>30</v>
      </c>
      <c r="M15" s="105" t="s">
        <v>31</v>
      </c>
      <c r="N15" s="105" t="s">
        <v>29</v>
      </c>
      <c r="O15" s="105" t="s">
        <v>30</v>
      </c>
      <c r="P15" s="105" t="s">
        <v>31</v>
      </c>
      <c r="Q15" s="105" t="s">
        <v>29</v>
      </c>
      <c r="R15" s="105" t="s">
        <v>30</v>
      </c>
      <c r="S15" s="106" t="s">
        <v>31</v>
      </c>
      <c r="T15" s="99"/>
      <c r="U15" s="99"/>
      <c r="V15" s="99"/>
      <c r="W15" s="99"/>
      <c r="X15" s="99"/>
      <c r="Y15" s="99"/>
      <c r="Z15" s="99"/>
      <c r="AA15" s="99"/>
    </row>
    <row r="16" spans="1:27" s="48" customFormat="1" ht="15.75" customHeight="1">
      <c r="A16" s="491"/>
      <c r="B16" s="430"/>
      <c r="C16" s="433"/>
      <c r="D16" s="420"/>
      <c r="E16" s="422"/>
      <c r="F16" s="473"/>
      <c r="G16" s="408"/>
      <c r="H16" s="408" t="s">
        <v>134</v>
      </c>
      <c r="I16" s="408" t="s">
        <v>145</v>
      </c>
      <c r="J16" s="100" t="s">
        <v>32</v>
      </c>
      <c r="K16" s="408" t="s">
        <v>134</v>
      </c>
      <c r="L16" s="410" t="s">
        <v>146</v>
      </c>
      <c r="M16" s="100" t="s">
        <v>32</v>
      </c>
      <c r="N16" s="408" t="s">
        <v>134</v>
      </c>
      <c r="O16" s="410" t="s">
        <v>146</v>
      </c>
      <c r="P16" s="100" t="s">
        <v>32</v>
      </c>
      <c r="Q16" s="408" t="s">
        <v>134</v>
      </c>
      <c r="R16" s="410" t="s">
        <v>146</v>
      </c>
      <c r="S16" s="107" t="s">
        <v>32</v>
      </c>
      <c r="T16" s="108"/>
      <c r="U16" s="108"/>
      <c r="V16" s="108"/>
      <c r="W16" s="108"/>
      <c r="X16" s="108"/>
      <c r="Y16" s="108"/>
      <c r="Z16" s="108"/>
      <c r="AA16" s="108"/>
    </row>
    <row r="17" spans="1:27" s="48" customFormat="1" ht="31.5" customHeight="1" thickBot="1">
      <c r="A17" s="492"/>
      <c r="B17" s="431"/>
      <c r="C17" s="434"/>
      <c r="D17" s="421"/>
      <c r="E17" s="423"/>
      <c r="F17" s="474"/>
      <c r="G17" s="409"/>
      <c r="H17" s="409"/>
      <c r="I17" s="409"/>
      <c r="J17" s="100" t="s">
        <v>35</v>
      </c>
      <c r="K17" s="409"/>
      <c r="L17" s="411"/>
      <c r="M17" s="109" t="s">
        <v>35</v>
      </c>
      <c r="N17" s="409"/>
      <c r="O17" s="411"/>
      <c r="P17" s="109" t="s">
        <v>35</v>
      </c>
      <c r="Q17" s="409"/>
      <c r="R17" s="411"/>
      <c r="S17" s="110" t="s">
        <v>35</v>
      </c>
      <c r="T17" s="108"/>
      <c r="U17" s="108"/>
      <c r="V17" s="108"/>
      <c r="W17" s="108"/>
      <c r="X17" s="108"/>
      <c r="Y17" s="108"/>
      <c r="Z17" s="108"/>
      <c r="AA17" s="108"/>
    </row>
    <row r="18" spans="1:27" s="37" customFormat="1" ht="24.75" customHeight="1" thickTop="1">
      <c r="A18" s="300"/>
      <c r="B18" s="224">
        <f>IF(AER!B19&lt;&gt;"",AER!B19,"")</f>
      </c>
      <c r="C18" s="188"/>
      <c r="D18" s="215">
        <f>IF(AER!D19&lt;&gt;"",AER!D19,"")</f>
      </c>
      <c r="E18" s="215">
        <f>IF(AER!E19&lt;&gt;"",AER!E19,"")</f>
      </c>
      <c r="F18" s="215">
        <f>IF(AER!F19&lt;&gt;"",AER!F19,"")</f>
      </c>
      <c r="G18" s="50">
        <f>IF(AER!G19&lt;&gt;"",AER!G19,"")</f>
      </c>
      <c r="H18" s="215">
        <f>IF(AER!H19&lt;&gt;"",AER!H19,"")</f>
      </c>
      <c r="I18" s="250"/>
      <c r="J18" s="258">
        <f aca="true" t="shared" si="0" ref="J18:J27">ROUND(+IF(H18="",IF(E18="",0,(I18*F18*E18)/1000),(H18*I18*F18)/1000),0)</f>
        <v>0</v>
      </c>
      <c r="K18" s="51"/>
      <c r="L18" s="52"/>
      <c r="M18" s="213">
        <f aca="true" t="shared" si="1" ref="M18:M27">ROUND(+IF(K18="",IF($E18="",0,($L18*$E18*$F18)/1000),($K18*$L18*$F18)/1000),0)</f>
        <v>0</v>
      </c>
      <c r="N18" s="203"/>
      <c r="O18" s="211"/>
      <c r="P18" s="213">
        <f aca="true" t="shared" si="2" ref="P18:P27">ROUND(+IF($N18="",IF($E18="",0,($O18*$E18*$F18)/1000),($N18*$O18*$F18)/1000),0)</f>
        <v>0</v>
      </c>
      <c r="Q18" s="54">
        <f aca="true" t="shared" si="3" ref="Q18:Q27">IF(E18&lt;&gt;"",E18,"")</f>
      </c>
      <c r="R18" s="164" t="s">
        <v>131</v>
      </c>
      <c r="S18" s="222">
        <f aca="true" t="shared" si="4" ref="S18:S27">J18+M18+P18</f>
        <v>0</v>
      </c>
      <c r="U18" s="36"/>
      <c r="V18" s="36"/>
      <c r="W18" s="36"/>
      <c r="X18" s="36"/>
      <c r="Y18" s="36"/>
      <c r="Z18" s="36"/>
      <c r="AA18" s="36"/>
    </row>
    <row r="19" spans="1:27" s="37" customFormat="1" ht="24.75" customHeight="1">
      <c r="A19" s="301"/>
      <c r="B19" s="225">
        <f>IF(AER!B20&lt;&gt;"",AER!B20,"")</f>
      </c>
      <c r="C19" s="189">
        <f>IF(AER!C20&lt;&gt;"",AER!C20,"")</f>
      </c>
      <c r="D19" s="216">
        <f>IF(AER!D20&lt;&gt;"",AER!D20,"")</f>
      </c>
      <c r="E19" s="216">
        <f>IF(AER!E20&lt;&gt;"",AER!E20,"")</f>
      </c>
      <c r="F19" s="241">
        <f>IF(AER!F20&lt;&gt;"",AER!F20,"")</f>
      </c>
      <c r="G19" s="207">
        <f>IF(AER!G20&lt;&gt;"",AER!G20,"")</f>
      </c>
      <c r="H19" s="216">
        <f>IF(AER!H20&lt;&gt;"",AER!H20,"")</f>
      </c>
      <c r="I19" s="251"/>
      <c r="J19" s="259">
        <f t="shared" si="0"/>
        <v>0</v>
      </c>
      <c r="K19" s="55"/>
      <c r="L19" s="56"/>
      <c r="M19" s="214">
        <f t="shared" si="1"/>
        <v>0</v>
      </c>
      <c r="N19" s="208"/>
      <c r="O19" s="212"/>
      <c r="P19" s="214">
        <f t="shared" si="2"/>
        <v>0</v>
      </c>
      <c r="Q19" s="157">
        <f t="shared" si="3"/>
      </c>
      <c r="R19" s="163" t="s">
        <v>131</v>
      </c>
      <c r="S19" s="223">
        <f t="shared" si="4"/>
        <v>0</v>
      </c>
      <c r="T19" s="36" t="s">
        <v>151</v>
      </c>
      <c r="U19" s="36"/>
      <c r="V19" s="36"/>
      <c r="W19" s="36"/>
      <c r="X19" s="36"/>
      <c r="Y19" s="36"/>
      <c r="Z19" s="36"/>
      <c r="AA19" s="36"/>
    </row>
    <row r="20" spans="1:27" s="37" customFormat="1" ht="24.75" customHeight="1">
      <c r="A20" s="302"/>
      <c r="B20" s="224">
        <f>IF(AER!B21&lt;&gt;"",AER!B21,"")</f>
      </c>
      <c r="C20" s="188">
        <f>IF(AER!C21&lt;&gt;"",AER!C21,"")</f>
      </c>
      <c r="D20" s="215"/>
      <c r="E20" s="215">
        <f>IF(AER!E21&lt;&gt;"",AER!E21,"")</f>
      </c>
      <c r="F20" s="215">
        <f>IF(AER!F21&lt;&gt;"",AER!F21,"")</f>
      </c>
      <c r="G20" s="50">
        <f>IF(AER!G21&lt;&gt;"",AER!G21,"")</f>
      </c>
      <c r="H20" s="217"/>
      <c r="I20" s="250"/>
      <c r="J20" s="258">
        <f t="shared" si="0"/>
        <v>0</v>
      </c>
      <c r="K20" s="51"/>
      <c r="L20" s="52"/>
      <c r="M20" s="213">
        <f t="shared" si="1"/>
        <v>0</v>
      </c>
      <c r="N20" s="203"/>
      <c r="O20" s="211"/>
      <c r="P20" s="213">
        <f t="shared" si="2"/>
        <v>0</v>
      </c>
      <c r="Q20" s="54">
        <f t="shared" si="3"/>
      </c>
      <c r="R20" s="164" t="s">
        <v>131</v>
      </c>
      <c r="S20" s="222">
        <f t="shared" si="4"/>
        <v>0</v>
      </c>
      <c r="T20" s="36" t="s">
        <v>152</v>
      </c>
      <c r="U20" s="39"/>
      <c r="V20" s="38"/>
      <c r="W20" s="38"/>
      <c r="X20" s="38"/>
      <c r="Y20" s="38"/>
      <c r="Z20" s="38"/>
      <c r="AA20" s="38"/>
    </row>
    <row r="21" spans="1:27" s="37" customFormat="1" ht="24.75" customHeight="1">
      <c r="A21" s="301"/>
      <c r="B21" s="239">
        <f>IF(AER!B22&lt;&gt;"",AER!B22,"")</f>
      </c>
      <c r="C21" s="240">
        <f>IF(AER!C22&lt;&gt;"",AER!C22,"")</f>
      </c>
      <c r="D21" s="241">
        <f>IF(AER!D22&lt;&gt;"",AER!D22,"")</f>
      </c>
      <c r="E21" s="241">
        <f>IF(AER!E22&lt;&gt;"",AER!E22,"")</f>
      </c>
      <c r="F21" s="241">
        <f>IF(AER!F22&lt;&gt;"",AER!F22,"")</f>
      </c>
      <c r="G21" s="297">
        <f>IF(AER!G22&lt;&gt;"",AER!G22,"")</f>
      </c>
      <c r="H21" s="242"/>
      <c r="I21" s="252"/>
      <c r="J21" s="259">
        <f t="shared" si="0"/>
        <v>0</v>
      </c>
      <c r="K21" s="243"/>
      <c r="L21" s="244"/>
      <c r="M21" s="214">
        <f t="shared" si="1"/>
        <v>0</v>
      </c>
      <c r="N21" s="245"/>
      <c r="O21" s="246"/>
      <c r="P21" s="214">
        <f t="shared" si="2"/>
        <v>0</v>
      </c>
      <c r="Q21" s="247">
        <f t="shared" si="3"/>
      </c>
      <c r="R21" s="248" t="s">
        <v>131</v>
      </c>
      <c r="S21" s="249">
        <f t="shared" si="4"/>
        <v>0</v>
      </c>
      <c r="T21" s="36"/>
      <c r="U21" s="40"/>
      <c r="V21" s="40"/>
      <c r="W21" s="40"/>
      <c r="X21" s="41"/>
      <c r="Y21" s="40"/>
      <c r="Z21" s="36"/>
      <c r="AA21" s="36"/>
    </row>
    <row r="22" spans="1:27" s="37" customFormat="1" ht="24.75" customHeight="1">
      <c r="A22" s="302"/>
      <c r="B22" s="224">
        <f>IF(AER!B23&lt;&gt;"",AER!B23,"")</f>
      </c>
      <c r="C22" s="188">
        <f>IF(AER!C23&lt;&gt;"",AER!C23,"")</f>
      </c>
      <c r="D22" s="215">
        <f>IF(AER!D23&lt;&gt;"",AER!D23,"")</f>
      </c>
      <c r="E22" s="215">
        <f>IF(AER!E23&lt;&gt;"",AER!E23,"")</f>
      </c>
      <c r="F22" s="215">
        <f>IF(AER!F23&lt;&gt;"",AER!F23,"")</f>
      </c>
      <c r="G22" s="50">
        <f>IF(AER!G23&lt;&gt;"",AER!G23,"")</f>
      </c>
      <c r="H22" s="219"/>
      <c r="I22" s="253"/>
      <c r="J22" s="258">
        <f t="shared" si="0"/>
        <v>0</v>
      </c>
      <c r="K22" s="256"/>
      <c r="L22" s="62"/>
      <c r="M22" s="213">
        <f t="shared" si="1"/>
        <v>0</v>
      </c>
      <c r="N22" s="209"/>
      <c r="O22" s="211"/>
      <c r="P22" s="213">
        <f t="shared" si="2"/>
        <v>0</v>
      </c>
      <c r="Q22" s="54">
        <f t="shared" si="3"/>
      </c>
      <c r="R22" s="164" t="s">
        <v>131</v>
      </c>
      <c r="S22" s="222">
        <f t="shared" si="4"/>
        <v>0</v>
      </c>
      <c r="T22" s="36"/>
      <c r="U22" s="42"/>
      <c r="V22" s="42"/>
      <c r="W22" s="42"/>
      <c r="X22" s="43"/>
      <c r="Y22" s="42"/>
      <c r="Z22" s="42"/>
      <c r="AA22" s="36"/>
    </row>
    <row r="23" spans="1:27" s="37" customFormat="1" ht="24.75" customHeight="1">
      <c r="A23" s="301"/>
      <c r="B23" s="225">
        <f>IF(AER!B24&lt;&gt;"",AER!B24,"")</f>
      </c>
      <c r="C23" s="189">
        <f>IF(AER!C24&lt;&gt;"",AER!C24,"")</f>
      </c>
      <c r="D23" s="216">
        <f>IF(AER!D24&lt;&gt;"",AER!D24,"")</f>
      </c>
      <c r="E23" s="216">
        <f>IF(AER!E24&lt;&gt;"",AER!E24,"")</f>
      </c>
      <c r="F23" s="216">
        <f>IF(AER!F24&lt;&gt;"",AER!F24,"")</f>
      </c>
      <c r="G23" s="207">
        <f>IF(AER!G24&lt;&gt;"",AER!G24,"")</f>
      </c>
      <c r="H23" s="220"/>
      <c r="I23" s="254"/>
      <c r="J23" s="259">
        <f t="shared" si="0"/>
        <v>0</v>
      </c>
      <c r="K23" s="257"/>
      <c r="L23" s="64"/>
      <c r="M23" s="214">
        <f t="shared" si="1"/>
        <v>0</v>
      </c>
      <c r="N23" s="210"/>
      <c r="O23" s="212"/>
      <c r="P23" s="214">
        <f t="shared" si="2"/>
        <v>0</v>
      </c>
      <c r="Q23" s="157">
        <f t="shared" si="3"/>
      </c>
      <c r="R23" s="163" t="s">
        <v>131</v>
      </c>
      <c r="S23" s="223">
        <f t="shared" si="4"/>
        <v>0</v>
      </c>
      <c r="T23" s="36"/>
      <c r="U23" s="36"/>
      <c r="V23" s="36"/>
      <c r="W23" s="36"/>
      <c r="X23" s="36"/>
      <c r="Y23" s="36"/>
      <c r="Z23" s="36"/>
      <c r="AA23" s="36"/>
    </row>
    <row r="24" spans="1:27" s="37" customFormat="1" ht="24.75" customHeight="1">
      <c r="A24" s="302"/>
      <c r="B24" s="224">
        <f>IF(AER!B25&lt;&gt;"",AER!B25,"")</f>
      </c>
      <c r="C24" s="188">
        <f>IF(AER!C25&lt;&gt;"",AER!C25,"")</f>
      </c>
      <c r="D24" s="215">
        <f>IF(AER!D25&lt;&gt;"",AER!D25,"")</f>
      </c>
      <c r="E24" s="215">
        <f>IF(AER!E25&lt;&gt;"",AER!E25,"")</f>
      </c>
      <c r="F24" s="215">
        <f>IF(AER!F25&lt;&gt;"",AER!F25,"")</f>
      </c>
      <c r="G24" s="50">
        <f>IF(AER!G25&lt;&gt;"",AER!G25,"")</f>
      </c>
      <c r="H24" s="219"/>
      <c r="I24" s="253"/>
      <c r="J24" s="258">
        <f t="shared" si="0"/>
        <v>0</v>
      </c>
      <c r="K24" s="256"/>
      <c r="L24" s="62"/>
      <c r="M24" s="213">
        <f t="shared" si="1"/>
        <v>0</v>
      </c>
      <c r="N24" s="209"/>
      <c r="O24" s="211"/>
      <c r="P24" s="213">
        <f t="shared" si="2"/>
        <v>0</v>
      </c>
      <c r="Q24" s="54">
        <f t="shared" si="3"/>
      </c>
      <c r="R24" s="164" t="s">
        <v>131</v>
      </c>
      <c r="S24" s="222">
        <f t="shared" si="4"/>
        <v>0</v>
      </c>
      <c r="T24" s="36"/>
      <c r="U24" s="36"/>
      <c r="V24" s="36"/>
      <c r="W24" s="36"/>
      <c r="X24" s="36"/>
      <c r="Y24" s="36"/>
      <c r="Z24" s="36"/>
      <c r="AA24" s="36"/>
    </row>
    <row r="25" spans="1:27" s="37" customFormat="1" ht="24.75" customHeight="1">
      <c r="A25" s="301"/>
      <c r="B25" s="225">
        <f>IF(AER!B26&lt;&gt;"",AER!B26,"")</f>
      </c>
      <c r="C25" s="189">
        <f>IF(AER!C26&lt;&gt;"",AER!C26,"")</f>
      </c>
      <c r="D25" s="216">
        <f>IF(AER!D26&lt;&gt;"",AER!D26,"")</f>
      </c>
      <c r="E25" s="216">
        <f>IF(AER!E26&lt;&gt;"",AER!E26,"")</f>
      </c>
      <c r="F25" s="216">
        <f>IF(AER!F26&lt;&gt;"",AER!F26,"")</f>
      </c>
      <c r="G25" s="207">
        <f>IF(AER!G26&lt;&gt;"",AER!G26,"")</f>
      </c>
      <c r="H25" s="220"/>
      <c r="I25" s="254"/>
      <c r="J25" s="259">
        <f t="shared" si="0"/>
        <v>0</v>
      </c>
      <c r="K25" s="257"/>
      <c r="L25" s="64"/>
      <c r="M25" s="214">
        <f t="shared" si="1"/>
        <v>0</v>
      </c>
      <c r="N25" s="210"/>
      <c r="O25" s="212"/>
      <c r="P25" s="214">
        <f t="shared" si="2"/>
        <v>0</v>
      </c>
      <c r="Q25" s="157">
        <f t="shared" si="3"/>
      </c>
      <c r="R25" s="163" t="s">
        <v>131</v>
      </c>
      <c r="S25" s="223">
        <f t="shared" si="4"/>
        <v>0</v>
      </c>
      <c r="T25" s="36"/>
      <c r="U25" s="36"/>
      <c r="V25" s="36"/>
      <c r="W25" s="36"/>
      <c r="X25" s="36"/>
      <c r="Y25" s="36"/>
      <c r="Z25" s="36"/>
      <c r="AA25" s="36"/>
    </row>
    <row r="26" spans="1:27" s="37" customFormat="1" ht="24.75" customHeight="1">
      <c r="A26" s="302"/>
      <c r="B26" s="224">
        <f>IF(AER!B27&lt;&gt;"",AER!B27,"")</f>
      </c>
      <c r="C26" s="188">
        <f>IF(AER!C27&lt;&gt;"",AER!C27,"")</f>
      </c>
      <c r="D26" s="215">
        <f>IF(AER!D27&lt;&gt;"",AER!D27,"")</f>
      </c>
      <c r="E26" s="215">
        <f>IF(AER!E27&lt;&gt;"",AER!E27,"")</f>
      </c>
      <c r="F26" s="215">
        <f>IF(AER!F27&lt;&gt;"",AER!F27,"")</f>
      </c>
      <c r="G26" s="50">
        <f>IF(AER!G27&lt;&gt;"",AER!G27,"")</f>
      </c>
      <c r="H26" s="217"/>
      <c r="I26" s="250"/>
      <c r="J26" s="258">
        <f t="shared" si="0"/>
        <v>0</v>
      </c>
      <c r="K26" s="256"/>
      <c r="L26" s="52"/>
      <c r="M26" s="213">
        <f t="shared" si="1"/>
        <v>0</v>
      </c>
      <c r="N26" s="209"/>
      <c r="O26" s="211"/>
      <c r="P26" s="213">
        <f t="shared" si="2"/>
        <v>0</v>
      </c>
      <c r="Q26" s="54">
        <f t="shared" si="3"/>
      </c>
      <c r="R26" s="164" t="s">
        <v>131</v>
      </c>
      <c r="S26" s="222">
        <f t="shared" si="4"/>
        <v>0</v>
      </c>
      <c r="T26" s="36"/>
      <c r="U26" s="36"/>
      <c r="V26" s="36"/>
      <c r="W26" s="36"/>
      <c r="X26" s="36"/>
      <c r="Y26" s="36"/>
      <c r="Z26" s="36"/>
      <c r="AA26" s="36"/>
    </row>
    <row r="27" spans="1:27" s="37" customFormat="1" ht="24.75" customHeight="1">
      <c r="A27" s="301"/>
      <c r="B27" s="225">
        <f>IF(AER!B28&lt;&gt;"",AER!B28,"")</f>
      </c>
      <c r="C27" s="189">
        <f>IF(AER!C28&lt;&gt;"",AER!C28,"")</f>
      </c>
      <c r="D27" s="216">
        <f>IF(AER!D28&lt;&gt;"",AER!D28,"")</f>
      </c>
      <c r="E27" s="216">
        <f>IF(AER!E28&lt;&gt;"",AER!E28,"")</f>
      </c>
      <c r="F27" s="216">
        <f>IF(AER!F28&lt;&gt;"",AER!F28,"")</f>
      </c>
      <c r="G27" s="207">
        <f>IF(AER!G28&lt;&gt;"",AER!G28,"")</f>
      </c>
      <c r="H27" s="218"/>
      <c r="I27" s="255"/>
      <c r="J27" s="259">
        <f t="shared" si="0"/>
        <v>0</v>
      </c>
      <c r="K27" s="257"/>
      <c r="L27" s="59"/>
      <c r="M27" s="214">
        <f t="shared" si="1"/>
        <v>0</v>
      </c>
      <c r="N27" s="210"/>
      <c r="O27" s="212"/>
      <c r="P27" s="214">
        <f t="shared" si="2"/>
        <v>0</v>
      </c>
      <c r="Q27" s="157">
        <f t="shared" si="3"/>
      </c>
      <c r="R27" s="163" t="s">
        <v>131</v>
      </c>
      <c r="S27" s="223">
        <f t="shared" si="4"/>
        <v>0</v>
      </c>
      <c r="T27" s="36"/>
      <c r="U27" s="36"/>
      <c r="V27" s="36"/>
      <c r="W27" s="36"/>
      <c r="X27" s="36"/>
      <c r="Y27" s="36"/>
      <c r="Z27" s="36"/>
      <c r="AA27" s="36"/>
    </row>
    <row r="28" spans="1:27" s="37" customFormat="1" ht="24.75" customHeight="1">
      <c r="A28" s="302"/>
      <c r="B28" s="224" t="s">
        <v>147</v>
      </c>
      <c r="C28" s="293"/>
      <c r="D28" s="293"/>
      <c r="E28" s="293"/>
      <c r="F28" s="293"/>
      <c r="G28" s="293"/>
      <c r="H28" s="293"/>
      <c r="I28" s="293"/>
      <c r="J28" s="219"/>
      <c r="K28" s="293"/>
      <c r="L28" s="293"/>
      <c r="M28" s="217"/>
      <c r="N28" s="293"/>
      <c r="O28" s="293"/>
      <c r="P28" s="217"/>
      <c r="Q28" s="293"/>
      <c r="R28" s="164" t="s">
        <v>131</v>
      </c>
      <c r="S28" s="222">
        <f>J28+M28+P28</f>
        <v>0</v>
      </c>
      <c r="T28" s="39"/>
      <c r="U28" s="39"/>
      <c r="V28" s="38"/>
      <c r="W28" s="38"/>
      <c r="X28" s="38"/>
      <c r="Y28" s="38"/>
      <c r="Z28" s="38"/>
      <c r="AA28" s="38"/>
    </row>
    <row r="29" spans="1:19" ht="18" customHeight="1">
      <c r="A29" s="382"/>
      <c r="B29" s="111" t="s">
        <v>61</v>
      </c>
      <c r="C29" s="112"/>
      <c r="D29" s="113"/>
      <c r="E29" s="190"/>
      <c r="F29" s="114"/>
      <c r="G29" s="114"/>
      <c r="H29" s="343">
        <f>SUM(H18:H28)</f>
        <v>0</v>
      </c>
      <c r="I29" s="114"/>
      <c r="J29" s="221"/>
      <c r="K29" s="343">
        <f>SUM(K18:K28)</f>
        <v>0</v>
      </c>
      <c r="L29" s="115"/>
      <c r="M29" s="115"/>
      <c r="N29" s="343">
        <f>SUM(N18:N28)</f>
        <v>0</v>
      </c>
      <c r="O29" s="260"/>
      <c r="P29" s="261"/>
      <c r="Q29" s="191"/>
      <c r="R29" s="117"/>
      <c r="S29" s="158"/>
    </row>
    <row r="30" spans="1:27" s="37" customFormat="1" ht="15" customHeight="1">
      <c r="A30" s="382"/>
      <c r="B30" s="540" t="str">
        <f>AER!B33</f>
        <v>8. TOTAL REQUIREMENTS FOR FY 2007</v>
      </c>
      <c r="C30" s="435"/>
      <c r="D30" s="435"/>
      <c r="E30" s="435"/>
      <c r="F30" s="435"/>
      <c r="G30" s="436"/>
      <c r="H30" s="159"/>
      <c r="I30" s="404">
        <f>SUM(J18:J28)</f>
        <v>0</v>
      </c>
      <c r="J30" s="405"/>
      <c r="K30" s="159"/>
      <c r="L30" s="404">
        <f>SUM(M18:M28)</f>
        <v>0</v>
      </c>
      <c r="M30" s="405"/>
      <c r="N30" s="159"/>
      <c r="O30" s="404">
        <f>SUM(P18:P28)</f>
        <v>0</v>
      </c>
      <c r="P30" s="405"/>
      <c r="Q30" s="416" t="s">
        <v>140</v>
      </c>
      <c r="R30" s="416"/>
      <c r="S30" s="182">
        <f>SUM(S18:S28)</f>
        <v>0</v>
      </c>
      <c r="T30" s="39"/>
      <c r="U30" s="36"/>
      <c r="V30" s="36"/>
      <c r="W30" s="36"/>
      <c r="X30" s="36"/>
      <c r="Y30" s="36"/>
      <c r="Z30" s="36"/>
      <c r="AA30" s="36"/>
    </row>
    <row r="31" spans="1:27" s="37" customFormat="1" ht="14.25" customHeight="1">
      <c r="A31" s="382"/>
      <c r="B31" s="541"/>
      <c r="C31" s="437"/>
      <c r="D31" s="437"/>
      <c r="E31" s="437"/>
      <c r="F31" s="437"/>
      <c r="G31" s="438"/>
      <c r="H31" s="160"/>
      <c r="I31" s="406"/>
      <c r="J31" s="407"/>
      <c r="K31" s="160"/>
      <c r="L31" s="406"/>
      <c r="M31" s="407"/>
      <c r="N31" s="160"/>
      <c r="O31" s="406"/>
      <c r="P31" s="407"/>
      <c r="Q31" s="416" t="s">
        <v>136</v>
      </c>
      <c r="R31" s="416"/>
      <c r="S31" s="226">
        <f>AER!S33+'AER Cont.'!S30</f>
        <v>0</v>
      </c>
      <c r="T31" s="36"/>
      <c r="U31" s="36"/>
      <c r="V31" s="36"/>
      <c r="W31" s="36"/>
      <c r="X31" s="36"/>
      <c r="Y31" s="36"/>
      <c r="Z31" s="36"/>
      <c r="AA31" s="36"/>
    </row>
    <row r="32" spans="1:27" ht="30" customHeight="1">
      <c r="A32" s="383"/>
      <c r="B32" s="542" t="str">
        <f>AER!B35</f>
        <v>ADJUSTED REQUIREMENTS FOR SHIPMENT</v>
      </c>
      <c r="C32" s="477"/>
      <c r="D32" s="477"/>
      <c r="E32" s="477"/>
      <c r="F32" s="477"/>
      <c r="G32" s="478"/>
      <c r="H32" s="116"/>
      <c r="I32" s="117"/>
      <c r="J32" s="118"/>
      <c r="K32" s="119"/>
      <c r="L32" s="120"/>
      <c r="M32" s="120"/>
      <c r="N32" s="121"/>
      <c r="O32" s="122"/>
      <c r="P32" s="123"/>
      <c r="Q32" s="124"/>
      <c r="R32" s="125"/>
      <c r="S32" s="126"/>
      <c r="T32" s="13"/>
      <c r="U32" s="13"/>
      <c r="V32" s="13"/>
      <c r="W32" s="13"/>
      <c r="X32" s="13"/>
      <c r="Y32" s="13"/>
      <c r="Z32" s="13"/>
      <c r="AA32" s="13"/>
    </row>
    <row r="33" spans="1:27" s="37" customFormat="1" ht="24.75" customHeight="1">
      <c r="A33" s="384"/>
      <c r="B33" s="518" t="str">
        <f>AER!B36</f>
        <v>9.    Quantity on Hand September 30, 2005</v>
      </c>
      <c r="C33" s="475"/>
      <c r="D33" s="475"/>
      <c r="E33" s="475"/>
      <c r="F33" s="475"/>
      <c r="G33" s="476"/>
      <c r="H33" s="413"/>
      <c r="I33" s="414"/>
      <c r="J33" s="415"/>
      <c r="K33" s="414"/>
      <c r="L33" s="414"/>
      <c r="M33" s="414"/>
      <c r="N33" s="413"/>
      <c r="O33" s="414"/>
      <c r="P33" s="415"/>
      <c r="Q33" s="398">
        <f>N33+K33+H33</f>
        <v>0</v>
      </c>
      <c r="R33" s="399"/>
      <c r="S33" s="400"/>
      <c r="T33" s="39"/>
      <c r="U33" s="39"/>
      <c r="V33" s="38"/>
      <c r="W33" s="38"/>
      <c r="X33" s="38"/>
      <c r="Y33" s="38"/>
      <c r="Z33" s="38"/>
      <c r="AA33" s="38"/>
    </row>
    <row r="34" spans="1:27" s="37" customFormat="1" ht="24.75" customHeight="1">
      <c r="A34" s="385"/>
      <c r="B34" s="519" t="str">
        <f>AER!B37</f>
        <v>10.  Quantity Received October 1, 2003 through February 28, 2006</v>
      </c>
      <c r="C34" s="520"/>
      <c r="D34" s="520"/>
      <c r="E34" s="520"/>
      <c r="F34" s="520"/>
      <c r="G34" s="521"/>
      <c r="H34" s="531">
        <f>H35+H36</f>
        <v>0</v>
      </c>
      <c r="I34" s="532"/>
      <c r="J34" s="533"/>
      <c r="K34" s="531">
        <f>K35+K36</f>
        <v>0</v>
      </c>
      <c r="L34" s="532"/>
      <c r="M34" s="533"/>
      <c r="N34" s="531">
        <f>N35+N36</f>
        <v>0</v>
      </c>
      <c r="O34" s="532"/>
      <c r="P34" s="533"/>
      <c r="Q34" s="531">
        <f>Q35+Q36</f>
        <v>0</v>
      </c>
      <c r="R34" s="532"/>
      <c r="S34" s="548"/>
      <c r="T34" s="40"/>
      <c r="U34" s="40"/>
      <c r="V34" s="40"/>
      <c r="W34" s="40"/>
      <c r="X34" s="40"/>
      <c r="Y34" s="40"/>
      <c r="Z34" s="36"/>
      <c r="AA34" s="36"/>
    </row>
    <row r="35" spans="1:27" s="37" customFormat="1" ht="24.75" customHeight="1">
      <c r="A35" s="386"/>
      <c r="B35" s="518" t="str">
        <f>AER!B38</f>
        <v>       10a.  From FY 2005 Approval</v>
      </c>
      <c r="C35" s="475"/>
      <c r="D35" s="475"/>
      <c r="E35" s="475"/>
      <c r="F35" s="475"/>
      <c r="G35" s="476"/>
      <c r="H35" s="456"/>
      <c r="I35" s="457"/>
      <c r="J35" s="458"/>
      <c r="K35" s="456"/>
      <c r="L35" s="457"/>
      <c r="M35" s="458"/>
      <c r="N35" s="456"/>
      <c r="O35" s="457"/>
      <c r="P35" s="458"/>
      <c r="Q35" s="456"/>
      <c r="R35" s="457"/>
      <c r="S35" s="469"/>
      <c r="T35" s="42"/>
      <c r="U35" s="42"/>
      <c r="V35" s="42"/>
      <c r="W35" s="42"/>
      <c r="X35" s="42"/>
      <c r="Y35" s="42"/>
      <c r="Z35" s="42"/>
      <c r="AA35" s="36"/>
    </row>
    <row r="36" spans="1:27" s="37" customFormat="1" ht="24.75" customHeight="1">
      <c r="A36" s="382"/>
      <c r="B36" s="519" t="str">
        <f>AER!B39</f>
        <v>       10b.  From FY 2006 Approval</v>
      </c>
      <c r="C36" s="520"/>
      <c r="D36" s="520"/>
      <c r="E36" s="520"/>
      <c r="F36" s="520"/>
      <c r="G36" s="521"/>
      <c r="H36" s="528"/>
      <c r="I36" s="529"/>
      <c r="J36" s="530"/>
      <c r="K36" s="528"/>
      <c r="L36" s="529"/>
      <c r="M36" s="530"/>
      <c r="N36" s="528"/>
      <c r="O36" s="529"/>
      <c r="P36" s="530"/>
      <c r="Q36" s="528"/>
      <c r="R36" s="529"/>
      <c r="S36" s="549"/>
      <c r="T36" s="36"/>
      <c r="U36" s="36"/>
      <c r="V36" s="36"/>
      <c r="W36" s="36"/>
      <c r="X36" s="36"/>
      <c r="Y36" s="36"/>
      <c r="Z36" s="36"/>
      <c r="AA36" s="36"/>
    </row>
    <row r="37" spans="1:27" s="37" customFormat="1" ht="24.75" customHeight="1">
      <c r="A37" s="382"/>
      <c r="B37" s="518" t="str">
        <f>AER!B40</f>
        <v>11. Quantity on Hand Feb 28, 2006</v>
      </c>
      <c r="C37" s="475"/>
      <c r="D37" s="475"/>
      <c r="E37" s="475"/>
      <c r="F37" s="475"/>
      <c r="G37" s="476"/>
      <c r="H37" s="448"/>
      <c r="I37" s="449"/>
      <c r="J37" s="451"/>
      <c r="K37" s="448"/>
      <c r="L37" s="449"/>
      <c r="M37" s="451"/>
      <c r="N37" s="448"/>
      <c r="O37" s="449"/>
      <c r="P37" s="451"/>
      <c r="Q37" s="448"/>
      <c r="R37" s="449"/>
      <c r="S37" s="450"/>
      <c r="T37" s="36"/>
      <c r="U37" s="36"/>
      <c r="V37" s="36"/>
      <c r="W37" s="36"/>
      <c r="X37" s="36"/>
      <c r="Y37" s="36"/>
      <c r="Z37" s="36"/>
      <c r="AA37" s="36"/>
    </row>
    <row r="38" spans="1:27" s="37" customFormat="1" ht="24.75" customHeight="1">
      <c r="A38" s="382"/>
      <c r="B38" s="543" t="str">
        <f>AER!B41</f>
        <v>12. Quantity Due or Rec'd for Current FY Programs After Feb. 28, 2006</v>
      </c>
      <c r="C38" s="544"/>
      <c r="D38" s="544"/>
      <c r="E38" s="544"/>
      <c r="F38" s="544"/>
      <c r="G38" s="545"/>
      <c r="H38" s="506"/>
      <c r="I38" s="507"/>
      <c r="J38" s="534"/>
      <c r="K38" s="506"/>
      <c r="L38" s="507"/>
      <c r="M38" s="534"/>
      <c r="N38" s="506"/>
      <c r="O38" s="507"/>
      <c r="P38" s="534"/>
      <c r="Q38" s="506"/>
      <c r="R38" s="507"/>
      <c r="S38" s="508"/>
      <c r="T38" s="36"/>
      <c r="U38" s="36"/>
      <c r="V38" s="36"/>
      <c r="W38" s="36"/>
      <c r="X38" s="36"/>
      <c r="Y38" s="36"/>
      <c r="Z38" s="36"/>
      <c r="AA38" s="36"/>
    </row>
    <row r="39" spans="1:27" s="37" customFormat="1" ht="24.75" customHeight="1">
      <c r="A39" s="382"/>
      <c r="B39" s="518" t="str">
        <f>AER!B42</f>
        <v>13. Total Line 11 Plus Line 12</v>
      </c>
      <c r="C39" s="475"/>
      <c r="D39" s="475"/>
      <c r="E39" s="475"/>
      <c r="F39" s="475"/>
      <c r="G39" s="476"/>
      <c r="H39" s="426">
        <f>H37+H38</f>
        <v>0</v>
      </c>
      <c r="I39" s="427"/>
      <c r="J39" s="428"/>
      <c r="K39" s="426">
        <f>K37+K38</f>
        <v>0</v>
      </c>
      <c r="L39" s="427"/>
      <c r="M39" s="428"/>
      <c r="N39" s="426">
        <f>N37+N38</f>
        <v>0</v>
      </c>
      <c r="O39" s="427"/>
      <c r="P39" s="428"/>
      <c r="Q39" s="426">
        <f>Q37+Q38</f>
        <v>0</v>
      </c>
      <c r="R39" s="427"/>
      <c r="S39" s="439"/>
      <c r="T39" s="36"/>
      <c r="U39" s="36"/>
      <c r="V39" s="36"/>
      <c r="W39" s="36"/>
      <c r="X39" s="36"/>
      <c r="Y39" s="36"/>
      <c r="Z39" s="36"/>
      <c r="AA39" s="36"/>
    </row>
    <row r="40" spans="1:27" s="37" customFormat="1" ht="24.75" customHeight="1">
      <c r="A40" s="382"/>
      <c r="B40" s="519" t="str">
        <f>AER!B43</f>
        <v>14.  Projected Distribution/Use Feb. 28 through Sept. 30, 2006</v>
      </c>
      <c r="C40" s="520"/>
      <c r="D40" s="520"/>
      <c r="E40" s="520"/>
      <c r="F40" s="520"/>
      <c r="G40" s="521"/>
      <c r="H40" s="509"/>
      <c r="I40" s="510"/>
      <c r="J40" s="514"/>
      <c r="K40" s="509"/>
      <c r="L40" s="510"/>
      <c r="M40" s="514"/>
      <c r="N40" s="509"/>
      <c r="O40" s="510"/>
      <c r="P40" s="514"/>
      <c r="Q40" s="509"/>
      <c r="R40" s="510"/>
      <c r="S40" s="511"/>
      <c r="T40" s="36"/>
      <c r="U40" s="36"/>
      <c r="V40" s="36"/>
      <c r="W40" s="36"/>
      <c r="X40" s="36"/>
      <c r="Y40" s="36"/>
      <c r="Z40" s="36"/>
      <c r="AA40" s="36"/>
    </row>
    <row r="41" spans="1:27" s="37" customFormat="1" ht="24.75" customHeight="1">
      <c r="A41" s="382"/>
      <c r="B41" s="518" t="str">
        <f>AER!B44</f>
        <v>15.  Estimated Inventory September 30, 2006</v>
      </c>
      <c r="C41" s="475"/>
      <c r="D41" s="475"/>
      <c r="E41" s="475"/>
      <c r="F41" s="475"/>
      <c r="G41" s="476"/>
      <c r="H41" s="426">
        <f>H39-H40</f>
        <v>0</v>
      </c>
      <c r="I41" s="427"/>
      <c r="J41" s="428"/>
      <c r="K41" s="426">
        <f>K39-K40</f>
        <v>0</v>
      </c>
      <c r="L41" s="427"/>
      <c r="M41" s="428"/>
      <c r="N41" s="426">
        <f>N39-N40</f>
        <v>0</v>
      </c>
      <c r="O41" s="427"/>
      <c r="P41" s="428"/>
      <c r="Q41" s="426">
        <f>Q39-Q40</f>
        <v>0</v>
      </c>
      <c r="R41" s="427"/>
      <c r="S41" s="439"/>
      <c r="T41" s="36"/>
      <c r="U41" s="36"/>
      <c r="V41" s="36"/>
      <c r="W41" s="36"/>
      <c r="X41" s="36"/>
      <c r="Y41" s="36"/>
      <c r="Z41" s="36"/>
      <c r="AA41" s="36"/>
    </row>
    <row r="42" spans="1:27" s="37" customFormat="1" ht="24.75" customHeight="1">
      <c r="A42" s="382"/>
      <c r="B42" s="522" t="str">
        <f>AER!B45</f>
        <v>16.  Desired Commodities for Initial FY 2008 Distribution/Use</v>
      </c>
      <c r="C42" s="523"/>
      <c r="D42" s="523"/>
      <c r="E42" s="523"/>
      <c r="F42" s="523"/>
      <c r="G42" s="524"/>
      <c r="H42" s="515"/>
      <c r="I42" s="516"/>
      <c r="J42" s="527"/>
      <c r="K42" s="515"/>
      <c r="L42" s="516"/>
      <c r="M42" s="527"/>
      <c r="N42" s="515"/>
      <c r="O42" s="516"/>
      <c r="P42" s="527"/>
      <c r="Q42" s="515"/>
      <c r="R42" s="516"/>
      <c r="S42" s="517"/>
      <c r="T42" s="36"/>
      <c r="U42" s="36"/>
      <c r="V42" s="36"/>
      <c r="W42" s="36"/>
      <c r="X42" s="36"/>
      <c r="Y42" s="36"/>
      <c r="Z42" s="36"/>
      <c r="AA42" s="36"/>
    </row>
    <row r="43" spans="1:27" s="37" customFormat="1" ht="21" customHeight="1">
      <c r="A43" s="382"/>
      <c r="B43" s="525" t="str">
        <f>AER!B46</f>
        <v>17.  Adjusted Total Requirements FY 2007</v>
      </c>
      <c r="C43" s="525"/>
      <c r="D43" s="525"/>
      <c r="E43" s="525"/>
      <c r="F43" s="525"/>
      <c r="G43" s="525"/>
      <c r="H43" s="504">
        <f>ROUND(I30-H41+H42,-1)</f>
        <v>0</v>
      </c>
      <c r="I43" s="504"/>
      <c r="J43" s="504"/>
      <c r="K43" s="504">
        <f>ROUND(L30-K41+K42,-1)</f>
        <v>0</v>
      </c>
      <c r="L43" s="504"/>
      <c r="M43" s="504"/>
      <c r="N43" s="504">
        <f>ROUND(O30-N41+N42,-1)</f>
        <v>0</v>
      </c>
      <c r="O43" s="504"/>
      <c r="P43" s="504"/>
      <c r="Q43" s="512" t="s">
        <v>139</v>
      </c>
      <c r="R43" s="513"/>
      <c r="S43" s="234">
        <f>SUM(H43:P43)</f>
        <v>0</v>
      </c>
      <c r="T43" s="36"/>
      <c r="U43" s="36"/>
      <c r="V43" s="36"/>
      <c r="W43" s="36"/>
      <c r="X43" s="36"/>
      <c r="Y43" s="36"/>
      <c r="Z43" s="36"/>
      <c r="AA43" s="36"/>
    </row>
    <row r="44" spans="1:28" ht="21" customHeight="1">
      <c r="A44" s="387"/>
      <c r="B44" s="525"/>
      <c r="C44" s="525"/>
      <c r="D44" s="525"/>
      <c r="E44" s="525"/>
      <c r="F44" s="525"/>
      <c r="G44" s="525"/>
      <c r="H44" s="504"/>
      <c r="I44" s="504"/>
      <c r="J44" s="504"/>
      <c r="K44" s="504"/>
      <c r="L44" s="504"/>
      <c r="M44" s="504"/>
      <c r="N44" s="504"/>
      <c r="O44" s="504"/>
      <c r="P44" s="504"/>
      <c r="Q44" s="237"/>
      <c r="R44" s="238"/>
      <c r="S44" s="235"/>
      <c r="T44" s="147"/>
      <c r="U44" s="147"/>
      <c r="V44" s="147"/>
      <c r="W44" s="147"/>
      <c r="X44" s="147"/>
      <c r="Y44" s="147"/>
      <c r="Z44" s="147"/>
      <c r="AB44" s="20"/>
    </row>
    <row r="45" spans="1:28" ht="16.5" customHeight="1">
      <c r="A45" s="363"/>
      <c r="B45" s="525"/>
      <c r="C45" s="525"/>
      <c r="D45" s="525"/>
      <c r="E45" s="525"/>
      <c r="F45" s="525"/>
      <c r="G45" s="525"/>
      <c r="H45" s="504"/>
      <c r="I45" s="504"/>
      <c r="J45" s="504"/>
      <c r="K45" s="504"/>
      <c r="L45" s="504"/>
      <c r="M45" s="504"/>
      <c r="N45" s="504"/>
      <c r="O45" s="504"/>
      <c r="P45" s="504"/>
      <c r="Q45" s="237"/>
      <c r="R45" s="238"/>
      <c r="S45" s="235"/>
      <c r="AB45" s="20"/>
    </row>
    <row r="46" spans="1:19" ht="16.5" thickBot="1">
      <c r="A46" s="363"/>
      <c r="B46" s="526"/>
      <c r="C46" s="526"/>
      <c r="D46" s="526"/>
      <c r="E46" s="526"/>
      <c r="F46" s="526"/>
      <c r="G46" s="526"/>
      <c r="H46" s="505"/>
      <c r="I46" s="505"/>
      <c r="J46" s="505"/>
      <c r="K46" s="505"/>
      <c r="L46" s="505"/>
      <c r="M46" s="504"/>
      <c r="N46" s="504"/>
      <c r="O46" s="504"/>
      <c r="P46" s="504"/>
      <c r="Q46" s="502" t="s">
        <v>138</v>
      </c>
      <c r="R46" s="503"/>
      <c r="S46" s="236">
        <f>AER!S47</f>
        <v>0</v>
      </c>
    </row>
    <row r="47" spans="1:12" ht="16.5" thickTop="1">
      <c r="A47" s="344"/>
      <c r="B47" s="381"/>
      <c r="C47" s="381"/>
      <c r="D47" s="381"/>
      <c r="E47" s="381"/>
      <c r="F47" s="381"/>
      <c r="G47" s="381"/>
      <c r="H47" s="381"/>
      <c r="I47" s="381"/>
      <c r="J47" s="381"/>
      <c r="K47" s="381"/>
      <c r="L47" s="381"/>
    </row>
    <row r="48" ht="15.75" hidden="1">
      <c r="B48" s="274" t="s">
        <v>142</v>
      </c>
    </row>
    <row r="49" spans="2:10" ht="15.75" hidden="1">
      <c r="B49" s="294"/>
      <c r="E49" s="274" t="s">
        <v>63</v>
      </c>
      <c r="I49" s="274" t="s">
        <v>62</v>
      </c>
      <c r="J49" s="275" t="s">
        <v>66</v>
      </c>
    </row>
    <row r="50" spans="2:10" ht="16.5" hidden="1" thickBot="1">
      <c r="B50" s="304" t="s">
        <v>181</v>
      </c>
      <c r="E50" s="276" t="s">
        <v>180</v>
      </c>
      <c r="I50" s="271" t="s">
        <v>241</v>
      </c>
      <c r="J50" s="272" t="s">
        <v>246</v>
      </c>
    </row>
    <row r="51" spans="2:10" ht="17.25" hidden="1" thickBot="1" thickTop="1">
      <c r="B51" s="305" t="s">
        <v>182</v>
      </c>
      <c r="E51" s="273" t="s">
        <v>65</v>
      </c>
      <c r="I51" s="271" t="s">
        <v>241</v>
      </c>
      <c r="J51" s="272" t="s">
        <v>242</v>
      </c>
    </row>
    <row r="52" spans="2:10" ht="17.25" hidden="1" thickBot="1" thickTop="1">
      <c r="B52" s="306" t="s">
        <v>155</v>
      </c>
      <c r="E52" s="273" t="s">
        <v>64</v>
      </c>
      <c r="I52" s="271" t="s">
        <v>239</v>
      </c>
      <c r="J52" s="272" t="s">
        <v>247</v>
      </c>
    </row>
    <row r="53" spans="2:10" ht="17.25" hidden="1" thickBot="1" thickTop="1">
      <c r="B53" s="307" t="s">
        <v>156</v>
      </c>
      <c r="E53" s="273" t="s">
        <v>175</v>
      </c>
      <c r="I53" s="271" t="s">
        <v>239</v>
      </c>
      <c r="J53" s="272" t="s">
        <v>240</v>
      </c>
    </row>
    <row r="54" spans="2:10" ht="17.25" hidden="1" thickBot="1" thickTop="1">
      <c r="B54" s="307" t="s">
        <v>157</v>
      </c>
      <c r="E54" s="273" t="s">
        <v>176</v>
      </c>
      <c r="I54" s="271" t="s">
        <v>195</v>
      </c>
      <c r="J54" s="272" t="s">
        <v>193</v>
      </c>
    </row>
    <row r="55" spans="2:10" ht="17.25" hidden="1" thickBot="1" thickTop="1">
      <c r="B55" s="307" t="s">
        <v>67</v>
      </c>
      <c r="E55" s="273" t="s">
        <v>177</v>
      </c>
      <c r="I55" s="271" t="s">
        <v>195</v>
      </c>
      <c r="J55" s="272" t="s">
        <v>191</v>
      </c>
    </row>
    <row r="56" spans="2:10" ht="17.25" hidden="1" thickBot="1" thickTop="1">
      <c r="B56" s="307" t="s">
        <v>68</v>
      </c>
      <c r="E56" s="13" t="s">
        <v>178</v>
      </c>
      <c r="I56" s="271" t="s">
        <v>243</v>
      </c>
      <c r="J56" s="272" t="s">
        <v>194</v>
      </c>
    </row>
    <row r="57" spans="2:10" ht="17.25" hidden="1" thickBot="1" thickTop="1">
      <c r="B57" s="308" t="s">
        <v>69</v>
      </c>
      <c r="E57" s="13" t="s">
        <v>179</v>
      </c>
      <c r="I57" s="271" t="s">
        <v>243</v>
      </c>
      <c r="J57" s="272" t="s">
        <v>192</v>
      </c>
    </row>
    <row r="58" spans="2:10" ht="17.25" hidden="1" thickBot="1" thickTop="1">
      <c r="B58" s="307" t="s">
        <v>158</v>
      </c>
      <c r="I58" s="271" t="s">
        <v>244</v>
      </c>
      <c r="J58" s="272" t="s">
        <v>248</v>
      </c>
    </row>
    <row r="59" spans="2:10" ht="17.25" hidden="1" thickBot="1" thickTop="1">
      <c r="B59" s="307" t="s">
        <v>70</v>
      </c>
      <c r="I59" s="271" t="s">
        <v>244</v>
      </c>
      <c r="J59" s="272" t="s">
        <v>245</v>
      </c>
    </row>
    <row r="60" ht="17.25" hidden="1" thickBot="1" thickTop="1">
      <c r="B60" s="307" t="s">
        <v>71</v>
      </c>
    </row>
    <row r="61" ht="17.25" hidden="1" thickBot="1" thickTop="1">
      <c r="B61" s="307" t="s">
        <v>72</v>
      </c>
    </row>
    <row r="62" ht="17.25" hidden="1" thickBot="1" thickTop="1">
      <c r="B62" s="307" t="s">
        <v>73</v>
      </c>
    </row>
    <row r="63" ht="17.25" hidden="1" thickBot="1" thickTop="1">
      <c r="B63" s="308" t="s">
        <v>159</v>
      </c>
    </row>
    <row r="64" ht="17.25" hidden="1" thickBot="1" thickTop="1">
      <c r="B64" s="307" t="s">
        <v>160</v>
      </c>
    </row>
    <row r="65" ht="17.25" hidden="1" thickBot="1" thickTop="1">
      <c r="B65" s="307" t="s">
        <v>75</v>
      </c>
    </row>
    <row r="66" ht="17.25" hidden="1" thickBot="1" thickTop="1">
      <c r="B66" s="307" t="s">
        <v>124</v>
      </c>
    </row>
    <row r="67" ht="17.25" hidden="1" thickBot="1" thickTop="1">
      <c r="B67" s="307" t="s">
        <v>114</v>
      </c>
    </row>
    <row r="68" ht="17.25" hidden="1" thickBot="1" thickTop="1">
      <c r="B68" s="307" t="s">
        <v>76</v>
      </c>
    </row>
    <row r="69" ht="17.25" hidden="1" thickBot="1" thickTop="1">
      <c r="B69" s="307" t="s">
        <v>77</v>
      </c>
    </row>
    <row r="70" ht="17.25" hidden="1" thickBot="1" thickTop="1">
      <c r="B70" s="307" t="s">
        <v>104</v>
      </c>
    </row>
    <row r="71" ht="17.25" hidden="1" thickBot="1" thickTop="1">
      <c r="B71" s="307" t="s">
        <v>107</v>
      </c>
    </row>
    <row r="72" ht="17.25" hidden="1" thickBot="1" thickTop="1">
      <c r="B72" s="307" t="s">
        <v>106</v>
      </c>
    </row>
    <row r="73" ht="17.25" hidden="1" thickBot="1" thickTop="1">
      <c r="B73" s="307" t="s">
        <v>109</v>
      </c>
    </row>
    <row r="74" ht="17.25" hidden="1" thickBot="1" thickTop="1">
      <c r="B74" s="307" t="s">
        <v>78</v>
      </c>
    </row>
    <row r="75" ht="17.25" hidden="1" thickBot="1" thickTop="1">
      <c r="B75" s="307" t="s">
        <v>79</v>
      </c>
    </row>
    <row r="76" ht="17.25" hidden="1" thickBot="1" thickTop="1">
      <c r="B76" s="307" t="s">
        <v>80</v>
      </c>
    </row>
    <row r="77" ht="17.25" hidden="1" thickBot="1" thickTop="1">
      <c r="B77" s="307" t="s">
        <v>161</v>
      </c>
    </row>
    <row r="78" ht="17.25" hidden="1" thickBot="1" thickTop="1">
      <c r="B78" s="309" t="s">
        <v>183</v>
      </c>
    </row>
    <row r="79" ht="17.25" hidden="1" thickBot="1" thickTop="1">
      <c r="B79" s="307" t="s">
        <v>81</v>
      </c>
    </row>
    <row r="80" ht="17.25" hidden="1" thickBot="1" thickTop="1">
      <c r="B80" s="307" t="s">
        <v>82</v>
      </c>
    </row>
    <row r="81" ht="17.25" hidden="1" thickBot="1" thickTop="1">
      <c r="B81" s="307" t="s">
        <v>83</v>
      </c>
    </row>
    <row r="82" ht="17.25" hidden="1" thickBot="1" thickTop="1">
      <c r="B82" s="307" t="s">
        <v>84</v>
      </c>
    </row>
    <row r="83" ht="17.25" hidden="1" thickBot="1" thickTop="1">
      <c r="B83" s="307" t="s">
        <v>85</v>
      </c>
    </row>
    <row r="84" ht="17.25" hidden="1" thickBot="1" thickTop="1">
      <c r="B84" s="307" t="s">
        <v>162</v>
      </c>
    </row>
    <row r="85" ht="17.25" hidden="1" thickBot="1" thickTop="1">
      <c r="B85" s="307" t="s">
        <v>86</v>
      </c>
    </row>
    <row r="86" ht="17.25" hidden="1" thickBot="1" thickTop="1">
      <c r="B86" s="307" t="s">
        <v>115</v>
      </c>
    </row>
    <row r="87" ht="17.25" hidden="1" thickBot="1" thickTop="1">
      <c r="B87" s="307" t="s">
        <v>163</v>
      </c>
    </row>
    <row r="88" ht="17.25" hidden="1" thickBot="1" thickTop="1">
      <c r="B88" s="307" t="s">
        <v>164</v>
      </c>
    </row>
    <row r="89" ht="17.25" hidden="1" thickBot="1" thickTop="1">
      <c r="B89" s="307" t="s">
        <v>87</v>
      </c>
    </row>
    <row r="90" ht="17.25" hidden="1" thickBot="1" thickTop="1">
      <c r="B90" s="307" t="s">
        <v>88</v>
      </c>
    </row>
    <row r="91" ht="17.25" hidden="1" thickBot="1" thickTop="1">
      <c r="B91" s="307" t="s">
        <v>116</v>
      </c>
    </row>
    <row r="92" ht="17.25" hidden="1" thickBot="1" thickTop="1">
      <c r="B92" s="307" t="s">
        <v>117</v>
      </c>
    </row>
    <row r="93" ht="17.25" hidden="1" thickBot="1" thickTop="1">
      <c r="B93" s="307" t="s">
        <v>89</v>
      </c>
    </row>
    <row r="94" ht="17.25" hidden="1" thickBot="1" thickTop="1">
      <c r="B94" s="307" t="s">
        <v>90</v>
      </c>
    </row>
    <row r="95" ht="17.25" hidden="1" thickBot="1" thickTop="1">
      <c r="B95" s="307" t="s">
        <v>91</v>
      </c>
    </row>
    <row r="96" ht="17.25" hidden="1" thickBot="1" thickTop="1">
      <c r="B96" s="307" t="s">
        <v>92</v>
      </c>
    </row>
    <row r="97" ht="17.25" hidden="1" thickBot="1" thickTop="1">
      <c r="B97" s="307" t="s">
        <v>118</v>
      </c>
    </row>
    <row r="98" ht="17.25" hidden="1" thickBot="1" thickTop="1">
      <c r="B98" s="307" t="s">
        <v>165</v>
      </c>
    </row>
    <row r="99" ht="17.25" hidden="1" thickBot="1" thickTop="1">
      <c r="B99" s="307" t="s">
        <v>166</v>
      </c>
    </row>
    <row r="100" ht="17.25" hidden="1" thickBot="1" thickTop="1">
      <c r="B100" s="307" t="s">
        <v>167</v>
      </c>
    </row>
    <row r="101" ht="17.25" hidden="1" thickBot="1" thickTop="1">
      <c r="B101" s="307" t="s">
        <v>168</v>
      </c>
    </row>
    <row r="102" ht="17.25" hidden="1" thickBot="1" thickTop="1">
      <c r="B102" s="307" t="s">
        <v>169</v>
      </c>
    </row>
    <row r="103" ht="17.25" hidden="1" thickBot="1" thickTop="1">
      <c r="B103" s="307" t="s">
        <v>170</v>
      </c>
    </row>
    <row r="104" ht="17.25" hidden="1" thickBot="1" thickTop="1">
      <c r="B104" s="307" t="s">
        <v>93</v>
      </c>
    </row>
    <row r="105" ht="17.25" hidden="1" thickBot="1" thickTop="1">
      <c r="B105" s="307" t="s">
        <v>94</v>
      </c>
    </row>
    <row r="106" ht="17.25" hidden="1" thickBot="1" thickTop="1">
      <c r="B106" s="307" t="s">
        <v>111</v>
      </c>
    </row>
    <row r="107" ht="17.25" hidden="1" thickBot="1" thickTop="1">
      <c r="B107" s="307" t="s">
        <v>119</v>
      </c>
    </row>
    <row r="108" ht="17.25" hidden="1" thickBot="1" thickTop="1">
      <c r="B108" s="307" t="s">
        <v>112</v>
      </c>
    </row>
    <row r="109" ht="17.25" hidden="1" thickBot="1" thickTop="1">
      <c r="B109" s="307" t="s">
        <v>120</v>
      </c>
    </row>
    <row r="110" ht="17.25" hidden="1" thickBot="1" thickTop="1">
      <c r="B110" s="307" t="s">
        <v>121</v>
      </c>
    </row>
    <row r="111" ht="17.25" hidden="1" thickBot="1" thickTop="1">
      <c r="B111" s="307" t="s">
        <v>171</v>
      </c>
    </row>
    <row r="112" ht="17.25" hidden="1" thickBot="1" thickTop="1">
      <c r="B112" s="307" t="s">
        <v>172</v>
      </c>
    </row>
    <row r="113" ht="17.25" hidden="1" thickBot="1" thickTop="1">
      <c r="B113" s="307" t="s">
        <v>122</v>
      </c>
    </row>
    <row r="114" ht="17.25" hidden="1" thickBot="1" thickTop="1">
      <c r="B114" s="307" t="s">
        <v>123</v>
      </c>
    </row>
    <row r="115" ht="17.25" hidden="1" thickBot="1" thickTop="1">
      <c r="B115" s="307" t="s">
        <v>184</v>
      </c>
    </row>
    <row r="116" ht="17.25" hidden="1" thickBot="1" thickTop="1">
      <c r="B116" s="307" t="s">
        <v>185</v>
      </c>
    </row>
    <row r="117" ht="17.25" hidden="1" thickBot="1" thickTop="1">
      <c r="B117" s="307" t="s">
        <v>186</v>
      </c>
    </row>
    <row r="118" ht="17.25" hidden="1" thickBot="1" thickTop="1">
      <c r="B118" s="307" t="s">
        <v>187</v>
      </c>
    </row>
    <row r="119" ht="17.25" hidden="1" thickBot="1" thickTop="1">
      <c r="B119" s="307" t="s">
        <v>188</v>
      </c>
    </row>
    <row r="120" ht="17.25" hidden="1" thickBot="1" thickTop="1">
      <c r="B120" s="307" t="s">
        <v>113</v>
      </c>
    </row>
    <row r="121" ht="17.25" hidden="1" thickBot="1" thickTop="1">
      <c r="B121" s="307" t="s">
        <v>173</v>
      </c>
    </row>
    <row r="122" ht="17.25" hidden="1" thickBot="1" thickTop="1">
      <c r="B122" s="307" t="s">
        <v>174</v>
      </c>
    </row>
    <row r="123" ht="15.75" hidden="1"/>
    <row r="124" ht="13.5" customHeight="1"/>
  </sheetData>
  <sheetProtection password="CCBA" sheet="1" objects="1" scenarios="1"/>
  <mergeCells count="85">
    <mergeCell ref="A13:A17"/>
    <mergeCell ref="D3:E3"/>
    <mergeCell ref="Q37:S37"/>
    <mergeCell ref="Q33:S33"/>
    <mergeCell ref="Q34:S34"/>
    <mergeCell ref="Q35:S35"/>
    <mergeCell ref="Q36:S36"/>
    <mergeCell ref="K36:M36"/>
    <mergeCell ref="R16:R17"/>
    <mergeCell ref="B36:G36"/>
    <mergeCell ref="B37:G37"/>
    <mergeCell ref="B32:G32"/>
    <mergeCell ref="B38:G38"/>
    <mergeCell ref="H38:J38"/>
    <mergeCell ref="B34:G34"/>
    <mergeCell ref="B35:G35"/>
    <mergeCell ref="B33:G33"/>
    <mergeCell ref="H33:J33"/>
    <mergeCell ref="H34:J34"/>
    <mergeCell ref="H35:J35"/>
    <mergeCell ref="H36:J36"/>
    <mergeCell ref="E14:E17"/>
    <mergeCell ref="B13:B17"/>
    <mergeCell ref="C13:C17"/>
    <mergeCell ref="B30:G31"/>
    <mergeCell ref="G14:G17"/>
    <mergeCell ref="D14:D17"/>
    <mergeCell ref="K14:M14"/>
    <mergeCell ref="K16:K17"/>
    <mergeCell ref="N16:N17"/>
    <mergeCell ref="O16:O17"/>
    <mergeCell ref="L16:L17"/>
    <mergeCell ref="D2:E2"/>
    <mergeCell ref="O30:P31"/>
    <mergeCell ref="L30:M31"/>
    <mergeCell ref="I30:J31"/>
    <mergeCell ref="F3:H3"/>
    <mergeCell ref="F2:H2"/>
    <mergeCell ref="F14:F17"/>
    <mergeCell ref="I14:J14"/>
    <mergeCell ref="H16:H17"/>
    <mergeCell ref="N14:P14"/>
    <mergeCell ref="N41:P41"/>
    <mergeCell ref="N42:P42"/>
    <mergeCell ref="K37:M37"/>
    <mergeCell ref="K40:M40"/>
    <mergeCell ref="N38:P38"/>
    <mergeCell ref="N39:P39"/>
    <mergeCell ref="K42:M42"/>
    <mergeCell ref="K38:M38"/>
    <mergeCell ref="K41:M41"/>
    <mergeCell ref="Q16:Q17"/>
    <mergeCell ref="Q30:R30"/>
    <mergeCell ref="N37:P37"/>
    <mergeCell ref="I16:I17"/>
    <mergeCell ref="H37:J37"/>
    <mergeCell ref="K33:M33"/>
    <mergeCell ref="N33:P33"/>
    <mergeCell ref="N34:P34"/>
    <mergeCell ref="K34:M34"/>
    <mergeCell ref="Q31:R31"/>
    <mergeCell ref="N35:P35"/>
    <mergeCell ref="N36:P36"/>
    <mergeCell ref="K35:M35"/>
    <mergeCell ref="K39:M39"/>
    <mergeCell ref="H43:J46"/>
    <mergeCell ref="B39:G39"/>
    <mergeCell ref="B40:G40"/>
    <mergeCell ref="B41:G41"/>
    <mergeCell ref="B42:G42"/>
    <mergeCell ref="B43:G46"/>
    <mergeCell ref="H39:J39"/>
    <mergeCell ref="H40:J40"/>
    <mergeCell ref="H41:J41"/>
    <mergeCell ref="H42:J42"/>
    <mergeCell ref="Q46:R46"/>
    <mergeCell ref="N43:P46"/>
    <mergeCell ref="K43:M46"/>
    <mergeCell ref="Q38:S38"/>
    <mergeCell ref="Q39:S39"/>
    <mergeCell ref="Q40:S40"/>
    <mergeCell ref="Q41:S41"/>
    <mergeCell ref="Q43:R43"/>
    <mergeCell ref="N40:P40"/>
    <mergeCell ref="Q42:S42"/>
  </mergeCells>
  <conditionalFormatting sqref="A18:A28 A1:A12">
    <cfRule type="expression" priority="1" dxfId="1" stopIfTrue="1">
      <formula>$S$7=1</formula>
    </cfRule>
  </conditionalFormatting>
  <conditionalFormatting sqref="B44:S46 R18:R42 B18:Q43 B1:S12 S18:S43">
    <cfRule type="expression" priority="2" dxfId="1" stopIfTrue="1">
      <formula>$E$4=1</formula>
    </cfRule>
  </conditionalFormatting>
  <dataValidations count="8">
    <dataValidation type="list" allowBlank="1" showInputMessage="1" showErrorMessage="1" sqref="A18:A28">
      <formula1>$T$18:$T$20</formula1>
    </dataValidation>
    <dataValidation allowBlank="1" showInputMessage="1" showErrorMessage="1" prompt="Choose a recipient category" sqref="B28"/>
    <dataValidation operator="greaterThan" allowBlank="1" showInputMessage="1" showErrorMessage="1" sqref="D7"/>
    <dataValidation type="whole" allowBlank="1" showInputMessage="1" showErrorMessage="1" sqref="C4:C6 E4:E6">
      <formula1>1</formula1>
      <formula2>20</formula2>
    </dataValidation>
    <dataValidation type="decimal" allowBlank="1" showInputMessage="1" showErrorMessage="1" sqref="D18:G27 H18:H19">
      <formula1>0</formula1>
      <formula2>31</formula2>
    </dataValidation>
    <dataValidation type="list" allowBlank="1" showErrorMessage="1" prompt="Choose A Recipient Category" sqref="B18:B27">
      <formula1>$E$50:$E$57</formula1>
    </dataValidation>
    <dataValidation type="list" allowBlank="1" showInputMessage="1" showErrorMessage="1" prompt="THRF= Take Home Ration, family&#10;THRI= Take Home Ration, individual&#10;OSF= On Site Feeding&#10;FFW= Food for Work/ Food for Assets&#10;FFT= Food for Training" sqref="C18:C27">
      <formula1>$J$50:$J$59</formula1>
    </dataValidation>
    <dataValidation type="list" allowBlank="1" showErrorMessage="1" sqref="I14:P14">
      <formula1>$B$50:$B$122</formula1>
    </dataValidation>
  </dataValidations>
  <printOptions horizontalCentered="1" verticalCentered="1"/>
  <pageMargins left="0.5" right="0.5" top="0.25" bottom="0.35" header="0" footer="0.2"/>
  <pageSetup fitToHeight="1" fitToWidth="1" horizontalDpi="600" verticalDpi="600" orientation="landscape" scale="46" r:id="rId1"/>
  <headerFooter alignWithMargins="0">
    <oddFooter>&amp;R&amp;D</oddFooter>
  </headerFooter>
  <colBreaks count="1" manualBreakCount="1">
    <brk id="16" max="65535" man="1"/>
  </colBreaks>
</worksheet>
</file>

<file path=xl/worksheets/sheet3.xml><?xml version="1.0" encoding="utf-8"?>
<worksheet xmlns="http://schemas.openxmlformats.org/spreadsheetml/2006/main" xmlns:r="http://schemas.openxmlformats.org/officeDocument/2006/relationships">
  <sheetPr codeName="Sheet1">
    <pageSetUpPr fitToPage="1"/>
  </sheetPr>
  <dimension ref="A1:K42"/>
  <sheetViews>
    <sheetView workbookViewId="0" topLeftCell="A1">
      <selection activeCell="B19" sqref="B19"/>
    </sheetView>
  </sheetViews>
  <sheetFormatPr defaultColWidth="8.88671875" defaultRowHeight="15"/>
  <cols>
    <col min="1" max="1" width="3.99609375" style="0" customWidth="1"/>
    <col min="2" max="2" width="79.88671875" style="0" customWidth="1"/>
    <col min="4" max="4" width="16.88671875" style="0" customWidth="1"/>
  </cols>
  <sheetData>
    <row r="1" spans="1:11" ht="15">
      <c r="A1" s="4"/>
      <c r="B1" s="7"/>
      <c r="C1" s="8"/>
      <c r="D1" s="8"/>
      <c r="E1" s="8"/>
      <c r="F1" s="8"/>
      <c r="G1" s="7"/>
      <c r="H1" s="7"/>
      <c r="I1" s="7"/>
      <c r="J1" s="7"/>
      <c r="K1" s="4"/>
    </row>
    <row r="2" spans="1:10" ht="15.75">
      <c r="A2" s="65" t="s">
        <v>258</v>
      </c>
      <c r="B2" s="321"/>
      <c r="C2" s="8"/>
      <c r="D2" s="8"/>
      <c r="E2" s="8"/>
      <c r="F2" s="11"/>
      <c r="G2" s="11"/>
      <c r="H2" s="11"/>
      <c r="I2" s="11"/>
      <c r="J2" s="5"/>
    </row>
    <row r="3" spans="1:11" ht="15.75">
      <c r="A3" s="65" t="s">
        <v>213</v>
      </c>
      <c r="B3" s="321"/>
      <c r="C3" s="10"/>
      <c r="D3" s="10"/>
      <c r="E3" s="10"/>
      <c r="F3" s="11"/>
      <c r="G3" s="11"/>
      <c r="H3" s="11"/>
      <c r="I3" s="11"/>
      <c r="J3" s="5"/>
      <c r="K3" s="5"/>
    </row>
    <row r="4" spans="1:10" ht="15.75">
      <c r="A4" s="65" t="s">
        <v>214</v>
      </c>
      <c r="B4" s="321"/>
      <c r="C4" s="8"/>
      <c r="D4" s="10"/>
      <c r="E4" s="10"/>
      <c r="F4" s="11"/>
      <c r="G4" s="11"/>
      <c r="H4" s="11"/>
      <c r="I4" s="11"/>
      <c r="J4" s="5"/>
    </row>
    <row r="5" spans="1:11" ht="15">
      <c r="A5" s="22"/>
      <c r="B5" s="12" t="s">
        <v>19</v>
      </c>
      <c r="C5" s="12" t="s">
        <v>19</v>
      </c>
      <c r="D5" s="12"/>
      <c r="E5" s="12"/>
      <c r="F5" s="12"/>
      <c r="G5" s="12"/>
      <c r="H5" s="12"/>
      <c r="I5" s="12"/>
      <c r="J5" s="6"/>
      <c r="K5" s="6"/>
    </row>
    <row r="6" spans="1:11" s="311" customFormat="1" ht="12.75">
      <c r="A6" s="335" t="s">
        <v>33</v>
      </c>
      <c r="B6" s="336"/>
      <c r="D6" s="323"/>
      <c r="E6" s="323"/>
      <c r="F6" s="323"/>
      <c r="G6" s="323"/>
      <c r="H6" s="323"/>
      <c r="I6" s="323"/>
      <c r="J6" s="323"/>
      <c r="K6" s="323"/>
    </row>
    <row r="7" spans="1:11" s="311" customFormat="1" ht="12.75">
      <c r="A7" s="335" t="s">
        <v>249</v>
      </c>
      <c r="B7" s="336" t="s">
        <v>250</v>
      </c>
      <c r="D7" s="323"/>
      <c r="E7" s="323"/>
      <c r="F7" s="323"/>
      <c r="G7" s="323"/>
      <c r="H7" s="323"/>
      <c r="I7" s="323"/>
      <c r="J7" s="323"/>
      <c r="K7" s="323"/>
    </row>
    <row r="8" spans="1:11" s="311" customFormat="1" ht="12.75">
      <c r="A8" s="337" t="s">
        <v>222</v>
      </c>
      <c r="B8" s="338" t="s">
        <v>36</v>
      </c>
      <c r="C8" s="330"/>
      <c r="D8" s="330"/>
      <c r="G8" s="323"/>
      <c r="H8" s="323"/>
      <c r="I8" s="323"/>
      <c r="J8" s="323"/>
      <c r="K8" s="323"/>
    </row>
    <row r="9" spans="1:11" s="311" customFormat="1" ht="12.75">
      <c r="A9" s="337" t="s">
        <v>223</v>
      </c>
      <c r="B9" s="338" t="s">
        <v>37</v>
      </c>
      <c r="C9" s="330"/>
      <c r="D9" s="330"/>
      <c r="G9" s="323"/>
      <c r="H9" s="323"/>
      <c r="I9" s="323"/>
      <c r="J9" s="323"/>
      <c r="K9" s="323"/>
    </row>
    <row r="10" spans="1:11" s="311" customFormat="1" ht="12.75">
      <c r="A10" s="337" t="s">
        <v>15</v>
      </c>
      <c r="B10" s="338" t="s">
        <v>212</v>
      </c>
      <c r="C10" s="330"/>
      <c r="D10" s="330"/>
      <c r="G10" s="323"/>
      <c r="H10" s="323"/>
      <c r="I10" s="323"/>
      <c r="J10" s="323"/>
      <c r="K10" s="323"/>
    </row>
    <row r="11" spans="1:11" s="311" customFormat="1" ht="12.75">
      <c r="A11" s="337" t="s">
        <v>16</v>
      </c>
      <c r="B11" s="338" t="s">
        <v>215</v>
      </c>
      <c r="C11" s="330"/>
      <c r="D11" s="330"/>
      <c r="G11" s="324"/>
      <c r="H11" s="324"/>
      <c r="I11" s="324"/>
      <c r="J11" s="324"/>
      <c r="K11" s="324"/>
    </row>
    <row r="12" spans="1:11" s="311" customFormat="1" ht="12.75">
      <c r="A12" s="337" t="s">
        <v>228</v>
      </c>
      <c r="B12" s="338" t="s">
        <v>216</v>
      </c>
      <c r="C12" s="331"/>
      <c r="D12" s="331"/>
      <c r="G12" s="325"/>
      <c r="H12" s="325"/>
      <c r="I12" s="326"/>
      <c r="J12" s="325"/>
      <c r="K12" s="323"/>
    </row>
    <row r="13" spans="1:11" s="311" customFormat="1" ht="12.75">
      <c r="A13" s="337" t="s">
        <v>229</v>
      </c>
      <c r="B13" s="338" t="s">
        <v>217</v>
      </c>
      <c r="C13" s="332"/>
      <c r="D13" s="332"/>
      <c r="G13" s="327"/>
      <c r="H13" s="327"/>
      <c r="I13" s="328"/>
      <c r="J13" s="327"/>
      <c r="K13" s="327"/>
    </row>
    <row r="14" spans="1:11" s="311" customFormat="1" ht="12.75">
      <c r="A14" s="337" t="s">
        <v>52</v>
      </c>
      <c r="B14" s="338" t="s">
        <v>218</v>
      </c>
      <c r="C14" s="330"/>
      <c r="D14" s="330"/>
      <c r="G14" s="323"/>
      <c r="H14" s="323"/>
      <c r="I14" s="323"/>
      <c r="J14" s="323"/>
      <c r="K14" s="323"/>
    </row>
    <row r="15" spans="1:11" s="311" customFormat="1" ht="25.5">
      <c r="A15" s="337" t="s">
        <v>230</v>
      </c>
      <c r="B15" s="338" t="s">
        <v>219</v>
      </c>
      <c r="C15" s="330"/>
      <c r="D15" s="330"/>
      <c r="G15" s="323"/>
      <c r="H15" s="323"/>
      <c r="I15" s="323"/>
      <c r="J15" s="323"/>
      <c r="K15" s="323"/>
    </row>
    <row r="16" spans="1:11" s="311" customFormat="1" ht="12.75">
      <c r="A16" s="337" t="s">
        <v>231</v>
      </c>
      <c r="B16" s="338" t="s">
        <v>259</v>
      </c>
      <c r="C16" s="330"/>
      <c r="D16" s="330"/>
      <c r="G16" s="323"/>
      <c r="H16" s="323"/>
      <c r="I16" s="323"/>
      <c r="J16" s="323"/>
      <c r="K16" s="323"/>
    </row>
    <row r="17" spans="1:11" s="311" customFormat="1" ht="12.75">
      <c r="A17" s="337">
        <v>4</v>
      </c>
      <c r="B17" s="338" t="s">
        <v>260</v>
      </c>
      <c r="C17" s="330"/>
      <c r="D17" s="330"/>
      <c r="G17" s="323"/>
      <c r="H17" s="323"/>
      <c r="I17" s="323"/>
      <c r="J17" s="323"/>
      <c r="K17" s="323"/>
    </row>
    <row r="18" spans="1:11" s="311" customFormat="1" ht="25.5">
      <c r="A18" s="337" t="s">
        <v>57</v>
      </c>
      <c r="B18" s="338" t="s">
        <v>261</v>
      </c>
      <c r="C18" s="330"/>
      <c r="D18" s="330"/>
      <c r="G18" s="324"/>
      <c r="H18" s="324"/>
      <c r="I18" s="324"/>
      <c r="J18" s="324"/>
      <c r="K18" s="324"/>
    </row>
    <row r="19" spans="1:11" s="311" customFormat="1" ht="12.75">
      <c r="A19" s="337" t="s">
        <v>232</v>
      </c>
      <c r="B19" s="338" t="s">
        <v>262</v>
      </c>
      <c r="C19" s="331"/>
      <c r="D19" s="331"/>
      <c r="G19" s="325"/>
      <c r="H19" s="325"/>
      <c r="I19" s="325"/>
      <c r="J19" s="325"/>
      <c r="K19" s="323"/>
    </row>
    <row r="20" spans="1:11" s="311" customFormat="1" ht="12.75">
      <c r="A20" s="337" t="s">
        <v>234</v>
      </c>
      <c r="B20" s="338" t="s">
        <v>235</v>
      </c>
      <c r="C20" s="332"/>
      <c r="D20" s="332"/>
      <c r="G20" s="327"/>
      <c r="H20" s="327"/>
      <c r="I20" s="327"/>
      <c r="J20" s="327"/>
      <c r="K20" s="327"/>
    </row>
    <row r="21" spans="1:11" s="311" customFormat="1" ht="12.75">
      <c r="A21" s="337" t="s">
        <v>236</v>
      </c>
      <c r="B21" s="338" t="s">
        <v>237</v>
      </c>
      <c r="C21" s="330"/>
      <c r="D21" s="330"/>
      <c r="E21" s="322"/>
      <c r="F21" s="323"/>
      <c r="G21" s="323"/>
      <c r="H21" s="323"/>
      <c r="I21" s="323"/>
      <c r="J21" s="323"/>
      <c r="K21" s="323"/>
    </row>
    <row r="22" spans="1:11" s="311" customFormat="1" ht="12.75">
      <c r="A22" s="337" t="s">
        <v>238</v>
      </c>
      <c r="B22" s="338" t="s">
        <v>0</v>
      </c>
      <c r="C22" s="330"/>
      <c r="D22" s="330"/>
      <c r="E22" s="322"/>
      <c r="G22" s="323"/>
      <c r="H22" s="323"/>
      <c r="I22" s="323"/>
      <c r="J22" s="323"/>
      <c r="K22" s="323"/>
    </row>
    <row r="23" spans="1:11" s="311" customFormat="1" ht="38.25">
      <c r="A23" s="339" t="s">
        <v>1</v>
      </c>
      <c r="B23" s="338" t="s">
        <v>2</v>
      </c>
      <c r="C23" s="330"/>
      <c r="D23" s="330"/>
      <c r="E23" s="322"/>
      <c r="F23" s="323"/>
      <c r="G23" s="323"/>
      <c r="H23" s="323"/>
      <c r="I23" s="323"/>
      <c r="J23" s="323"/>
      <c r="K23" s="323"/>
    </row>
    <row r="24" spans="1:11" s="311" customFormat="1" ht="12.75">
      <c r="A24" s="337" t="s">
        <v>4</v>
      </c>
      <c r="B24" s="338" t="s">
        <v>5</v>
      </c>
      <c r="C24" s="330"/>
      <c r="D24" s="330"/>
      <c r="E24" s="323"/>
      <c r="F24" s="323"/>
      <c r="G24" s="324"/>
      <c r="H24" s="324"/>
      <c r="I24" s="324"/>
      <c r="J24" s="324"/>
      <c r="K24" s="324"/>
    </row>
    <row r="25" spans="1:11" s="311" customFormat="1" ht="12.75">
      <c r="A25" s="337" t="s">
        <v>38</v>
      </c>
      <c r="B25" s="340" t="s">
        <v>3</v>
      </c>
      <c r="C25" s="331"/>
      <c r="D25" s="331"/>
      <c r="E25" s="323"/>
      <c r="F25" s="323"/>
      <c r="G25" s="325"/>
      <c r="H25" s="325"/>
      <c r="I25" s="325"/>
      <c r="J25" s="325"/>
      <c r="K25" s="323"/>
    </row>
    <row r="26" spans="1:11" s="311" customFormat="1" ht="38.25">
      <c r="A26" s="337" t="s">
        <v>39</v>
      </c>
      <c r="B26" s="341" t="s">
        <v>10</v>
      </c>
      <c r="C26" s="332"/>
      <c r="D26" s="332"/>
      <c r="G26" s="327"/>
      <c r="H26" s="327"/>
      <c r="I26" s="327"/>
      <c r="J26" s="327"/>
      <c r="K26" s="327"/>
    </row>
    <row r="27" spans="1:11" s="311" customFormat="1" ht="12.75">
      <c r="A27" s="337" t="s">
        <v>40</v>
      </c>
      <c r="B27" s="338" t="s">
        <v>252</v>
      </c>
      <c r="C27" s="330"/>
      <c r="D27" s="330"/>
      <c r="E27" s="325"/>
      <c r="F27" s="325"/>
      <c r="G27" s="323"/>
      <c r="H27" s="323"/>
      <c r="I27" s="323"/>
      <c r="J27" s="323"/>
      <c r="K27" s="323"/>
    </row>
    <row r="28" spans="1:11" s="311" customFormat="1" ht="12.75">
      <c r="A28" s="337" t="s">
        <v>41</v>
      </c>
      <c r="B28" s="338" t="s">
        <v>42</v>
      </c>
      <c r="C28" s="330"/>
      <c r="D28" s="330"/>
      <c r="G28" s="323"/>
      <c r="H28" s="323"/>
      <c r="I28" s="323"/>
      <c r="J28" s="323"/>
      <c r="K28" s="323"/>
    </row>
    <row r="29" spans="1:11" s="311" customFormat="1" ht="12.75">
      <c r="A29" s="337" t="s">
        <v>43</v>
      </c>
      <c r="B29" s="338" t="s">
        <v>44</v>
      </c>
      <c r="C29" s="333"/>
      <c r="D29" s="330"/>
      <c r="G29" s="323"/>
      <c r="H29" s="323"/>
      <c r="I29" s="323"/>
      <c r="J29" s="323"/>
      <c r="K29" s="323"/>
    </row>
    <row r="30" spans="1:11" s="311" customFormat="1" ht="25.5">
      <c r="A30" s="337" t="s">
        <v>45</v>
      </c>
      <c r="B30" s="340" t="s">
        <v>253</v>
      </c>
      <c r="C30" s="333"/>
      <c r="D30" s="330"/>
      <c r="G30" s="323"/>
      <c r="H30" s="323"/>
      <c r="I30" s="323"/>
      <c r="J30" s="323"/>
      <c r="K30" s="323"/>
    </row>
    <row r="31" spans="1:11" s="311" customFormat="1" ht="38.25">
      <c r="A31" s="337" t="s">
        <v>46</v>
      </c>
      <c r="B31" s="338" t="s">
        <v>254</v>
      </c>
      <c r="C31" s="330"/>
      <c r="D31" s="330"/>
      <c r="G31" s="323"/>
      <c r="H31" s="323"/>
      <c r="I31" s="323"/>
      <c r="J31" s="323"/>
      <c r="K31" s="323"/>
    </row>
    <row r="32" spans="1:11" s="311" customFormat="1" ht="12.75">
      <c r="A32" s="337" t="s">
        <v>48</v>
      </c>
      <c r="B32" s="338" t="s">
        <v>6</v>
      </c>
      <c r="C32" s="334"/>
      <c r="D32" s="334"/>
      <c r="G32" s="329"/>
      <c r="H32" s="329"/>
      <c r="I32" s="329"/>
      <c r="J32" s="329"/>
      <c r="K32" s="329"/>
    </row>
    <row r="33" spans="1:11" s="311" customFormat="1" ht="25.5">
      <c r="A33" s="342" t="s">
        <v>49</v>
      </c>
      <c r="B33" s="340" t="s">
        <v>11</v>
      </c>
      <c r="C33" s="331"/>
      <c r="D33" s="331"/>
      <c r="G33" s="325"/>
      <c r="H33" s="325"/>
      <c r="I33" s="325"/>
      <c r="J33" s="325"/>
      <c r="K33" s="323"/>
    </row>
    <row r="34" spans="1:11" s="311" customFormat="1" ht="12.75">
      <c r="A34" s="337" t="s">
        <v>50</v>
      </c>
      <c r="B34" s="338" t="s">
        <v>7</v>
      </c>
      <c r="C34" s="330"/>
      <c r="D34" s="330"/>
      <c r="G34" s="323"/>
      <c r="H34" s="323"/>
      <c r="I34" s="323"/>
      <c r="J34" s="323"/>
      <c r="K34" s="323"/>
    </row>
    <row r="35" spans="1:11" s="311" customFormat="1" ht="51">
      <c r="A35" s="337" t="s">
        <v>51</v>
      </c>
      <c r="B35" s="338" t="s">
        <v>255</v>
      </c>
      <c r="C35" s="330"/>
      <c r="D35" s="330"/>
      <c r="G35" s="323"/>
      <c r="H35" s="323"/>
      <c r="I35" s="323"/>
      <c r="J35" s="323"/>
      <c r="K35" s="323"/>
    </row>
    <row r="36" spans="1:11" s="311" customFormat="1" ht="12.75">
      <c r="A36" s="337" t="s">
        <v>53</v>
      </c>
      <c r="B36" s="338" t="s">
        <v>8</v>
      </c>
      <c r="C36" s="330"/>
      <c r="D36" s="330"/>
      <c r="G36" s="323"/>
      <c r="H36" s="323"/>
      <c r="I36" s="323"/>
      <c r="J36" s="323"/>
      <c r="K36" s="323"/>
    </row>
    <row r="37" spans="1:11" s="311" customFormat="1" ht="38.25">
      <c r="A37" s="337" t="s">
        <v>54</v>
      </c>
      <c r="B37" s="338" t="s">
        <v>12</v>
      </c>
      <c r="C37" s="330"/>
      <c r="D37" s="330"/>
      <c r="G37" s="323"/>
      <c r="H37" s="323"/>
      <c r="I37" s="323"/>
      <c r="J37" s="323"/>
      <c r="K37" s="323"/>
    </row>
    <row r="38" spans="1:11" s="311" customFormat="1" ht="25.5">
      <c r="A38" s="337" t="s">
        <v>126</v>
      </c>
      <c r="B38" s="338" t="s">
        <v>256</v>
      </c>
      <c r="C38" s="330"/>
      <c r="D38" s="330"/>
      <c r="G38" s="324"/>
      <c r="H38" s="324"/>
      <c r="I38" s="324"/>
      <c r="J38" s="324"/>
      <c r="K38" s="324"/>
    </row>
    <row r="39" spans="1:4" s="311" customFormat="1" ht="25.5">
      <c r="A39" s="337" t="s">
        <v>58</v>
      </c>
      <c r="B39" s="338" t="s">
        <v>13</v>
      </c>
      <c r="C39" s="333"/>
      <c r="D39" s="333"/>
    </row>
    <row r="40" spans="1:4" s="311" customFormat="1" ht="25.5">
      <c r="A40" s="337" t="s">
        <v>59</v>
      </c>
      <c r="B40" s="338" t="s">
        <v>14</v>
      </c>
      <c r="C40" s="333"/>
      <c r="D40" s="333"/>
    </row>
    <row r="41" spans="1:4" s="311" customFormat="1" ht="12.75">
      <c r="A41" s="337">
        <v>22</v>
      </c>
      <c r="B41" s="338" t="s">
        <v>257</v>
      </c>
      <c r="C41" s="333"/>
      <c r="D41" s="333"/>
    </row>
    <row r="42" spans="1:2" ht="15">
      <c r="A42" s="337">
        <v>23</v>
      </c>
      <c r="B42" s="310" t="s">
        <v>251</v>
      </c>
    </row>
  </sheetData>
  <sheetProtection password="CCBA" sheet="1" objects="1" scenarios="1"/>
  <printOptions/>
  <pageMargins left="0.75" right="0.75" top="1" bottom="1" header="0.5" footer="0.5"/>
  <pageSetup fitToHeight="1" fitToWidth="1" horizontalDpi="600" verticalDpi="600" orientation="landscape" scale="63"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K47"/>
  <sheetViews>
    <sheetView zoomScale="85" zoomScaleNormal="85" workbookViewId="0" topLeftCell="A1">
      <selection activeCell="A5" sqref="A5"/>
    </sheetView>
  </sheetViews>
  <sheetFormatPr defaultColWidth="8.88671875" defaultRowHeight="15"/>
  <cols>
    <col min="1" max="1" width="124.5546875" style="0" customWidth="1"/>
    <col min="4" max="4" width="41.88671875" style="0" customWidth="1"/>
  </cols>
  <sheetData>
    <row r="1" spans="1:11" ht="15">
      <c r="A1" s="391"/>
      <c r="B1" s="7"/>
      <c r="C1" s="8"/>
      <c r="D1" s="8"/>
      <c r="E1" s="8"/>
      <c r="F1" s="8"/>
      <c r="G1" s="7"/>
      <c r="H1" s="7"/>
      <c r="I1" s="7"/>
      <c r="J1" s="7"/>
      <c r="K1" s="4"/>
    </row>
    <row r="2" spans="1:11" ht="15.75">
      <c r="A2" s="392" t="s">
        <v>196</v>
      </c>
      <c r="B2" s="36"/>
      <c r="C2" s="36"/>
      <c r="D2" s="8"/>
      <c r="E2" s="8"/>
      <c r="F2" s="8"/>
      <c r="G2" s="11"/>
      <c r="H2" s="11"/>
      <c r="I2" s="11"/>
      <c r="J2" s="11"/>
      <c r="K2" s="5"/>
    </row>
    <row r="3" spans="1:11" ht="15.75">
      <c r="A3" s="392" t="s">
        <v>197</v>
      </c>
      <c r="B3" s="36"/>
      <c r="C3" s="36"/>
      <c r="D3" s="10"/>
      <c r="E3" s="10"/>
      <c r="F3" s="11"/>
      <c r="G3" s="11"/>
      <c r="H3" s="11"/>
      <c r="I3" s="11"/>
      <c r="J3" s="5"/>
      <c r="K3" s="5"/>
    </row>
    <row r="4" spans="1:11" ht="15.75">
      <c r="A4" s="393" t="s">
        <v>206</v>
      </c>
      <c r="B4" s="9"/>
      <c r="C4" s="10"/>
      <c r="D4" s="8"/>
      <c r="E4" s="10"/>
      <c r="F4" s="10"/>
      <c r="G4" s="11"/>
      <c r="H4" s="11"/>
      <c r="I4" s="11"/>
      <c r="J4" s="11"/>
      <c r="K4" s="5"/>
    </row>
    <row r="5" spans="1:11" ht="80.25" customHeight="1">
      <c r="A5" s="312" t="s">
        <v>198</v>
      </c>
      <c r="B5" s="312"/>
      <c r="C5" s="312"/>
      <c r="D5" s="312"/>
      <c r="E5" s="312"/>
      <c r="F5" s="312"/>
      <c r="G5" s="312"/>
      <c r="H5" s="12"/>
      <c r="I5" s="12"/>
      <c r="J5" s="6"/>
      <c r="K5" s="6"/>
    </row>
    <row r="6" spans="1:11" s="318" customFormat="1" ht="51" customHeight="1">
      <c r="A6" s="313" t="s">
        <v>199</v>
      </c>
      <c r="B6" s="314" t="s">
        <v>19</v>
      </c>
      <c r="C6" s="315" t="s">
        <v>19</v>
      </c>
      <c r="D6" s="315"/>
      <c r="E6" s="315"/>
      <c r="F6" s="315"/>
      <c r="G6" s="315"/>
      <c r="H6" s="315"/>
      <c r="I6" s="315"/>
      <c r="J6" s="316"/>
      <c r="K6" s="317"/>
    </row>
    <row r="7" spans="1:11" s="318" customFormat="1" ht="60.75" customHeight="1">
      <c r="A7" s="313" t="s">
        <v>200</v>
      </c>
      <c r="B7" s="26"/>
      <c r="C7" s="314"/>
      <c r="D7" s="26"/>
      <c r="E7" s="26"/>
      <c r="F7" s="26"/>
      <c r="G7" s="26"/>
      <c r="H7" s="26"/>
      <c r="I7" s="26"/>
      <c r="J7" s="26"/>
      <c r="K7" s="317"/>
    </row>
    <row r="8" spans="1:11" s="318" customFormat="1" ht="33.75">
      <c r="A8" s="313" t="s">
        <v>201</v>
      </c>
      <c r="B8" s="26"/>
      <c r="C8" s="26"/>
      <c r="D8" s="26"/>
      <c r="E8" s="28"/>
      <c r="F8" s="26"/>
      <c r="G8" s="26"/>
      <c r="H8" s="26"/>
      <c r="I8" s="26"/>
      <c r="J8" s="26"/>
      <c r="K8" s="317"/>
    </row>
    <row r="9" spans="1:11" s="318" customFormat="1" ht="45">
      <c r="A9" s="313" t="s">
        <v>202</v>
      </c>
      <c r="B9" s="26"/>
      <c r="C9" s="26"/>
      <c r="D9" s="26"/>
      <c r="E9" s="28"/>
      <c r="F9" s="26"/>
      <c r="G9" s="26"/>
      <c r="H9" s="26"/>
      <c r="I9" s="26"/>
      <c r="J9" s="26"/>
      <c r="K9" s="317"/>
    </row>
    <row r="10" spans="1:11" ht="30.75" customHeight="1">
      <c r="A10" s="313" t="s">
        <v>203</v>
      </c>
      <c r="B10" s="11"/>
      <c r="C10" s="24"/>
      <c r="D10" s="24"/>
      <c r="E10" s="9"/>
      <c r="F10" s="24"/>
      <c r="G10" s="24"/>
      <c r="H10" s="24"/>
      <c r="I10" s="27"/>
      <c r="J10" s="24"/>
      <c r="K10" s="25"/>
    </row>
    <row r="11" spans="1:11" ht="51" customHeight="1">
      <c r="A11" s="313" t="s">
        <v>204</v>
      </c>
      <c r="B11" s="11"/>
      <c r="C11" s="11"/>
      <c r="D11" s="11"/>
      <c r="E11" s="9"/>
      <c r="F11" s="11"/>
      <c r="G11" s="11"/>
      <c r="H11" s="11"/>
      <c r="I11" s="11"/>
      <c r="J11" s="11"/>
      <c r="K11" s="5"/>
    </row>
    <row r="12" spans="1:11" s="318" customFormat="1" ht="45">
      <c r="A12" s="313" t="s">
        <v>205</v>
      </c>
      <c r="B12" s="26"/>
      <c r="C12" s="26"/>
      <c r="D12" s="26"/>
      <c r="E12" s="28"/>
      <c r="F12" s="26"/>
      <c r="G12" s="26"/>
      <c r="H12" s="26"/>
      <c r="I12" s="26"/>
      <c r="J12" s="26"/>
      <c r="K12" s="317"/>
    </row>
    <row r="13" spans="1:11" ht="15">
      <c r="A13" s="394" t="s">
        <v>207</v>
      </c>
      <c r="B13" s="11"/>
      <c r="C13" s="11"/>
      <c r="D13" s="11"/>
      <c r="E13" s="9"/>
      <c r="F13" s="11"/>
      <c r="G13" s="11"/>
      <c r="H13" s="11"/>
      <c r="I13" s="11"/>
      <c r="J13" s="11"/>
      <c r="K13" s="5"/>
    </row>
    <row r="14" spans="1:11" ht="33.75">
      <c r="A14" s="320" t="s">
        <v>208</v>
      </c>
      <c r="B14" s="11"/>
      <c r="C14" s="26"/>
      <c r="D14" s="12"/>
      <c r="E14" s="28"/>
      <c r="F14" s="26"/>
      <c r="G14" s="12"/>
      <c r="H14" s="12"/>
      <c r="I14" s="12"/>
      <c r="J14" s="12"/>
      <c r="K14" s="6"/>
    </row>
    <row r="15" spans="1:11" ht="15">
      <c r="A15" s="395" t="s">
        <v>209</v>
      </c>
      <c r="B15" s="11"/>
      <c r="C15" s="23"/>
      <c r="D15" s="23"/>
      <c r="E15" s="9"/>
      <c r="F15" s="23"/>
      <c r="G15" s="23"/>
      <c r="H15" s="23"/>
      <c r="I15" s="23"/>
      <c r="J15" s="23"/>
      <c r="K15" s="5"/>
    </row>
    <row r="16" spans="1:11" ht="22.5">
      <c r="A16" s="319" t="s">
        <v>210</v>
      </c>
      <c r="B16" s="11"/>
      <c r="C16" s="24"/>
      <c r="D16" s="24"/>
      <c r="E16" s="29"/>
      <c r="F16" s="24"/>
      <c r="G16" s="24"/>
      <c r="H16" s="24"/>
      <c r="I16" s="24"/>
      <c r="J16" s="24"/>
      <c r="K16" s="25"/>
    </row>
    <row r="17" spans="1:11" ht="22.5">
      <c r="A17" s="319" t="s">
        <v>211</v>
      </c>
      <c r="B17" s="11"/>
      <c r="C17" s="11"/>
      <c r="D17" s="11"/>
      <c r="E17" s="28"/>
      <c r="F17" s="11"/>
      <c r="G17" s="11"/>
      <c r="H17" s="11"/>
      <c r="I17" s="11"/>
      <c r="J17" s="11"/>
      <c r="K17" s="5"/>
    </row>
    <row r="18" spans="1:11" ht="15">
      <c r="A18" s="15"/>
      <c r="B18" s="22"/>
      <c r="C18" s="11"/>
      <c r="D18" s="11"/>
      <c r="E18" s="9"/>
      <c r="F18" s="11"/>
      <c r="G18" s="11"/>
      <c r="H18" s="11"/>
      <c r="I18" s="11"/>
      <c r="J18" s="11"/>
      <c r="K18" s="5"/>
    </row>
    <row r="19" spans="1:11" ht="15">
      <c r="A19" s="15"/>
      <c r="B19" s="11"/>
      <c r="C19" s="11"/>
      <c r="D19" s="11"/>
      <c r="E19" s="9"/>
      <c r="F19" s="11"/>
      <c r="G19" s="11"/>
      <c r="H19" s="11"/>
      <c r="I19" s="11"/>
      <c r="J19" s="11"/>
      <c r="K19" s="5"/>
    </row>
    <row r="20" spans="1:11" ht="15">
      <c r="A20" s="15"/>
      <c r="B20" s="11"/>
      <c r="C20" s="26"/>
      <c r="D20" s="12"/>
      <c r="E20" s="28"/>
      <c r="F20" s="26"/>
      <c r="G20" s="12"/>
      <c r="H20" s="12"/>
      <c r="I20" s="12"/>
      <c r="J20" s="12"/>
      <c r="K20" s="6"/>
    </row>
    <row r="21" spans="1:11" ht="15">
      <c r="A21" s="15"/>
      <c r="B21" s="11"/>
      <c r="C21" s="30"/>
      <c r="D21" s="23"/>
      <c r="E21" s="31"/>
      <c r="F21" s="23"/>
      <c r="G21" s="23"/>
      <c r="H21" s="23"/>
      <c r="I21" s="23"/>
      <c r="J21" s="23"/>
      <c r="K21" s="5"/>
    </row>
    <row r="22" spans="1:11" ht="15">
      <c r="A22" s="15"/>
      <c r="B22" s="11"/>
      <c r="C22" s="24"/>
      <c r="D22" s="24"/>
      <c r="E22" s="29"/>
      <c r="F22" s="24"/>
      <c r="G22" s="24"/>
      <c r="H22" s="24"/>
      <c r="I22" s="24"/>
      <c r="J22" s="24"/>
      <c r="K22" s="25"/>
    </row>
    <row r="23" spans="1:11" ht="15">
      <c r="A23" s="15"/>
      <c r="B23" s="11"/>
      <c r="C23" s="11"/>
      <c r="D23" s="11"/>
      <c r="E23" s="9"/>
      <c r="F23" s="11"/>
      <c r="G23" s="11"/>
      <c r="H23" s="11"/>
      <c r="I23" s="11"/>
      <c r="J23" s="11"/>
      <c r="K23" s="5"/>
    </row>
    <row r="24" spans="1:11" ht="15">
      <c r="A24" s="15"/>
      <c r="B24" s="11"/>
      <c r="C24" s="11"/>
      <c r="D24" s="11"/>
      <c r="E24" s="9"/>
      <c r="F24" s="11"/>
      <c r="G24" s="11"/>
      <c r="H24" s="11"/>
      <c r="I24" s="11"/>
      <c r="J24" s="11"/>
      <c r="K24" s="5"/>
    </row>
    <row r="25" spans="1:11" ht="15">
      <c r="A25" s="15"/>
      <c r="B25" s="22"/>
      <c r="C25" s="11"/>
      <c r="D25" s="11"/>
      <c r="E25" s="9"/>
      <c r="F25" s="11"/>
      <c r="G25" s="11"/>
      <c r="H25" s="11"/>
      <c r="I25" s="11"/>
      <c r="J25" s="11"/>
      <c r="K25" s="5"/>
    </row>
    <row r="26" spans="1:11" ht="15">
      <c r="A26" s="3"/>
      <c r="B26" s="3"/>
      <c r="C26" s="11"/>
      <c r="D26" s="3"/>
      <c r="E26" s="9"/>
      <c r="F26" s="11"/>
      <c r="G26" s="11"/>
      <c r="H26" s="11"/>
      <c r="I26" s="11"/>
      <c r="J26" s="11"/>
      <c r="K26" s="5"/>
    </row>
    <row r="27" spans="1:11" ht="15">
      <c r="A27" s="15"/>
      <c r="B27" s="11"/>
      <c r="C27" s="7"/>
      <c r="D27" s="11"/>
      <c r="E27" s="9"/>
      <c r="F27" s="11"/>
      <c r="G27" s="11"/>
      <c r="H27" s="11"/>
      <c r="I27" s="11"/>
      <c r="J27" s="11"/>
      <c r="K27" s="5"/>
    </row>
    <row r="28" spans="1:11" ht="15">
      <c r="A28" s="15"/>
      <c r="B28" s="11"/>
      <c r="C28" s="7"/>
      <c r="D28" s="11"/>
      <c r="E28" s="9"/>
      <c r="F28" s="11"/>
      <c r="G28" s="11"/>
      <c r="H28" s="11"/>
      <c r="I28" s="11"/>
      <c r="J28" s="11"/>
      <c r="K28" s="5"/>
    </row>
    <row r="29" spans="1:11" ht="15">
      <c r="A29" s="15"/>
      <c r="B29" s="11"/>
      <c r="C29" s="11"/>
      <c r="D29" s="11"/>
      <c r="E29" s="9"/>
      <c r="F29" s="11"/>
      <c r="G29" s="11"/>
      <c r="H29" s="11"/>
      <c r="I29" s="11"/>
      <c r="J29" s="11"/>
      <c r="K29" s="5"/>
    </row>
    <row r="30" spans="1:11" ht="15">
      <c r="A30" s="15"/>
      <c r="B30" s="11"/>
      <c r="C30" s="11"/>
      <c r="D30" s="11"/>
      <c r="E30" s="9"/>
      <c r="F30" s="11"/>
      <c r="G30" s="11"/>
      <c r="H30" s="11"/>
      <c r="I30" s="11"/>
      <c r="J30" s="11"/>
      <c r="K30" s="5"/>
    </row>
    <row r="31" spans="1:11" ht="15">
      <c r="A31" s="15"/>
      <c r="B31" s="11"/>
      <c r="C31" s="11"/>
      <c r="D31" s="11"/>
      <c r="E31" s="9"/>
      <c r="F31" s="11"/>
      <c r="G31" s="11"/>
      <c r="H31" s="11"/>
      <c r="I31" s="11"/>
      <c r="J31" s="11"/>
      <c r="K31" s="5"/>
    </row>
    <row r="32" spans="1:11" ht="15">
      <c r="A32" s="15"/>
      <c r="B32" s="11"/>
      <c r="C32" s="11"/>
      <c r="D32" s="11"/>
      <c r="E32" s="9"/>
      <c r="F32" s="11"/>
      <c r="G32" s="11"/>
      <c r="H32" s="11"/>
      <c r="I32" s="11"/>
      <c r="J32" s="11"/>
      <c r="K32" s="5"/>
    </row>
    <row r="33" spans="1:11" ht="15">
      <c r="A33" s="15"/>
      <c r="B33" s="11"/>
      <c r="C33" s="11"/>
      <c r="D33" s="11"/>
      <c r="E33" s="9"/>
      <c r="F33" s="11"/>
      <c r="G33" s="11"/>
      <c r="H33" s="11"/>
      <c r="I33" s="11"/>
      <c r="J33" s="11"/>
      <c r="K33" s="5"/>
    </row>
    <row r="34" spans="1:11" ht="15">
      <c r="A34" s="15"/>
      <c r="B34" s="11"/>
      <c r="C34" s="16"/>
      <c r="D34" s="16"/>
      <c r="E34" s="28"/>
      <c r="F34" s="26"/>
      <c r="G34" s="16"/>
      <c r="H34" s="16"/>
      <c r="I34" s="16"/>
      <c r="J34" s="16"/>
      <c r="K34" s="17"/>
    </row>
    <row r="35" spans="1:11" ht="15">
      <c r="A35" s="15"/>
      <c r="B35" s="11"/>
      <c r="C35" s="23"/>
      <c r="D35" s="23"/>
      <c r="E35" s="31"/>
      <c r="F35" s="23"/>
      <c r="G35" s="23"/>
      <c r="H35" s="23"/>
      <c r="I35" s="23"/>
      <c r="J35" s="23"/>
      <c r="K35" s="5"/>
    </row>
    <row r="36" spans="1:11" ht="15">
      <c r="A36" s="15"/>
      <c r="B36" s="11"/>
      <c r="C36" s="11"/>
      <c r="D36" s="11"/>
      <c r="E36" s="9"/>
      <c r="F36" s="11"/>
      <c r="G36" s="11"/>
      <c r="H36" s="11"/>
      <c r="I36" s="11"/>
      <c r="J36" s="11"/>
      <c r="K36" s="5"/>
    </row>
    <row r="37" spans="1:11" ht="15">
      <c r="A37" s="15"/>
      <c r="B37" s="11"/>
      <c r="C37" s="11"/>
      <c r="D37" s="11"/>
      <c r="E37" s="9"/>
      <c r="F37" s="11"/>
      <c r="G37" s="11"/>
      <c r="H37" s="11"/>
      <c r="I37" s="11"/>
      <c r="J37" s="11"/>
      <c r="K37" s="5"/>
    </row>
    <row r="38" spans="1:11" ht="15">
      <c r="A38" s="15"/>
      <c r="B38" s="11"/>
      <c r="C38" s="11"/>
      <c r="D38" s="11"/>
      <c r="E38" s="9"/>
      <c r="F38" s="11"/>
      <c r="G38" s="11"/>
      <c r="H38" s="11"/>
      <c r="I38" s="11"/>
      <c r="J38" s="11"/>
      <c r="K38" s="5"/>
    </row>
    <row r="39" spans="1:11" ht="15">
      <c r="A39" s="4"/>
      <c r="B39" s="7"/>
      <c r="C39" s="7"/>
      <c r="D39" s="7"/>
      <c r="E39" s="9"/>
      <c r="F39" s="7"/>
      <c r="G39" s="7"/>
      <c r="H39" s="7"/>
      <c r="I39" s="7"/>
      <c r="J39" s="7"/>
      <c r="K39" s="4"/>
    </row>
    <row r="40" spans="1:11" ht="15">
      <c r="A40" s="5"/>
      <c r="B40" s="11"/>
      <c r="C40" s="11"/>
      <c r="D40" s="11"/>
      <c r="E40" s="9"/>
      <c r="F40" s="11"/>
      <c r="G40" s="11"/>
      <c r="H40" s="11"/>
      <c r="I40" s="11"/>
      <c r="J40" s="11"/>
      <c r="K40" s="5"/>
    </row>
    <row r="41" spans="1:11" ht="15">
      <c r="A41" s="3"/>
      <c r="B41" s="3"/>
      <c r="C41" s="3"/>
      <c r="D41" s="3"/>
      <c r="E41" s="3"/>
      <c r="F41" s="3"/>
      <c r="G41" s="3"/>
      <c r="H41" s="3"/>
      <c r="I41" s="3"/>
      <c r="J41" s="3"/>
      <c r="K41" s="3"/>
    </row>
    <row r="42" spans="1:11" ht="15">
      <c r="A42" s="3"/>
      <c r="B42" s="3"/>
      <c r="C42" s="3"/>
      <c r="D42" s="3"/>
      <c r="E42" s="3"/>
      <c r="F42" s="3"/>
      <c r="G42" s="3"/>
      <c r="H42" s="3"/>
      <c r="I42" s="3"/>
      <c r="J42" s="3"/>
      <c r="K42" s="3"/>
    </row>
    <row r="43" spans="1:11" ht="15">
      <c r="A43" s="3"/>
      <c r="B43" s="3"/>
      <c r="C43" s="3"/>
      <c r="D43" s="3"/>
      <c r="E43" s="3"/>
      <c r="F43" s="3"/>
      <c r="G43" s="3"/>
      <c r="H43" s="3"/>
      <c r="I43" s="3"/>
      <c r="J43" s="3"/>
      <c r="K43" s="3"/>
    </row>
    <row r="46" spans="1:11" ht="15">
      <c r="A46" s="3"/>
      <c r="B46" s="3"/>
      <c r="C46" s="1"/>
      <c r="D46" s="1"/>
      <c r="E46" s="1"/>
      <c r="F46" s="1"/>
      <c r="G46" s="1"/>
      <c r="H46" s="1"/>
      <c r="I46" s="1"/>
      <c r="J46" s="1"/>
      <c r="K46" s="1"/>
    </row>
    <row r="47" spans="1:11" ht="15">
      <c r="A47" s="3"/>
      <c r="B47" s="3"/>
      <c r="C47" s="2"/>
      <c r="D47" s="2"/>
      <c r="E47" s="2"/>
      <c r="F47" s="2"/>
      <c r="G47" s="2"/>
      <c r="H47" s="2"/>
      <c r="I47" s="2"/>
      <c r="J47" s="2"/>
      <c r="K47" s="3"/>
    </row>
  </sheetData>
  <sheetProtection password="CCBA" sheet="1" objects="1" scenarios="1"/>
  <printOptions/>
  <pageMargins left="0.75" right="0.75" top="1" bottom="1" header="0.5" footer="0.5"/>
  <pageSetup fitToHeight="1" fitToWidth="1" horizontalDpi="600" verticalDpi="600" orientation="landscape"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MENDEZ ENGLAND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INA</dc:creator>
  <cp:keywords/>
  <dc:description/>
  <cp:lastModifiedBy>mjoy</cp:lastModifiedBy>
  <cp:lastPrinted>2006-05-01T20:35:01Z</cp:lastPrinted>
  <dcterms:created xsi:type="dcterms:W3CDTF">1999-09-12T18:35:38Z</dcterms:created>
  <dcterms:modified xsi:type="dcterms:W3CDTF">2006-05-04T19:08:05Z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1268934508</vt:i4>
  </property>
  <property fmtid="{D5CDD505-2E9C-101B-9397-08002B2CF9AE}" pid="4" name="_EmailSubje">
    <vt:lpwstr>FY 07 Guidelines for Posting</vt:lpwstr>
  </property>
  <property fmtid="{D5CDD505-2E9C-101B-9397-08002B2CF9AE}" pid="5" name="_AuthorEma">
    <vt:lpwstr>jsands@usaid.gov</vt:lpwstr>
  </property>
  <property fmtid="{D5CDD505-2E9C-101B-9397-08002B2CF9AE}" pid="6" name="_AuthorEmailDisplayNa">
    <vt:lpwstr>Sands, Jahmal (DCHA/FFP/PTD)</vt:lpwstr>
  </property>
  <property fmtid="{D5CDD505-2E9C-101B-9397-08002B2CF9AE}" pid="7" name="_PreviousAdHocReviewCycle">
    <vt:i4>-745504656</vt:i4>
  </property>
</Properties>
</file>