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360" windowHeight="877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1">'Sheet2'!$1:$4</definedName>
    <definedName name="_xlnm.Print_Titles" localSheetId="2">'Sheet3'!$1:$4</definedName>
  </definedNames>
  <calcPr fullCalcOnLoad="1"/>
</workbook>
</file>

<file path=xl/sharedStrings.xml><?xml version="1.0" encoding="utf-8"?>
<sst xmlns="http://schemas.openxmlformats.org/spreadsheetml/2006/main" count="749" uniqueCount="150">
  <si>
    <t>CVIEW</t>
  </si>
  <si>
    <t>IRP</t>
  </si>
  <si>
    <t>IRP records in SAFER</t>
  </si>
  <si>
    <t>IRP Power Units</t>
  </si>
  <si>
    <t>CH</t>
  </si>
  <si>
    <t>Back-end</t>
  </si>
  <si>
    <t>as of 8/11/04</t>
  </si>
  <si>
    <t>as of 6/16/05</t>
  </si>
  <si>
    <t>as of 6/22/06</t>
  </si>
  <si>
    <t>CY2003</t>
  </si>
  <si>
    <t>CY2004</t>
  </si>
  <si>
    <t>Montana</t>
  </si>
  <si>
    <t>MT</t>
  </si>
  <si>
    <t>ACS</t>
  </si>
  <si>
    <t>Y</t>
  </si>
  <si>
    <t>New Mexico</t>
  </si>
  <si>
    <t>NM</t>
  </si>
  <si>
    <t>Ohio</t>
  </si>
  <si>
    <t>OH</t>
  </si>
  <si>
    <t>Connecticut</t>
  </si>
  <si>
    <t>CT</t>
  </si>
  <si>
    <t>CS</t>
  </si>
  <si>
    <t>Minnesota</t>
  </si>
  <si>
    <t>MN</t>
  </si>
  <si>
    <t>Idaho</t>
  </si>
  <si>
    <t>ID</t>
  </si>
  <si>
    <t>MMA</t>
  </si>
  <si>
    <t>Nevada</t>
  </si>
  <si>
    <t>NV</t>
  </si>
  <si>
    <t xml:space="preserve"> </t>
  </si>
  <si>
    <t>Arizona</t>
  </si>
  <si>
    <t>AZ</t>
  </si>
  <si>
    <t>xCVIEW</t>
  </si>
  <si>
    <t>Tennessee</t>
  </si>
  <si>
    <t>TN</t>
  </si>
  <si>
    <t>Washington</t>
  </si>
  <si>
    <t>WA</t>
  </si>
  <si>
    <t>District of Columbia</t>
  </si>
  <si>
    <t>DC</t>
  </si>
  <si>
    <t>Mississippi</t>
  </si>
  <si>
    <t>MS</t>
  </si>
  <si>
    <t>New Hampshire</t>
  </si>
  <si>
    <t>NH</t>
  </si>
  <si>
    <t>Vermont</t>
  </si>
  <si>
    <t>VT</t>
  </si>
  <si>
    <t>Virginia</t>
  </si>
  <si>
    <t>VA</t>
  </si>
  <si>
    <t>West Virginia</t>
  </si>
  <si>
    <t>WV</t>
  </si>
  <si>
    <t>Alabama</t>
  </si>
  <si>
    <t>AL</t>
  </si>
  <si>
    <t>CACI</t>
  </si>
  <si>
    <t>Delaware</t>
  </si>
  <si>
    <t>DE</t>
  </si>
  <si>
    <t>Iowa</t>
  </si>
  <si>
    <t>IA</t>
  </si>
  <si>
    <t>New Jersey</t>
  </si>
  <si>
    <t>NJ</t>
  </si>
  <si>
    <t>New York</t>
  </si>
  <si>
    <t>NY</t>
  </si>
  <si>
    <t>Rhode Island</t>
  </si>
  <si>
    <t>RI</t>
  </si>
  <si>
    <t>Massachusetts</t>
  </si>
  <si>
    <t>MA</t>
  </si>
  <si>
    <t>EDS</t>
  </si>
  <si>
    <t>Texas</t>
  </si>
  <si>
    <t>TX</t>
  </si>
  <si>
    <t>Explore</t>
  </si>
  <si>
    <t>California</t>
  </si>
  <si>
    <t>CA</t>
  </si>
  <si>
    <t>In-house</t>
  </si>
  <si>
    <t>Colorado</t>
  </si>
  <si>
    <t>CO</t>
  </si>
  <si>
    <t>Missouri</t>
  </si>
  <si>
    <t>MO</t>
  </si>
  <si>
    <t>(1)</t>
  </si>
  <si>
    <t>Nebraska</t>
  </si>
  <si>
    <t>NE</t>
  </si>
  <si>
    <t>Kentucky</t>
  </si>
  <si>
    <t>KY</t>
  </si>
  <si>
    <t>JHU/APL</t>
  </si>
  <si>
    <t>Maryland</t>
  </si>
  <si>
    <t>MD</t>
  </si>
  <si>
    <t>Oklahoma</t>
  </si>
  <si>
    <t>OK</t>
  </si>
  <si>
    <t>North Carolina</t>
  </si>
  <si>
    <t>NC</t>
  </si>
  <si>
    <t>Oregon</t>
  </si>
  <si>
    <t>OR</t>
  </si>
  <si>
    <t>Florida</t>
  </si>
  <si>
    <t>FL</t>
  </si>
  <si>
    <t>Georgia</t>
  </si>
  <si>
    <t>GA</t>
  </si>
  <si>
    <t>Illinois</t>
  </si>
  <si>
    <t>IL</t>
  </si>
  <si>
    <t>Indiana</t>
  </si>
  <si>
    <t>IN</t>
  </si>
  <si>
    <t>Kansas</t>
  </si>
  <si>
    <t>KS</t>
  </si>
  <si>
    <t>North Dakota</t>
  </si>
  <si>
    <t>ND</t>
  </si>
  <si>
    <t>Pennsylvania</t>
  </si>
  <si>
    <t>PA</t>
  </si>
  <si>
    <t>Michigan</t>
  </si>
  <si>
    <t>MI</t>
  </si>
  <si>
    <t>Polk</t>
  </si>
  <si>
    <t>Wisconsin</t>
  </si>
  <si>
    <t>WI</t>
  </si>
  <si>
    <t>South Carolina</t>
  </si>
  <si>
    <t>SC</t>
  </si>
  <si>
    <t>South Dakota</t>
  </si>
  <si>
    <t>SD</t>
  </si>
  <si>
    <t>Utah</t>
  </si>
  <si>
    <t>UT</t>
  </si>
  <si>
    <t>Wyoming</t>
  </si>
  <si>
    <t>WY</t>
  </si>
  <si>
    <t>Louisiana</t>
  </si>
  <si>
    <t>LA</t>
  </si>
  <si>
    <t>Arkansas</t>
  </si>
  <si>
    <t>AR</t>
  </si>
  <si>
    <t>Maine</t>
  </si>
  <si>
    <t>ME</t>
  </si>
  <si>
    <t>Alaska</t>
  </si>
  <si>
    <t>AK</t>
  </si>
  <si>
    <t>Hawaii</t>
  </si>
  <si>
    <t>HI</t>
  </si>
  <si>
    <t>Count</t>
  </si>
  <si>
    <t>Total</t>
  </si>
  <si>
    <t>Subtotal</t>
  </si>
  <si>
    <t>Percent</t>
  </si>
  <si>
    <t>IRP records in SAFER as of</t>
  </si>
  <si>
    <t>8/11/04</t>
  </si>
  <si>
    <t>6/16/05</t>
  </si>
  <si>
    <t>6/22/06</t>
  </si>
  <si>
    <t>Sorted by IRP Back-end, CVIEW</t>
  </si>
  <si>
    <t>Sorted by IRP Clearinghouse, IRP Back-end, CVIEW</t>
  </si>
  <si>
    <t>Sorted by State</t>
  </si>
  <si>
    <t>States</t>
  </si>
  <si>
    <t>IRP Records in SAFER</t>
  </si>
  <si>
    <t>Vendor</t>
  </si>
  <si>
    <t>Power Units</t>
  </si>
  <si>
    <t>Clearinghouse - no vendor back-end</t>
  </si>
  <si>
    <t>ACS (DC, MS, NH, VT, VA, WV)</t>
  </si>
  <si>
    <t>CACI (DE, IA, NJ, NY, RI)</t>
  </si>
  <si>
    <t>EDS (MA)</t>
  </si>
  <si>
    <t>Explore (TX)</t>
  </si>
  <si>
    <t>Polk (ME, MI)</t>
  </si>
  <si>
    <t>(CO, FL, GA, IN, KS, KY)</t>
  </si>
  <si>
    <t>Notes:</t>
  </si>
  <si>
    <t>(1) CVIEW being developed by CACI.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</si>
</sst>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8" fontId="0" fillId="0" borderId="0" xfId="0" applyNumberForma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57421875" style="0" customWidth="1"/>
    <col min="2" max="2" width="2.28125" style="0" customWidth="1"/>
    <col min="3" max="3" width="17.57421875" style="0" customWidth="1"/>
    <col min="4" max="4" width="5.421875" style="0" customWidth="1"/>
    <col min="5" max="5" width="2.28125" style="0" customWidth="1"/>
    <col min="7" max="7" width="3.140625" style="0" customWidth="1"/>
    <col min="8" max="8" width="1.8515625" style="0" customWidth="1"/>
    <col min="11" max="11" width="2.28125" style="0" customWidth="1"/>
    <col min="12" max="12" width="11.7109375" style="0" customWidth="1"/>
    <col min="13" max="13" width="12.00390625" style="0" customWidth="1"/>
    <col min="14" max="14" width="11.8515625" style="0" customWidth="1"/>
    <col min="15" max="15" width="5.7109375" style="0" customWidth="1"/>
    <col min="16" max="16" width="9.7109375" style="0" customWidth="1"/>
    <col min="17" max="17" width="9.8515625" style="0" customWidth="1"/>
    <col min="18" max="18" width="2.00390625" style="0" customWidth="1"/>
  </cols>
  <sheetData>
    <row r="1" ht="12.75">
      <c r="A1" t="s">
        <v>136</v>
      </c>
    </row>
    <row r="2" spans="6:17" ht="12.75">
      <c r="F2" s="18" t="s">
        <v>0</v>
      </c>
      <c r="G2" s="18"/>
      <c r="H2" s="1"/>
      <c r="I2" s="18" t="s">
        <v>1</v>
      </c>
      <c r="J2" s="18"/>
      <c r="K2" s="1"/>
      <c r="L2" s="18" t="s">
        <v>2</v>
      </c>
      <c r="M2" s="18"/>
      <c r="N2" s="18"/>
      <c r="P2" s="19" t="s">
        <v>3</v>
      </c>
      <c r="Q2" s="18"/>
    </row>
    <row r="3" spans="6:17" ht="12.75">
      <c r="F3" s="1"/>
      <c r="G3" s="1"/>
      <c r="H3" s="1"/>
      <c r="I3" s="1" t="s">
        <v>4</v>
      </c>
      <c r="J3" s="1" t="s">
        <v>5</v>
      </c>
      <c r="K3" s="1"/>
      <c r="L3" s="2" t="s">
        <v>6</v>
      </c>
      <c r="M3" s="2" t="s">
        <v>7</v>
      </c>
      <c r="N3" s="3" t="s">
        <v>8</v>
      </c>
      <c r="P3" s="4" t="s">
        <v>9</v>
      </c>
      <c r="Q3" s="3" t="s">
        <v>10</v>
      </c>
    </row>
    <row r="4" spans="6:16" ht="12.75">
      <c r="F4" s="1"/>
      <c r="G4" s="1"/>
      <c r="H4" s="1"/>
      <c r="I4" s="1"/>
      <c r="J4" s="1"/>
      <c r="K4" s="1"/>
      <c r="P4" s="5"/>
    </row>
    <row r="5" spans="1:17" ht="12.75">
      <c r="A5">
        <v>1</v>
      </c>
      <c r="C5" t="s">
        <v>49</v>
      </c>
      <c r="D5" t="s">
        <v>50</v>
      </c>
      <c r="F5" s="1" t="s">
        <v>32</v>
      </c>
      <c r="G5" s="1"/>
      <c r="H5" s="1"/>
      <c r="I5" s="1" t="s">
        <v>14</v>
      </c>
      <c r="J5" s="1" t="s">
        <v>51</v>
      </c>
      <c r="K5" s="1"/>
      <c r="L5" s="5">
        <v>17</v>
      </c>
      <c r="M5" s="5">
        <v>4359</v>
      </c>
      <c r="N5" s="5">
        <v>15820</v>
      </c>
      <c r="O5" s="5"/>
      <c r="P5" s="5">
        <v>40342</v>
      </c>
      <c r="Q5" s="5">
        <v>45083</v>
      </c>
    </row>
    <row r="6" spans="1:16" ht="12.75">
      <c r="A6">
        <f>A5+1</f>
        <v>2</v>
      </c>
      <c r="C6" t="s">
        <v>122</v>
      </c>
      <c r="D6" t="s">
        <v>123</v>
      </c>
      <c r="F6" s="1" t="s">
        <v>26</v>
      </c>
      <c r="G6" s="1"/>
      <c r="H6" s="1"/>
      <c r="I6" s="1"/>
      <c r="J6" s="1"/>
      <c r="K6" s="1"/>
      <c r="N6">
        <v>113</v>
      </c>
      <c r="P6" s="5"/>
    </row>
    <row r="7" spans="1:17" ht="12.75">
      <c r="A7">
        <f aca="true" t="shared" si="0" ref="A7:A55">A6+1</f>
        <v>3</v>
      </c>
      <c r="C7" t="s">
        <v>30</v>
      </c>
      <c r="D7" t="s">
        <v>31</v>
      </c>
      <c r="F7" s="1" t="s">
        <v>32</v>
      </c>
      <c r="G7" s="1"/>
      <c r="H7" s="1"/>
      <c r="I7" s="1" t="s">
        <v>14</v>
      </c>
      <c r="J7" s="1" t="s">
        <v>13</v>
      </c>
      <c r="K7" s="1"/>
      <c r="L7" s="6">
        <v>11060</v>
      </c>
      <c r="M7" s="6">
        <v>13567</v>
      </c>
      <c r="N7" s="6">
        <v>9423</v>
      </c>
      <c r="O7" s="6"/>
      <c r="P7" s="6">
        <v>12636</v>
      </c>
      <c r="Q7" s="6">
        <v>113684</v>
      </c>
    </row>
    <row r="8" spans="1:17" ht="12.75">
      <c r="A8">
        <f t="shared" si="0"/>
        <v>4</v>
      </c>
      <c r="C8" t="s">
        <v>118</v>
      </c>
      <c r="D8" t="s">
        <v>119</v>
      </c>
      <c r="F8" s="1"/>
      <c r="G8" s="1"/>
      <c r="H8" s="1"/>
      <c r="I8" s="1" t="s">
        <v>14</v>
      </c>
      <c r="J8" s="1" t="s">
        <v>105</v>
      </c>
      <c r="K8" s="1"/>
      <c r="L8" s="5">
        <v>2</v>
      </c>
      <c r="M8" s="5">
        <v>1</v>
      </c>
      <c r="N8" s="5">
        <v>10797</v>
      </c>
      <c r="O8" s="5"/>
      <c r="P8" s="5">
        <v>11031</v>
      </c>
      <c r="Q8" s="5">
        <v>13595</v>
      </c>
    </row>
    <row r="9" spans="1:17" ht="12.75">
      <c r="A9">
        <f t="shared" si="0"/>
        <v>5</v>
      </c>
      <c r="C9" t="s">
        <v>68</v>
      </c>
      <c r="D9" t="s">
        <v>69</v>
      </c>
      <c r="F9" s="1" t="s">
        <v>21</v>
      </c>
      <c r="G9" s="1"/>
      <c r="H9" s="1"/>
      <c r="I9" s="1"/>
      <c r="J9" s="1" t="s">
        <v>70</v>
      </c>
      <c r="K9" s="1"/>
      <c r="L9" s="5">
        <v>65</v>
      </c>
      <c r="M9" s="5">
        <v>53</v>
      </c>
      <c r="N9" s="5">
        <v>4</v>
      </c>
      <c r="O9" s="5"/>
      <c r="P9" s="5">
        <v>52890</v>
      </c>
      <c r="Q9" s="5">
        <v>55351</v>
      </c>
    </row>
    <row r="10" spans="1:17" ht="12.75">
      <c r="A10">
        <f t="shared" si="0"/>
        <v>6</v>
      </c>
      <c r="C10" t="s">
        <v>71</v>
      </c>
      <c r="D10" t="s">
        <v>72</v>
      </c>
      <c r="F10" s="1" t="s">
        <v>70</v>
      </c>
      <c r="G10" s="1"/>
      <c r="H10" s="1"/>
      <c r="I10" s="1" t="s">
        <v>14</v>
      </c>
      <c r="J10" s="1" t="s">
        <v>70</v>
      </c>
      <c r="K10" s="1"/>
      <c r="L10" s="6">
        <v>8992</v>
      </c>
      <c r="M10" s="6">
        <v>21</v>
      </c>
      <c r="N10" s="6">
        <v>6</v>
      </c>
      <c r="O10" s="6"/>
      <c r="P10" s="6">
        <v>7739</v>
      </c>
      <c r="Q10" s="5">
        <v>7592</v>
      </c>
    </row>
    <row r="11" spans="1:17" ht="12.75">
      <c r="A11">
        <f t="shared" si="0"/>
        <v>7</v>
      </c>
      <c r="C11" t="s">
        <v>19</v>
      </c>
      <c r="D11" t="s">
        <v>20</v>
      </c>
      <c r="F11" s="1" t="s">
        <v>21</v>
      </c>
      <c r="G11" s="1"/>
      <c r="H11" s="1"/>
      <c r="I11" s="1" t="s">
        <v>14</v>
      </c>
      <c r="J11" s="1" t="s">
        <v>13</v>
      </c>
      <c r="K11" s="1"/>
      <c r="L11" s="6">
        <v>11824</v>
      </c>
      <c r="M11" s="6">
        <v>12062</v>
      </c>
      <c r="N11" s="6">
        <v>13993</v>
      </c>
      <c r="O11" s="6"/>
      <c r="P11" s="6">
        <v>11831</v>
      </c>
      <c r="Q11" s="5">
        <v>11892</v>
      </c>
    </row>
    <row r="12" spans="1:17" ht="12.75">
      <c r="A12">
        <f t="shared" si="0"/>
        <v>8</v>
      </c>
      <c r="C12" t="s">
        <v>52</v>
      </c>
      <c r="D12" t="s">
        <v>53</v>
      </c>
      <c r="F12" s="1"/>
      <c r="G12" s="1"/>
      <c r="H12" s="1"/>
      <c r="I12" s="1" t="s">
        <v>14</v>
      </c>
      <c r="J12" s="1" t="s">
        <v>51</v>
      </c>
      <c r="K12" s="1"/>
      <c r="L12" s="5" t="s">
        <v>29</v>
      </c>
      <c r="M12" s="5"/>
      <c r="N12" s="5"/>
      <c r="O12" s="5"/>
      <c r="P12" s="5">
        <v>4780</v>
      </c>
      <c r="Q12" s="5">
        <v>4792</v>
      </c>
    </row>
    <row r="13" spans="1:17" ht="12.75">
      <c r="A13">
        <f t="shared" si="0"/>
        <v>9</v>
      </c>
      <c r="C13" t="s">
        <v>37</v>
      </c>
      <c r="D13" t="s">
        <v>38</v>
      </c>
      <c r="F13" s="1"/>
      <c r="G13" s="1"/>
      <c r="H13" s="1"/>
      <c r="I13" s="1"/>
      <c r="J13" s="1" t="s">
        <v>13</v>
      </c>
      <c r="K13" s="1"/>
      <c r="L13" s="5" t="s">
        <v>29</v>
      </c>
      <c r="M13" s="5"/>
      <c r="N13" s="5"/>
      <c r="O13" s="5"/>
      <c r="P13" s="5">
        <v>226</v>
      </c>
      <c r="Q13" s="5">
        <v>223</v>
      </c>
    </row>
    <row r="14" spans="1:17" ht="12.75">
      <c r="A14">
        <f t="shared" si="0"/>
        <v>10</v>
      </c>
      <c r="C14" t="s">
        <v>89</v>
      </c>
      <c r="D14" t="s">
        <v>90</v>
      </c>
      <c r="F14" s="1"/>
      <c r="G14" s="1"/>
      <c r="H14" s="1"/>
      <c r="I14" s="1" t="s">
        <v>14</v>
      </c>
      <c r="J14" s="1" t="s">
        <v>70</v>
      </c>
      <c r="K14" s="1"/>
      <c r="L14" s="5">
        <v>17</v>
      </c>
      <c r="M14" s="5">
        <v>13</v>
      </c>
      <c r="N14" s="5">
        <v>10</v>
      </c>
      <c r="O14" s="5"/>
      <c r="P14" s="5">
        <v>33475</v>
      </c>
      <c r="Q14" s="5">
        <v>41504</v>
      </c>
    </row>
    <row r="15" spans="1:17" ht="12.75">
      <c r="A15">
        <f>A14+1</f>
        <v>11</v>
      </c>
      <c r="C15" t="s">
        <v>91</v>
      </c>
      <c r="D15" t="s">
        <v>92</v>
      </c>
      <c r="F15" s="1"/>
      <c r="G15" s="1"/>
      <c r="H15" s="1"/>
      <c r="I15" s="1" t="s">
        <v>14</v>
      </c>
      <c r="J15" s="1" t="s">
        <v>70</v>
      </c>
      <c r="K15" s="1"/>
      <c r="L15" s="6">
        <v>23078</v>
      </c>
      <c r="M15" s="6">
        <v>6299</v>
      </c>
      <c r="N15" s="6">
        <v>63</v>
      </c>
      <c r="O15" s="6"/>
      <c r="P15" s="6">
        <v>44914</v>
      </c>
      <c r="Q15" s="5">
        <v>45604</v>
      </c>
    </row>
    <row r="16" spans="1:16" ht="12.75">
      <c r="A16">
        <f t="shared" si="0"/>
        <v>12</v>
      </c>
      <c r="C16" t="s">
        <v>124</v>
      </c>
      <c r="D16" t="s">
        <v>125</v>
      </c>
      <c r="F16" s="1"/>
      <c r="G16" s="1"/>
      <c r="H16" s="1"/>
      <c r="I16" s="1"/>
      <c r="J16" s="1"/>
      <c r="K16" s="1"/>
      <c r="L16" s="5" t="s">
        <v>29</v>
      </c>
      <c r="M16" s="5"/>
      <c r="N16" s="5"/>
      <c r="O16" s="5"/>
      <c r="P16" s="5"/>
    </row>
    <row r="17" spans="1:17" ht="12.75">
      <c r="A17">
        <f t="shared" si="0"/>
        <v>13</v>
      </c>
      <c r="C17" t="s">
        <v>24</v>
      </c>
      <c r="D17" t="s">
        <v>25</v>
      </c>
      <c r="F17" s="1" t="s">
        <v>26</v>
      </c>
      <c r="G17" s="1"/>
      <c r="H17" s="1"/>
      <c r="I17" s="1" t="s">
        <v>14</v>
      </c>
      <c r="J17" s="1" t="s">
        <v>13</v>
      </c>
      <c r="K17" s="1"/>
      <c r="L17" s="5">
        <v>3016</v>
      </c>
      <c r="M17" s="5">
        <v>17702</v>
      </c>
      <c r="N17" s="5">
        <v>23309</v>
      </c>
      <c r="O17" s="5"/>
      <c r="P17" s="5">
        <v>14406</v>
      </c>
      <c r="Q17" s="5">
        <v>14761</v>
      </c>
    </row>
    <row r="18" spans="1:17" ht="12.75">
      <c r="A18">
        <f t="shared" si="0"/>
        <v>14</v>
      </c>
      <c r="C18" t="s">
        <v>93</v>
      </c>
      <c r="D18" t="s">
        <v>94</v>
      </c>
      <c r="F18" s="1"/>
      <c r="G18" s="1"/>
      <c r="H18" s="1"/>
      <c r="I18" s="1"/>
      <c r="J18" s="1" t="s">
        <v>70</v>
      </c>
      <c r="K18" s="1"/>
      <c r="L18" s="5">
        <v>416</v>
      </c>
      <c r="M18" s="5">
        <v>467</v>
      </c>
      <c r="N18" s="5">
        <v>114</v>
      </c>
      <c r="O18" s="5"/>
      <c r="P18" s="5">
        <v>175223</v>
      </c>
      <c r="Q18" s="5">
        <v>173961</v>
      </c>
    </row>
    <row r="19" spans="1:17" ht="12.75">
      <c r="A19">
        <f t="shared" si="0"/>
        <v>15</v>
      </c>
      <c r="C19" t="s">
        <v>95</v>
      </c>
      <c r="D19" t="s">
        <v>96</v>
      </c>
      <c r="F19" s="1"/>
      <c r="G19" s="1"/>
      <c r="H19" s="1"/>
      <c r="I19" s="1" t="s">
        <v>14</v>
      </c>
      <c r="J19" s="1" t="s">
        <v>70</v>
      </c>
      <c r="K19" s="1"/>
      <c r="L19" s="5">
        <v>4844</v>
      </c>
      <c r="M19" s="5">
        <v>210</v>
      </c>
      <c r="N19" s="5">
        <v>51</v>
      </c>
      <c r="O19" s="5"/>
      <c r="P19" s="5">
        <v>116250</v>
      </c>
      <c r="Q19" s="5">
        <v>158399</v>
      </c>
    </row>
    <row r="20" spans="1:17" ht="12.75">
      <c r="A20">
        <f t="shared" si="0"/>
        <v>16</v>
      </c>
      <c r="C20" t="s">
        <v>54</v>
      </c>
      <c r="D20" t="s">
        <v>55</v>
      </c>
      <c r="F20" s="1"/>
      <c r="G20" s="1"/>
      <c r="H20" s="1"/>
      <c r="I20" s="1" t="s">
        <v>14</v>
      </c>
      <c r="J20" s="1" t="s">
        <v>51</v>
      </c>
      <c r="K20" s="1"/>
      <c r="L20" s="6">
        <v>32707</v>
      </c>
      <c r="M20" s="6">
        <v>5273</v>
      </c>
      <c r="N20" s="6">
        <v>8</v>
      </c>
      <c r="O20" s="6"/>
      <c r="P20" s="6">
        <v>46630</v>
      </c>
      <c r="Q20" s="5">
        <v>46838</v>
      </c>
    </row>
    <row r="21" spans="1:17" ht="12.75">
      <c r="A21">
        <f>A20+1</f>
        <v>17</v>
      </c>
      <c r="C21" t="s">
        <v>97</v>
      </c>
      <c r="D21" t="s">
        <v>98</v>
      </c>
      <c r="F21" s="1"/>
      <c r="G21" s="1"/>
      <c r="H21" s="1"/>
      <c r="I21" s="1" t="s">
        <v>14</v>
      </c>
      <c r="J21" s="1" t="s">
        <v>70</v>
      </c>
      <c r="K21" s="1"/>
      <c r="L21" s="5">
        <v>34</v>
      </c>
      <c r="M21" s="5">
        <v>34</v>
      </c>
      <c r="N21" s="5">
        <v>4</v>
      </c>
      <c r="O21" s="5"/>
      <c r="P21" s="5">
        <v>21236</v>
      </c>
      <c r="Q21" s="5">
        <v>22877</v>
      </c>
    </row>
    <row r="22" spans="1:17" ht="12.75">
      <c r="A22">
        <f>A21+1</f>
        <v>18</v>
      </c>
      <c r="C22" t="s">
        <v>78</v>
      </c>
      <c r="D22" t="s">
        <v>79</v>
      </c>
      <c r="F22" s="1" t="s">
        <v>80</v>
      </c>
      <c r="G22" s="1"/>
      <c r="H22" s="1"/>
      <c r="I22" s="1" t="s">
        <v>14</v>
      </c>
      <c r="J22" s="1" t="s">
        <v>70</v>
      </c>
      <c r="K22" s="1"/>
      <c r="L22" s="5">
        <v>2</v>
      </c>
      <c r="M22" s="5">
        <v>18</v>
      </c>
      <c r="N22" s="5">
        <v>17</v>
      </c>
      <c r="O22" s="5"/>
      <c r="P22" s="5">
        <v>18982</v>
      </c>
      <c r="Q22" s="5">
        <v>20852</v>
      </c>
    </row>
    <row r="23" spans="1:17" ht="12.75">
      <c r="A23">
        <f t="shared" si="0"/>
        <v>19</v>
      </c>
      <c r="C23" t="s">
        <v>116</v>
      </c>
      <c r="D23" t="s">
        <v>117</v>
      </c>
      <c r="F23" s="1" t="s">
        <v>32</v>
      </c>
      <c r="G23" s="1"/>
      <c r="H23" s="1"/>
      <c r="I23" s="1" t="s">
        <v>14</v>
      </c>
      <c r="J23" s="1" t="s">
        <v>105</v>
      </c>
      <c r="K23" s="1"/>
      <c r="L23" s="5">
        <v>212</v>
      </c>
      <c r="M23" s="5">
        <v>2114</v>
      </c>
      <c r="N23" s="5">
        <v>7525</v>
      </c>
      <c r="O23" s="5"/>
      <c r="P23" s="5">
        <v>19262</v>
      </c>
      <c r="Q23" s="5">
        <v>19725</v>
      </c>
    </row>
    <row r="24" spans="1:17" ht="12.75">
      <c r="A24">
        <f t="shared" si="0"/>
        <v>20</v>
      </c>
      <c r="C24" t="s">
        <v>120</v>
      </c>
      <c r="D24" t="s">
        <v>121</v>
      </c>
      <c r="F24" s="1"/>
      <c r="G24" s="1"/>
      <c r="H24" s="1"/>
      <c r="I24" s="1" t="s">
        <v>14</v>
      </c>
      <c r="J24" s="1" t="s">
        <v>105</v>
      </c>
      <c r="K24" s="1"/>
      <c r="L24" s="5">
        <v>1049</v>
      </c>
      <c r="M24" s="5">
        <v>472</v>
      </c>
      <c r="N24" s="5"/>
      <c r="O24" s="5"/>
      <c r="P24" s="5">
        <v>7442</v>
      </c>
      <c r="Q24" s="5">
        <v>8241</v>
      </c>
    </row>
    <row r="25" spans="1:17" ht="12.75">
      <c r="A25">
        <f t="shared" si="0"/>
        <v>21</v>
      </c>
      <c r="C25" t="s">
        <v>81</v>
      </c>
      <c r="D25" t="s">
        <v>82</v>
      </c>
      <c r="F25" s="1" t="s">
        <v>80</v>
      </c>
      <c r="G25" s="1"/>
      <c r="H25" s="1"/>
      <c r="I25" s="1" t="s">
        <v>14</v>
      </c>
      <c r="J25" s="1" t="s">
        <v>70</v>
      </c>
      <c r="K25" s="1"/>
      <c r="L25" s="6">
        <v>18092</v>
      </c>
      <c r="M25" s="6">
        <v>23262</v>
      </c>
      <c r="N25" s="6">
        <v>23580</v>
      </c>
      <c r="O25" s="6"/>
      <c r="P25" s="6">
        <v>24661</v>
      </c>
      <c r="Q25" s="5">
        <v>27498</v>
      </c>
    </row>
    <row r="26" spans="1:17" ht="12.75">
      <c r="A26">
        <f t="shared" si="0"/>
        <v>22</v>
      </c>
      <c r="C26" t="s">
        <v>62</v>
      </c>
      <c r="D26" t="s">
        <v>63</v>
      </c>
      <c r="F26" s="1"/>
      <c r="G26" s="1"/>
      <c r="H26" s="1"/>
      <c r="I26" s="1" t="s">
        <v>14</v>
      </c>
      <c r="J26" s="1" t="s">
        <v>64</v>
      </c>
      <c r="K26" s="1"/>
      <c r="L26" s="5" t="s">
        <v>29</v>
      </c>
      <c r="M26" s="5"/>
      <c r="N26" s="5"/>
      <c r="O26" s="5"/>
      <c r="P26" s="5">
        <v>20185</v>
      </c>
      <c r="Q26" s="5">
        <v>34076</v>
      </c>
    </row>
    <row r="27" spans="1:17" ht="12.75">
      <c r="A27">
        <f>A26+1</f>
        <v>23</v>
      </c>
      <c r="C27" t="s">
        <v>103</v>
      </c>
      <c r="D27" t="s">
        <v>104</v>
      </c>
      <c r="F27" s="1" t="s">
        <v>21</v>
      </c>
      <c r="G27" s="1"/>
      <c r="H27" s="1"/>
      <c r="I27" s="1"/>
      <c r="J27" s="1" t="s">
        <v>105</v>
      </c>
      <c r="K27" s="1"/>
      <c r="L27" s="5">
        <v>9</v>
      </c>
      <c r="M27" s="5">
        <v>10</v>
      </c>
      <c r="N27" s="5">
        <v>9</v>
      </c>
      <c r="O27" s="5"/>
      <c r="P27" s="5">
        <v>31701</v>
      </c>
      <c r="Q27" s="5">
        <v>33457</v>
      </c>
    </row>
    <row r="28" spans="1:17" ht="12.75">
      <c r="A28">
        <f t="shared" si="0"/>
        <v>24</v>
      </c>
      <c r="C28" t="s">
        <v>22</v>
      </c>
      <c r="D28" t="s">
        <v>23</v>
      </c>
      <c r="F28" s="1" t="s">
        <v>21</v>
      </c>
      <c r="G28" s="1"/>
      <c r="H28" s="1"/>
      <c r="I28" s="1" t="s">
        <v>14</v>
      </c>
      <c r="J28" s="1" t="s">
        <v>13</v>
      </c>
      <c r="K28" s="1"/>
      <c r="L28" s="5">
        <v>69</v>
      </c>
      <c r="M28" s="5">
        <v>39927</v>
      </c>
      <c r="N28" s="5">
        <v>39623</v>
      </c>
      <c r="O28" s="5"/>
      <c r="P28" s="5">
        <v>35666</v>
      </c>
      <c r="Q28" s="5">
        <v>40790</v>
      </c>
    </row>
    <row r="29" spans="1:17" ht="12.75">
      <c r="A29">
        <f>A28+1</f>
        <v>25</v>
      </c>
      <c r="C29" t="s">
        <v>39</v>
      </c>
      <c r="D29" t="s">
        <v>40</v>
      </c>
      <c r="F29" s="1"/>
      <c r="G29" s="1"/>
      <c r="H29" s="1"/>
      <c r="I29" s="1" t="s">
        <v>14</v>
      </c>
      <c r="J29" s="1" t="s">
        <v>13</v>
      </c>
      <c r="K29" s="1"/>
      <c r="L29" s="5">
        <v>1</v>
      </c>
      <c r="M29" s="5">
        <v>1</v>
      </c>
      <c r="N29" s="5"/>
      <c r="O29" s="5"/>
      <c r="P29" s="5">
        <v>22771</v>
      </c>
      <c r="Q29" s="5">
        <v>21230</v>
      </c>
    </row>
    <row r="30" spans="1:17" ht="12.75">
      <c r="A30">
        <f t="shared" si="0"/>
        <v>26</v>
      </c>
      <c r="C30" t="s">
        <v>73</v>
      </c>
      <c r="D30" t="s">
        <v>74</v>
      </c>
      <c r="F30" s="1" t="s">
        <v>70</v>
      </c>
      <c r="G30" s="7" t="s">
        <v>75</v>
      </c>
      <c r="H30" s="1"/>
      <c r="I30" s="1"/>
      <c r="J30" s="1" t="s">
        <v>70</v>
      </c>
      <c r="K30" s="1"/>
      <c r="L30" s="5">
        <v>26</v>
      </c>
      <c r="M30" s="5">
        <v>27</v>
      </c>
      <c r="N30" s="5">
        <v>24282</v>
      </c>
      <c r="O30" s="5"/>
      <c r="P30" s="5">
        <v>46056</v>
      </c>
      <c r="Q30" s="5">
        <v>47432</v>
      </c>
    </row>
    <row r="31" spans="1:17" ht="12.75">
      <c r="A31">
        <f t="shared" si="0"/>
        <v>27</v>
      </c>
      <c r="C31" t="s">
        <v>11</v>
      </c>
      <c r="D31" t="s">
        <v>12</v>
      </c>
      <c r="F31" s="1" t="s">
        <v>13</v>
      </c>
      <c r="G31" s="1"/>
      <c r="H31" s="1"/>
      <c r="I31" s="1" t="s">
        <v>14</v>
      </c>
      <c r="J31" s="1" t="s">
        <v>13</v>
      </c>
      <c r="K31" s="1"/>
      <c r="L31" s="6">
        <v>4750</v>
      </c>
      <c r="M31" s="6">
        <v>10554</v>
      </c>
      <c r="N31" s="6">
        <v>19217</v>
      </c>
      <c r="O31" s="6"/>
      <c r="P31" s="6">
        <v>8965</v>
      </c>
      <c r="Q31" s="5">
        <v>9489</v>
      </c>
    </row>
    <row r="32" spans="1:17" ht="12.75">
      <c r="A32">
        <f t="shared" si="0"/>
        <v>28</v>
      </c>
      <c r="C32" t="s">
        <v>76</v>
      </c>
      <c r="D32" t="s">
        <v>77</v>
      </c>
      <c r="F32" s="1" t="s">
        <v>70</v>
      </c>
      <c r="G32" s="1"/>
      <c r="H32" s="1"/>
      <c r="I32" s="1" t="s">
        <v>14</v>
      </c>
      <c r="J32" s="1" t="s">
        <v>70</v>
      </c>
      <c r="K32" s="1"/>
      <c r="L32" s="5">
        <v>9</v>
      </c>
      <c r="M32" s="5">
        <v>50203</v>
      </c>
      <c r="N32" s="5">
        <v>61527</v>
      </c>
      <c r="O32" s="5"/>
      <c r="P32" s="5">
        <v>38220</v>
      </c>
      <c r="Q32" s="5">
        <v>36520</v>
      </c>
    </row>
    <row r="33" spans="1:17" ht="12.75">
      <c r="A33">
        <f t="shared" si="0"/>
        <v>29</v>
      </c>
      <c r="C33" t="s">
        <v>27</v>
      </c>
      <c r="D33" t="s">
        <v>28</v>
      </c>
      <c r="F33" s="1" t="s">
        <v>26</v>
      </c>
      <c r="G33" s="1"/>
      <c r="H33" s="1"/>
      <c r="I33" s="1" t="s">
        <v>14</v>
      </c>
      <c r="J33" s="1" t="s">
        <v>13</v>
      </c>
      <c r="K33" s="1"/>
      <c r="L33" s="5" t="s">
        <v>29</v>
      </c>
      <c r="M33" s="5">
        <v>1</v>
      </c>
      <c r="N33" s="5">
        <v>1</v>
      </c>
      <c r="O33" s="5"/>
      <c r="P33" s="5">
        <v>8581</v>
      </c>
      <c r="Q33" s="5">
        <v>9327</v>
      </c>
    </row>
    <row r="34" spans="1:17" ht="12.75">
      <c r="A34">
        <f t="shared" si="0"/>
        <v>30</v>
      </c>
      <c r="C34" t="s">
        <v>41</v>
      </c>
      <c r="D34" t="s">
        <v>42</v>
      </c>
      <c r="F34" s="1"/>
      <c r="G34" s="1"/>
      <c r="H34" s="1"/>
      <c r="I34" s="1" t="s">
        <v>14</v>
      </c>
      <c r="J34" s="1" t="s">
        <v>13</v>
      </c>
      <c r="K34" s="1"/>
      <c r="L34" s="5"/>
      <c r="M34" s="5">
        <v>248</v>
      </c>
      <c r="N34" s="5"/>
      <c r="O34" s="5"/>
      <c r="P34" s="5">
        <v>11196</v>
      </c>
      <c r="Q34" s="5">
        <v>10951</v>
      </c>
    </row>
    <row r="35" spans="1:17" ht="12.75">
      <c r="A35">
        <f t="shared" si="0"/>
        <v>31</v>
      </c>
      <c r="C35" t="s">
        <v>56</v>
      </c>
      <c r="D35" t="s">
        <v>57</v>
      </c>
      <c r="F35" s="1"/>
      <c r="G35" s="1"/>
      <c r="H35" s="1"/>
      <c r="I35" s="1" t="s">
        <v>14</v>
      </c>
      <c r="J35" s="1" t="s">
        <v>51</v>
      </c>
      <c r="K35" s="1"/>
      <c r="L35" s="5">
        <v>15</v>
      </c>
      <c r="M35" s="5">
        <v>15</v>
      </c>
      <c r="N35" s="5">
        <v>2</v>
      </c>
      <c r="O35" s="5"/>
      <c r="P35" s="5">
        <v>60385</v>
      </c>
      <c r="Q35" s="5">
        <v>60156</v>
      </c>
    </row>
    <row r="36" spans="1:17" ht="12.75">
      <c r="A36">
        <f t="shared" si="0"/>
        <v>32</v>
      </c>
      <c r="C36" t="s">
        <v>15</v>
      </c>
      <c r="D36" t="s">
        <v>16</v>
      </c>
      <c r="F36" s="1" t="s">
        <v>13</v>
      </c>
      <c r="G36" s="1"/>
      <c r="H36" s="1"/>
      <c r="I36" s="1" t="s">
        <v>14</v>
      </c>
      <c r="J36" s="1" t="s">
        <v>13</v>
      </c>
      <c r="K36" s="1"/>
      <c r="L36" s="5">
        <v>1</v>
      </c>
      <c r="M36" s="5">
        <v>5857</v>
      </c>
      <c r="N36" s="5">
        <v>10061</v>
      </c>
      <c r="O36" s="5"/>
      <c r="P36" s="5">
        <v>9765</v>
      </c>
      <c r="Q36" s="5">
        <v>9206</v>
      </c>
    </row>
    <row r="37" spans="1:17" ht="12.75">
      <c r="A37">
        <f t="shared" si="0"/>
        <v>33</v>
      </c>
      <c r="C37" t="s">
        <v>58</v>
      </c>
      <c r="D37" t="s">
        <v>59</v>
      </c>
      <c r="F37" s="1"/>
      <c r="G37" s="1"/>
      <c r="H37" s="1"/>
      <c r="I37" s="1" t="s">
        <v>14</v>
      </c>
      <c r="J37" s="1" t="s">
        <v>51</v>
      </c>
      <c r="K37" s="1"/>
      <c r="L37" s="5">
        <v>49</v>
      </c>
      <c r="M37" s="5">
        <v>47</v>
      </c>
      <c r="N37" s="5">
        <v>1</v>
      </c>
      <c r="O37" s="5"/>
      <c r="P37" s="5">
        <v>38453</v>
      </c>
      <c r="Q37" s="5">
        <v>39096</v>
      </c>
    </row>
    <row r="38" spans="1:17" ht="12.75">
      <c r="A38">
        <f>A37+1</f>
        <v>34</v>
      </c>
      <c r="C38" t="s">
        <v>85</v>
      </c>
      <c r="D38" t="s">
        <v>86</v>
      </c>
      <c r="F38" s="1" t="s">
        <v>32</v>
      </c>
      <c r="G38" s="1"/>
      <c r="H38" s="1"/>
      <c r="I38" s="1" t="s">
        <v>14</v>
      </c>
      <c r="J38" s="1" t="s">
        <v>70</v>
      </c>
      <c r="K38" s="1"/>
      <c r="L38" s="5">
        <v>4947</v>
      </c>
      <c r="M38" s="5">
        <v>43327</v>
      </c>
      <c r="N38" s="5">
        <v>44173</v>
      </c>
      <c r="O38" s="5"/>
      <c r="P38" s="5">
        <v>65918</v>
      </c>
      <c r="Q38" s="5">
        <v>72949</v>
      </c>
    </row>
    <row r="39" spans="1:17" ht="12.75">
      <c r="A39">
        <f t="shared" si="0"/>
        <v>35</v>
      </c>
      <c r="C39" t="s">
        <v>99</v>
      </c>
      <c r="D39" t="s">
        <v>100</v>
      </c>
      <c r="F39" s="1"/>
      <c r="G39" s="1"/>
      <c r="H39" s="1"/>
      <c r="I39" s="1"/>
      <c r="J39" s="1" t="s">
        <v>70</v>
      </c>
      <c r="K39" s="1"/>
      <c r="L39" s="5">
        <v>11</v>
      </c>
      <c r="M39" s="5">
        <v>11</v>
      </c>
      <c r="N39" s="5">
        <v>10</v>
      </c>
      <c r="O39" s="5"/>
      <c r="P39" s="5">
        <v>10297</v>
      </c>
      <c r="Q39" s="5">
        <v>10491</v>
      </c>
    </row>
    <row r="40" spans="1:17" ht="12.75">
      <c r="A40">
        <f t="shared" si="0"/>
        <v>36</v>
      </c>
      <c r="C40" t="s">
        <v>17</v>
      </c>
      <c r="D40" t="s">
        <v>18</v>
      </c>
      <c r="F40" s="1" t="s">
        <v>13</v>
      </c>
      <c r="G40" s="1"/>
      <c r="H40" s="1"/>
      <c r="I40" s="1" t="s">
        <v>14</v>
      </c>
      <c r="J40" s="1" t="s">
        <v>13</v>
      </c>
      <c r="K40" s="1"/>
      <c r="L40" s="5">
        <v>213</v>
      </c>
      <c r="M40" s="5">
        <v>77673</v>
      </c>
      <c r="N40" s="5">
        <v>96324</v>
      </c>
      <c r="O40" s="5"/>
      <c r="P40" s="5">
        <v>78707</v>
      </c>
      <c r="Q40" s="5">
        <v>82988</v>
      </c>
    </row>
    <row r="41" spans="1:17" ht="12.75">
      <c r="A41">
        <f t="shared" si="0"/>
        <v>37</v>
      </c>
      <c r="C41" t="s">
        <v>83</v>
      </c>
      <c r="D41" t="s">
        <v>84</v>
      </c>
      <c r="F41" s="1" t="s">
        <v>26</v>
      </c>
      <c r="G41" s="1"/>
      <c r="H41" s="1"/>
      <c r="I41" s="1"/>
      <c r="J41" s="1" t="s">
        <v>70</v>
      </c>
      <c r="K41" s="1"/>
      <c r="L41" s="5">
        <v>1765</v>
      </c>
      <c r="M41" s="5">
        <v>553</v>
      </c>
      <c r="N41" s="5">
        <v>283</v>
      </c>
      <c r="O41" s="5"/>
      <c r="P41" s="5">
        <v>160435</v>
      </c>
      <c r="Q41" s="5">
        <v>162344</v>
      </c>
    </row>
    <row r="42" spans="1:17" ht="12.75">
      <c r="A42">
        <f t="shared" si="0"/>
        <v>38</v>
      </c>
      <c r="C42" t="s">
        <v>87</v>
      </c>
      <c r="D42" t="s">
        <v>88</v>
      </c>
      <c r="F42" s="1" t="s">
        <v>32</v>
      </c>
      <c r="G42" s="1"/>
      <c r="H42" s="1"/>
      <c r="I42" s="1"/>
      <c r="J42" s="1" t="s">
        <v>70</v>
      </c>
      <c r="K42" s="1"/>
      <c r="L42" s="6">
        <v>17869</v>
      </c>
      <c r="M42" s="6">
        <v>54630</v>
      </c>
      <c r="N42" s="6">
        <v>64358</v>
      </c>
      <c r="O42" s="6"/>
      <c r="P42" s="6">
        <v>32950</v>
      </c>
      <c r="Q42" s="5">
        <v>31032</v>
      </c>
    </row>
    <row r="43" spans="1:17" ht="12.75">
      <c r="A43">
        <f t="shared" si="0"/>
        <v>39</v>
      </c>
      <c r="C43" t="s">
        <v>101</v>
      </c>
      <c r="D43" t="s">
        <v>102</v>
      </c>
      <c r="F43" s="1"/>
      <c r="G43" s="1"/>
      <c r="H43" s="1"/>
      <c r="I43" s="1"/>
      <c r="J43" s="1" t="s">
        <v>70</v>
      </c>
      <c r="K43" s="1"/>
      <c r="L43" s="5">
        <v>83</v>
      </c>
      <c r="M43" s="5">
        <v>112</v>
      </c>
      <c r="N43" s="5">
        <v>40</v>
      </c>
      <c r="O43" s="5"/>
      <c r="P43" s="5">
        <v>98451</v>
      </c>
      <c r="Q43" s="5">
        <v>86308</v>
      </c>
    </row>
    <row r="44" spans="1:16" ht="12.75">
      <c r="A44">
        <f t="shared" si="0"/>
        <v>40</v>
      </c>
      <c r="C44" t="s">
        <v>60</v>
      </c>
      <c r="D44" t="s">
        <v>61</v>
      </c>
      <c r="F44" s="1"/>
      <c r="G44" s="1"/>
      <c r="H44" s="1"/>
      <c r="I44" s="1"/>
      <c r="J44" s="1" t="s">
        <v>51</v>
      </c>
      <c r="K44" s="1"/>
      <c r="L44" s="5">
        <v>2</v>
      </c>
      <c r="M44" s="5">
        <v>1</v>
      </c>
      <c r="N44" s="5">
        <v>1</v>
      </c>
      <c r="O44" s="5"/>
      <c r="P44" s="5">
        <v>4591</v>
      </c>
    </row>
    <row r="45" spans="1:17" ht="12.75">
      <c r="A45">
        <f>A44+1</f>
        <v>41</v>
      </c>
      <c r="C45" t="s">
        <v>108</v>
      </c>
      <c r="D45" t="s">
        <v>109</v>
      </c>
      <c r="F45" s="1" t="s">
        <v>26</v>
      </c>
      <c r="G45" s="1"/>
      <c r="H45" s="1"/>
      <c r="I45" s="1"/>
      <c r="J45" s="1" t="s">
        <v>105</v>
      </c>
      <c r="K45" s="1"/>
      <c r="L45" s="5">
        <v>6</v>
      </c>
      <c r="M45" s="5">
        <v>3504</v>
      </c>
      <c r="N45" s="5">
        <v>26788</v>
      </c>
      <c r="O45" s="5"/>
      <c r="P45" s="5">
        <v>21950</v>
      </c>
      <c r="Q45" s="5">
        <v>22705</v>
      </c>
    </row>
    <row r="46" spans="1:17" ht="12.75">
      <c r="A46">
        <f t="shared" si="0"/>
        <v>42</v>
      </c>
      <c r="C46" t="s">
        <v>110</v>
      </c>
      <c r="D46" t="s">
        <v>111</v>
      </c>
      <c r="F46" s="1" t="s">
        <v>26</v>
      </c>
      <c r="G46" s="1"/>
      <c r="H46" s="1"/>
      <c r="I46" s="1" t="s">
        <v>14</v>
      </c>
      <c r="J46" s="1" t="s">
        <v>105</v>
      </c>
      <c r="K46" s="1"/>
      <c r="L46" s="5">
        <v>347</v>
      </c>
      <c r="M46" s="5">
        <v>8487</v>
      </c>
      <c r="N46" s="5">
        <v>10525</v>
      </c>
      <c r="O46" s="5"/>
      <c r="P46" s="5">
        <v>8458</v>
      </c>
      <c r="Q46" s="5">
        <v>8474</v>
      </c>
    </row>
    <row r="47" spans="1:17" ht="12.75">
      <c r="A47">
        <f t="shared" si="0"/>
        <v>43</v>
      </c>
      <c r="C47" t="s">
        <v>33</v>
      </c>
      <c r="D47" t="s">
        <v>34</v>
      </c>
      <c r="F47" s="1" t="s">
        <v>32</v>
      </c>
      <c r="G47" s="1"/>
      <c r="H47" s="1"/>
      <c r="I47" s="1" t="s">
        <v>14</v>
      </c>
      <c r="J47" s="1" t="s">
        <v>13</v>
      </c>
      <c r="K47" s="1"/>
      <c r="L47" s="5">
        <v>328</v>
      </c>
      <c r="M47" s="5">
        <v>49892</v>
      </c>
      <c r="N47" s="5"/>
      <c r="O47" s="5"/>
      <c r="P47" s="5">
        <v>69883</v>
      </c>
      <c r="Q47" s="5">
        <v>71297</v>
      </c>
    </row>
    <row r="48" spans="1:17" ht="12.75">
      <c r="A48">
        <f t="shared" si="0"/>
        <v>44</v>
      </c>
      <c r="C48" t="s">
        <v>65</v>
      </c>
      <c r="D48" t="s">
        <v>66</v>
      </c>
      <c r="F48" s="1"/>
      <c r="G48" s="1"/>
      <c r="H48" s="1"/>
      <c r="I48" s="1" t="s">
        <v>14</v>
      </c>
      <c r="J48" s="1" t="s">
        <v>67</v>
      </c>
      <c r="K48" s="1"/>
      <c r="L48" s="5">
        <v>26</v>
      </c>
      <c r="M48" s="5">
        <v>19</v>
      </c>
      <c r="N48" s="5">
        <v>6</v>
      </c>
      <c r="O48" s="5"/>
      <c r="P48" s="5">
        <v>77609</v>
      </c>
      <c r="Q48" s="5">
        <v>86909</v>
      </c>
    </row>
    <row r="49" spans="1:17" ht="12.75">
      <c r="A49">
        <f t="shared" si="0"/>
        <v>45</v>
      </c>
      <c r="C49" t="s">
        <v>112</v>
      </c>
      <c r="D49" t="s">
        <v>113</v>
      </c>
      <c r="F49" s="1" t="s">
        <v>26</v>
      </c>
      <c r="G49" s="1"/>
      <c r="H49" s="1"/>
      <c r="I49" s="1" t="s">
        <v>14</v>
      </c>
      <c r="J49" s="1" t="s">
        <v>105</v>
      </c>
      <c r="K49" s="1"/>
      <c r="L49" s="5">
        <v>1999</v>
      </c>
      <c r="M49" s="5">
        <v>1831</v>
      </c>
      <c r="N49" s="5">
        <v>28263</v>
      </c>
      <c r="O49" s="5"/>
      <c r="P49" s="5">
        <v>26551</v>
      </c>
      <c r="Q49" s="5">
        <v>28717</v>
      </c>
    </row>
    <row r="50" spans="1:17" ht="12.75">
      <c r="A50">
        <f t="shared" si="0"/>
        <v>46</v>
      </c>
      <c r="C50" t="s">
        <v>43</v>
      </c>
      <c r="D50" t="s">
        <v>44</v>
      </c>
      <c r="F50" s="1"/>
      <c r="G50" s="1"/>
      <c r="H50" s="1"/>
      <c r="I50" s="1" t="s">
        <v>14</v>
      </c>
      <c r="J50" s="1" t="s">
        <v>13</v>
      </c>
      <c r="K50" s="1"/>
      <c r="L50" s="5">
        <v>2</v>
      </c>
      <c r="M50" s="5">
        <v>117</v>
      </c>
      <c r="N50" s="5">
        <v>1</v>
      </c>
      <c r="P50" s="5">
        <v>5850</v>
      </c>
      <c r="Q50" s="5">
        <v>5769</v>
      </c>
    </row>
    <row r="51" spans="1:17" ht="12.75">
      <c r="A51">
        <f t="shared" si="0"/>
        <v>47</v>
      </c>
      <c r="C51" t="s">
        <v>45</v>
      </c>
      <c r="D51" t="s">
        <v>46</v>
      </c>
      <c r="F51" s="1"/>
      <c r="G51" s="1"/>
      <c r="H51" s="1"/>
      <c r="I51" s="1" t="s">
        <v>14</v>
      </c>
      <c r="J51" s="1" t="s">
        <v>13</v>
      </c>
      <c r="K51" s="1"/>
      <c r="L51" s="5">
        <v>7</v>
      </c>
      <c r="M51" s="5">
        <v>4</v>
      </c>
      <c r="N51" s="5">
        <v>1</v>
      </c>
      <c r="P51" s="5">
        <v>31586</v>
      </c>
      <c r="Q51" s="5">
        <v>31276</v>
      </c>
    </row>
    <row r="52" spans="1:17" ht="12.75">
      <c r="A52">
        <f>A51+1</f>
        <v>48</v>
      </c>
      <c r="C52" t="s">
        <v>35</v>
      </c>
      <c r="D52" t="s">
        <v>36</v>
      </c>
      <c r="F52" s="1" t="s">
        <v>32</v>
      </c>
      <c r="G52" s="1"/>
      <c r="H52" s="1"/>
      <c r="I52" s="1" t="s">
        <v>14</v>
      </c>
      <c r="J52" s="1" t="s">
        <v>13</v>
      </c>
      <c r="K52" s="1"/>
      <c r="L52" s="6">
        <v>167595</v>
      </c>
      <c r="M52" s="6">
        <v>21983</v>
      </c>
      <c r="N52" s="6">
        <v>27224</v>
      </c>
      <c r="P52" s="5">
        <v>19146</v>
      </c>
      <c r="Q52" s="5">
        <v>24206</v>
      </c>
    </row>
    <row r="53" spans="1:17" ht="12.75">
      <c r="A53">
        <f t="shared" si="0"/>
        <v>49</v>
      </c>
      <c r="C53" t="s">
        <v>47</v>
      </c>
      <c r="D53" t="s">
        <v>48</v>
      </c>
      <c r="F53" s="1"/>
      <c r="G53" s="1"/>
      <c r="H53" s="1"/>
      <c r="I53" s="1" t="s">
        <v>14</v>
      </c>
      <c r="J53" s="1" t="s">
        <v>13</v>
      </c>
      <c r="K53" s="1"/>
      <c r="L53" s="5">
        <v>9</v>
      </c>
      <c r="M53" s="5">
        <v>9</v>
      </c>
      <c r="N53" s="5">
        <v>2</v>
      </c>
      <c r="P53" s="5">
        <v>11415</v>
      </c>
      <c r="Q53" s="5">
        <v>11282</v>
      </c>
    </row>
    <row r="54" spans="1:17" ht="12.75">
      <c r="A54">
        <f>A53+1</f>
        <v>50</v>
      </c>
      <c r="C54" t="s">
        <v>106</v>
      </c>
      <c r="D54" t="s">
        <v>107</v>
      </c>
      <c r="F54" s="1" t="s">
        <v>21</v>
      </c>
      <c r="G54" s="1"/>
      <c r="H54" s="1"/>
      <c r="I54" s="1" t="s">
        <v>14</v>
      </c>
      <c r="J54" s="1" t="s">
        <v>105</v>
      </c>
      <c r="K54" s="1"/>
      <c r="L54" s="5">
        <v>8148</v>
      </c>
      <c r="M54" s="5">
        <v>28494</v>
      </c>
      <c r="N54" s="5">
        <v>51593</v>
      </c>
      <c r="P54" s="5">
        <v>44590</v>
      </c>
      <c r="Q54" s="5">
        <v>48195</v>
      </c>
    </row>
    <row r="55" spans="1:17" ht="12.75">
      <c r="A55">
        <f t="shared" si="0"/>
        <v>51</v>
      </c>
      <c r="C55" t="s">
        <v>114</v>
      </c>
      <c r="D55" t="s">
        <v>115</v>
      </c>
      <c r="F55" s="1" t="s">
        <v>26</v>
      </c>
      <c r="G55" s="1"/>
      <c r="H55" s="1"/>
      <c r="I55" s="1"/>
      <c r="J55" s="1" t="s">
        <v>105</v>
      </c>
      <c r="K55" s="1"/>
      <c r="L55" s="6">
        <v>3990</v>
      </c>
      <c r="M55" s="6">
        <v>9055</v>
      </c>
      <c r="N55" s="6">
        <v>10514</v>
      </c>
      <c r="O55" s="8"/>
      <c r="P55" s="6">
        <v>7279</v>
      </c>
      <c r="Q55" s="5">
        <v>7859</v>
      </c>
    </row>
    <row r="56" spans="6:16" ht="12.75">
      <c r="F56" s="1"/>
      <c r="G56" s="1"/>
      <c r="H56" s="1"/>
      <c r="I56" s="1"/>
      <c r="J56" s="1"/>
      <c r="K56" s="1"/>
      <c r="P56" s="5"/>
    </row>
    <row r="57" spans="3:16" ht="12.75">
      <c r="C57" t="s">
        <v>126</v>
      </c>
      <c r="F57" s="1">
        <f>COUNTA(F5:F55)</f>
        <v>28</v>
      </c>
      <c r="G57" s="1"/>
      <c r="H57" s="1"/>
      <c r="I57" s="1">
        <f>COUNTA(I5:I55)</f>
        <v>37</v>
      </c>
      <c r="J57" s="1">
        <f>COUNTA(J5:J55)</f>
        <v>49</v>
      </c>
      <c r="K57" s="1"/>
      <c r="P57" s="5"/>
    </row>
    <row r="58" spans="3:17" ht="12.75">
      <c r="C58" t="s">
        <v>127</v>
      </c>
      <c r="F58" s="1"/>
      <c r="G58" s="1"/>
      <c r="H58" s="1"/>
      <c r="I58" s="1"/>
      <c r="J58" s="1"/>
      <c r="K58" s="1"/>
      <c r="L58" s="5">
        <f>SUM(L5:L56)</f>
        <v>327703</v>
      </c>
      <c r="M58" s="5">
        <f>SUM(M5:M56)</f>
        <v>492519</v>
      </c>
      <c r="N58" s="5">
        <f>SUM(N5:N56)</f>
        <v>619666</v>
      </c>
      <c r="O58" s="5"/>
      <c r="P58" s="5">
        <f>SUM(P5:P56)</f>
        <v>1771566</v>
      </c>
      <c r="Q58" s="5">
        <f>SUM(Q5:Q56)</f>
        <v>1977003</v>
      </c>
    </row>
    <row r="59" spans="6:16" ht="12.75">
      <c r="F59" s="1" t="s">
        <v>29</v>
      </c>
      <c r="G59" s="1"/>
      <c r="H59" s="1"/>
      <c r="I59" s="1"/>
      <c r="J59" s="1"/>
      <c r="K59" s="1"/>
      <c r="L59" s="9">
        <f>L58/P58</f>
        <v>0.18497927822051224</v>
      </c>
      <c r="M59" s="9">
        <f>M58/Q58</f>
        <v>0.2491240529225297</v>
      </c>
      <c r="N59" s="9">
        <f>N58/Q58</f>
        <v>0.31343705598828125</v>
      </c>
      <c r="P59" s="5" t="s">
        <v>29</v>
      </c>
    </row>
    <row r="60" spans="4:16" ht="12.75">
      <c r="D60" s="10"/>
      <c r="E60" s="10"/>
      <c r="F60" s="1"/>
      <c r="G60" s="1"/>
      <c r="H60" s="1"/>
      <c r="I60" s="1"/>
      <c r="J60" s="1"/>
      <c r="K60" s="1"/>
      <c r="P60" s="5"/>
    </row>
    <row r="61" ht="12.75">
      <c r="A61" t="s">
        <v>148</v>
      </c>
    </row>
    <row r="62" ht="12.75">
      <c r="B62" s="17" t="s">
        <v>149</v>
      </c>
    </row>
  </sheetData>
  <mergeCells count="4">
    <mergeCell ref="L2:N2"/>
    <mergeCell ref="P2:Q2"/>
    <mergeCell ref="F2:G2"/>
    <mergeCell ref="I2:J2"/>
  </mergeCells>
  <printOptions gridLines="1" horizontalCentered="1"/>
  <pageMargins left="0.75" right="0.75" top="1" bottom="0.25" header="0.5" footer="0.5"/>
  <pageSetup fitToHeight="1" fitToWidth="1" horizontalDpi="600" verticalDpi="600" orientation="portrait" scale="71" r:id="rId1"/>
  <headerFooter alignWithMargins="0">
    <oddFooter>&amp;LIRP Records in SAFER - Sheet 1&amp;C&amp;P&amp;R&amp;D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workbookViewId="0" topLeftCell="A1">
      <pane xSplit="5" ySplit="4" topLeftCell="F4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9.140625" defaultRowHeight="12.75"/>
  <cols>
    <col min="1" max="1" width="4.00390625" style="0" customWidth="1"/>
    <col min="2" max="2" width="2.421875" style="0" customWidth="1"/>
    <col min="3" max="3" width="18.00390625" style="0" customWidth="1"/>
    <col min="4" max="4" width="5.28125" style="0" customWidth="1"/>
    <col min="5" max="5" width="2.57421875" style="0" customWidth="1"/>
    <col min="7" max="7" width="4.00390625" style="0" customWidth="1"/>
    <col min="8" max="8" width="2.421875" style="0" customWidth="1"/>
    <col min="9" max="9" width="7.140625" style="0" customWidth="1"/>
    <col min="11" max="11" width="2.28125" style="0" customWidth="1"/>
    <col min="12" max="12" width="8.7109375" style="0" customWidth="1"/>
    <col min="13" max="13" width="11.28125" style="0" customWidth="1"/>
    <col min="15" max="15" width="9.140625" style="11" customWidth="1"/>
    <col min="16" max="16" width="2.57421875" style="0" customWidth="1"/>
    <col min="17" max="17" width="9.8515625" style="0" customWidth="1"/>
    <col min="18" max="18" width="10.421875" style="0" customWidth="1"/>
    <col min="20" max="20" width="3.00390625" style="0" customWidth="1"/>
  </cols>
  <sheetData>
    <row r="1" ht="12.75">
      <c r="A1" t="s">
        <v>134</v>
      </c>
    </row>
    <row r="2" spans="6:19" ht="12.75">
      <c r="F2" s="18" t="s">
        <v>0</v>
      </c>
      <c r="G2" s="18"/>
      <c r="H2" s="1"/>
      <c r="I2" s="18" t="s">
        <v>1</v>
      </c>
      <c r="J2" s="18"/>
      <c r="K2" s="1"/>
      <c r="L2" s="18" t="s">
        <v>130</v>
      </c>
      <c r="M2" s="18"/>
      <c r="N2" s="18"/>
      <c r="O2" s="14"/>
      <c r="Q2" s="19" t="s">
        <v>3</v>
      </c>
      <c r="R2" s="18"/>
      <c r="S2" s="11"/>
    </row>
    <row r="3" spans="6:19" ht="12.75">
      <c r="F3" s="1"/>
      <c r="G3" s="1"/>
      <c r="H3" s="1"/>
      <c r="I3" s="1" t="s">
        <v>4</v>
      </c>
      <c r="J3" s="1" t="s">
        <v>5</v>
      </c>
      <c r="K3" s="1"/>
      <c r="L3" s="2" t="s">
        <v>131</v>
      </c>
      <c r="M3" s="2" t="s">
        <v>132</v>
      </c>
      <c r="N3" s="2" t="s">
        <v>133</v>
      </c>
      <c r="O3" s="15" t="s">
        <v>129</v>
      </c>
      <c r="Q3" s="4" t="s">
        <v>9</v>
      </c>
      <c r="R3" s="3" t="s">
        <v>10</v>
      </c>
      <c r="S3" s="11" t="s">
        <v>129</v>
      </c>
    </row>
    <row r="4" spans="6:19" ht="12.75">
      <c r="F4" s="1"/>
      <c r="G4" s="1"/>
      <c r="H4" s="1"/>
      <c r="I4" s="1"/>
      <c r="J4" s="1"/>
      <c r="K4" s="1"/>
      <c r="Q4" s="5"/>
      <c r="S4" s="11"/>
    </row>
    <row r="5" spans="1:19" ht="12.75">
      <c r="A5">
        <v>1</v>
      </c>
      <c r="C5" t="s">
        <v>11</v>
      </c>
      <c r="D5" t="s">
        <v>12</v>
      </c>
      <c r="F5" s="1" t="s">
        <v>13</v>
      </c>
      <c r="G5" s="1"/>
      <c r="H5" s="1"/>
      <c r="I5" s="1" t="s">
        <v>14</v>
      </c>
      <c r="J5" s="1" t="s">
        <v>13</v>
      </c>
      <c r="K5" s="1"/>
      <c r="L5" s="6">
        <v>4750</v>
      </c>
      <c r="M5" s="6">
        <v>10554</v>
      </c>
      <c r="N5" s="6">
        <v>19217</v>
      </c>
      <c r="O5" s="16">
        <f>N5/N77</f>
        <v>0.031011867683558562</v>
      </c>
      <c r="P5" s="6"/>
      <c r="Q5" s="6">
        <v>8965</v>
      </c>
      <c r="R5" s="5">
        <v>9489</v>
      </c>
      <c r="S5" s="11">
        <f>R5/R77</f>
        <v>0.004799689226571735</v>
      </c>
    </row>
    <row r="6" spans="1:19" ht="12.75">
      <c r="A6">
        <f>A5+1</f>
        <v>2</v>
      </c>
      <c r="C6" t="s">
        <v>15</v>
      </c>
      <c r="D6" t="s">
        <v>16</v>
      </c>
      <c r="F6" s="1" t="s">
        <v>13</v>
      </c>
      <c r="G6" s="1"/>
      <c r="H6" s="1"/>
      <c r="I6" s="1" t="s">
        <v>14</v>
      </c>
      <c r="J6" s="1" t="s">
        <v>13</v>
      </c>
      <c r="K6" s="1"/>
      <c r="L6" s="5">
        <v>1</v>
      </c>
      <c r="M6" s="5">
        <v>5857</v>
      </c>
      <c r="N6" s="5">
        <v>10061</v>
      </c>
      <c r="O6" s="16">
        <f>N6/N77</f>
        <v>0.01623616593455184</v>
      </c>
      <c r="P6" s="5"/>
      <c r="Q6" s="5">
        <v>9765</v>
      </c>
      <c r="R6" s="5">
        <v>9206</v>
      </c>
      <c r="S6" s="11">
        <f>R6/R77</f>
        <v>0.004656543262706227</v>
      </c>
    </row>
    <row r="7" spans="1:19" ht="12.75">
      <c r="A7">
        <f aca="true" t="shared" si="0" ref="A7:A73">A6+1</f>
        <v>3</v>
      </c>
      <c r="C7" t="s">
        <v>17</v>
      </c>
      <c r="D7" t="s">
        <v>18</v>
      </c>
      <c r="F7" s="1" t="s">
        <v>13</v>
      </c>
      <c r="G7" s="1"/>
      <c r="H7" s="1"/>
      <c r="I7" s="1" t="s">
        <v>14</v>
      </c>
      <c r="J7" s="1" t="s">
        <v>13</v>
      </c>
      <c r="K7" s="1"/>
      <c r="L7" s="5">
        <v>213</v>
      </c>
      <c r="M7" s="5">
        <v>77673</v>
      </c>
      <c r="N7" s="5">
        <v>96324</v>
      </c>
      <c r="O7" s="16">
        <f>N7/N77</f>
        <v>0.15544503006458318</v>
      </c>
      <c r="P7" s="5"/>
      <c r="Q7" s="5">
        <v>78707</v>
      </c>
      <c r="R7" s="5">
        <v>82988</v>
      </c>
      <c r="S7" s="11">
        <f>R7/R77</f>
        <v>0.041976668725338305</v>
      </c>
    </row>
    <row r="8" spans="1:19" ht="12.75">
      <c r="A8">
        <f t="shared" si="0"/>
        <v>4</v>
      </c>
      <c r="C8" t="s">
        <v>19</v>
      </c>
      <c r="D8" t="s">
        <v>20</v>
      </c>
      <c r="F8" s="1" t="s">
        <v>21</v>
      </c>
      <c r="G8" s="1"/>
      <c r="H8" s="1"/>
      <c r="I8" s="1" t="s">
        <v>14</v>
      </c>
      <c r="J8" s="1" t="s">
        <v>13</v>
      </c>
      <c r="K8" s="1"/>
      <c r="L8" s="6">
        <v>11824</v>
      </c>
      <c r="M8" s="6">
        <v>12062</v>
      </c>
      <c r="N8" s="6">
        <v>13993</v>
      </c>
      <c r="O8" s="16">
        <f>N8/N77</f>
        <v>0.02258151972191471</v>
      </c>
      <c r="P8" s="6"/>
      <c r="Q8" s="6">
        <v>11831</v>
      </c>
      <c r="R8" s="5">
        <v>11892</v>
      </c>
      <c r="S8" s="11">
        <f>R8/R77</f>
        <v>0.006015165379111716</v>
      </c>
    </row>
    <row r="9" spans="1:19" ht="12.75">
      <c r="A9">
        <f t="shared" si="0"/>
        <v>5</v>
      </c>
      <c r="C9" t="s">
        <v>22</v>
      </c>
      <c r="D9" t="s">
        <v>23</v>
      </c>
      <c r="F9" s="1" t="s">
        <v>21</v>
      </c>
      <c r="G9" s="1"/>
      <c r="H9" s="1"/>
      <c r="I9" s="1" t="s">
        <v>14</v>
      </c>
      <c r="J9" s="1" t="s">
        <v>13</v>
      </c>
      <c r="K9" s="1"/>
      <c r="L9" s="5">
        <v>69</v>
      </c>
      <c r="M9" s="5">
        <v>39927</v>
      </c>
      <c r="N9" s="5">
        <v>39623</v>
      </c>
      <c r="O9" s="16">
        <f>N9/N77</f>
        <v>0.06394251096558469</v>
      </c>
      <c r="P9" s="5"/>
      <c r="Q9" s="5">
        <v>35666</v>
      </c>
      <c r="R9" s="5">
        <v>40790</v>
      </c>
      <c r="S9" s="11">
        <f>R9/R77</f>
        <v>0.02063223980944895</v>
      </c>
    </row>
    <row r="10" spans="1:19" ht="12.75">
      <c r="A10">
        <f t="shared" si="0"/>
        <v>6</v>
      </c>
      <c r="C10" t="s">
        <v>24</v>
      </c>
      <c r="D10" t="s">
        <v>25</v>
      </c>
      <c r="F10" s="1" t="s">
        <v>26</v>
      </c>
      <c r="G10" s="1"/>
      <c r="H10" s="1"/>
      <c r="I10" s="1" t="s">
        <v>14</v>
      </c>
      <c r="J10" s="1" t="s">
        <v>13</v>
      </c>
      <c r="K10" s="1"/>
      <c r="L10" s="5">
        <v>3016</v>
      </c>
      <c r="M10" s="5">
        <v>17702</v>
      </c>
      <c r="N10" s="5">
        <v>23309</v>
      </c>
      <c r="O10" s="16">
        <f>N10/N77</f>
        <v>0.03761542508383549</v>
      </c>
      <c r="P10" s="5"/>
      <c r="Q10" s="5">
        <v>14406</v>
      </c>
      <c r="R10" s="5">
        <v>14761</v>
      </c>
      <c r="S10" s="11">
        <f>R10/R77</f>
        <v>0.007466351846709388</v>
      </c>
    </row>
    <row r="11" spans="1:19" ht="12.75">
      <c r="A11">
        <f t="shared" si="0"/>
        <v>7</v>
      </c>
      <c r="C11" t="s">
        <v>27</v>
      </c>
      <c r="D11" t="s">
        <v>28</v>
      </c>
      <c r="F11" s="1" t="s">
        <v>26</v>
      </c>
      <c r="G11" s="1"/>
      <c r="H11" s="1"/>
      <c r="I11" s="1" t="s">
        <v>14</v>
      </c>
      <c r="J11" s="1" t="s">
        <v>13</v>
      </c>
      <c r="K11" s="1"/>
      <c r="L11" s="5" t="s">
        <v>29</v>
      </c>
      <c r="M11" s="5">
        <v>1</v>
      </c>
      <c r="N11" s="5">
        <v>1</v>
      </c>
      <c r="O11" s="16">
        <f>N11/N77</f>
        <v>1.6137725807128356E-06</v>
      </c>
      <c r="P11" s="5"/>
      <c r="Q11" s="5">
        <v>8581</v>
      </c>
      <c r="R11" s="5">
        <v>9327</v>
      </c>
      <c r="S11" s="11">
        <f>R11/R77</f>
        <v>0.00471774701404095</v>
      </c>
    </row>
    <row r="12" spans="1:19" ht="12.75">
      <c r="A12">
        <f t="shared" si="0"/>
        <v>8</v>
      </c>
      <c r="C12" t="s">
        <v>30</v>
      </c>
      <c r="D12" t="s">
        <v>31</v>
      </c>
      <c r="F12" s="1" t="s">
        <v>32</v>
      </c>
      <c r="G12" s="1"/>
      <c r="H12" s="1"/>
      <c r="I12" s="1" t="s">
        <v>14</v>
      </c>
      <c r="J12" s="1" t="s">
        <v>13</v>
      </c>
      <c r="K12" s="1"/>
      <c r="L12" s="6">
        <v>11060</v>
      </c>
      <c r="M12" s="6">
        <v>13567</v>
      </c>
      <c r="N12" s="6">
        <v>9423</v>
      </c>
      <c r="O12" s="16">
        <f>N12/N77</f>
        <v>0.01520657902805705</v>
      </c>
      <c r="P12" s="6"/>
      <c r="Q12" s="6">
        <v>12636</v>
      </c>
      <c r="R12" s="6">
        <v>113684</v>
      </c>
      <c r="S12" s="11">
        <f>R12/R77</f>
        <v>0.05750320055154191</v>
      </c>
    </row>
    <row r="13" spans="1:19" ht="12.75">
      <c r="A13">
        <f t="shared" si="0"/>
        <v>9</v>
      </c>
      <c r="C13" t="s">
        <v>33</v>
      </c>
      <c r="D13" t="s">
        <v>34</v>
      </c>
      <c r="F13" s="1" t="s">
        <v>32</v>
      </c>
      <c r="G13" s="1"/>
      <c r="H13" s="1"/>
      <c r="I13" s="1" t="s">
        <v>14</v>
      </c>
      <c r="J13" s="1" t="s">
        <v>13</v>
      </c>
      <c r="K13" s="1"/>
      <c r="L13" s="5">
        <v>328</v>
      </c>
      <c r="M13" s="5">
        <v>49892</v>
      </c>
      <c r="N13" s="5"/>
      <c r="O13" s="16">
        <f>N13/N77</f>
        <v>0</v>
      </c>
      <c r="P13" s="5"/>
      <c r="Q13" s="5">
        <v>69883</v>
      </c>
      <c r="R13" s="5">
        <v>71297</v>
      </c>
      <c r="S13" s="11">
        <f>R13/R77</f>
        <v>0.03606317238769997</v>
      </c>
    </row>
    <row r="14" spans="1:19" ht="12.75">
      <c r="A14">
        <f t="shared" si="0"/>
        <v>10</v>
      </c>
      <c r="C14" t="s">
        <v>35</v>
      </c>
      <c r="D14" t="s">
        <v>36</v>
      </c>
      <c r="F14" s="1" t="s">
        <v>32</v>
      </c>
      <c r="G14" s="1"/>
      <c r="H14" s="1"/>
      <c r="I14" s="1" t="s">
        <v>14</v>
      </c>
      <c r="J14" s="1" t="s">
        <v>13</v>
      </c>
      <c r="K14" s="1"/>
      <c r="L14" s="6">
        <v>167595</v>
      </c>
      <c r="M14" s="6">
        <v>21983</v>
      </c>
      <c r="N14" s="6">
        <v>27224</v>
      </c>
      <c r="O14" s="16">
        <f>N14/N77</f>
        <v>0.043933344737326234</v>
      </c>
      <c r="Q14" s="5">
        <v>19146</v>
      </c>
      <c r="R14" s="5">
        <v>24206</v>
      </c>
      <c r="S14" s="11">
        <f>R14/R77</f>
        <v>0.01224378516370486</v>
      </c>
    </row>
    <row r="15" spans="3:19" ht="12.75">
      <c r="C15" s="3" t="s">
        <v>128</v>
      </c>
      <c r="F15" s="1"/>
      <c r="G15" s="1"/>
      <c r="H15" s="1"/>
      <c r="I15" s="1"/>
      <c r="J15" s="1"/>
      <c r="K15" s="1"/>
      <c r="L15" s="6">
        <f>SUM(L5:L14)</f>
        <v>198856</v>
      </c>
      <c r="M15" s="6">
        <f>SUM(M5:M14)</f>
        <v>249218</v>
      </c>
      <c r="N15" s="6">
        <f>SUM(N5:N14)</f>
        <v>239175</v>
      </c>
      <c r="O15" s="16">
        <f>N15/N77</f>
        <v>0.38597405699199244</v>
      </c>
      <c r="Q15" s="5">
        <f>SUM(Q5:Q14)</f>
        <v>269586</v>
      </c>
      <c r="R15" s="5">
        <f>SUM(R5:R14)</f>
        <v>387640</v>
      </c>
      <c r="S15" s="11">
        <f>R15/R77</f>
        <v>0.196074563366874</v>
      </c>
    </row>
    <row r="16" spans="6:19" ht="12.75">
      <c r="F16" s="1"/>
      <c r="G16" s="1"/>
      <c r="H16" s="1"/>
      <c r="I16" s="1"/>
      <c r="J16" s="1"/>
      <c r="K16" s="1"/>
      <c r="L16" s="6"/>
      <c r="M16" s="6"/>
      <c r="N16" s="6"/>
      <c r="O16" s="16"/>
      <c r="Q16" s="5"/>
      <c r="R16" s="5"/>
      <c r="S16" s="11"/>
    </row>
    <row r="17" spans="1:19" ht="12.75">
      <c r="A17">
        <f>A14+1</f>
        <v>11</v>
      </c>
      <c r="C17" t="s">
        <v>37</v>
      </c>
      <c r="D17" t="s">
        <v>38</v>
      </c>
      <c r="F17" s="1"/>
      <c r="G17" s="1"/>
      <c r="H17" s="1"/>
      <c r="I17" s="1"/>
      <c r="J17" s="1" t="s">
        <v>13</v>
      </c>
      <c r="K17" s="1"/>
      <c r="L17" s="5" t="s">
        <v>29</v>
      </c>
      <c r="M17" s="5"/>
      <c r="N17" s="5"/>
      <c r="P17" s="5"/>
      <c r="Q17" s="5">
        <v>226</v>
      </c>
      <c r="R17" s="5">
        <v>223</v>
      </c>
      <c r="S17" s="11">
        <f>R17/R77</f>
        <v>0.000112796996261513</v>
      </c>
    </row>
    <row r="18" spans="1:19" ht="12.75">
      <c r="A18">
        <f t="shared" si="0"/>
        <v>12</v>
      </c>
      <c r="C18" t="s">
        <v>39</v>
      </c>
      <c r="D18" t="s">
        <v>40</v>
      </c>
      <c r="F18" s="1"/>
      <c r="G18" s="1"/>
      <c r="H18" s="1"/>
      <c r="I18" s="1" t="s">
        <v>14</v>
      </c>
      <c r="J18" s="1" t="s">
        <v>13</v>
      </c>
      <c r="K18" s="1"/>
      <c r="L18" s="5">
        <v>1</v>
      </c>
      <c r="M18" s="5">
        <v>1</v>
      </c>
      <c r="N18" s="5"/>
      <c r="P18" s="5"/>
      <c r="Q18" s="5">
        <v>22771</v>
      </c>
      <c r="R18" s="5">
        <v>21230</v>
      </c>
      <c r="S18" s="11">
        <f>R18/R77</f>
        <v>0.010738476370546732</v>
      </c>
    </row>
    <row r="19" spans="1:19" ht="12.75">
      <c r="A19">
        <f t="shared" si="0"/>
        <v>13</v>
      </c>
      <c r="C19" t="s">
        <v>41</v>
      </c>
      <c r="D19" t="s">
        <v>42</v>
      </c>
      <c r="F19" s="1"/>
      <c r="G19" s="1"/>
      <c r="H19" s="1"/>
      <c r="I19" s="1" t="s">
        <v>14</v>
      </c>
      <c r="J19" s="1" t="s">
        <v>13</v>
      </c>
      <c r="K19" s="1"/>
      <c r="L19" s="5"/>
      <c r="M19" s="5">
        <v>248</v>
      </c>
      <c r="N19" s="5"/>
      <c r="P19" s="5"/>
      <c r="Q19" s="5">
        <v>11196</v>
      </c>
      <c r="R19" s="5">
        <v>10951</v>
      </c>
      <c r="S19" s="11">
        <f>R19/R77</f>
        <v>0.005539192403855735</v>
      </c>
    </row>
    <row r="20" spans="1:19" ht="12.75">
      <c r="A20">
        <f t="shared" si="0"/>
        <v>14</v>
      </c>
      <c r="C20" t="s">
        <v>43</v>
      </c>
      <c r="D20" t="s">
        <v>44</v>
      </c>
      <c r="F20" s="1"/>
      <c r="G20" s="1"/>
      <c r="H20" s="1"/>
      <c r="I20" s="1" t="s">
        <v>14</v>
      </c>
      <c r="J20" s="1" t="s">
        <v>13</v>
      </c>
      <c r="K20" s="1"/>
      <c r="L20" s="5">
        <v>2</v>
      </c>
      <c r="M20" s="5">
        <v>117</v>
      </c>
      <c r="N20" s="5">
        <v>1</v>
      </c>
      <c r="O20" s="16">
        <f>N20/N77</f>
        <v>1.6137725807128356E-06</v>
      </c>
      <c r="Q20" s="5">
        <v>5850</v>
      </c>
      <c r="R20" s="5">
        <v>5769</v>
      </c>
      <c r="S20" s="11">
        <f>R20/R77</f>
        <v>0.002918053235124074</v>
      </c>
    </row>
    <row r="21" spans="1:19" ht="12.75">
      <c r="A21">
        <f t="shared" si="0"/>
        <v>15</v>
      </c>
      <c r="C21" t="s">
        <v>45</v>
      </c>
      <c r="D21" t="s">
        <v>46</v>
      </c>
      <c r="F21" s="1"/>
      <c r="G21" s="1"/>
      <c r="H21" s="1"/>
      <c r="I21" s="1" t="s">
        <v>14</v>
      </c>
      <c r="J21" s="1" t="s">
        <v>13</v>
      </c>
      <c r="K21" s="1"/>
      <c r="L21" s="5">
        <v>7</v>
      </c>
      <c r="M21" s="5">
        <v>4</v>
      </c>
      <c r="N21" s="5">
        <v>1</v>
      </c>
      <c r="O21" s="16">
        <f>N21/N77</f>
        <v>1.6137725807128356E-06</v>
      </c>
      <c r="Q21" s="5">
        <v>31586</v>
      </c>
      <c r="R21" s="5">
        <v>31276</v>
      </c>
      <c r="S21" s="11">
        <f>R21/R77</f>
        <v>0.015819905179708882</v>
      </c>
    </row>
    <row r="22" spans="1:19" ht="12.75">
      <c r="A22">
        <f t="shared" si="0"/>
        <v>16</v>
      </c>
      <c r="C22" t="s">
        <v>47</v>
      </c>
      <c r="D22" t="s">
        <v>48</v>
      </c>
      <c r="F22" s="1"/>
      <c r="G22" s="1"/>
      <c r="H22" s="1"/>
      <c r="I22" s="1" t="s">
        <v>14</v>
      </c>
      <c r="J22" s="1" t="s">
        <v>13</v>
      </c>
      <c r="K22" s="1"/>
      <c r="L22" s="5">
        <v>9</v>
      </c>
      <c r="M22" s="5">
        <v>9</v>
      </c>
      <c r="N22" s="5">
        <v>2</v>
      </c>
      <c r="O22" s="16">
        <f>N22/N77</f>
        <v>3.227545161425671E-06</v>
      </c>
      <c r="Q22" s="5">
        <v>11415</v>
      </c>
      <c r="R22" s="5">
        <v>11282</v>
      </c>
      <c r="S22" s="11">
        <f>R22/R77</f>
        <v>0.005706617541804439</v>
      </c>
    </row>
    <row r="23" spans="3:21" ht="12.75">
      <c r="C23" s="3" t="s">
        <v>128</v>
      </c>
      <c r="F23" s="1"/>
      <c r="G23" s="1"/>
      <c r="H23" s="1"/>
      <c r="I23" s="1"/>
      <c r="J23" s="1"/>
      <c r="K23" s="1"/>
      <c r="L23" s="5">
        <f>SUM(L17:L22)</f>
        <v>19</v>
      </c>
      <c r="M23" s="5">
        <f>SUM(M17:M22)</f>
        <v>379</v>
      </c>
      <c r="N23" s="5">
        <f>SUM(N17:N22)</f>
        <v>4</v>
      </c>
      <c r="O23" s="16">
        <f>N23/N77</f>
        <v>6.455090322851342E-06</v>
      </c>
      <c r="Q23" s="5">
        <f>SUM(Q17:Q22)</f>
        <v>83044</v>
      </c>
      <c r="R23" s="5">
        <f>SUM(R17:R22)</f>
        <v>80731</v>
      </c>
      <c r="S23" s="11">
        <f>R23/R77</f>
        <v>0.040835041727301374</v>
      </c>
      <c r="U23" s="5"/>
    </row>
    <row r="24" spans="6:19" ht="12.75">
      <c r="F24" s="1"/>
      <c r="G24" s="1"/>
      <c r="H24" s="1"/>
      <c r="I24" s="1"/>
      <c r="J24" s="1"/>
      <c r="K24" s="1"/>
      <c r="L24" s="5"/>
      <c r="M24" s="5"/>
      <c r="N24" s="5"/>
      <c r="Q24" s="5"/>
      <c r="R24" s="5"/>
      <c r="S24" s="11"/>
    </row>
    <row r="25" spans="1:19" ht="12.75">
      <c r="A25">
        <f>A22+1</f>
        <v>17</v>
      </c>
      <c r="C25" t="s">
        <v>49</v>
      </c>
      <c r="D25" t="s">
        <v>50</v>
      </c>
      <c r="F25" s="1" t="s">
        <v>32</v>
      </c>
      <c r="G25" s="1"/>
      <c r="H25" s="1"/>
      <c r="I25" s="1" t="s">
        <v>14</v>
      </c>
      <c r="J25" s="1" t="s">
        <v>51</v>
      </c>
      <c r="K25" s="1"/>
      <c r="L25" s="5">
        <v>17</v>
      </c>
      <c r="M25" s="5">
        <v>4359</v>
      </c>
      <c r="N25" s="5">
        <v>15820</v>
      </c>
      <c r="O25" s="16">
        <f>N25/N77</f>
        <v>0.02552988222687706</v>
      </c>
      <c r="P25" s="5"/>
      <c r="Q25" s="5">
        <v>40342</v>
      </c>
      <c r="R25" s="5">
        <v>45083</v>
      </c>
      <c r="S25" s="11">
        <f>R25/R77</f>
        <v>0.022803708441514758</v>
      </c>
    </row>
    <row r="26" spans="6:19" ht="12.75">
      <c r="F26" s="1"/>
      <c r="G26" s="1"/>
      <c r="H26" s="1"/>
      <c r="I26" s="1"/>
      <c r="J26" s="1"/>
      <c r="K26" s="1"/>
      <c r="L26" s="5"/>
      <c r="M26" s="5"/>
      <c r="N26" s="5"/>
      <c r="P26" s="5"/>
      <c r="Q26" s="5"/>
      <c r="R26" s="5"/>
      <c r="S26" s="11"/>
    </row>
    <row r="27" spans="6:19" ht="12.75">
      <c r="F27" s="1"/>
      <c r="G27" s="1"/>
      <c r="H27" s="1"/>
      <c r="I27" s="1"/>
      <c r="J27" s="1"/>
      <c r="K27" s="1"/>
      <c r="L27" s="5"/>
      <c r="M27" s="5"/>
      <c r="N27" s="5"/>
      <c r="P27" s="5"/>
      <c r="Q27" s="5"/>
      <c r="R27" s="5"/>
      <c r="S27" s="11"/>
    </row>
    <row r="28" spans="1:19" ht="12.75">
      <c r="A28">
        <f>A25+1</f>
        <v>18</v>
      </c>
      <c r="C28" t="s">
        <v>52</v>
      </c>
      <c r="D28" t="s">
        <v>53</v>
      </c>
      <c r="F28" s="1"/>
      <c r="G28" s="1"/>
      <c r="H28" s="1"/>
      <c r="I28" s="1" t="s">
        <v>14</v>
      </c>
      <c r="J28" s="1" t="s">
        <v>51</v>
      </c>
      <c r="K28" s="1"/>
      <c r="L28" s="5" t="s">
        <v>29</v>
      </c>
      <c r="M28" s="5"/>
      <c r="N28" s="5"/>
      <c r="P28" s="5"/>
      <c r="Q28" s="5">
        <v>4780</v>
      </c>
      <c r="R28" s="5">
        <v>4792</v>
      </c>
      <c r="S28" s="11">
        <f>R28/R77</f>
        <v>0.0024238708793056967</v>
      </c>
    </row>
    <row r="29" spans="1:19" ht="12.75">
      <c r="A29">
        <f t="shared" si="0"/>
        <v>19</v>
      </c>
      <c r="C29" t="s">
        <v>54</v>
      </c>
      <c r="D29" t="s">
        <v>55</v>
      </c>
      <c r="F29" s="1"/>
      <c r="G29" s="1"/>
      <c r="H29" s="1"/>
      <c r="I29" s="1" t="s">
        <v>14</v>
      </c>
      <c r="J29" s="1" t="s">
        <v>51</v>
      </c>
      <c r="K29" s="1"/>
      <c r="L29" s="6">
        <v>32707</v>
      </c>
      <c r="M29" s="6">
        <v>5273</v>
      </c>
      <c r="N29" s="6">
        <v>8</v>
      </c>
      <c r="O29" s="16"/>
      <c r="P29" s="6"/>
      <c r="Q29" s="6">
        <v>46630</v>
      </c>
      <c r="R29" s="5">
        <v>46838</v>
      </c>
      <c r="S29" s="11">
        <f>R29/R77</f>
        <v>0.023691415743931597</v>
      </c>
    </row>
    <row r="30" spans="1:19" ht="12.75">
      <c r="A30">
        <f t="shared" si="0"/>
        <v>20</v>
      </c>
      <c r="C30" t="s">
        <v>56</v>
      </c>
      <c r="D30" t="s">
        <v>57</v>
      </c>
      <c r="F30" s="1"/>
      <c r="G30" s="1"/>
      <c r="H30" s="1"/>
      <c r="I30" s="1" t="s">
        <v>14</v>
      </c>
      <c r="J30" s="1" t="s">
        <v>51</v>
      </c>
      <c r="K30" s="1"/>
      <c r="L30" s="5">
        <v>15</v>
      </c>
      <c r="M30" s="5">
        <v>15</v>
      </c>
      <c r="N30" s="5">
        <v>2</v>
      </c>
      <c r="P30" s="5"/>
      <c r="Q30" s="5">
        <v>60385</v>
      </c>
      <c r="R30" s="5">
        <v>60156</v>
      </c>
      <c r="S30" s="11">
        <f>R30/R77</f>
        <v>0.030427874919764918</v>
      </c>
    </row>
    <row r="31" spans="1:19" ht="12.75">
      <c r="A31">
        <f t="shared" si="0"/>
        <v>21</v>
      </c>
      <c r="C31" t="s">
        <v>58</v>
      </c>
      <c r="D31" t="s">
        <v>59</v>
      </c>
      <c r="F31" s="1"/>
      <c r="G31" s="1"/>
      <c r="H31" s="1"/>
      <c r="I31" s="1" t="s">
        <v>14</v>
      </c>
      <c r="J31" s="1" t="s">
        <v>51</v>
      </c>
      <c r="K31" s="1"/>
      <c r="L31" s="5">
        <v>49</v>
      </c>
      <c r="M31" s="5">
        <v>47</v>
      </c>
      <c r="N31" s="5">
        <v>1</v>
      </c>
      <c r="P31" s="5"/>
      <c r="Q31" s="5">
        <v>38453</v>
      </c>
      <c r="R31" s="5">
        <v>39096</v>
      </c>
      <c r="S31" s="11">
        <f>R31/R77</f>
        <v>0.019775387290762836</v>
      </c>
    </row>
    <row r="32" spans="1:19" ht="12.75">
      <c r="A32">
        <f t="shared" si="0"/>
        <v>22</v>
      </c>
      <c r="C32" t="s">
        <v>60</v>
      </c>
      <c r="D32" t="s">
        <v>61</v>
      </c>
      <c r="F32" s="1"/>
      <c r="G32" s="1"/>
      <c r="H32" s="1"/>
      <c r="I32" s="1"/>
      <c r="J32" s="1" t="s">
        <v>51</v>
      </c>
      <c r="K32" s="1"/>
      <c r="L32" s="5">
        <v>2</v>
      </c>
      <c r="M32" s="5">
        <v>1</v>
      </c>
      <c r="N32" s="5">
        <v>1</v>
      </c>
      <c r="P32" s="5"/>
      <c r="Q32" s="5">
        <v>4591</v>
      </c>
      <c r="S32" s="11"/>
    </row>
    <row r="33" spans="3:21" ht="12.75">
      <c r="C33" s="3" t="s">
        <v>128</v>
      </c>
      <c r="F33" s="1"/>
      <c r="G33" s="1"/>
      <c r="H33" s="1"/>
      <c r="I33" s="1"/>
      <c r="J33" s="1"/>
      <c r="K33" s="1"/>
      <c r="L33" s="5">
        <f>SUM(L28:L32)</f>
        <v>32773</v>
      </c>
      <c r="M33" s="5">
        <f>SUM(M28:M32)</f>
        <v>5336</v>
      </c>
      <c r="N33" s="5">
        <f>SUM(N28:N32)</f>
        <v>12</v>
      </c>
      <c r="P33" s="5"/>
      <c r="Q33" s="5">
        <f>SUM(Q28:Q32)</f>
        <v>154839</v>
      </c>
      <c r="R33" s="5">
        <f>SUM(R28:R32)</f>
        <v>150882</v>
      </c>
      <c r="S33" s="11">
        <f>R33/R77</f>
        <v>0.07631854883376504</v>
      </c>
      <c r="U33" s="5"/>
    </row>
    <row r="34" spans="6:19" ht="12.75">
      <c r="F34" s="1"/>
      <c r="G34" s="1"/>
      <c r="H34" s="1"/>
      <c r="I34" s="1"/>
      <c r="J34" s="1"/>
      <c r="K34" s="1"/>
      <c r="L34" s="5"/>
      <c r="M34" s="5"/>
      <c r="N34" s="5"/>
      <c r="P34" s="5"/>
      <c r="Q34" s="5"/>
      <c r="R34" s="5"/>
      <c r="S34" s="11"/>
    </row>
    <row r="35" spans="1:19" ht="12.75">
      <c r="A35">
        <f>A32+1</f>
        <v>23</v>
      </c>
      <c r="C35" t="s">
        <v>62</v>
      </c>
      <c r="D35" t="s">
        <v>63</v>
      </c>
      <c r="F35" s="1"/>
      <c r="G35" s="1"/>
      <c r="H35" s="1"/>
      <c r="I35" s="1" t="s">
        <v>14</v>
      </c>
      <c r="J35" s="1" t="s">
        <v>64</v>
      </c>
      <c r="K35" s="1"/>
      <c r="L35" s="5" t="s">
        <v>29</v>
      </c>
      <c r="M35" s="5"/>
      <c r="N35" s="5"/>
      <c r="P35" s="5"/>
      <c r="Q35" s="5">
        <v>20185</v>
      </c>
      <c r="R35" s="5">
        <v>34076</v>
      </c>
      <c r="S35" s="11">
        <f>R35/R77</f>
        <v>0.01723619033456196</v>
      </c>
    </row>
    <row r="36" spans="1:19" ht="12.75">
      <c r="A36">
        <f t="shared" si="0"/>
        <v>24</v>
      </c>
      <c r="C36" t="s">
        <v>65</v>
      </c>
      <c r="D36" t="s">
        <v>66</v>
      </c>
      <c r="F36" s="1"/>
      <c r="G36" s="1"/>
      <c r="H36" s="1"/>
      <c r="I36" s="1" t="s">
        <v>14</v>
      </c>
      <c r="J36" s="1" t="s">
        <v>67</v>
      </c>
      <c r="K36" s="1"/>
      <c r="L36" s="5">
        <v>26</v>
      </c>
      <c r="M36" s="5">
        <v>19</v>
      </c>
      <c r="N36" s="5">
        <v>6</v>
      </c>
      <c r="P36" s="5"/>
      <c r="Q36" s="5">
        <v>77609</v>
      </c>
      <c r="R36" s="5">
        <v>86909</v>
      </c>
      <c r="S36" s="11">
        <f>R36/R77</f>
        <v>0.043959973758259344</v>
      </c>
    </row>
    <row r="37" spans="3:19" ht="12.75">
      <c r="C37" s="3" t="s">
        <v>128</v>
      </c>
      <c r="F37" s="1"/>
      <c r="G37" s="1"/>
      <c r="H37" s="1"/>
      <c r="I37" s="1"/>
      <c r="J37" s="1"/>
      <c r="K37" s="1"/>
      <c r="L37" s="5">
        <f>SUM(L35:L36)</f>
        <v>26</v>
      </c>
      <c r="M37" s="5">
        <f>SUM(M35:M36)</f>
        <v>19</v>
      </c>
      <c r="N37" s="5">
        <f>SUM(N35:N36)</f>
        <v>6</v>
      </c>
      <c r="P37" s="5"/>
      <c r="Q37" s="5">
        <f>SUM(Q35:Q36)</f>
        <v>97794</v>
      </c>
      <c r="R37" s="5">
        <f>SUM(R35:R36)</f>
        <v>120985</v>
      </c>
      <c r="S37" s="11">
        <f>R37/R77</f>
        <v>0.061196164092821304</v>
      </c>
    </row>
    <row r="38" spans="6:19" ht="12.75">
      <c r="F38" s="1"/>
      <c r="G38" s="1"/>
      <c r="H38" s="1"/>
      <c r="I38" s="1"/>
      <c r="J38" s="1"/>
      <c r="K38" s="1"/>
      <c r="L38" s="5"/>
      <c r="M38" s="5"/>
      <c r="N38" s="5"/>
      <c r="P38" s="5"/>
      <c r="Q38" s="5"/>
      <c r="R38" s="5"/>
      <c r="S38" s="11"/>
    </row>
    <row r="39" spans="1:19" ht="12.75">
      <c r="A39">
        <f>A36+1</f>
        <v>25</v>
      </c>
      <c r="C39" t="s">
        <v>68</v>
      </c>
      <c r="D39" t="s">
        <v>69</v>
      </c>
      <c r="F39" s="1" t="s">
        <v>21</v>
      </c>
      <c r="G39" s="1"/>
      <c r="H39" s="1"/>
      <c r="I39" s="1"/>
      <c r="J39" s="1" t="s">
        <v>70</v>
      </c>
      <c r="K39" s="1"/>
      <c r="L39" s="5">
        <v>65</v>
      </c>
      <c r="M39" s="5">
        <v>53</v>
      </c>
      <c r="N39" s="5">
        <v>4</v>
      </c>
      <c r="O39" s="16">
        <f>N39/N77</f>
        <v>6.455090322851342E-06</v>
      </c>
      <c r="P39" s="5"/>
      <c r="Q39" s="5">
        <v>52890</v>
      </c>
      <c r="R39" s="5">
        <v>55351</v>
      </c>
      <c r="S39" s="11">
        <f>R39/R77</f>
        <v>0.02799742843081169</v>
      </c>
    </row>
    <row r="40" spans="1:19" ht="12.75">
      <c r="A40">
        <f t="shared" si="0"/>
        <v>26</v>
      </c>
      <c r="C40" t="s">
        <v>71</v>
      </c>
      <c r="D40" t="s">
        <v>72</v>
      </c>
      <c r="F40" s="1" t="s">
        <v>70</v>
      </c>
      <c r="G40" s="1"/>
      <c r="H40" s="1"/>
      <c r="I40" s="1" t="s">
        <v>14</v>
      </c>
      <c r="J40" s="1" t="s">
        <v>70</v>
      </c>
      <c r="K40" s="1"/>
      <c r="L40" s="6">
        <v>8992</v>
      </c>
      <c r="M40" s="6">
        <v>21</v>
      </c>
      <c r="N40" s="6">
        <v>6</v>
      </c>
      <c r="O40" s="16">
        <f>N40/N77</f>
        <v>9.682635484277013E-06</v>
      </c>
      <c r="P40" s="6"/>
      <c r="Q40" s="6">
        <v>7739</v>
      </c>
      <c r="R40" s="5">
        <v>7592</v>
      </c>
      <c r="S40" s="11">
        <f>R40/R77</f>
        <v>0.0038401560341587747</v>
      </c>
    </row>
    <row r="41" spans="1:19" ht="12.75">
      <c r="A41">
        <f t="shared" si="0"/>
        <v>27</v>
      </c>
      <c r="C41" t="s">
        <v>73</v>
      </c>
      <c r="D41" t="s">
        <v>74</v>
      </c>
      <c r="F41" s="1" t="s">
        <v>70</v>
      </c>
      <c r="G41" s="7" t="s">
        <v>75</v>
      </c>
      <c r="H41" s="1"/>
      <c r="I41" s="1"/>
      <c r="J41" s="1" t="s">
        <v>70</v>
      </c>
      <c r="K41" s="1"/>
      <c r="L41" s="5">
        <v>26</v>
      </c>
      <c r="M41" s="5">
        <v>27</v>
      </c>
      <c r="N41" s="5">
        <v>24282</v>
      </c>
      <c r="O41" s="16">
        <f>N41/N77</f>
        <v>0.039185625804869076</v>
      </c>
      <c r="P41" s="5"/>
      <c r="Q41" s="5">
        <v>46056</v>
      </c>
      <c r="R41" s="5">
        <v>47432</v>
      </c>
      <c r="S41" s="11">
        <f>R41/R77</f>
        <v>0.023991870523211143</v>
      </c>
    </row>
    <row r="42" spans="1:19" ht="12.75">
      <c r="A42">
        <f t="shared" si="0"/>
        <v>28</v>
      </c>
      <c r="C42" t="s">
        <v>76</v>
      </c>
      <c r="D42" t="s">
        <v>77</v>
      </c>
      <c r="F42" s="1" t="s">
        <v>70</v>
      </c>
      <c r="G42" s="1"/>
      <c r="H42" s="1"/>
      <c r="I42" s="1" t="s">
        <v>14</v>
      </c>
      <c r="J42" s="1" t="s">
        <v>70</v>
      </c>
      <c r="K42" s="1"/>
      <c r="L42" s="5">
        <v>9</v>
      </c>
      <c r="M42" s="5">
        <v>50203</v>
      </c>
      <c r="N42" s="5">
        <v>61527</v>
      </c>
      <c r="O42" s="16">
        <f>N42/N77</f>
        <v>0.09929058557351864</v>
      </c>
      <c r="P42" s="5"/>
      <c r="Q42" s="5">
        <v>38220</v>
      </c>
      <c r="R42" s="5">
        <v>36520</v>
      </c>
      <c r="S42" s="11">
        <f>R42/R77</f>
        <v>0.018472404948298004</v>
      </c>
    </row>
    <row r="43" spans="1:19" ht="12.75">
      <c r="A43">
        <f t="shared" si="0"/>
        <v>29</v>
      </c>
      <c r="C43" t="s">
        <v>78</v>
      </c>
      <c r="D43" t="s">
        <v>79</v>
      </c>
      <c r="F43" s="1" t="s">
        <v>80</v>
      </c>
      <c r="G43" s="1"/>
      <c r="H43" s="1"/>
      <c r="I43" s="1" t="s">
        <v>14</v>
      </c>
      <c r="J43" s="1" t="s">
        <v>70</v>
      </c>
      <c r="K43" s="1"/>
      <c r="L43" s="5">
        <v>2</v>
      </c>
      <c r="M43" s="5">
        <v>18</v>
      </c>
      <c r="N43" s="5">
        <v>17</v>
      </c>
      <c r="O43" s="16">
        <f>N43/N77</f>
        <v>2.7434133872118207E-05</v>
      </c>
      <c r="P43" s="5"/>
      <c r="Q43" s="5">
        <v>18982</v>
      </c>
      <c r="R43" s="5">
        <v>20852</v>
      </c>
      <c r="S43" s="11">
        <f>R43/R77</f>
        <v>0.010547277874641567</v>
      </c>
    </row>
    <row r="44" spans="1:19" ht="12.75">
      <c r="A44">
        <f t="shared" si="0"/>
        <v>30</v>
      </c>
      <c r="C44" t="s">
        <v>81</v>
      </c>
      <c r="D44" t="s">
        <v>82</v>
      </c>
      <c r="F44" s="1" t="s">
        <v>80</v>
      </c>
      <c r="G44" s="1"/>
      <c r="H44" s="1"/>
      <c r="I44" s="1" t="s">
        <v>14</v>
      </c>
      <c r="J44" s="1" t="s">
        <v>70</v>
      </c>
      <c r="K44" s="1"/>
      <c r="L44" s="6">
        <v>18092</v>
      </c>
      <c r="M44" s="6">
        <v>23262</v>
      </c>
      <c r="N44" s="6">
        <v>23580</v>
      </c>
      <c r="O44" s="16">
        <f>N44/N77</f>
        <v>0.038052757453208665</v>
      </c>
      <c r="P44" s="6"/>
      <c r="Q44" s="6">
        <v>24661</v>
      </c>
      <c r="R44" s="5">
        <v>27498</v>
      </c>
      <c r="S44" s="11">
        <f>R44/R77</f>
        <v>0.013908931852910693</v>
      </c>
    </row>
    <row r="45" spans="1:19" ht="12.75">
      <c r="A45">
        <f t="shared" si="0"/>
        <v>31</v>
      </c>
      <c r="C45" t="s">
        <v>83</v>
      </c>
      <c r="D45" t="s">
        <v>84</v>
      </c>
      <c r="F45" s="1" t="s">
        <v>26</v>
      </c>
      <c r="G45" s="1"/>
      <c r="H45" s="1"/>
      <c r="I45" s="1"/>
      <c r="J45" s="1" t="s">
        <v>70</v>
      </c>
      <c r="K45" s="1"/>
      <c r="L45" s="5">
        <v>1765</v>
      </c>
      <c r="M45" s="5">
        <v>553</v>
      </c>
      <c r="N45" s="5">
        <v>283</v>
      </c>
      <c r="O45" s="16">
        <f>N45/N77</f>
        <v>0.0004566976403417325</v>
      </c>
      <c r="P45" s="5"/>
      <c r="Q45" s="5">
        <v>160435</v>
      </c>
      <c r="R45" s="5">
        <v>162344</v>
      </c>
      <c r="S45" s="11">
        <f>R45/R77</f>
        <v>0.08211621327838146</v>
      </c>
    </row>
    <row r="46" spans="1:19" ht="12.75">
      <c r="A46">
        <f t="shared" si="0"/>
        <v>32</v>
      </c>
      <c r="C46" t="s">
        <v>85</v>
      </c>
      <c r="D46" t="s">
        <v>86</v>
      </c>
      <c r="F46" s="1" t="s">
        <v>32</v>
      </c>
      <c r="G46" s="1"/>
      <c r="H46" s="1"/>
      <c r="I46" s="1" t="s">
        <v>14</v>
      </c>
      <c r="J46" s="1" t="s">
        <v>70</v>
      </c>
      <c r="K46" s="1"/>
      <c r="L46" s="5">
        <v>4947</v>
      </c>
      <c r="M46" s="5">
        <v>43327</v>
      </c>
      <c r="N46" s="5">
        <v>44173</v>
      </c>
      <c r="O46" s="16">
        <f>N46/N77</f>
        <v>0.0712851762078281</v>
      </c>
      <c r="P46" s="5"/>
      <c r="Q46" s="5">
        <v>65918</v>
      </c>
      <c r="R46" s="5">
        <v>72949</v>
      </c>
      <c r="S46" s="11">
        <f>R46/R77</f>
        <v>0.03689878062906329</v>
      </c>
    </row>
    <row r="47" spans="1:19" ht="12.75">
      <c r="A47">
        <f t="shared" si="0"/>
        <v>33</v>
      </c>
      <c r="C47" t="s">
        <v>87</v>
      </c>
      <c r="D47" t="s">
        <v>88</v>
      </c>
      <c r="F47" s="1" t="s">
        <v>32</v>
      </c>
      <c r="G47" s="1"/>
      <c r="H47" s="1"/>
      <c r="I47" s="1"/>
      <c r="J47" s="1" t="s">
        <v>70</v>
      </c>
      <c r="K47" s="1"/>
      <c r="L47" s="6">
        <v>17869</v>
      </c>
      <c r="M47" s="6">
        <v>54630</v>
      </c>
      <c r="N47" s="6">
        <v>64358</v>
      </c>
      <c r="O47" s="16">
        <f>N47/N77</f>
        <v>0.10385917574951667</v>
      </c>
      <c r="P47" s="6"/>
      <c r="Q47" s="6">
        <v>32950</v>
      </c>
      <c r="R47" s="5">
        <v>31032</v>
      </c>
      <c r="S47" s="11">
        <f>R47/R77</f>
        <v>0.015696486044785973</v>
      </c>
    </row>
    <row r="48" spans="3:19" ht="12.75">
      <c r="C48" s="3" t="s">
        <v>128</v>
      </c>
      <c r="F48" s="1"/>
      <c r="G48" s="1"/>
      <c r="H48" s="1"/>
      <c r="I48" s="1"/>
      <c r="J48" s="1"/>
      <c r="K48" s="1"/>
      <c r="L48" s="6">
        <f>SUM(L39:L47)</f>
        <v>51767</v>
      </c>
      <c r="M48" s="6">
        <f>SUM(M39:M47)</f>
        <v>172094</v>
      </c>
      <c r="N48" s="6">
        <f>SUM(N39:N47)</f>
        <v>218230</v>
      </c>
      <c r="O48" s="16">
        <f>N48/N77</f>
        <v>0.3521735902889621</v>
      </c>
      <c r="P48" s="6"/>
      <c r="Q48" s="6">
        <f>SUM(Q39:Q47)</f>
        <v>447851</v>
      </c>
      <c r="R48" s="6">
        <f>SUM(R39:R47)</f>
        <v>461570</v>
      </c>
      <c r="S48" s="11">
        <f>R48/R77</f>
        <v>0.2334695496162626</v>
      </c>
    </row>
    <row r="49" spans="6:19" ht="12.75">
      <c r="F49" s="1"/>
      <c r="G49" s="1"/>
      <c r="H49" s="1"/>
      <c r="I49" s="1"/>
      <c r="J49" s="1"/>
      <c r="K49" s="1"/>
      <c r="L49" s="6"/>
      <c r="M49" s="6"/>
      <c r="N49" s="6"/>
      <c r="O49" s="16"/>
      <c r="P49" s="6"/>
      <c r="Q49" s="6"/>
      <c r="R49" s="5"/>
      <c r="S49" s="11"/>
    </row>
    <row r="50" spans="1:19" ht="12.75">
      <c r="A50">
        <f>A47+1</f>
        <v>34</v>
      </c>
      <c r="C50" t="s">
        <v>89</v>
      </c>
      <c r="D50" t="s">
        <v>90</v>
      </c>
      <c r="F50" s="1"/>
      <c r="G50" s="1"/>
      <c r="H50" s="1"/>
      <c r="I50" s="1" t="s">
        <v>14</v>
      </c>
      <c r="J50" s="1" t="s">
        <v>70</v>
      </c>
      <c r="K50" s="1"/>
      <c r="L50" s="5">
        <v>17</v>
      </c>
      <c r="M50" s="5">
        <v>13</v>
      </c>
      <c r="N50" s="5">
        <v>10</v>
      </c>
      <c r="O50" s="16">
        <f>N50/N77</f>
        <v>1.6137725807128356E-05</v>
      </c>
      <c r="P50" s="5"/>
      <c r="Q50" s="5">
        <v>33475</v>
      </c>
      <c r="R50" s="5">
        <v>41504</v>
      </c>
      <c r="S50" s="11">
        <f>R50/R77</f>
        <v>0.020993392523936484</v>
      </c>
    </row>
    <row r="51" spans="1:19" ht="12.75">
      <c r="A51">
        <f t="shared" si="0"/>
        <v>35</v>
      </c>
      <c r="C51" t="s">
        <v>91</v>
      </c>
      <c r="D51" t="s">
        <v>92</v>
      </c>
      <c r="F51" s="1"/>
      <c r="G51" s="1"/>
      <c r="H51" s="1"/>
      <c r="I51" s="1" t="s">
        <v>14</v>
      </c>
      <c r="J51" s="1" t="s">
        <v>70</v>
      </c>
      <c r="K51" s="1"/>
      <c r="L51" s="6">
        <v>23078</v>
      </c>
      <c r="M51" s="6">
        <v>6299</v>
      </c>
      <c r="N51" s="6">
        <v>63</v>
      </c>
      <c r="O51" s="16">
        <f>N51/N77</f>
        <v>0.00010166767258490864</v>
      </c>
      <c r="P51" s="6"/>
      <c r="Q51" s="6">
        <v>44914</v>
      </c>
      <c r="R51" s="5">
        <v>45604</v>
      </c>
      <c r="S51" s="11">
        <f>R51/R77</f>
        <v>0.023067238643542775</v>
      </c>
    </row>
    <row r="52" spans="1:19" ht="12.75">
      <c r="A52">
        <f t="shared" si="0"/>
        <v>36</v>
      </c>
      <c r="C52" t="s">
        <v>93</v>
      </c>
      <c r="D52" t="s">
        <v>94</v>
      </c>
      <c r="F52" s="1"/>
      <c r="G52" s="1"/>
      <c r="H52" s="1"/>
      <c r="I52" s="1"/>
      <c r="J52" s="1" t="s">
        <v>70</v>
      </c>
      <c r="K52" s="1"/>
      <c r="L52" s="5">
        <v>416</v>
      </c>
      <c r="M52" s="5">
        <v>467</v>
      </c>
      <c r="N52" s="5">
        <v>114</v>
      </c>
      <c r="O52" s="16">
        <f>N52/N77</f>
        <v>0.00018397007420126326</v>
      </c>
      <c r="P52" s="5"/>
      <c r="Q52" s="5">
        <v>175223</v>
      </c>
      <c r="R52" s="5">
        <v>173961</v>
      </c>
      <c r="S52" s="11">
        <f>R52/R77</f>
        <v>0.08799227922264155</v>
      </c>
    </row>
    <row r="53" spans="1:19" ht="12.75">
      <c r="A53">
        <f t="shared" si="0"/>
        <v>37</v>
      </c>
      <c r="C53" t="s">
        <v>95</v>
      </c>
      <c r="D53" t="s">
        <v>96</v>
      </c>
      <c r="F53" s="1"/>
      <c r="G53" s="1"/>
      <c r="H53" s="1"/>
      <c r="I53" s="1" t="s">
        <v>14</v>
      </c>
      <c r="J53" s="1" t="s">
        <v>70</v>
      </c>
      <c r="K53" s="1"/>
      <c r="L53" s="5">
        <v>4844</v>
      </c>
      <c r="M53" s="5">
        <v>210</v>
      </c>
      <c r="N53" s="5">
        <v>51</v>
      </c>
      <c r="O53" s="16">
        <f>N53/N77</f>
        <v>8.230240161635462E-05</v>
      </c>
      <c r="P53" s="5"/>
      <c r="Q53" s="5">
        <v>116250</v>
      </c>
      <c r="R53" s="5">
        <v>158399</v>
      </c>
      <c r="S53" s="11">
        <f>R53/R77</f>
        <v>0.08012076865841883</v>
      </c>
    </row>
    <row r="54" spans="1:19" ht="12.75">
      <c r="A54">
        <f t="shared" si="0"/>
        <v>38</v>
      </c>
      <c r="C54" t="s">
        <v>97</v>
      </c>
      <c r="D54" t="s">
        <v>98</v>
      </c>
      <c r="F54" s="1"/>
      <c r="G54" s="1"/>
      <c r="H54" s="1"/>
      <c r="I54" s="1" t="s">
        <v>14</v>
      </c>
      <c r="J54" s="1" t="s">
        <v>70</v>
      </c>
      <c r="K54" s="1"/>
      <c r="L54" s="5">
        <v>34</v>
      </c>
      <c r="M54" s="5">
        <v>34</v>
      </c>
      <c r="N54" s="5">
        <v>4</v>
      </c>
      <c r="O54" s="16">
        <f>N54/N77</f>
        <v>6.455090322851342E-06</v>
      </c>
      <c r="P54" s="5"/>
      <c r="Q54" s="5">
        <v>21236</v>
      </c>
      <c r="R54" s="5">
        <v>22877</v>
      </c>
      <c r="S54" s="11">
        <f>R54/R77</f>
        <v>0.011571555531276381</v>
      </c>
    </row>
    <row r="55" spans="1:19" ht="12.75">
      <c r="A55">
        <f t="shared" si="0"/>
        <v>39</v>
      </c>
      <c r="C55" t="s">
        <v>99</v>
      </c>
      <c r="D55" t="s">
        <v>100</v>
      </c>
      <c r="F55" s="1"/>
      <c r="G55" s="1"/>
      <c r="H55" s="1"/>
      <c r="I55" s="1"/>
      <c r="J55" s="1" t="s">
        <v>70</v>
      </c>
      <c r="K55" s="1"/>
      <c r="L55" s="5">
        <v>11</v>
      </c>
      <c r="M55" s="5">
        <v>11</v>
      </c>
      <c r="N55" s="5">
        <v>10</v>
      </c>
      <c r="O55" s="16">
        <f>N55/N77</f>
        <v>1.6137725807128356E-05</v>
      </c>
      <c r="P55" s="5"/>
      <c r="Q55" s="5">
        <v>10297</v>
      </c>
      <c r="R55" s="5">
        <v>10491</v>
      </c>
      <c r="S55" s="11">
        <f>R55/R77</f>
        <v>0.005306516985558444</v>
      </c>
    </row>
    <row r="56" spans="1:19" ht="12.75">
      <c r="A56">
        <f t="shared" si="0"/>
        <v>40</v>
      </c>
      <c r="C56" t="s">
        <v>101</v>
      </c>
      <c r="D56" t="s">
        <v>102</v>
      </c>
      <c r="F56" s="1"/>
      <c r="G56" s="1"/>
      <c r="H56" s="1"/>
      <c r="I56" s="1"/>
      <c r="J56" s="1" t="s">
        <v>70</v>
      </c>
      <c r="K56" s="1"/>
      <c r="L56" s="5">
        <v>83</v>
      </c>
      <c r="M56" s="5">
        <v>112</v>
      </c>
      <c r="N56" s="5">
        <v>40</v>
      </c>
      <c r="O56" s="16">
        <f>N56/N77</f>
        <v>6.455090322851342E-05</v>
      </c>
      <c r="P56" s="5"/>
      <c r="Q56" s="5">
        <v>98451</v>
      </c>
      <c r="R56" s="5">
        <v>86308</v>
      </c>
      <c r="S56" s="11">
        <f>R56/R77</f>
        <v>0.04365597826609267</v>
      </c>
    </row>
    <row r="57" spans="3:19" ht="12.75">
      <c r="C57" s="3" t="s">
        <v>128</v>
      </c>
      <c r="F57" s="1"/>
      <c r="G57" s="1"/>
      <c r="H57" s="1"/>
      <c r="I57" s="1"/>
      <c r="J57" s="1"/>
      <c r="K57" s="1"/>
      <c r="L57" s="5">
        <f>SUM(L50:L56)</f>
        <v>28483</v>
      </c>
      <c r="M57" s="5">
        <f>SUM(M50:M56)</f>
        <v>7146</v>
      </c>
      <c r="N57" s="5">
        <f>SUM(N50:N56)</f>
        <v>292</v>
      </c>
      <c r="O57" s="16">
        <f>N57/N77</f>
        <v>0.000471221593568148</v>
      </c>
      <c r="P57" s="5"/>
      <c r="Q57" s="5">
        <f>SUM(Q50:Q56)</f>
        <v>499846</v>
      </c>
      <c r="R57" s="5">
        <f>SUM(R50:R56)</f>
        <v>539144</v>
      </c>
      <c r="S57" s="11">
        <f>R57/R77</f>
        <v>0.2727077298314671</v>
      </c>
    </row>
    <row r="58" spans="6:19" ht="12.75">
      <c r="F58" s="1"/>
      <c r="G58" s="1"/>
      <c r="H58" s="1"/>
      <c r="I58" s="1"/>
      <c r="J58" s="1"/>
      <c r="K58" s="1"/>
      <c r="L58" s="5"/>
      <c r="M58" s="5"/>
      <c r="N58" s="5"/>
      <c r="P58" s="5"/>
      <c r="Q58" s="5"/>
      <c r="R58" s="5"/>
      <c r="S58" s="11"/>
    </row>
    <row r="59" spans="1:19" ht="12.75">
      <c r="A59">
        <f>A56+1</f>
        <v>41</v>
      </c>
      <c r="C59" t="s">
        <v>103</v>
      </c>
      <c r="D59" t="s">
        <v>104</v>
      </c>
      <c r="F59" s="1" t="s">
        <v>21</v>
      </c>
      <c r="G59" s="1"/>
      <c r="H59" s="1"/>
      <c r="I59" s="1"/>
      <c r="J59" s="1" t="s">
        <v>105</v>
      </c>
      <c r="K59" s="1"/>
      <c r="L59" s="5">
        <v>9</v>
      </c>
      <c r="M59" s="5">
        <v>10</v>
      </c>
      <c r="N59" s="5">
        <v>9</v>
      </c>
      <c r="O59" s="16">
        <f>N59/N77</f>
        <v>1.452395322641552E-05</v>
      </c>
      <c r="P59" s="5"/>
      <c r="Q59" s="5">
        <v>31701</v>
      </c>
      <c r="R59" s="5">
        <v>33457</v>
      </c>
      <c r="S59" s="11">
        <f>R59/R77</f>
        <v>0.016923090152114083</v>
      </c>
    </row>
    <row r="60" spans="1:19" ht="12.75">
      <c r="A60">
        <f t="shared" si="0"/>
        <v>42</v>
      </c>
      <c r="C60" t="s">
        <v>106</v>
      </c>
      <c r="D60" t="s">
        <v>107</v>
      </c>
      <c r="F60" s="1" t="s">
        <v>21</v>
      </c>
      <c r="G60" s="1"/>
      <c r="H60" s="1"/>
      <c r="I60" s="1" t="s">
        <v>14</v>
      </c>
      <c r="J60" s="1" t="s">
        <v>105</v>
      </c>
      <c r="K60" s="1"/>
      <c r="L60" s="5">
        <v>8148</v>
      </c>
      <c r="M60" s="5">
        <v>28494</v>
      </c>
      <c r="N60" s="5">
        <v>51593</v>
      </c>
      <c r="O60" s="16">
        <f>N60/N77</f>
        <v>0.08325936875671733</v>
      </c>
      <c r="Q60" s="5">
        <v>44590</v>
      </c>
      <c r="R60" s="5">
        <v>48195</v>
      </c>
      <c r="S60" s="11">
        <f>R60/R77</f>
        <v>0.024377808227908606</v>
      </c>
    </row>
    <row r="61" spans="1:19" ht="12.75">
      <c r="A61">
        <f t="shared" si="0"/>
        <v>43</v>
      </c>
      <c r="C61" t="s">
        <v>108</v>
      </c>
      <c r="D61" t="s">
        <v>109</v>
      </c>
      <c r="F61" s="1" t="s">
        <v>26</v>
      </c>
      <c r="G61" s="1"/>
      <c r="H61" s="1"/>
      <c r="I61" s="1"/>
      <c r="J61" s="1" t="s">
        <v>105</v>
      </c>
      <c r="K61" s="1"/>
      <c r="L61" s="5">
        <v>6</v>
      </c>
      <c r="M61" s="5">
        <v>3504</v>
      </c>
      <c r="N61" s="5">
        <v>26788</v>
      </c>
      <c r="O61" s="16">
        <f>N61/N77</f>
        <v>0.04322973989213544</v>
      </c>
      <c r="P61" s="5"/>
      <c r="Q61" s="5">
        <v>21950</v>
      </c>
      <c r="R61" s="5">
        <v>22705</v>
      </c>
      <c r="S61" s="11">
        <f>R61/R77</f>
        <v>0.011484555157478264</v>
      </c>
    </row>
    <row r="62" spans="1:19" ht="12.75">
      <c r="A62">
        <f t="shared" si="0"/>
        <v>44</v>
      </c>
      <c r="C62" t="s">
        <v>110</v>
      </c>
      <c r="D62" t="s">
        <v>111</v>
      </c>
      <c r="F62" s="1" t="s">
        <v>26</v>
      </c>
      <c r="G62" s="1"/>
      <c r="H62" s="1"/>
      <c r="I62" s="1" t="s">
        <v>14</v>
      </c>
      <c r="J62" s="1" t="s">
        <v>105</v>
      </c>
      <c r="K62" s="1"/>
      <c r="L62" s="5">
        <v>347</v>
      </c>
      <c r="M62" s="5">
        <v>8487</v>
      </c>
      <c r="N62" s="5">
        <v>10525</v>
      </c>
      <c r="O62" s="16">
        <f>N62/N77</f>
        <v>0.016984956412002594</v>
      </c>
      <c r="P62" s="5"/>
      <c r="Q62" s="5">
        <v>8458</v>
      </c>
      <c r="R62" s="5">
        <v>8474</v>
      </c>
      <c r="S62" s="11">
        <f>R62/R77</f>
        <v>0.004286285857937494</v>
      </c>
    </row>
    <row r="63" spans="1:19" ht="12.75">
      <c r="A63">
        <f t="shared" si="0"/>
        <v>45</v>
      </c>
      <c r="C63" t="s">
        <v>112</v>
      </c>
      <c r="D63" t="s">
        <v>113</v>
      </c>
      <c r="F63" s="1" t="s">
        <v>26</v>
      </c>
      <c r="G63" s="1"/>
      <c r="H63" s="1"/>
      <c r="I63" s="1" t="s">
        <v>14</v>
      </c>
      <c r="J63" s="1" t="s">
        <v>105</v>
      </c>
      <c r="K63" s="1"/>
      <c r="L63" s="5">
        <v>1999</v>
      </c>
      <c r="M63" s="5">
        <v>1831</v>
      </c>
      <c r="N63" s="5">
        <v>28263</v>
      </c>
      <c r="O63" s="16">
        <f>N63/N77</f>
        <v>0.045610054448686876</v>
      </c>
      <c r="P63" s="5"/>
      <c r="Q63" s="5">
        <v>26551</v>
      </c>
      <c r="R63" s="5">
        <v>28717</v>
      </c>
      <c r="S63" s="11">
        <f>R63/R77</f>
        <v>0.014525521711398516</v>
      </c>
    </row>
    <row r="64" spans="1:19" ht="12.75">
      <c r="A64">
        <f t="shared" si="0"/>
        <v>46</v>
      </c>
      <c r="C64" t="s">
        <v>114</v>
      </c>
      <c r="D64" t="s">
        <v>115</v>
      </c>
      <c r="F64" s="1" t="s">
        <v>26</v>
      </c>
      <c r="G64" s="1"/>
      <c r="H64" s="1"/>
      <c r="I64" s="1"/>
      <c r="J64" s="1" t="s">
        <v>105</v>
      </c>
      <c r="K64" s="1"/>
      <c r="L64" s="6">
        <v>3990</v>
      </c>
      <c r="M64" s="6">
        <v>9055</v>
      </c>
      <c r="N64" s="6">
        <v>10514</v>
      </c>
      <c r="O64" s="16">
        <f>N64/N77</f>
        <v>0.016967204913614753</v>
      </c>
      <c r="P64" s="8"/>
      <c r="Q64" s="6">
        <v>7279</v>
      </c>
      <c r="R64" s="5">
        <v>7859</v>
      </c>
      <c r="S64" s="11">
        <f>R64/R77</f>
        <v>0.00397520893999655</v>
      </c>
    </row>
    <row r="65" spans="1:19" ht="12.75">
      <c r="A65">
        <f t="shared" si="0"/>
        <v>47</v>
      </c>
      <c r="C65" t="s">
        <v>116</v>
      </c>
      <c r="D65" t="s">
        <v>117</v>
      </c>
      <c r="F65" s="1" t="s">
        <v>32</v>
      </c>
      <c r="G65" s="1"/>
      <c r="H65" s="1"/>
      <c r="I65" s="1" t="s">
        <v>14</v>
      </c>
      <c r="J65" s="1" t="s">
        <v>105</v>
      </c>
      <c r="K65" s="1"/>
      <c r="L65" s="5">
        <v>212</v>
      </c>
      <c r="M65" s="5">
        <v>2114</v>
      </c>
      <c r="N65" s="5">
        <v>7525</v>
      </c>
      <c r="O65" s="16">
        <f>N65/N77</f>
        <v>0.012143638669864088</v>
      </c>
      <c r="P65" s="5"/>
      <c r="Q65" s="5">
        <v>19262</v>
      </c>
      <c r="R65" s="5">
        <v>19725</v>
      </c>
      <c r="S65" s="11">
        <f>R65/R77</f>
        <v>0.009977223099813201</v>
      </c>
    </row>
    <row r="66" spans="3:19" ht="12.75">
      <c r="C66" s="3" t="s">
        <v>128</v>
      </c>
      <c r="F66" s="1"/>
      <c r="G66" s="1"/>
      <c r="H66" s="1"/>
      <c r="I66" s="1"/>
      <c r="J66" s="1"/>
      <c r="K66" s="1"/>
      <c r="L66" s="5">
        <f>SUM(L59:L65)</f>
        <v>14711</v>
      </c>
      <c r="M66" s="5">
        <f>SUM(M59:M65)</f>
        <v>53495</v>
      </c>
      <c r="N66" s="5">
        <f>SUM(N59:N65)</f>
        <v>135217</v>
      </c>
      <c r="O66" s="16">
        <f>N66/N77</f>
        <v>0.21820948704624749</v>
      </c>
      <c r="P66" s="5"/>
      <c r="Q66" s="5">
        <f>SUM(Q59:Q65)</f>
        <v>159791</v>
      </c>
      <c r="R66" s="5">
        <f>SUM(R59:R65)</f>
        <v>169132</v>
      </c>
      <c r="S66" s="11">
        <f>R66/R77</f>
        <v>0.08554969314664672</v>
      </c>
    </row>
    <row r="67" spans="6:19" ht="12.75">
      <c r="F67" s="1"/>
      <c r="G67" s="1"/>
      <c r="H67" s="1"/>
      <c r="I67" s="1"/>
      <c r="J67" s="1"/>
      <c r="K67" s="1"/>
      <c r="L67" s="5"/>
      <c r="M67" s="5"/>
      <c r="N67" s="5"/>
      <c r="P67" s="5"/>
      <c r="Q67" s="5"/>
      <c r="R67" s="5"/>
      <c r="S67" s="11"/>
    </row>
    <row r="68" spans="1:19" ht="12.75">
      <c r="A68">
        <f>A65+1</f>
        <v>48</v>
      </c>
      <c r="C68" t="s">
        <v>118</v>
      </c>
      <c r="D68" t="s">
        <v>119</v>
      </c>
      <c r="F68" s="1"/>
      <c r="G68" s="1"/>
      <c r="H68" s="1"/>
      <c r="I68" s="1" t="s">
        <v>14</v>
      </c>
      <c r="J68" s="1" t="s">
        <v>105</v>
      </c>
      <c r="K68" s="1"/>
      <c r="L68" s="5">
        <v>2</v>
      </c>
      <c r="M68" s="5">
        <v>1</v>
      </c>
      <c r="N68" s="5">
        <v>10797</v>
      </c>
      <c r="O68" s="16">
        <f>N68/N77</f>
        <v>0.017423902553956486</v>
      </c>
      <c r="P68" s="5"/>
      <c r="Q68" s="5">
        <v>11031</v>
      </c>
      <c r="R68" s="5">
        <v>13595</v>
      </c>
      <c r="S68" s="11">
        <f>R68/R77</f>
        <v>0.0068765702429384274</v>
      </c>
    </row>
    <row r="69" spans="1:19" ht="12.75">
      <c r="A69">
        <f t="shared" si="0"/>
        <v>49</v>
      </c>
      <c r="C69" t="s">
        <v>120</v>
      </c>
      <c r="D69" t="s">
        <v>121</v>
      </c>
      <c r="F69" s="1"/>
      <c r="G69" s="1"/>
      <c r="H69" s="1"/>
      <c r="I69" s="1" t="s">
        <v>14</v>
      </c>
      <c r="J69" s="1" t="s">
        <v>105</v>
      </c>
      <c r="K69" s="1"/>
      <c r="L69" s="5">
        <v>1049</v>
      </c>
      <c r="M69" s="5">
        <v>472</v>
      </c>
      <c r="N69" s="5"/>
      <c r="O69" s="16">
        <f>N69/N77</f>
        <v>0</v>
      </c>
      <c r="P69" s="5"/>
      <c r="Q69" s="5">
        <v>7442</v>
      </c>
      <c r="R69" s="5">
        <v>8241</v>
      </c>
      <c r="S69" s="11">
        <f>R69/R77</f>
        <v>0.0041684307004086485</v>
      </c>
    </row>
    <row r="70" spans="3:21" ht="12.75">
      <c r="C70" s="3" t="s">
        <v>128</v>
      </c>
      <c r="F70" s="1"/>
      <c r="G70" s="1"/>
      <c r="H70" s="1"/>
      <c r="I70" s="1"/>
      <c r="J70" s="1"/>
      <c r="K70" s="1"/>
      <c r="L70" s="5">
        <f>SUM(L68:L69)</f>
        <v>1051</v>
      </c>
      <c r="M70" s="5">
        <f>SUM(M68:M69)</f>
        <v>473</v>
      </c>
      <c r="N70" s="5">
        <f>SUM(N68:N69)</f>
        <v>10797</v>
      </c>
      <c r="O70" s="16">
        <f>N70/N77</f>
        <v>0.017423902553956486</v>
      </c>
      <c r="P70" s="5"/>
      <c r="Q70" s="5">
        <f>SUM(Q68:Q69)</f>
        <v>18473</v>
      </c>
      <c r="R70" s="5">
        <f>SUM(R68:R69)</f>
        <v>21836</v>
      </c>
      <c r="S70" s="11">
        <f>R70/R77</f>
        <v>0.011045000943347077</v>
      </c>
      <c r="U70" s="5"/>
    </row>
    <row r="71" spans="6:19" ht="12.75">
      <c r="F71" s="1"/>
      <c r="G71" s="1"/>
      <c r="H71" s="1"/>
      <c r="I71" s="1"/>
      <c r="J71" s="1"/>
      <c r="K71" s="1"/>
      <c r="L71" s="5"/>
      <c r="M71" s="5"/>
      <c r="N71" s="5"/>
      <c r="P71" s="5"/>
      <c r="Q71" s="5"/>
      <c r="R71" s="5"/>
      <c r="S71" s="11"/>
    </row>
    <row r="72" spans="1:19" ht="12.75">
      <c r="A72">
        <f>A69+1</f>
        <v>50</v>
      </c>
      <c r="C72" t="s">
        <v>122</v>
      </c>
      <c r="D72" t="s">
        <v>123</v>
      </c>
      <c r="F72" s="1" t="s">
        <v>26</v>
      </c>
      <c r="G72" s="1"/>
      <c r="H72" s="1"/>
      <c r="I72" s="1"/>
      <c r="J72" s="1"/>
      <c r="K72" s="1"/>
      <c r="N72">
        <v>113</v>
      </c>
      <c r="O72" s="16">
        <f>N72/N77</f>
        <v>0.00018235630162055042</v>
      </c>
      <c r="Q72" s="5"/>
      <c r="S72" s="11"/>
    </row>
    <row r="73" spans="1:19" ht="12.75">
      <c r="A73">
        <f t="shared" si="0"/>
        <v>51</v>
      </c>
      <c r="C73" t="s">
        <v>124</v>
      </c>
      <c r="D73" t="s">
        <v>125</v>
      </c>
      <c r="F73" s="1"/>
      <c r="G73" s="1"/>
      <c r="H73" s="1"/>
      <c r="I73" s="1"/>
      <c r="J73" s="1"/>
      <c r="K73" s="1"/>
      <c r="L73" s="5" t="s">
        <v>29</v>
      </c>
      <c r="M73" s="5"/>
      <c r="N73" s="5"/>
      <c r="P73" s="5"/>
      <c r="Q73" s="5"/>
      <c r="S73" s="11"/>
    </row>
    <row r="74" spans="3:19" ht="12.75">
      <c r="C74" s="3" t="s">
        <v>128</v>
      </c>
      <c r="F74" s="1"/>
      <c r="G74" s="1"/>
      <c r="H74" s="1"/>
      <c r="I74" s="1"/>
      <c r="J74" s="1"/>
      <c r="K74" s="1"/>
      <c r="L74">
        <f>SUM(L72:L73)</f>
        <v>0</v>
      </c>
      <c r="M74">
        <f>SUM(M72:M73)</f>
        <v>0</v>
      </c>
      <c r="N74">
        <f>SUM(N72:N73)</f>
        <v>113</v>
      </c>
      <c r="O74" s="16">
        <f>N74/N77</f>
        <v>0.00018235630162055042</v>
      </c>
      <c r="Q74">
        <f>SUM(Q72:Q73)</f>
        <v>0</v>
      </c>
      <c r="R74">
        <f>SUM(R72:R73)</f>
        <v>0</v>
      </c>
      <c r="S74" s="11"/>
    </row>
    <row r="75" spans="6:19" ht="12.75">
      <c r="F75" s="1"/>
      <c r="G75" s="1"/>
      <c r="H75" s="1"/>
      <c r="I75" s="1"/>
      <c r="J75" s="1"/>
      <c r="K75" s="1"/>
      <c r="Q75" s="5"/>
      <c r="S75" s="11"/>
    </row>
    <row r="76" spans="3:19" ht="12.75">
      <c r="C76" t="s">
        <v>126</v>
      </c>
      <c r="F76" s="1">
        <f>COUNTA(F5:F73)</f>
        <v>28</v>
      </c>
      <c r="G76" s="1"/>
      <c r="H76" s="1"/>
      <c r="I76" s="1">
        <f>COUNTA(I5:I73)</f>
        <v>37</v>
      </c>
      <c r="J76" s="1">
        <f>COUNTA(J5:J73)</f>
        <v>49</v>
      </c>
      <c r="K76" s="1"/>
      <c r="Q76" s="5"/>
      <c r="S76" s="11"/>
    </row>
    <row r="77" spans="3:21" ht="12.75">
      <c r="C77" t="s">
        <v>127</v>
      </c>
      <c r="F77" s="1"/>
      <c r="G77" s="1"/>
      <c r="H77" s="1"/>
      <c r="I77" s="1"/>
      <c r="J77" s="1"/>
      <c r="K77" s="1"/>
      <c r="L77" s="5">
        <f>L15+L23+L25+L33+L37+L48+L57+L66+L70+L74</f>
        <v>327703</v>
      </c>
      <c r="M77" s="5">
        <f>M15+M23+M25+M33+M37+M48+M57+M66+M70+M74</f>
        <v>492519</v>
      </c>
      <c r="N77" s="5">
        <f>N15+N23+N25+N33+N37+N48+N57+N66+N70+N74</f>
        <v>619666</v>
      </c>
      <c r="O77" s="11">
        <f>O15+O23+O25+O33+O37+O48+O57+O66+O70+O74</f>
        <v>0.9999709520935472</v>
      </c>
      <c r="Q77" s="5">
        <f>Q15+Q23+Q25+Q33+Q37+Q48+Q57+Q66+Q70+Q74</f>
        <v>1771566</v>
      </c>
      <c r="R77" s="5">
        <f>R15+R23+R25+R33+R37+R48+R57+R66+R70+R74</f>
        <v>1977003</v>
      </c>
      <c r="S77" s="11"/>
      <c r="U77" s="5"/>
    </row>
    <row r="78" spans="6:19" ht="12.75">
      <c r="F78" s="1" t="s">
        <v>29</v>
      </c>
      <c r="G78" s="1"/>
      <c r="H78" s="1"/>
      <c r="I78" s="1"/>
      <c r="J78" s="1"/>
      <c r="K78" s="1"/>
      <c r="L78" s="9">
        <f>L77/Q77</f>
        <v>0.18497927822051224</v>
      </c>
      <c r="M78" s="9">
        <f>M77/R77</f>
        <v>0.2491240529225297</v>
      </c>
      <c r="N78" s="9">
        <f>N77/R77</f>
        <v>0.31343705598828125</v>
      </c>
      <c r="Q78" s="5" t="s">
        <v>29</v>
      </c>
      <c r="S78" s="11"/>
    </row>
  </sheetData>
  <mergeCells count="4">
    <mergeCell ref="F2:G2"/>
    <mergeCell ref="I2:J2"/>
    <mergeCell ref="L2:N2"/>
    <mergeCell ref="Q2:R2"/>
  </mergeCells>
  <printOptions gridLines="1" horizontalCentered="1"/>
  <pageMargins left="0.5" right="0.5" top="0.5" bottom="0.75" header="0.5" footer="0.5"/>
  <pageSetup fitToHeight="2" fitToWidth="1" horizontalDpi="600" verticalDpi="600" orientation="landscape" scale="93" r:id="rId1"/>
  <headerFooter alignWithMargins="0">
    <oddFooter>&amp;LIRP Records in SAFER - Sheet 2&amp;C&amp;P&amp;R&amp;D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9.140625" defaultRowHeight="12.75"/>
  <cols>
    <col min="1" max="1" width="4.421875" style="0" customWidth="1"/>
    <col min="2" max="2" width="2.00390625" style="0" customWidth="1"/>
    <col min="3" max="3" width="18.140625" style="0" customWidth="1"/>
    <col min="4" max="4" width="5.00390625" style="0" customWidth="1"/>
    <col min="5" max="5" width="3.00390625" style="0" customWidth="1"/>
    <col min="7" max="7" width="3.421875" style="0" customWidth="1"/>
    <col min="8" max="8" width="2.7109375" style="0" customWidth="1"/>
    <col min="9" max="9" width="7.57421875" style="0" customWidth="1"/>
    <col min="11" max="11" width="2.28125" style="0" customWidth="1"/>
    <col min="15" max="15" width="2.421875" style="0" customWidth="1"/>
    <col min="16" max="16" width="10.57421875" style="0" customWidth="1"/>
    <col min="17" max="17" width="10.7109375" style="0" customWidth="1"/>
    <col min="18" max="18" width="2.28125" style="0" customWidth="1"/>
    <col min="19" max="19" width="9.140625" style="11" customWidth="1"/>
    <col min="20" max="20" width="10.140625" style="0" customWidth="1"/>
    <col min="21" max="21" width="10.00390625" style="0" customWidth="1"/>
    <col min="22" max="22" width="2.00390625" style="0" customWidth="1"/>
  </cols>
  <sheetData>
    <row r="1" ht="12.75">
      <c r="A1" t="s">
        <v>135</v>
      </c>
    </row>
    <row r="2" spans="6:24" ht="12.75">
      <c r="F2" s="18" t="s">
        <v>0</v>
      </c>
      <c r="G2" s="18"/>
      <c r="H2" s="1"/>
      <c r="I2" s="18" t="s">
        <v>1</v>
      </c>
      <c r="J2" s="18"/>
      <c r="K2" s="1"/>
      <c r="L2" s="18" t="s">
        <v>130</v>
      </c>
      <c r="M2" s="18"/>
      <c r="N2" s="18"/>
      <c r="P2" s="19" t="s">
        <v>3</v>
      </c>
      <c r="Q2" s="18"/>
      <c r="T2" s="20" t="s">
        <v>138</v>
      </c>
      <c r="U2" s="20"/>
      <c r="V2" s="13"/>
      <c r="W2" s="20" t="s">
        <v>3</v>
      </c>
      <c r="X2" s="20"/>
    </row>
    <row r="3" spans="6:24" ht="12.75">
      <c r="F3" s="1"/>
      <c r="G3" s="1"/>
      <c r="H3" s="1"/>
      <c r="I3" s="1" t="s">
        <v>4</v>
      </c>
      <c r="J3" s="1" t="s">
        <v>5</v>
      </c>
      <c r="K3" s="1"/>
      <c r="L3" s="2" t="s">
        <v>131</v>
      </c>
      <c r="M3" s="2" t="s">
        <v>132</v>
      </c>
      <c r="N3" s="2" t="s">
        <v>133</v>
      </c>
      <c r="P3" s="4" t="s">
        <v>9</v>
      </c>
      <c r="Q3" s="3" t="s">
        <v>10</v>
      </c>
      <c r="T3" t="s">
        <v>139</v>
      </c>
      <c r="U3" t="s">
        <v>70</v>
      </c>
      <c r="W3" t="s">
        <v>139</v>
      </c>
      <c r="X3" t="s">
        <v>70</v>
      </c>
    </row>
    <row r="4" spans="6:16" ht="12.75">
      <c r="F4" s="1"/>
      <c r="G4" s="1"/>
      <c r="H4" s="1"/>
      <c r="I4" s="1"/>
      <c r="J4" s="1"/>
      <c r="K4" s="1"/>
      <c r="P4" s="5"/>
    </row>
    <row r="5" spans="1:23" ht="12.75">
      <c r="A5">
        <v>1</v>
      </c>
      <c r="C5" t="s">
        <v>11</v>
      </c>
      <c r="D5" t="s">
        <v>12</v>
      </c>
      <c r="F5" s="1" t="s">
        <v>13</v>
      </c>
      <c r="G5" s="1"/>
      <c r="H5" s="1"/>
      <c r="I5" s="1" t="s">
        <v>14</v>
      </c>
      <c r="J5" s="1" t="s">
        <v>13</v>
      </c>
      <c r="K5" s="1"/>
      <c r="L5" s="6">
        <v>4750</v>
      </c>
      <c r="M5" s="6">
        <v>10554</v>
      </c>
      <c r="N5" s="6">
        <v>19217</v>
      </c>
      <c r="O5" s="6"/>
      <c r="P5" s="6">
        <v>8965</v>
      </c>
      <c r="Q5" s="5">
        <v>9489</v>
      </c>
      <c r="T5" s="5">
        <f aca="true" t="shared" si="0" ref="T5:T10">N5</f>
        <v>19217</v>
      </c>
      <c r="U5" s="5"/>
      <c r="W5" s="5">
        <f aca="true" t="shared" si="1" ref="W5:W10">Q5</f>
        <v>9489</v>
      </c>
    </row>
    <row r="6" spans="1:23" ht="12.75">
      <c r="A6">
        <f>A5+1</f>
        <v>2</v>
      </c>
      <c r="C6" t="s">
        <v>15</v>
      </c>
      <c r="D6" t="s">
        <v>16</v>
      </c>
      <c r="F6" s="1" t="s">
        <v>13</v>
      </c>
      <c r="G6" s="1"/>
      <c r="H6" s="1"/>
      <c r="I6" s="1" t="s">
        <v>14</v>
      </c>
      <c r="J6" s="1" t="s">
        <v>13</v>
      </c>
      <c r="K6" s="1"/>
      <c r="L6" s="5">
        <v>1</v>
      </c>
      <c r="M6" s="5">
        <v>5857</v>
      </c>
      <c r="N6" s="5">
        <v>10061</v>
      </c>
      <c r="O6" s="5"/>
      <c r="P6" s="5">
        <v>9765</v>
      </c>
      <c r="Q6" s="5">
        <v>9206</v>
      </c>
      <c r="T6" s="5">
        <f t="shared" si="0"/>
        <v>10061</v>
      </c>
      <c r="W6" s="5">
        <f t="shared" si="1"/>
        <v>9206</v>
      </c>
    </row>
    <row r="7" spans="1:23" ht="12.75">
      <c r="A7">
        <f aca="true" t="shared" si="2" ref="A7:A61">A6+1</f>
        <v>3</v>
      </c>
      <c r="C7" t="s">
        <v>17</v>
      </c>
      <c r="D7" t="s">
        <v>18</v>
      </c>
      <c r="F7" s="1" t="s">
        <v>13</v>
      </c>
      <c r="G7" s="1"/>
      <c r="H7" s="1"/>
      <c r="I7" s="1" t="s">
        <v>14</v>
      </c>
      <c r="J7" s="1" t="s">
        <v>13</v>
      </c>
      <c r="K7" s="1"/>
      <c r="L7" s="5">
        <v>213</v>
      </c>
      <c r="M7" s="5">
        <v>77673</v>
      </c>
      <c r="N7" s="5">
        <v>96324</v>
      </c>
      <c r="O7" s="5"/>
      <c r="P7" s="5">
        <v>78707</v>
      </c>
      <c r="Q7" s="5">
        <v>82988</v>
      </c>
      <c r="T7" s="5">
        <f t="shared" si="0"/>
        <v>96324</v>
      </c>
      <c r="W7" s="5">
        <f t="shared" si="1"/>
        <v>82988</v>
      </c>
    </row>
    <row r="8" spans="1:23" ht="12.75">
      <c r="A8">
        <f t="shared" si="2"/>
        <v>4</v>
      </c>
      <c r="C8" t="s">
        <v>19</v>
      </c>
      <c r="D8" t="s">
        <v>20</v>
      </c>
      <c r="F8" s="1" t="s">
        <v>21</v>
      </c>
      <c r="G8" s="1"/>
      <c r="H8" s="1"/>
      <c r="I8" s="1" t="s">
        <v>14</v>
      </c>
      <c r="J8" s="1" t="s">
        <v>13</v>
      </c>
      <c r="K8" s="1"/>
      <c r="L8" s="6">
        <v>11824</v>
      </c>
      <c r="M8" s="6">
        <v>12062</v>
      </c>
      <c r="N8" s="6">
        <v>13993</v>
      </c>
      <c r="O8" s="6"/>
      <c r="P8" s="6">
        <v>11831</v>
      </c>
      <c r="Q8" s="5">
        <v>11892</v>
      </c>
      <c r="T8" s="5">
        <f t="shared" si="0"/>
        <v>13993</v>
      </c>
      <c r="W8" s="5">
        <f t="shared" si="1"/>
        <v>11892</v>
      </c>
    </row>
    <row r="9" spans="1:23" ht="12.75">
      <c r="A9">
        <f t="shared" si="2"/>
        <v>5</v>
      </c>
      <c r="C9" t="s">
        <v>22</v>
      </c>
      <c r="D9" t="s">
        <v>23</v>
      </c>
      <c r="F9" s="1" t="s">
        <v>21</v>
      </c>
      <c r="G9" s="1"/>
      <c r="H9" s="1"/>
      <c r="I9" s="1" t="s">
        <v>14</v>
      </c>
      <c r="J9" s="1" t="s">
        <v>13</v>
      </c>
      <c r="K9" s="1"/>
      <c r="L9" s="5">
        <v>69</v>
      </c>
      <c r="M9" s="5">
        <v>39927</v>
      </c>
      <c r="N9" s="5">
        <v>39623</v>
      </c>
      <c r="O9" s="5"/>
      <c r="P9" s="5">
        <v>35666</v>
      </c>
      <c r="Q9" s="5">
        <v>40790</v>
      </c>
      <c r="T9" s="5">
        <f t="shared" si="0"/>
        <v>39623</v>
      </c>
      <c r="W9" s="5">
        <f t="shared" si="1"/>
        <v>40790</v>
      </c>
    </row>
    <row r="10" spans="1:23" ht="12.75">
      <c r="A10">
        <f t="shared" si="2"/>
        <v>6</v>
      </c>
      <c r="C10" t="s">
        <v>106</v>
      </c>
      <c r="D10" t="s">
        <v>107</v>
      </c>
      <c r="F10" s="1" t="s">
        <v>21</v>
      </c>
      <c r="G10" s="1"/>
      <c r="H10" s="1"/>
      <c r="I10" s="1" t="s">
        <v>14</v>
      </c>
      <c r="J10" s="1" t="s">
        <v>105</v>
      </c>
      <c r="K10" s="1"/>
      <c r="L10" s="5">
        <v>8148</v>
      </c>
      <c r="M10" s="5">
        <v>28494</v>
      </c>
      <c r="N10" s="5">
        <v>51593</v>
      </c>
      <c r="P10" s="5">
        <v>44590</v>
      </c>
      <c r="Q10" s="5">
        <v>48195</v>
      </c>
      <c r="T10" s="5">
        <f t="shared" si="0"/>
        <v>51593</v>
      </c>
      <c r="W10" s="5">
        <f t="shared" si="1"/>
        <v>48195</v>
      </c>
    </row>
    <row r="11" spans="1:24" ht="12.75">
      <c r="A11">
        <f t="shared" si="2"/>
        <v>7</v>
      </c>
      <c r="C11" t="s">
        <v>71</v>
      </c>
      <c r="D11" t="s">
        <v>72</v>
      </c>
      <c r="F11" s="1" t="s">
        <v>70</v>
      </c>
      <c r="G11" s="1"/>
      <c r="H11" s="1"/>
      <c r="I11" s="1" t="s">
        <v>14</v>
      </c>
      <c r="J11" s="1" t="s">
        <v>70</v>
      </c>
      <c r="K11" s="1"/>
      <c r="L11" s="6">
        <v>8992</v>
      </c>
      <c r="M11" s="6">
        <v>21</v>
      </c>
      <c r="N11" s="6">
        <v>6</v>
      </c>
      <c r="O11" s="6"/>
      <c r="P11" s="6">
        <v>7739</v>
      </c>
      <c r="Q11" s="5">
        <v>7592</v>
      </c>
      <c r="U11" s="5">
        <f>N11</f>
        <v>6</v>
      </c>
      <c r="X11" s="5">
        <f>Q11</f>
        <v>7592</v>
      </c>
    </row>
    <row r="12" spans="1:24" ht="12.75">
      <c r="A12">
        <f t="shared" si="2"/>
        <v>8</v>
      </c>
      <c r="C12" t="s">
        <v>76</v>
      </c>
      <c r="D12" t="s">
        <v>77</v>
      </c>
      <c r="F12" s="1" t="s">
        <v>70</v>
      </c>
      <c r="G12" s="1"/>
      <c r="H12" s="1"/>
      <c r="I12" s="1" t="s">
        <v>14</v>
      </c>
      <c r="J12" s="1" t="s">
        <v>70</v>
      </c>
      <c r="K12" s="1"/>
      <c r="L12" s="5">
        <v>9</v>
      </c>
      <c r="M12" s="5">
        <v>50203</v>
      </c>
      <c r="N12" s="5">
        <v>61527</v>
      </c>
      <c r="O12" s="5"/>
      <c r="P12" s="5">
        <v>38220</v>
      </c>
      <c r="Q12" s="5">
        <v>36520</v>
      </c>
      <c r="U12" s="5">
        <f>N12</f>
        <v>61527</v>
      </c>
      <c r="X12" s="5">
        <f>Q12</f>
        <v>36520</v>
      </c>
    </row>
    <row r="13" spans="1:24" ht="12.75">
      <c r="A13">
        <f t="shared" si="2"/>
        <v>9</v>
      </c>
      <c r="C13" t="s">
        <v>78</v>
      </c>
      <c r="D13" t="s">
        <v>79</v>
      </c>
      <c r="F13" s="1" t="s">
        <v>80</v>
      </c>
      <c r="G13" s="1"/>
      <c r="H13" s="1"/>
      <c r="I13" s="1" t="s">
        <v>14</v>
      </c>
      <c r="J13" s="1" t="s">
        <v>70</v>
      </c>
      <c r="K13" s="1"/>
      <c r="L13" s="5">
        <v>2</v>
      </c>
      <c r="M13" s="5">
        <v>18</v>
      </c>
      <c r="N13" s="5">
        <v>17</v>
      </c>
      <c r="O13" s="5"/>
      <c r="P13" s="5">
        <v>18982</v>
      </c>
      <c r="Q13" s="5">
        <v>20852</v>
      </c>
      <c r="U13" s="5">
        <f>N13</f>
        <v>17</v>
      </c>
      <c r="X13" s="5">
        <f>Q13</f>
        <v>20852</v>
      </c>
    </row>
    <row r="14" spans="1:24" ht="12.75">
      <c r="A14">
        <f t="shared" si="2"/>
        <v>10</v>
      </c>
      <c r="C14" t="s">
        <v>81</v>
      </c>
      <c r="D14" t="s">
        <v>82</v>
      </c>
      <c r="F14" s="1" t="s">
        <v>80</v>
      </c>
      <c r="G14" s="1"/>
      <c r="H14" s="1"/>
      <c r="I14" s="1" t="s">
        <v>14</v>
      </c>
      <c r="J14" s="1" t="s">
        <v>70</v>
      </c>
      <c r="K14" s="1"/>
      <c r="L14" s="6">
        <v>18092</v>
      </c>
      <c r="M14" s="6">
        <v>23262</v>
      </c>
      <c r="N14" s="6">
        <v>23580</v>
      </c>
      <c r="O14" s="6"/>
      <c r="P14" s="6">
        <v>24661</v>
      </c>
      <c r="Q14" s="5">
        <v>27498</v>
      </c>
      <c r="U14" s="5">
        <f>N14</f>
        <v>23580</v>
      </c>
      <c r="X14" s="5">
        <f>Q14</f>
        <v>27498</v>
      </c>
    </row>
    <row r="15" spans="1:23" ht="12.75">
      <c r="A15">
        <f>A14+1</f>
        <v>11</v>
      </c>
      <c r="C15" t="s">
        <v>24</v>
      </c>
      <c r="D15" t="s">
        <v>25</v>
      </c>
      <c r="F15" s="1" t="s">
        <v>26</v>
      </c>
      <c r="G15" s="1"/>
      <c r="H15" s="1"/>
      <c r="I15" s="1" t="s">
        <v>14</v>
      </c>
      <c r="J15" s="1" t="s">
        <v>13</v>
      </c>
      <c r="K15" s="1"/>
      <c r="L15" s="5">
        <v>3016</v>
      </c>
      <c r="M15" s="5">
        <v>17702</v>
      </c>
      <c r="N15" s="5">
        <v>23309</v>
      </c>
      <c r="O15" s="5"/>
      <c r="P15" s="5">
        <v>14406</v>
      </c>
      <c r="Q15" s="5">
        <v>14761</v>
      </c>
      <c r="T15" s="5">
        <f aca="true" t="shared" si="3" ref="T15:T22">N15</f>
        <v>23309</v>
      </c>
      <c r="W15" s="5">
        <f aca="true" t="shared" si="4" ref="W15:W22">Q15</f>
        <v>14761</v>
      </c>
    </row>
    <row r="16" spans="1:23" ht="12.75">
      <c r="A16">
        <f t="shared" si="2"/>
        <v>12</v>
      </c>
      <c r="C16" t="s">
        <v>27</v>
      </c>
      <c r="D16" t="s">
        <v>28</v>
      </c>
      <c r="F16" s="1" t="s">
        <v>26</v>
      </c>
      <c r="G16" s="1"/>
      <c r="H16" s="1"/>
      <c r="I16" s="1" t="s">
        <v>14</v>
      </c>
      <c r="J16" s="1" t="s">
        <v>13</v>
      </c>
      <c r="K16" s="1"/>
      <c r="L16" s="5" t="s">
        <v>29</v>
      </c>
      <c r="M16" s="5">
        <v>1</v>
      </c>
      <c r="N16" s="5">
        <v>1</v>
      </c>
      <c r="O16" s="5"/>
      <c r="P16" s="5">
        <v>8581</v>
      </c>
      <c r="Q16" s="5">
        <v>9327</v>
      </c>
      <c r="T16" s="5">
        <f t="shared" si="3"/>
        <v>1</v>
      </c>
      <c r="W16" s="5">
        <f t="shared" si="4"/>
        <v>9327</v>
      </c>
    </row>
    <row r="17" spans="1:23" ht="12.75">
      <c r="A17">
        <f t="shared" si="2"/>
        <v>13</v>
      </c>
      <c r="C17" t="s">
        <v>110</v>
      </c>
      <c r="D17" t="s">
        <v>111</v>
      </c>
      <c r="F17" s="1" t="s">
        <v>26</v>
      </c>
      <c r="G17" s="1"/>
      <c r="H17" s="1"/>
      <c r="I17" s="1" t="s">
        <v>14</v>
      </c>
      <c r="J17" s="1" t="s">
        <v>105</v>
      </c>
      <c r="K17" s="1"/>
      <c r="L17" s="5">
        <v>347</v>
      </c>
      <c r="M17" s="5">
        <v>8487</v>
      </c>
      <c r="N17" s="5">
        <v>10525</v>
      </c>
      <c r="O17" s="5"/>
      <c r="P17" s="5">
        <v>8458</v>
      </c>
      <c r="Q17" s="5">
        <v>8474</v>
      </c>
      <c r="T17" s="5">
        <f t="shared" si="3"/>
        <v>10525</v>
      </c>
      <c r="W17" s="5">
        <f t="shared" si="4"/>
        <v>8474</v>
      </c>
    </row>
    <row r="18" spans="1:23" ht="12.75">
      <c r="A18">
        <f t="shared" si="2"/>
        <v>14</v>
      </c>
      <c r="C18" t="s">
        <v>112</v>
      </c>
      <c r="D18" t="s">
        <v>113</v>
      </c>
      <c r="F18" s="1" t="s">
        <v>26</v>
      </c>
      <c r="G18" s="1"/>
      <c r="H18" s="1"/>
      <c r="I18" s="1" t="s">
        <v>14</v>
      </c>
      <c r="J18" s="1" t="s">
        <v>105</v>
      </c>
      <c r="K18" s="1"/>
      <c r="L18" s="5">
        <v>1999</v>
      </c>
      <c r="M18" s="5">
        <v>1831</v>
      </c>
      <c r="N18" s="5">
        <v>28263</v>
      </c>
      <c r="O18" s="5"/>
      <c r="P18" s="5">
        <v>26551</v>
      </c>
      <c r="Q18" s="5">
        <v>28717</v>
      </c>
      <c r="T18" s="5">
        <f t="shared" si="3"/>
        <v>28263</v>
      </c>
      <c r="W18" s="5">
        <f t="shared" si="4"/>
        <v>28717</v>
      </c>
    </row>
    <row r="19" spans="1:23" ht="12.75">
      <c r="A19">
        <f t="shared" si="2"/>
        <v>15</v>
      </c>
      <c r="C19" t="s">
        <v>30</v>
      </c>
      <c r="D19" t="s">
        <v>31</v>
      </c>
      <c r="F19" s="1" t="s">
        <v>32</v>
      </c>
      <c r="G19" s="1"/>
      <c r="H19" s="1"/>
      <c r="I19" s="1" t="s">
        <v>14</v>
      </c>
      <c r="J19" s="1" t="s">
        <v>13</v>
      </c>
      <c r="K19" s="1"/>
      <c r="L19" s="6">
        <v>11060</v>
      </c>
      <c r="M19" s="6">
        <v>13567</v>
      </c>
      <c r="N19" s="6">
        <v>9423</v>
      </c>
      <c r="O19" s="6"/>
      <c r="P19" s="6">
        <v>12636</v>
      </c>
      <c r="Q19" s="6">
        <v>113684</v>
      </c>
      <c r="T19" s="5">
        <f t="shared" si="3"/>
        <v>9423</v>
      </c>
      <c r="W19" s="5">
        <f t="shared" si="4"/>
        <v>113684</v>
      </c>
    </row>
    <row r="20" spans="1:23" ht="12.75">
      <c r="A20">
        <f t="shared" si="2"/>
        <v>16</v>
      </c>
      <c r="C20" t="s">
        <v>33</v>
      </c>
      <c r="D20" t="s">
        <v>34</v>
      </c>
      <c r="F20" s="1" t="s">
        <v>32</v>
      </c>
      <c r="G20" s="1"/>
      <c r="H20" s="1"/>
      <c r="I20" s="1" t="s">
        <v>14</v>
      </c>
      <c r="J20" s="1" t="s">
        <v>13</v>
      </c>
      <c r="K20" s="1"/>
      <c r="L20" s="5">
        <v>328</v>
      </c>
      <c r="M20" s="5">
        <v>49892</v>
      </c>
      <c r="N20" s="5"/>
      <c r="O20" s="5"/>
      <c r="P20" s="5">
        <v>69883</v>
      </c>
      <c r="Q20" s="5">
        <v>71297</v>
      </c>
      <c r="T20" s="5">
        <f t="shared" si="3"/>
        <v>0</v>
      </c>
      <c r="W20" s="5">
        <f t="shared" si="4"/>
        <v>71297</v>
      </c>
    </row>
    <row r="21" spans="1:23" ht="12.75">
      <c r="A21">
        <f>A20+1</f>
        <v>17</v>
      </c>
      <c r="C21" t="s">
        <v>35</v>
      </c>
      <c r="D21" t="s">
        <v>36</v>
      </c>
      <c r="F21" s="1" t="s">
        <v>32</v>
      </c>
      <c r="G21" s="1"/>
      <c r="H21" s="1"/>
      <c r="I21" s="1" t="s">
        <v>14</v>
      </c>
      <c r="J21" s="1" t="s">
        <v>13</v>
      </c>
      <c r="K21" s="1"/>
      <c r="L21" s="6">
        <v>167595</v>
      </c>
      <c r="M21" s="6">
        <v>21983</v>
      </c>
      <c r="N21" s="6">
        <v>27224</v>
      </c>
      <c r="P21" s="5">
        <v>19146</v>
      </c>
      <c r="Q21" s="5">
        <v>24206</v>
      </c>
      <c r="T21" s="5">
        <f t="shared" si="3"/>
        <v>27224</v>
      </c>
      <c r="W21" s="5">
        <f t="shared" si="4"/>
        <v>24206</v>
      </c>
    </row>
    <row r="22" spans="1:23" ht="12.75">
      <c r="A22">
        <f>A21+1</f>
        <v>18</v>
      </c>
      <c r="C22" t="s">
        <v>49</v>
      </c>
      <c r="D22" t="s">
        <v>50</v>
      </c>
      <c r="F22" s="1" t="s">
        <v>32</v>
      </c>
      <c r="G22" s="1"/>
      <c r="H22" s="1"/>
      <c r="I22" s="1" t="s">
        <v>14</v>
      </c>
      <c r="J22" s="1" t="s">
        <v>51</v>
      </c>
      <c r="K22" s="1"/>
      <c r="L22" s="5">
        <v>17</v>
      </c>
      <c r="M22" s="5">
        <v>4359</v>
      </c>
      <c r="N22" s="5">
        <v>15820</v>
      </c>
      <c r="O22" s="5"/>
      <c r="P22" s="5">
        <v>40342</v>
      </c>
      <c r="Q22" s="5">
        <v>45083</v>
      </c>
      <c r="T22" s="5">
        <f t="shared" si="3"/>
        <v>15820</v>
      </c>
      <c r="W22" s="5">
        <f t="shared" si="4"/>
        <v>45083</v>
      </c>
    </row>
    <row r="23" spans="1:24" ht="12.75">
      <c r="A23">
        <f t="shared" si="2"/>
        <v>19</v>
      </c>
      <c r="C23" t="s">
        <v>85</v>
      </c>
      <c r="D23" t="s">
        <v>86</v>
      </c>
      <c r="F23" s="1" t="s">
        <v>32</v>
      </c>
      <c r="G23" s="1"/>
      <c r="H23" s="1"/>
      <c r="I23" s="1" t="s">
        <v>14</v>
      </c>
      <c r="J23" s="1" t="s">
        <v>70</v>
      </c>
      <c r="K23" s="1"/>
      <c r="L23" s="5">
        <v>4947</v>
      </c>
      <c r="M23" s="5">
        <v>43327</v>
      </c>
      <c r="N23" s="5">
        <v>44173</v>
      </c>
      <c r="O23" s="5"/>
      <c r="P23" s="5">
        <v>65918</v>
      </c>
      <c r="Q23" s="5">
        <v>72949</v>
      </c>
      <c r="U23" s="5">
        <f>N23</f>
        <v>44173</v>
      </c>
      <c r="X23" s="5">
        <f>Q23</f>
        <v>72949</v>
      </c>
    </row>
    <row r="24" spans="1:23" ht="12.75">
      <c r="A24">
        <f t="shared" si="2"/>
        <v>20</v>
      </c>
      <c r="C24" t="s">
        <v>116</v>
      </c>
      <c r="D24" t="s">
        <v>117</v>
      </c>
      <c r="F24" s="1" t="s">
        <v>32</v>
      </c>
      <c r="G24" s="1"/>
      <c r="H24" s="1"/>
      <c r="I24" s="1" t="s">
        <v>14</v>
      </c>
      <c r="J24" s="1" t="s">
        <v>105</v>
      </c>
      <c r="K24" s="1"/>
      <c r="L24" s="5">
        <v>212</v>
      </c>
      <c r="M24" s="5">
        <v>2114</v>
      </c>
      <c r="N24" s="5">
        <v>7525</v>
      </c>
      <c r="O24" s="5"/>
      <c r="P24" s="5">
        <v>19262</v>
      </c>
      <c r="Q24" s="5">
        <v>19725</v>
      </c>
      <c r="T24" s="5">
        <f>N24</f>
        <v>7525</v>
      </c>
      <c r="W24" s="5">
        <f>Q24</f>
        <v>19725</v>
      </c>
    </row>
    <row r="25" spans="3:24" ht="12.75">
      <c r="C25" s="3" t="s">
        <v>128</v>
      </c>
      <c r="F25" s="1"/>
      <c r="G25" s="1"/>
      <c r="H25" s="1"/>
      <c r="I25" s="1"/>
      <c r="J25" s="1"/>
      <c r="K25" s="1"/>
      <c r="L25" s="5">
        <f>SUM(L5:L24)</f>
        <v>241621</v>
      </c>
      <c r="M25" s="5">
        <f>SUM(M5:M24)</f>
        <v>411334</v>
      </c>
      <c r="N25" s="5">
        <f>SUM(N5:N24)</f>
        <v>482204</v>
      </c>
      <c r="O25" s="5"/>
      <c r="P25" s="5">
        <f>SUM(P5:P24)</f>
        <v>564309</v>
      </c>
      <c r="Q25" s="5">
        <f>SUM(Q5:Q24)</f>
        <v>703245</v>
      </c>
      <c r="S25" s="11">
        <f>Q25/Q65</f>
        <v>0.3557126620445189</v>
      </c>
      <c r="T25" s="5">
        <f>SUM(T5:T24)</f>
        <v>352901</v>
      </c>
      <c r="U25" s="5">
        <f>SUM(U5:U24)</f>
        <v>129303</v>
      </c>
      <c r="W25" s="5">
        <f>SUM(W5:W24)</f>
        <v>537834</v>
      </c>
      <c r="X25" s="5">
        <f>SUM(X5:X24)</f>
        <v>165411</v>
      </c>
    </row>
    <row r="26" spans="6:17" ht="12.75">
      <c r="F26" s="1"/>
      <c r="G26" s="1"/>
      <c r="H26" s="1"/>
      <c r="I26" s="1"/>
      <c r="J26" s="1"/>
      <c r="K26" s="1"/>
      <c r="L26" s="5"/>
      <c r="M26" s="5"/>
      <c r="N26" s="5"/>
      <c r="O26" s="5"/>
      <c r="P26" s="5"/>
      <c r="Q26" s="5"/>
    </row>
    <row r="27" spans="1:17" ht="12.75">
      <c r="A27">
        <f>A24+1</f>
        <v>21</v>
      </c>
      <c r="C27" t="s">
        <v>39</v>
      </c>
      <c r="D27" t="s">
        <v>40</v>
      </c>
      <c r="F27" s="1"/>
      <c r="G27" s="1"/>
      <c r="H27" s="1"/>
      <c r="I27" s="1" t="s">
        <v>14</v>
      </c>
      <c r="J27" s="1" t="s">
        <v>13</v>
      </c>
      <c r="K27" s="1"/>
      <c r="L27" s="5">
        <v>1</v>
      </c>
      <c r="M27" s="5">
        <v>1</v>
      </c>
      <c r="N27" s="5"/>
      <c r="O27" s="5"/>
      <c r="P27" s="5">
        <v>22771</v>
      </c>
      <c r="Q27" s="5">
        <v>21230</v>
      </c>
    </row>
    <row r="28" spans="1:17" ht="12.75">
      <c r="A28">
        <f t="shared" si="2"/>
        <v>22</v>
      </c>
      <c r="C28" t="s">
        <v>41</v>
      </c>
      <c r="D28" t="s">
        <v>42</v>
      </c>
      <c r="F28" s="1"/>
      <c r="G28" s="1"/>
      <c r="H28" s="1"/>
      <c r="I28" s="1" t="s">
        <v>14</v>
      </c>
      <c r="J28" s="1" t="s">
        <v>13</v>
      </c>
      <c r="K28" s="1"/>
      <c r="L28" s="5"/>
      <c r="M28" s="5">
        <v>248</v>
      </c>
      <c r="N28" s="5"/>
      <c r="O28" s="5"/>
      <c r="P28" s="5">
        <v>11196</v>
      </c>
      <c r="Q28" s="5">
        <v>10951</v>
      </c>
    </row>
    <row r="29" spans="1:17" ht="12.75">
      <c r="A29">
        <f>A28+1</f>
        <v>23</v>
      </c>
      <c r="C29" t="s">
        <v>43</v>
      </c>
      <c r="D29" t="s">
        <v>44</v>
      </c>
      <c r="F29" s="1"/>
      <c r="G29" s="1"/>
      <c r="H29" s="1"/>
      <c r="I29" s="1" t="s">
        <v>14</v>
      </c>
      <c r="J29" s="1" t="s">
        <v>13</v>
      </c>
      <c r="K29" s="1"/>
      <c r="L29" s="5">
        <v>2</v>
      </c>
      <c r="M29" s="5">
        <v>117</v>
      </c>
      <c r="N29" s="5">
        <v>1</v>
      </c>
      <c r="P29" s="5">
        <v>5850</v>
      </c>
      <c r="Q29" s="5">
        <v>5769</v>
      </c>
    </row>
    <row r="30" spans="1:17" ht="12.75">
      <c r="A30">
        <f t="shared" si="2"/>
        <v>24</v>
      </c>
      <c r="C30" t="s">
        <v>45</v>
      </c>
      <c r="D30" t="s">
        <v>46</v>
      </c>
      <c r="F30" s="1"/>
      <c r="G30" s="1"/>
      <c r="H30" s="1"/>
      <c r="I30" s="1" t="s">
        <v>14</v>
      </c>
      <c r="J30" s="1" t="s">
        <v>13</v>
      </c>
      <c r="K30" s="1"/>
      <c r="L30" s="5">
        <v>7</v>
      </c>
      <c r="M30" s="5">
        <v>4</v>
      </c>
      <c r="N30" s="5">
        <v>1</v>
      </c>
      <c r="P30" s="5">
        <v>31586</v>
      </c>
      <c r="Q30" s="5">
        <v>31276</v>
      </c>
    </row>
    <row r="31" spans="1:17" ht="12.75">
      <c r="A31">
        <f>A30+1</f>
        <v>25</v>
      </c>
      <c r="C31" t="s">
        <v>47</v>
      </c>
      <c r="D31" t="s">
        <v>48</v>
      </c>
      <c r="F31" s="1"/>
      <c r="G31" s="1"/>
      <c r="H31" s="1"/>
      <c r="I31" s="1" t="s">
        <v>14</v>
      </c>
      <c r="J31" s="1" t="s">
        <v>13</v>
      </c>
      <c r="K31" s="1"/>
      <c r="L31" s="5">
        <v>9</v>
      </c>
      <c r="M31" s="5">
        <v>9</v>
      </c>
      <c r="N31" s="5">
        <v>2</v>
      </c>
      <c r="P31" s="5">
        <v>11415</v>
      </c>
      <c r="Q31" s="5">
        <v>11282</v>
      </c>
    </row>
    <row r="32" spans="1:17" ht="12.75">
      <c r="A32">
        <f t="shared" si="2"/>
        <v>26</v>
      </c>
      <c r="C32" t="s">
        <v>52</v>
      </c>
      <c r="D32" t="s">
        <v>53</v>
      </c>
      <c r="F32" s="1"/>
      <c r="G32" s="1"/>
      <c r="H32" s="1"/>
      <c r="I32" s="1" t="s">
        <v>14</v>
      </c>
      <c r="J32" s="1" t="s">
        <v>51</v>
      </c>
      <c r="K32" s="1"/>
      <c r="L32" s="5" t="s">
        <v>29</v>
      </c>
      <c r="M32" s="5"/>
      <c r="N32" s="5"/>
      <c r="O32" s="5"/>
      <c r="P32" s="5">
        <v>4780</v>
      </c>
      <c r="Q32" s="5">
        <v>4792</v>
      </c>
    </row>
    <row r="33" spans="1:17" ht="12.75">
      <c r="A33">
        <f t="shared" si="2"/>
        <v>27</v>
      </c>
      <c r="C33" t="s">
        <v>54</v>
      </c>
      <c r="D33" t="s">
        <v>55</v>
      </c>
      <c r="F33" s="1"/>
      <c r="G33" s="1"/>
      <c r="H33" s="1"/>
      <c r="I33" s="1" t="s">
        <v>14</v>
      </c>
      <c r="J33" s="1" t="s">
        <v>51</v>
      </c>
      <c r="K33" s="1"/>
      <c r="L33" s="6">
        <v>32707</v>
      </c>
      <c r="M33" s="6">
        <v>5273</v>
      </c>
      <c r="N33" s="6">
        <v>8</v>
      </c>
      <c r="O33" s="6"/>
      <c r="P33" s="6">
        <v>46630</v>
      </c>
      <c r="Q33" s="5">
        <v>46838</v>
      </c>
    </row>
    <row r="34" spans="1:17" ht="12.75">
      <c r="A34">
        <f t="shared" si="2"/>
        <v>28</v>
      </c>
      <c r="C34" t="s">
        <v>56</v>
      </c>
      <c r="D34" t="s">
        <v>57</v>
      </c>
      <c r="F34" s="1"/>
      <c r="G34" s="1"/>
      <c r="H34" s="1"/>
      <c r="I34" s="1" t="s">
        <v>14</v>
      </c>
      <c r="J34" s="1" t="s">
        <v>51</v>
      </c>
      <c r="K34" s="1"/>
      <c r="L34" s="5">
        <v>15</v>
      </c>
      <c r="M34" s="5">
        <v>15</v>
      </c>
      <c r="N34" s="5">
        <v>2</v>
      </c>
      <c r="O34" s="5"/>
      <c r="P34" s="5">
        <v>60385</v>
      </c>
      <c r="Q34" s="5">
        <v>60156</v>
      </c>
    </row>
    <row r="35" spans="1:17" ht="12.75">
      <c r="A35">
        <f t="shared" si="2"/>
        <v>29</v>
      </c>
      <c r="C35" t="s">
        <v>58</v>
      </c>
      <c r="D35" t="s">
        <v>59</v>
      </c>
      <c r="F35" s="1"/>
      <c r="G35" s="1"/>
      <c r="H35" s="1"/>
      <c r="I35" s="1" t="s">
        <v>14</v>
      </c>
      <c r="J35" s="1" t="s">
        <v>51</v>
      </c>
      <c r="K35" s="1"/>
      <c r="L35" s="5">
        <v>49</v>
      </c>
      <c r="M35" s="5">
        <v>47</v>
      </c>
      <c r="N35" s="5">
        <v>1</v>
      </c>
      <c r="O35" s="5"/>
      <c r="P35" s="5">
        <v>38453</v>
      </c>
      <c r="Q35" s="5">
        <v>39096</v>
      </c>
    </row>
    <row r="36" spans="1:17" ht="12.75">
      <c r="A36">
        <f t="shared" si="2"/>
        <v>30</v>
      </c>
      <c r="C36" t="s">
        <v>62</v>
      </c>
      <c r="D36" t="s">
        <v>63</v>
      </c>
      <c r="F36" s="1"/>
      <c r="G36" s="1"/>
      <c r="H36" s="1"/>
      <c r="I36" s="1" t="s">
        <v>14</v>
      </c>
      <c r="J36" s="1" t="s">
        <v>64</v>
      </c>
      <c r="K36" s="1"/>
      <c r="L36" s="5" t="s">
        <v>29</v>
      </c>
      <c r="M36" s="5"/>
      <c r="N36" s="5"/>
      <c r="O36" s="5"/>
      <c r="P36" s="5">
        <v>20185</v>
      </c>
      <c r="Q36" s="5">
        <v>34076</v>
      </c>
    </row>
    <row r="37" spans="1:17" ht="12.75">
      <c r="A37">
        <f t="shared" si="2"/>
        <v>31</v>
      </c>
      <c r="C37" t="s">
        <v>65</v>
      </c>
      <c r="D37" t="s">
        <v>66</v>
      </c>
      <c r="F37" s="1"/>
      <c r="G37" s="1"/>
      <c r="H37" s="1"/>
      <c r="I37" s="1" t="s">
        <v>14</v>
      </c>
      <c r="J37" s="1" t="s">
        <v>67</v>
      </c>
      <c r="K37" s="1"/>
      <c r="L37" s="5">
        <v>26</v>
      </c>
      <c r="M37" s="5">
        <v>19</v>
      </c>
      <c r="N37" s="5">
        <v>6</v>
      </c>
      <c r="O37" s="5"/>
      <c r="P37" s="5">
        <v>77609</v>
      </c>
      <c r="Q37" s="5">
        <v>86909</v>
      </c>
    </row>
    <row r="38" spans="1:17" ht="12.75">
      <c r="A38">
        <f t="shared" si="2"/>
        <v>32</v>
      </c>
      <c r="C38" t="s">
        <v>89</v>
      </c>
      <c r="D38" t="s">
        <v>90</v>
      </c>
      <c r="F38" s="1"/>
      <c r="G38" s="1"/>
      <c r="H38" s="1"/>
      <c r="I38" s="1" t="s">
        <v>14</v>
      </c>
      <c r="J38" s="1" t="s">
        <v>70</v>
      </c>
      <c r="K38" s="1"/>
      <c r="L38" s="5">
        <v>17</v>
      </c>
      <c r="M38" s="5">
        <v>13</v>
      </c>
      <c r="N38" s="5">
        <v>10</v>
      </c>
      <c r="O38" s="5"/>
      <c r="P38" s="5">
        <v>33475</v>
      </c>
      <c r="Q38" s="5">
        <v>41504</v>
      </c>
    </row>
    <row r="39" spans="1:17" ht="12.75">
      <c r="A39">
        <f t="shared" si="2"/>
        <v>33</v>
      </c>
      <c r="C39" t="s">
        <v>91</v>
      </c>
      <c r="D39" t="s">
        <v>92</v>
      </c>
      <c r="F39" s="1"/>
      <c r="G39" s="1"/>
      <c r="H39" s="1"/>
      <c r="I39" s="1" t="s">
        <v>14</v>
      </c>
      <c r="J39" s="1" t="s">
        <v>70</v>
      </c>
      <c r="K39" s="1"/>
      <c r="L39" s="6">
        <v>23078</v>
      </c>
      <c r="M39" s="6">
        <v>6299</v>
      </c>
      <c r="N39" s="6">
        <v>63</v>
      </c>
      <c r="O39" s="6"/>
      <c r="P39" s="6">
        <v>44914</v>
      </c>
      <c r="Q39" s="5">
        <v>45604</v>
      </c>
    </row>
    <row r="40" spans="1:17" ht="12.75">
      <c r="A40">
        <f>A39+1</f>
        <v>34</v>
      </c>
      <c r="C40" t="s">
        <v>95</v>
      </c>
      <c r="D40" t="s">
        <v>96</v>
      </c>
      <c r="F40" s="1"/>
      <c r="G40" s="1"/>
      <c r="H40" s="1"/>
      <c r="I40" s="1" t="s">
        <v>14</v>
      </c>
      <c r="J40" s="1" t="s">
        <v>70</v>
      </c>
      <c r="K40" s="1"/>
      <c r="L40" s="5">
        <v>4844</v>
      </c>
      <c r="M40" s="5">
        <v>210</v>
      </c>
      <c r="N40" s="5">
        <v>51</v>
      </c>
      <c r="O40" s="5"/>
      <c r="P40" s="5">
        <v>116250</v>
      </c>
      <c r="Q40" s="5">
        <v>158399</v>
      </c>
    </row>
    <row r="41" spans="1:17" ht="12.75">
      <c r="A41">
        <f t="shared" si="2"/>
        <v>35</v>
      </c>
      <c r="C41" t="s">
        <v>97</v>
      </c>
      <c r="D41" t="s">
        <v>98</v>
      </c>
      <c r="F41" s="1"/>
      <c r="G41" s="1"/>
      <c r="H41" s="1"/>
      <c r="I41" s="1" t="s">
        <v>14</v>
      </c>
      <c r="J41" s="1" t="s">
        <v>70</v>
      </c>
      <c r="K41" s="1"/>
      <c r="L41" s="5">
        <v>34</v>
      </c>
      <c r="M41" s="5">
        <v>34</v>
      </c>
      <c r="N41" s="5">
        <v>4</v>
      </c>
      <c r="O41" s="5"/>
      <c r="P41" s="5">
        <v>21236</v>
      </c>
      <c r="Q41" s="5">
        <v>22877</v>
      </c>
    </row>
    <row r="42" spans="1:17" ht="12.75">
      <c r="A42">
        <f t="shared" si="2"/>
        <v>36</v>
      </c>
      <c r="C42" t="s">
        <v>118</v>
      </c>
      <c r="D42" t="s">
        <v>119</v>
      </c>
      <c r="F42" s="1"/>
      <c r="G42" s="1"/>
      <c r="H42" s="1"/>
      <c r="I42" s="1" t="s">
        <v>14</v>
      </c>
      <c r="J42" s="1" t="s">
        <v>105</v>
      </c>
      <c r="K42" s="1"/>
      <c r="L42" s="5">
        <v>2</v>
      </c>
      <c r="M42" s="5">
        <v>1</v>
      </c>
      <c r="N42" s="5">
        <v>10797</v>
      </c>
      <c r="O42" s="5"/>
      <c r="P42" s="5">
        <v>11031</v>
      </c>
      <c r="Q42" s="5">
        <v>13595</v>
      </c>
    </row>
    <row r="43" spans="1:17" ht="12.75">
      <c r="A43">
        <f t="shared" si="2"/>
        <v>37</v>
      </c>
      <c r="C43" t="s">
        <v>120</v>
      </c>
      <c r="D43" t="s">
        <v>121</v>
      </c>
      <c r="F43" s="1"/>
      <c r="G43" s="1"/>
      <c r="H43" s="1"/>
      <c r="I43" s="1" t="s">
        <v>14</v>
      </c>
      <c r="J43" s="1" t="s">
        <v>105</v>
      </c>
      <c r="K43" s="1"/>
      <c r="L43" s="5">
        <v>1049</v>
      </c>
      <c r="M43" s="5">
        <v>472</v>
      </c>
      <c r="N43" s="5"/>
      <c r="O43" s="5"/>
      <c r="P43" s="5">
        <v>7442</v>
      </c>
      <c r="Q43" s="5">
        <v>8241</v>
      </c>
    </row>
    <row r="44" spans="3:19" ht="12.75">
      <c r="C44" s="3" t="s">
        <v>128</v>
      </c>
      <c r="F44" s="1"/>
      <c r="G44" s="1"/>
      <c r="H44" s="1"/>
      <c r="I44" s="1"/>
      <c r="J44" s="1"/>
      <c r="K44" s="1"/>
      <c r="L44" s="5">
        <f>SUM(L27:L43)</f>
        <v>61840</v>
      </c>
      <c r="M44" s="5">
        <f>SUM(M27:M43)</f>
        <v>12762</v>
      </c>
      <c r="N44" s="5">
        <f>SUM(N27:N43)</f>
        <v>10946</v>
      </c>
      <c r="O44" s="5"/>
      <c r="P44" s="5">
        <f>SUM(P27:P43)</f>
        <v>565208</v>
      </c>
      <c r="Q44" s="5">
        <f>SUM(Q27:Q43)</f>
        <v>642595</v>
      </c>
      <c r="S44" s="11">
        <f>Q44/Q65</f>
        <v>0.32503491395814776</v>
      </c>
    </row>
    <row r="45" spans="6:17" ht="12.75">
      <c r="F45" s="1"/>
      <c r="G45" s="1"/>
      <c r="H45" s="1"/>
      <c r="I45" s="1"/>
      <c r="J45" s="1"/>
      <c r="K45" s="1"/>
      <c r="L45" s="5"/>
      <c r="M45" s="5"/>
      <c r="N45" s="5"/>
      <c r="O45" s="5"/>
      <c r="P45" s="5"/>
      <c r="Q45" s="5"/>
    </row>
    <row r="46" spans="1:17" ht="12.75">
      <c r="A46">
        <f>A43+1</f>
        <v>38</v>
      </c>
      <c r="C46" t="s">
        <v>68</v>
      </c>
      <c r="D46" t="s">
        <v>69</v>
      </c>
      <c r="F46" s="1" t="s">
        <v>21</v>
      </c>
      <c r="G46" s="1"/>
      <c r="H46" s="1"/>
      <c r="I46" s="1"/>
      <c r="J46" s="1" t="s">
        <v>70</v>
      </c>
      <c r="K46" s="1"/>
      <c r="L46" s="5">
        <v>65</v>
      </c>
      <c r="M46" s="5">
        <v>53</v>
      </c>
      <c r="N46" s="5">
        <v>4</v>
      </c>
      <c r="O46" s="5"/>
      <c r="P46" s="5">
        <v>52890</v>
      </c>
      <c r="Q46" s="5">
        <v>55351</v>
      </c>
    </row>
    <row r="47" spans="1:17" ht="12.75">
      <c r="A47">
        <f t="shared" si="2"/>
        <v>39</v>
      </c>
      <c r="C47" t="s">
        <v>103</v>
      </c>
      <c r="D47" t="s">
        <v>104</v>
      </c>
      <c r="F47" s="1" t="s">
        <v>21</v>
      </c>
      <c r="G47" s="1"/>
      <c r="H47" s="1"/>
      <c r="I47" s="1"/>
      <c r="J47" s="1" t="s">
        <v>105</v>
      </c>
      <c r="K47" s="1"/>
      <c r="L47" s="5">
        <v>9</v>
      </c>
      <c r="M47" s="5">
        <v>10</v>
      </c>
      <c r="N47" s="5">
        <v>9</v>
      </c>
      <c r="O47" s="5"/>
      <c r="P47" s="5">
        <v>31701</v>
      </c>
      <c r="Q47" s="5">
        <v>33457</v>
      </c>
    </row>
    <row r="48" spans="1:17" ht="12.75">
      <c r="A48">
        <f t="shared" si="2"/>
        <v>40</v>
      </c>
      <c r="C48" t="s">
        <v>73</v>
      </c>
      <c r="D48" t="s">
        <v>74</v>
      </c>
      <c r="F48" s="1" t="s">
        <v>70</v>
      </c>
      <c r="G48" s="7" t="s">
        <v>75</v>
      </c>
      <c r="H48" s="1"/>
      <c r="I48" s="1"/>
      <c r="J48" s="1" t="s">
        <v>70</v>
      </c>
      <c r="K48" s="1"/>
      <c r="L48" s="5">
        <v>26</v>
      </c>
      <c r="M48" s="5">
        <v>27</v>
      </c>
      <c r="N48" s="5">
        <v>24282</v>
      </c>
      <c r="O48" s="5"/>
      <c r="P48" s="5">
        <v>46056</v>
      </c>
      <c r="Q48" s="5">
        <v>47432</v>
      </c>
    </row>
    <row r="49" spans="1:17" ht="12.75">
      <c r="A49">
        <f>A48+1</f>
        <v>41</v>
      </c>
      <c r="C49" t="s">
        <v>83</v>
      </c>
      <c r="D49" t="s">
        <v>84</v>
      </c>
      <c r="F49" s="1" t="s">
        <v>26</v>
      </c>
      <c r="G49" s="1"/>
      <c r="H49" s="1"/>
      <c r="I49" s="1"/>
      <c r="J49" s="1" t="s">
        <v>70</v>
      </c>
      <c r="K49" s="1"/>
      <c r="L49" s="5">
        <v>1765</v>
      </c>
      <c r="M49" s="5">
        <v>553</v>
      </c>
      <c r="N49" s="5">
        <v>283</v>
      </c>
      <c r="O49" s="5"/>
      <c r="P49" s="5">
        <v>160435</v>
      </c>
      <c r="Q49" s="5">
        <v>162344</v>
      </c>
    </row>
    <row r="50" spans="1:17" ht="12.75">
      <c r="A50">
        <f t="shared" si="2"/>
        <v>42</v>
      </c>
      <c r="C50" t="s">
        <v>108</v>
      </c>
      <c r="D50" t="s">
        <v>109</v>
      </c>
      <c r="F50" s="1" t="s">
        <v>26</v>
      </c>
      <c r="G50" s="1"/>
      <c r="H50" s="1"/>
      <c r="I50" s="1"/>
      <c r="J50" s="1" t="s">
        <v>105</v>
      </c>
      <c r="K50" s="1"/>
      <c r="L50" s="5">
        <v>6</v>
      </c>
      <c r="M50" s="5">
        <v>3504</v>
      </c>
      <c r="N50" s="5">
        <v>26788</v>
      </c>
      <c r="O50" s="5"/>
      <c r="P50" s="5">
        <v>21950</v>
      </c>
      <c r="Q50" s="5">
        <v>22705</v>
      </c>
    </row>
    <row r="51" spans="1:17" ht="12.75">
      <c r="A51">
        <f t="shared" si="2"/>
        <v>43</v>
      </c>
      <c r="C51" t="s">
        <v>114</v>
      </c>
      <c r="D51" t="s">
        <v>115</v>
      </c>
      <c r="F51" s="1" t="s">
        <v>26</v>
      </c>
      <c r="G51" s="1"/>
      <c r="H51" s="1"/>
      <c r="I51" s="1"/>
      <c r="J51" s="1" t="s">
        <v>105</v>
      </c>
      <c r="K51" s="1"/>
      <c r="L51" s="6">
        <v>3990</v>
      </c>
      <c r="M51" s="6">
        <v>9055</v>
      </c>
      <c r="N51" s="6">
        <v>10514</v>
      </c>
      <c r="O51" s="8"/>
      <c r="P51" s="6">
        <v>7279</v>
      </c>
      <c r="Q51" s="5">
        <v>7859</v>
      </c>
    </row>
    <row r="52" spans="1:16" ht="12.75">
      <c r="A52">
        <f t="shared" si="2"/>
        <v>44</v>
      </c>
      <c r="C52" t="s">
        <v>122</v>
      </c>
      <c r="D52" t="s">
        <v>123</v>
      </c>
      <c r="F52" s="1" t="s">
        <v>26</v>
      </c>
      <c r="G52" s="1"/>
      <c r="H52" s="1"/>
      <c r="I52" s="1"/>
      <c r="J52" s="1"/>
      <c r="K52" s="1"/>
      <c r="N52">
        <v>113</v>
      </c>
      <c r="P52" s="5"/>
    </row>
    <row r="53" spans="1:17" ht="12.75">
      <c r="A53">
        <f t="shared" si="2"/>
        <v>45</v>
      </c>
      <c r="C53" t="s">
        <v>87</v>
      </c>
      <c r="D53" t="s">
        <v>88</v>
      </c>
      <c r="F53" s="1" t="s">
        <v>32</v>
      </c>
      <c r="G53" s="1"/>
      <c r="H53" s="1"/>
      <c r="I53" s="1"/>
      <c r="J53" s="1" t="s">
        <v>70</v>
      </c>
      <c r="K53" s="1"/>
      <c r="L53" s="6">
        <v>17869</v>
      </c>
      <c r="M53" s="6">
        <v>54630</v>
      </c>
      <c r="N53" s="6">
        <v>64358</v>
      </c>
      <c r="O53" s="6"/>
      <c r="P53" s="6">
        <v>32950</v>
      </c>
      <c r="Q53" s="5">
        <v>31032</v>
      </c>
    </row>
    <row r="54" spans="3:19" ht="12.75">
      <c r="C54" s="3" t="s">
        <v>128</v>
      </c>
      <c r="F54" s="1"/>
      <c r="G54" s="1"/>
      <c r="H54" s="1"/>
      <c r="I54" s="1"/>
      <c r="J54" s="1"/>
      <c r="K54" s="1"/>
      <c r="L54" s="6">
        <f>SUM(L46:L53)</f>
        <v>23730</v>
      </c>
      <c r="M54" s="6">
        <f>SUM(M46:M53)</f>
        <v>67832</v>
      </c>
      <c r="N54" s="6">
        <f>SUM(N46:N53)</f>
        <v>126351</v>
      </c>
      <c r="O54" s="6"/>
      <c r="P54" s="6">
        <f>SUM(P46:P53)</f>
        <v>353261</v>
      </c>
      <c r="Q54" s="6">
        <f>SUM(Q46:Q53)</f>
        <v>360180</v>
      </c>
      <c r="S54" s="11">
        <f>Q54/Q65</f>
        <v>0.18218485252677918</v>
      </c>
    </row>
    <row r="55" spans="6:17" ht="12.75">
      <c r="F55" s="1"/>
      <c r="G55" s="1"/>
      <c r="H55" s="1"/>
      <c r="I55" s="1"/>
      <c r="J55" s="1"/>
      <c r="K55" s="1"/>
      <c r="L55" s="6"/>
      <c r="M55" s="6"/>
      <c r="N55" s="6"/>
      <c r="O55" s="6"/>
      <c r="P55" s="6"/>
      <c r="Q55" s="5"/>
    </row>
    <row r="56" spans="1:17" ht="12.75">
      <c r="A56">
        <f>A53+1</f>
        <v>46</v>
      </c>
      <c r="C56" t="s">
        <v>37</v>
      </c>
      <c r="D56" t="s">
        <v>38</v>
      </c>
      <c r="F56" s="1"/>
      <c r="G56" s="1"/>
      <c r="H56" s="1"/>
      <c r="I56" s="1"/>
      <c r="J56" s="1" t="s">
        <v>13</v>
      </c>
      <c r="K56" s="1"/>
      <c r="L56" s="5" t="s">
        <v>29</v>
      </c>
      <c r="M56" s="5"/>
      <c r="N56" s="5"/>
      <c r="O56" s="5"/>
      <c r="P56" s="5">
        <v>226</v>
      </c>
      <c r="Q56" s="5">
        <v>223</v>
      </c>
    </row>
    <row r="57" spans="1:16" ht="12.75">
      <c r="A57">
        <f t="shared" si="2"/>
        <v>47</v>
      </c>
      <c r="C57" t="s">
        <v>60</v>
      </c>
      <c r="D57" t="s">
        <v>61</v>
      </c>
      <c r="F57" s="1"/>
      <c r="G57" s="1"/>
      <c r="H57" s="1"/>
      <c r="I57" s="1"/>
      <c r="J57" s="1" t="s">
        <v>51</v>
      </c>
      <c r="K57" s="1"/>
      <c r="L57" s="5">
        <v>2</v>
      </c>
      <c r="M57" s="5">
        <v>1</v>
      </c>
      <c r="N57" s="5">
        <v>1</v>
      </c>
      <c r="O57" s="5"/>
      <c r="P57" s="5">
        <v>4591</v>
      </c>
    </row>
    <row r="58" spans="1:17" ht="12.75">
      <c r="A58">
        <f>A57+1</f>
        <v>48</v>
      </c>
      <c r="C58" t="s">
        <v>93</v>
      </c>
      <c r="D58" t="s">
        <v>94</v>
      </c>
      <c r="F58" s="1"/>
      <c r="G58" s="1"/>
      <c r="H58" s="1"/>
      <c r="I58" s="1"/>
      <c r="J58" s="1" t="s">
        <v>70</v>
      </c>
      <c r="K58" s="1"/>
      <c r="L58" s="5">
        <v>416</v>
      </c>
      <c r="M58" s="5">
        <v>467</v>
      </c>
      <c r="N58" s="5">
        <v>114</v>
      </c>
      <c r="O58" s="5"/>
      <c r="P58" s="5">
        <v>175223</v>
      </c>
      <c r="Q58" s="5">
        <v>173961</v>
      </c>
    </row>
    <row r="59" spans="1:17" ht="12.75">
      <c r="A59">
        <f t="shared" si="2"/>
        <v>49</v>
      </c>
      <c r="C59" t="s">
        <v>99</v>
      </c>
      <c r="D59" t="s">
        <v>100</v>
      </c>
      <c r="F59" s="1"/>
      <c r="G59" s="1"/>
      <c r="H59" s="1"/>
      <c r="I59" s="1"/>
      <c r="J59" s="1" t="s">
        <v>70</v>
      </c>
      <c r="K59" s="1"/>
      <c r="L59" s="5">
        <v>11</v>
      </c>
      <c r="M59" s="5">
        <v>11</v>
      </c>
      <c r="N59" s="5">
        <v>10</v>
      </c>
      <c r="O59" s="5"/>
      <c r="P59" s="5">
        <v>10297</v>
      </c>
      <c r="Q59" s="5">
        <v>10491</v>
      </c>
    </row>
    <row r="60" spans="1:17" ht="12.75">
      <c r="A60">
        <f>A59+1</f>
        <v>50</v>
      </c>
      <c r="C60" t="s">
        <v>101</v>
      </c>
      <c r="D60" t="s">
        <v>102</v>
      </c>
      <c r="F60" s="1"/>
      <c r="G60" s="1"/>
      <c r="H60" s="1"/>
      <c r="I60" s="1"/>
      <c r="J60" s="1" t="s">
        <v>70</v>
      </c>
      <c r="K60" s="1"/>
      <c r="L60" s="5">
        <v>83</v>
      </c>
      <c r="M60" s="5">
        <v>112</v>
      </c>
      <c r="N60" s="5">
        <v>40</v>
      </c>
      <c r="O60" s="5"/>
      <c r="P60" s="5">
        <v>98451</v>
      </c>
      <c r="Q60" s="5">
        <v>86308</v>
      </c>
    </row>
    <row r="61" spans="1:16" ht="12.75">
      <c r="A61">
        <f t="shared" si="2"/>
        <v>51</v>
      </c>
      <c r="C61" t="s">
        <v>124</v>
      </c>
      <c r="D61" t="s">
        <v>125</v>
      </c>
      <c r="F61" s="1"/>
      <c r="G61" s="1"/>
      <c r="H61" s="1"/>
      <c r="I61" s="1"/>
      <c r="J61" s="1"/>
      <c r="K61" s="1"/>
      <c r="L61" s="5" t="s">
        <v>29</v>
      </c>
      <c r="M61" s="5"/>
      <c r="N61" s="5"/>
      <c r="O61" s="5"/>
      <c r="P61" s="5"/>
    </row>
    <row r="62" spans="3:19" ht="12.75">
      <c r="C62" s="3" t="s">
        <v>128</v>
      </c>
      <c r="F62" s="1"/>
      <c r="G62" s="1"/>
      <c r="H62" s="1"/>
      <c r="I62" s="1"/>
      <c r="J62" s="1"/>
      <c r="K62" s="1"/>
      <c r="L62" s="5">
        <f>SUM(L56:L61)</f>
        <v>512</v>
      </c>
      <c r="M62" s="5">
        <f>SUM(M56:M61)</f>
        <v>591</v>
      </c>
      <c r="N62" s="5">
        <f>SUM(N56:N61)</f>
        <v>165</v>
      </c>
      <c r="O62" s="5"/>
      <c r="P62" s="5">
        <f>SUM(P56:P61)</f>
        <v>288788</v>
      </c>
      <c r="Q62" s="5">
        <f>SUM(Q56:Q61)</f>
        <v>270983</v>
      </c>
      <c r="S62" s="11">
        <f>Q62/Q65</f>
        <v>0.13706757147055418</v>
      </c>
    </row>
    <row r="63" spans="6:16" ht="12.75">
      <c r="F63" s="1"/>
      <c r="G63" s="1"/>
      <c r="H63" s="1"/>
      <c r="I63" s="1"/>
      <c r="J63" s="1"/>
      <c r="K63" s="1"/>
      <c r="P63" s="5"/>
    </row>
    <row r="64" spans="3:16" ht="12.75">
      <c r="C64" t="s">
        <v>126</v>
      </c>
      <c r="F64" s="1">
        <f>COUNTA(F5:F61)</f>
        <v>28</v>
      </c>
      <c r="G64" s="1"/>
      <c r="H64" s="1"/>
      <c r="I64" s="1">
        <f>COUNTA(I5:I61)</f>
        <v>37</v>
      </c>
      <c r="J64" s="1">
        <f>COUNTA(J5:J61)</f>
        <v>49</v>
      </c>
      <c r="K64" s="1"/>
      <c r="P64" s="5"/>
    </row>
    <row r="65" spans="3:19" ht="12.75">
      <c r="C65" t="s">
        <v>127</v>
      </c>
      <c r="F65" s="1"/>
      <c r="G65" s="1"/>
      <c r="H65" s="1"/>
      <c r="I65" s="1"/>
      <c r="J65" s="1"/>
      <c r="K65" s="1"/>
      <c r="L65" s="5">
        <f>L25+L44+L54+L62</f>
        <v>327703</v>
      </c>
      <c r="M65" s="5">
        <f>M25+M44+M54+M62</f>
        <v>492519</v>
      </c>
      <c r="N65" s="5">
        <f>N25+N44+N54+N62</f>
        <v>619666</v>
      </c>
      <c r="O65" s="5"/>
      <c r="P65" s="5">
        <f>P25+P44+P54+P62</f>
        <v>1771566</v>
      </c>
      <c r="Q65" s="5">
        <f>Q25+Q44+Q54+Q62</f>
        <v>1977003</v>
      </c>
      <c r="S65" s="11">
        <f>SUM(S5:S64)</f>
        <v>1</v>
      </c>
    </row>
    <row r="66" spans="6:16" ht="12.75">
      <c r="F66" s="1" t="s">
        <v>29</v>
      </c>
      <c r="G66" s="1"/>
      <c r="H66" s="1"/>
      <c r="I66" s="1"/>
      <c r="J66" s="1"/>
      <c r="K66" s="1"/>
      <c r="L66" s="9">
        <f>L65/P65</f>
        <v>0.18497927822051224</v>
      </c>
      <c r="M66" s="9">
        <f>M65/Q65</f>
        <v>0.2491240529225297</v>
      </c>
      <c r="N66" s="9">
        <f>N65/Q65</f>
        <v>0.31343705598828125</v>
      </c>
      <c r="P66" s="5" t="s">
        <v>29</v>
      </c>
    </row>
  </sheetData>
  <mergeCells count="6">
    <mergeCell ref="T2:U2"/>
    <mergeCell ref="W2:X2"/>
    <mergeCell ref="F2:G2"/>
    <mergeCell ref="I2:J2"/>
    <mergeCell ref="L2:N2"/>
    <mergeCell ref="P2:Q2"/>
  </mergeCells>
  <printOptions gridLines="1" horizontalCentered="1"/>
  <pageMargins left="0.5" right="0.5" top="0.5" bottom="0.75" header="0.5" footer="0.5"/>
  <pageSetup fitToHeight="2" fitToWidth="1" horizontalDpi="600" verticalDpi="600" orientation="landscape" scale="85" r:id="rId1"/>
  <headerFooter alignWithMargins="0">
    <oddFooter>&amp;LIRP Records in SAFER - Sheet 3&amp;C&amp;P&amp;R&amp;D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E11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9.8515625" style="0" customWidth="1"/>
    <col min="4" max="4" width="11.8515625" style="0" customWidth="1"/>
    <col min="8" max="8" width="20.00390625" style="12" customWidth="1"/>
    <col min="9" max="9" width="15.57421875" style="12" customWidth="1"/>
  </cols>
  <sheetData>
    <row r="2" spans="2:5" ht="12.75">
      <c r="B2" t="s">
        <v>139</v>
      </c>
      <c r="C2" t="s">
        <v>137</v>
      </c>
      <c r="D2" t="s">
        <v>140</v>
      </c>
      <c r="E2" t="s">
        <v>129</v>
      </c>
    </row>
    <row r="3" spans="2:5" ht="12.75">
      <c r="B3" t="s">
        <v>142</v>
      </c>
      <c r="C3">
        <v>6</v>
      </c>
      <c r="D3" s="5">
        <v>80731</v>
      </c>
      <c r="E3" s="11">
        <v>0.041</v>
      </c>
    </row>
    <row r="4" spans="2:5" ht="12.75">
      <c r="B4" t="s">
        <v>143</v>
      </c>
      <c r="C4">
        <v>5</v>
      </c>
      <c r="D4" s="5">
        <v>150882</v>
      </c>
      <c r="E4" s="11">
        <v>0.076</v>
      </c>
    </row>
    <row r="5" spans="2:5" ht="12.75">
      <c r="B5" t="s">
        <v>144</v>
      </c>
      <c r="C5">
        <v>1</v>
      </c>
      <c r="D5" s="5">
        <v>34076</v>
      </c>
      <c r="E5" s="11">
        <v>0.017</v>
      </c>
    </row>
    <row r="6" spans="2:5" ht="12.75">
      <c r="B6" t="s">
        <v>145</v>
      </c>
      <c r="C6">
        <v>1</v>
      </c>
      <c r="D6" s="5">
        <v>86909</v>
      </c>
      <c r="E6" s="11">
        <v>0.044</v>
      </c>
    </row>
    <row r="7" spans="2:5" ht="12.75">
      <c r="B7" t="s">
        <v>146</v>
      </c>
      <c r="C7">
        <v>2</v>
      </c>
      <c r="D7" s="5">
        <v>41698</v>
      </c>
      <c r="E7" s="11">
        <v>0.021</v>
      </c>
    </row>
    <row r="8" spans="2:5" ht="12.75">
      <c r="B8" t="s">
        <v>127</v>
      </c>
      <c r="C8">
        <f>SUM(C3:C7)</f>
        <v>15</v>
      </c>
      <c r="D8" s="5">
        <f>SUM(D3:D7)</f>
        <v>394296</v>
      </c>
      <c r="E8" s="11">
        <f>SUM(E3:E7)</f>
        <v>0.19899999999999998</v>
      </c>
    </row>
    <row r="9" spans="4:5" ht="12.75">
      <c r="D9" s="5"/>
      <c r="E9" s="11"/>
    </row>
    <row r="10" spans="2:5" ht="12.75">
      <c r="B10" t="s">
        <v>141</v>
      </c>
      <c r="D10" s="5"/>
      <c r="E10" s="11"/>
    </row>
    <row r="11" spans="2:5" ht="12.75">
      <c r="B11" t="s">
        <v>147</v>
      </c>
      <c r="C11">
        <v>6</v>
      </c>
      <c r="D11" s="5">
        <v>296828</v>
      </c>
      <c r="E11" s="11">
        <v>0.15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IRP Records in SAFER</dc:title>
  <dc:subject/>
  <dc:creator>Joe Foster</dc:creator>
  <cp:keywords/>
  <dc:description/>
  <cp:lastModifiedBy>houj</cp:lastModifiedBy>
  <cp:lastPrinted>2006-06-27T14:41:20Z</cp:lastPrinted>
  <dcterms:created xsi:type="dcterms:W3CDTF">2006-06-22T17:39:53Z</dcterms:created>
  <dcterms:modified xsi:type="dcterms:W3CDTF">2006-08-30T19:06:30Z</dcterms:modified>
  <cp:category/>
  <cp:version/>
  <cp:contentType/>
  <cp:contentStatus/>
</cp:coreProperties>
</file>