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65" windowHeight="6870" activeTab="4"/>
  </bookViews>
  <sheets>
    <sheet name="Charts" sheetId="1" r:id="rId1"/>
    <sheet name="SST's" sheetId="2" r:id="rId2"/>
    <sheet name="Analysis" sheetId="3" r:id="rId3"/>
    <sheet name="Anomalies" sheetId="4" r:id="rId4"/>
    <sheet name="More Charts" sheetId="5" r:id="rId5"/>
    <sheet name="Cutouts" sheetId="6" r:id="rId6"/>
  </sheets>
  <definedNames/>
  <calcPr fullCalcOnLoad="1"/>
</workbook>
</file>

<file path=xl/sharedStrings.xml><?xml version="1.0" encoding="utf-8"?>
<sst xmlns="http://schemas.openxmlformats.org/spreadsheetml/2006/main" count="757" uniqueCount="61">
  <si>
    <t>DJF</t>
  </si>
  <si>
    <t>JFM</t>
  </si>
  <si>
    <t>FMA</t>
  </si>
  <si>
    <t>MAM</t>
  </si>
  <si>
    <t>AMJ</t>
  </si>
  <si>
    <t>MJJ</t>
  </si>
  <si>
    <t>JJA</t>
  </si>
  <si>
    <t>JAS</t>
  </si>
  <si>
    <t>ASO</t>
  </si>
  <si>
    <t>SON</t>
  </si>
  <si>
    <t>OND</t>
  </si>
  <si>
    <t>NDJ</t>
  </si>
  <si>
    <t>Departure from Normal</t>
  </si>
  <si>
    <t>Running means of three-month averages</t>
  </si>
  <si>
    <t>Year</t>
  </si>
  <si>
    <t>Running mean temperature</t>
  </si>
  <si>
    <t>Temperature Data</t>
  </si>
  <si>
    <t>Average during Period</t>
  </si>
  <si>
    <t>Normal (1921-1950)</t>
  </si>
  <si>
    <t>TPM</t>
  </si>
  <si>
    <t>Prevailing</t>
  </si>
  <si>
    <t>delta-T</t>
  </si>
  <si>
    <t>delta-P</t>
  </si>
  <si>
    <t>1957-1958</t>
  </si>
  <si>
    <t>1963-1964</t>
  </si>
  <si>
    <t>1965-1966</t>
  </si>
  <si>
    <t>1968-1969</t>
  </si>
  <si>
    <t>1969-1970</t>
  </si>
  <si>
    <t>1972-1973</t>
  </si>
  <si>
    <t>1976-1977</t>
  </si>
  <si>
    <t>1977-1978</t>
  </si>
  <si>
    <t>1982-1983</t>
  </si>
  <si>
    <t>1986-1988</t>
  </si>
  <si>
    <t>1991-1992</t>
  </si>
  <si>
    <t>1994-1995</t>
  </si>
  <si>
    <t>1997-1998</t>
  </si>
  <si>
    <t>2002-2003</t>
  </si>
  <si>
    <t>1950-1951</t>
  </si>
  <si>
    <t>1954-1957</t>
  </si>
  <si>
    <t>1961-1962</t>
  </si>
  <si>
    <t>1964-1965</t>
  </si>
  <si>
    <t>1967-1968</t>
  </si>
  <si>
    <t>1970-1972</t>
  </si>
  <si>
    <t>1973-1974</t>
  </si>
  <si>
    <t>1974-1976</t>
  </si>
  <si>
    <t>1983-1984</t>
  </si>
  <si>
    <t>1988-1989</t>
  </si>
  <si>
    <t>1995-1996</t>
  </si>
  <si>
    <t>1998-2000</t>
  </si>
  <si>
    <t>1985-1986</t>
  </si>
  <si>
    <t>2000-2001</t>
  </si>
  <si>
    <t>TPM (1982, JJA)</t>
  </si>
  <si>
    <t>TPM (1982, NDJ)</t>
  </si>
  <si>
    <t>TPM (1983, MAM)</t>
  </si>
  <si>
    <t>TPM (1983, DJF)</t>
  </si>
  <si>
    <t>TPM (1982, SON)</t>
  </si>
  <si>
    <t>TPM (1982, JAS)</t>
  </si>
  <si>
    <t>TPM (1982, ASO)</t>
  </si>
  <si>
    <t>TPM (1982, OND)</t>
  </si>
  <si>
    <t>TPM (1983, JFM)</t>
  </si>
  <si>
    <t>TPM (1983, FMA)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</si>
</sst>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8"/>
      <color indexed="8"/>
      <name val="Verdana"/>
      <family val="0"/>
    </font>
    <font>
      <sz val="9"/>
      <color indexed="8"/>
      <name val="Verdana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3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b/>
      <vertAlign val="superscript"/>
      <sz val="8"/>
      <color indexed="8"/>
      <name val="Verdana"/>
      <family val="0"/>
    </font>
    <font>
      <b/>
      <sz val="9"/>
      <color indexed="8"/>
      <name val="Verdana"/>
      <family val="0"/>
    </font>
    <font>
      <b/>
      <vertAlign val="superscript"/>
      <sz val="9"/>
      <color indexed="8"/>
      <name val="Verdana"/>
      <family val="0"/>
    </font>
    <font>
      <vertAlign val="subscript"/>
      <sz val="10"/>
      <color indexed="8"/>
      <name val="Arial"/>
      <family val="0"/>
    </font>
    <font>
      <vertAlign val="superscript"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0" borderId="10" xfId="0" applyFont="1" applyFill="1" applyBorder="1" applyAlignment="1">
      <alignment horizontal="center"/>
    </xf>
    <xf numFmtId="164" fontId="1" fillId="2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4a. Mean Annual Temperatures at Nashville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7625"/>
          <c:w val="0.9465"/>
          <c:h val="0.676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Charts!$A$74:$A$132</c:f>
              <c:numCache/>
            </c:numRef>
          </c:cat>
          <c:val>
            <c:numRef>
              <c:f>Charts!$B$74:$B$132</c:f>
              <c:numCache/>
            </c:numRef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Charts!$A$74:$A$132</c:f>
              <c:numCache/>
            </c:numRef>
          </c:cat>
          <c:val>
            <c:numRef>
              <c:f>Charts!$E$74:$E$132</c:f>
              <c:numCache/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autoZero"/>
        <c:auto val="1"/>
        <c:lblOffset val="20"/>
        <c:tickLblSkip val="5"/>
        <c:noMultiLvlLbl val="0"/>
      </c:catAx>
      <c:valAx>
        <c:axId val="31008435"/>
        <c:scaling>
          <c:orientation val="minMax"/>
          <c:min val="5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8. Average precipitation departures from normal during La Nina events</a:t>
            </a:r>
          </a:p>
        </c:rich>
      </c:tx>
      <c:layout>
        <c:manualLayout>
          <c:xMode val="factor"/>
          <c:yMode val="factor"/>
          <c:x val="-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231"/>
          <c:w val="0.87975"/>
          <c:h val="0.73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Anomalies!$A$17:$A$31</c:f>
              <c:strCache/>
            </c:strRef>
          </c:cat>
          <c:val>
            <c:numRef>
              <c:f>Anomalies!$D$17:$D$31</c:f>
              <c:numCache/>
            </c:numRef>
          </c:val>
        </c:ser>
        <c:axId val="4695002"/>
        <c:axId val="4225501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Anomalies!$E$17:$E$31</c:f>
              <c:numCache/>
            </c:numRef>
          </c:val>
          <c:smooth val="0"/>
        </c:ser>
        <c:axId val="44750852"/>
        <c:axId val="104485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55019"/>
        <c:crosses val="autoZero"/>
        <c:auto val="0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Absolute departure from normal (%)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5002"/>
        <c:crossesAt val="1"/>
        <c:crossBetween val="between"/>
        <c:dispUnits/>
      </c:valAx>
      <c:catAx>
        <c:axId val="44750852"/>
        <c:scaling>
          <c:orientation val="minMax"/>
        </c:scaling>
        <c:axPos val="b"/>
        <c:delete val="1"/>
        <c:majorTickMark val="out"/>
        <c:minorTickMark val="none"/>
        <c:tickLblPos val="nextTo"/>
        <c:crossAx val="104485"/>
        <c:crosses val="autoZero"/>
        <c:auto val="0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delete val="1"/>
        <c:majorTickMark val="out"/>
        <c:minorTickMark val="none"/>
        <c:tickLblPos val="nextTo"/>
        <c:crossAx val="44750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475"/>
          <c:w val="0.92775"/>
          <c:h val="0.8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numRef>
              <c:f>'More Charts'!$A$30:$A$41</c:f>
              <c:numCache/>
            </c:numRef>
          </c:cat>
          <c:val>
            <c:numRef>
              <c:f>'More Charts'!$B$30:$B$41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'More Charts'!$A$30:$A$41</c:f>
              <c:numCache/>
            </c:numRef>
          </c:cat>
          <c:val>
            <c:numRef>
              <c:f>'More Charts'!$C$30:$C$41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'More Charts'!$D$30:$D$41</c:f>
              <c:numCache/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Figure 4. Climate history for the 1982-83 El Nino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  <c:max val="59.6"/>
          <c:min val="57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mean temperature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1982-83 El Nino Temperature Cycle (as shown in Figure 3)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40575"/>
          <c:w val="0.91225"/>
          <c:h val="0.5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'More Charts'!$B$43:$B$52</c:f>
              <c:strCache/>
            </c:strRef>
          </c:cat>
          <c:val>
            <c:numRef>
              <c:f>'More Charts'!$A$43:$A$52</c:f>
              <c:numCache/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auto val="1"/>
        <c:lblOffset val="100"/>
        <c:tickLblSkip val="3"/>
        <c:noMultiLvlLbl val="0"/>
      </c:catAx>
      <c:valAx>
        <c:axId val="14438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2375"/>
          <c:w val="0.91125"/>
          <c:h val="0.8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'More Charts'!$B$1</c:f>
              <c:strCache>
                <c:ptCount val="1"/>
                <c:pt idx="0">
                  <c:v>Departure from Normal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'More Charts'!$A$2:$A$11</c:f>
              <c:strCache/>
            </c:strRef>
          </c:cat>
          <c:val>
            <c:numRef>
              <c:f>'More Charts'!$B$2:$B$11</c:f>
              <c:numCache/>
            </c:numRef>
          </c:val>
        </c:ser>
        <c:axId val="62835522"/>
        <c:axId val="28648787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'More Charts'!$C$2:$C$11</c:f>
              <c:numCache/>
            </c:numRef>
          </c:val>
          <c:smooth val="0"/>
        </c:ser>
        <c:axId val="56512492"/>
        <c:axId val="38850381"/>
      </c:lineChart>
      <c:catAx>
        <c:axId val="62835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Fig. 3. Three-period running means (See TPM data in Table 13, Appendix 1)</a:t>
                </a:r>
              </a:p>
            </c:rich>
          </c:tx>
          <c:layout>
            <c:manualLayout>
              <c:xMode val="factor"/>
              <c:yMode val="factor"/>
              <c:x val="0.25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8648787"/>
        <c:crosses val="autoZero"/>
        <c:auto val="0"/>
        <c:lblOffset val="100"/>
        <c:tickLblSkip val="1"/>
        <c:noMultiLvlLbl val="0"/>
      </c:catAx>
      <c:valAx>
        <c:axId val="28648787"/>
        <c:scaling>
          <c:orientation val="minMax"/>
          <c:min val="-3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522"/>
        <c:crossesAt val="1"/>
        <c:crossBetween val="between"/>
        <c:dispUnits/>
      </c:valAx>
      <c:catAx>
        <c:axId val="56512492"/>
        <c:scaling>
          <c:orientation val="minMax"/>
        </c:scaling>
        <c:axPos val="b"/>
        <c:delete val="1"/>
        <c:majorTickMark val="out"/>
        <c:minorTickMark val="none"/>
        <c:tickLblPos val="nextTo"/>
        <c:crossAx val="38850381"/>
        <c:crosses val="autoZero"/>
        <c:auto val="0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delete val="1"/>
        <c:majorTickMark val="out"/>
        <c:minorTickMark val="none"/>
        <c:tickLblPos val="nextTo"/>
        <c:crossAx val="565124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4b. Five-Year Running Mean Temperature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7625"/>
          <c:w val="0.9465"/>
          <c:h val="0.6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Charts!$C$74:$C$132</c:f>
              <c:numCache/>
            </c:numRef>
          </c:cat>
          <c:val>
            <c:numRef>
              <c:f>Charts!$D$74:$D$132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Charts!$C$74:$C$132</c:f>
              <c:numCache/>
            </c:numRef>
          </c:cat>
          <c:val>
            <c:numRef>
              <c:f>Charts!$E$74:$E$132</c:f>
              <c:numCache/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At val="57"/>
        <c:auto val="1"/>
        <c:lblOffset val="20"/>
        <c:tickLblSkip val="5"/>
        <c:noMultiLvlLbl val="0"/>
      </c:catAx>
      <c:valAx>
        <c:axId val="28655277"/>
        <c:scaling>
          <c:orientation val="minMax"/>
          <c:max val="63"/>
          <c:min val="5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4c. Annual Precipitation at Nashville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7625"/>
          <c:w val="0.9465"/>
          <c:h val="0.676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Charts!$N$74:$N$132</c:f>
              <c:numCache/>
            </c:numRef>
          </c:cat>
          <c:val>
            <c:numRef>
              <c:f>Charts!$O$74:$O$132</c:f>
              <c:numCache/>
            </c:numRef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Charts!$N$74:$N$132</c:f>
              <c:numCache/>
            </c:numRef>
          </c:cat>
          <c:val>
            <c:numRef>
              <c:f>Charts!$R$74:$R$132</c:f>
              <c:numCache/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autoZero"/>
        <c:auto val="1"/>
        <c:lblOffset val="20"/>
        <c:tickLblSkip val="5"/>
        <c:noMultiLvlLbl val="0"/>
      </c:catAx>
      <c:valAx>
        <c:axId val="39376071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4d. Five-Year Running Mean Annual Precipitation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7625"/>
          <c:w val="0.9465"/>
          <c:h val="0.6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Charts!$P$74:$P$132</c:f>
              <c:numCache/>
            </c:numRef>
          </c:cat>
          <c:val>
            <c:numRef>
              <c:f>Charts!$Q$74:$Q$132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Charts!$P$74:$P$132</c:f>
              <c:numCache/>
            </c:numRef>
          </c:cat>
          <c:val>
            <c:numRef>
              <c:f>Charts!$R$74:$R$132</c:f>
              <c:numCache/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At val="30"/>
        <c:auto val="1"/>
        <c:lblOffset val="20"/>
        <c:tickLblSkip val="5"/>
        <c:noMultiLvlLbl val="0"/>
      </c:catAx>
      <c:valAx>
        <c:axId val="35345153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1. Sea Surface Temperature Anomalies of at Least |0.5</a:t>
            </a:r>
            <a:r>
              <a:rPr lang="en-US" cap="none" sz="8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F|</a:t>
            </a:r>
          </a:p>
        </c:rich>
      </c:tx>
      <c:layout>
        <c:manualLayout>
          <c:xMode val="factor"/>
          <c:yMode val="factor"/>
          <c:x val="0.08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4275"/>
          <c:w val="0.9465"/>
          <c:h val="0.7097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'SST''s'!$A$1:$A$648</c:f>
              <c:numCache>
                <c:ptCount val="648"/>
                <c:pt idx="0">
                  <c:v>1950</c:v>
                </c:pt>
                <c:pt idx="1">
                  <c:v>1950</c:v>
                </c:pt>
                <c:pt idx="2">
                  <c:v>1950</c:v>
                </c:pt>
                <c:pt idx="3">
                  <c:v>1950</c:v>
                </c:pt>
                <c:pt idx="4">
                  <c:v>1950</c:v>
                </c:pt>
                <c:pt idx="5">
                  <c:v>1950</c:v>
                </c:pt>
                <c:pt idx="6">
                  <c:v>1950</c:v>
                </c:pt>
                <c:pt idx="7">
                  <c:v>1950</c:v>
                </c:pt>
                <c:pt idx="8">
                  <c:v>1950</c:v>
                </c:pt>
                <c:pt idx="9">
                  <c:v>1950</c:v>
                </c:pt>
                <c:pt idx="10">
                  <c:v>1950</c:v>
                </c:pt>
                <c:pt idx="11">
                  <c:v>1950</c:v>
                </c:pt>
                <c:pt idx="12">
                  <c:v>1951</c:v>
                </c:pt>
                <c:pt idx="13">
                  <c:v>1951</c:v>
                </c:pt>
                <c:pt idx="14">
                  <c:v>1951</c:v>
                </c:pt>
                <c:pt idx="24">
                  <c:v>1952</c:v>
                </c:pt>
                <c:pt idx="36">
                  <c:v>1953</c:v>
                </c:pt>
                <c:pt idx="48">
                  <c:v>1954</c:v>
                </c:pt>
                <c:pt idx="51">
                  <c:v>1954</c:v>
                </c:pt>
                <c:pt idx="52">
                  <c:v>1954</c:v>
                </c:pt>
                <c:pt idx="53">
                  <c:v>1954</c:v>
                </c:pt>
                <c:pt idx="54">
                  <c:v>1954</c:v>
                </c:pt>
                <c:pt idx="55">
                  <c:v>1954</c:v>
                </c:pt>
                <c:pt idx="56">
                  <c:v>1954</c:v>
                </c:pt>
                <c:pt idx="57">
                  <c:v>1954</c:v>
                </c:pt>
                <c:pt idx="58">
                  <c:v>1954</c:v>
                </c:pt>
                <c:pt idx="59">
                  <c:v>1954</c:v>
                </c:pt>
                <c:pt idx="60">
                  <c:v>1955</c:v>
                </c:pt>
                <c:pt idx="61">
                  <c:v>1955</c:v>
                </c:pt>
                <c:pt idx="62">
                  <c:v>1955</c:v>
                </c:pt>
                <c:pt idx="63">
                  <c:v>1955</c:v>
                </c:pt>
                <c:pt idx="64">
                  <c:v>1955</c:v>
                </c:pt>
                <c:pt idx="65">
                  <c:v>1955</c:v>
                </c:pt>
                <c:pt idx="66">
                  <c:v>1955</c:v>
                </c:pt>
                <c:pt idx="67">
                  <c:v>1955</c:v>
                </c:pt>
                <c:pt idx="68">
                  <c:v>1955</c:v>
                </c:pt>
                <c:pt idx="69">
                  <c:v>1955</c:v>
                </c:pt>
                <c:pt idx="70">
                  <c:v>1955</c:v>
                </c:pt>
                <c:pt idx="71">
                  <c:v>1955</c:v>
                </c:pt>
                <c:pt idx="72">
                  <c:v>1956</c:v>
                </c:pt>
                <c:pt idx="73">
                  <c:v>1956</c:v>
                </c:pt>
                <c:pt idx="74">
                  <c:v>1956</c:v>
                </c:pt>
                <c:pt idx="75">
                  <c:v>1956</c:v>
                </c:pt>
                <c:pt idx="76">
                  <c:v>1956</c:v>
                </c:pt>
                <c:pt idx="77">
                  <c:v>1956</c:v>
                </c:pt>
                <c:pt idx="78">
                  <c:v>1956</c:v>
                </c:pt>
                <c:pt idx="79">
                  <c:v>1956</c:v>
                </c:pt>
                <c:pt idx="80">
                  <c:v>1956</c:v>
                </c:pt>
                <c:pt idx="81">
                  <c:v>1956</c:v>
                </c:pt>
                <c:pt idx="82">
                  <c:v>1956</c:v>
                </c:pt>
                <c:pt idx="83">
                  <c:v>1956</c:v>
                </c:pt>
                <c:pt idx="84">
                  <c:v>1957</c:v>
                </c:pt>
                <c:pt idx="87">
                  <c:v>1957</c:v>
                </c:pt>
                <c:pt idx="88">
                  <c:v>1957</c:v>
                </c:pt>
                <c:pt idx="89">
                  <c:v>1957</c:v>
                </c:pt>
                <c:pt idx="90">
                  <c:v>1957</c:v>
                </c:pt>
                <c:pt idx="91">
                  <c:v>1957</c:v>
                </c:pt>
                <c:pt idx="92">
                  <c:v>1957</c:v>
                </c:pt>
                <c:pt idx="93">
                  <c:v>1957</c:v>
                </c:pt>
                <c:pt idx="94">
                  <c:v>1957</c:v>
                </c:pt>
                <c:pt idx="95">
                  <c:v>1957</c:v>
                </c:pt>
                <c:pt idx="96">
                  <c:v>1958</c:v>
                </c:pt>
                <c:pt idx="97">
                  <c:v>1958</c:v>
                </c:pt>
                <c:pt idx="98">
                  <c:v>1958</c:v>
                </c:pt>
                <c:pt idx="99">
                  <c:v>1958</c:v>
                </c:pt>
                <c:pt idx="100">
                  <c:v>1958</c:v>
                </c:pt>
                <c:pt idx="101">
                  <c:v>1958</c:v>
                </c:pt>
                <c:pt idx="108">
                  <c:v>1959</c:v>
                </c:pt>
                <c:pt idx="120">
                  <c:v>1960</c:v>
                </c:pt>
                <c:pt idx="132">
                  <c:v>1961</c:v>
                </c:pt>
                <c:pt idx="140">
                  <c:v>1961</c:v>
                </c:pt>
                <c:pt idx="141">
                  <c:v>1961</c:v>
                </c:pt>
                <c:pt idx="142">
                  <c:v>1961</c:v>
                </c:pt>
                <c:pt idx="143">
                  <c:v>1961</c:v>
                </c:pt>
                <c:pt idx="144">
                  <c:v>1962</c:v>
                </c:pt>
                <c:pt idx="145">
                  <c:v>1962</c:v>
                </c:pt>
                <c:pt idx="146">
                  <c:v>1962</c:v>
                </c:pt>
                <c:pt idx="147">
                  <c:v>1962</c:v>
                </c:pt>
                <c:pt idx="162">
                  <c:v>1963</c:v>
                </c:pt>
                <c:pt idx="163">
                  <c:v>1963</c:v>
                </c:pt>
                <c:pt idx="164">
                  <c:v>1963</c:v>
                </c:pt>
                <c:pt idx="165">
                  <c:v>1963</c:v>
                </c:pt>
                <c:pt idx="166">
                  <c:v>1963</c:v>
                </c:pt>
                <c:pt idx="167">
                  <c:v>1963</c:v>
                </c:pt>
                <c:pt idx="168">
                  <c:v>1964</c:v>
                </c:pt>
                <c:pt idx="171">
                  <c:v>1964</c:v>
                </c:pt>
                <c:pt idx="172">
                  <c:v>1964</c:v>
                </c:pt>
                <c:pt idx="173">
                  <c:v>1964</c:v>
                </c:pt>
                <c:pt idx="174">
                  <c:v>1964</c:v>
                </c:pt>
                <c:pt idx="175">
                  <c:v>1964</c:v>
                </c:pt>
                <c:pt idx="176">
                  <c:v>1964</c:v>
                </c:pt>
                <c:pt idx="177">
                  <c:v>1964</c:v>
                </c:pt>
                <c:pt idx="178">
                  <c:v>1964</c:v>
                </c:pt>
                <c:pt idx="179">
                  <c:v>1964</c:v>
                </c:pt>
                <c:pt idx="180">
                  <c:v>1965</c:v>
                </c:pt>
                <c:pt idx="181">
                  <c:v>1965</c:v>
                </c:pt>
                <c:pt idx="185">
                  <c:v>1965</c:v>
                </c:pt>
                <c:pt idx="186">
                  <c:v>1965</c:v>
                </c:pt>
                <c:pt idx="187">
                  <c:v>1965</c:v>
                </c:pt>
                <c:pt idx="188">
                  <c:v>1965</c:v>
                </c:pt>
                <c:pt idx="189">
                  <c:v>1965</c:v>
                </c:pt>
                <c:pt idx="190">
                  <c:v>1965</c:v>
                </c:pt>
                <c:pt idx="191">
                  <c:v>1965</c:v>
                </c:pt>
                <c:pt idx="192">
                  <c:v>1966</c:v>
                </c:pt>
                <c:pt idx="193">
                  <c:v>1966</c:v>
                </c:pt>
                <c:pt idx="194">
                  <c:v>1966</c:v>
                </c:pt>
                <c:pt idx="195">
                  <c:v>1966</c:v>
                </c:pt>
                <c:pt idx="213">
                  <c:v>1967</c:v>
                </c:pt>
                <c:pt idx="214">
                  <c:v>1967</c:v>
                </c:pt>
                <c:pt idx="215">
                  <c:v>1967</c:v>
                </c:pt>
                <c:pt idx="216">
                  <c:v>1968</c:v>
                </c:pt>
                <c:pt idx="217">
                  <c:v>1968</c:v>
                </c:pt>
                <c:pt idx="218">
                  <c:v>1968</c:v>
                </c:pt>
                <c:pt idx="219">
                  <c:v>1968</c:v>
                </c:pt>
                <c:pt idx="226">
                  <c:v>1968</c:v>
                </c:pt>
                <c:pt idx="227">
                  <c:v>1968</c:v>
                </c:pt>
                <c:pt idx="228">
                  <c:v>1969</c:v>
                </c:pt>
                <c:pt idx="229">
                  <c:v>1969</c:v>
                </c:pt>
                <c:pt idx="230">
                  <c:v>1969</c:v>
                </c:pt>
                <c:pt idx="231">
                  <c:v>1969</c:v>
                </c:pt>
                <c:pt idx="232">
                  <c:v>1969</c:v>
                </c:pt>
                <c:pt idx="236">
                  <c:v>1969</c:v>
                </c:pt>
                <c:pt idx="237">
                  <c:v>1969</c:v>
                </c:pt>
                <c:pt idx="238">
                  <c:v>1969</c:v>
                </c:pt>
                <c:pt idx="239">
                  <c:v>1969</c:v>
                </c:pt>
                <c:pt idx="240">
                  <c:v>1970</c:v>
                </c:pt>
                <c:pt idx="246">
                  <c:v>1970</c:v>
                </c:pt>
                <c:pt idx="247">
                  <c:v>1970</c:v>
                </c:pt>
                <c:pt idx="248">
                  <c:v>1970</c:v>
                </c:pt>
                <c:pt idx="249">
                  <c:v>1970</c:v>
                </c:pt>
                <c:pt idx="250">
                  <c:v>1970</c:v>
                </c:pt>
                <c:pt idx="251">
                  <c:v>1970</c:v>
                </c:pt>
                <c:pt idx="252">
                  <c:v>1971</c:v>
                </c:pt>
                <c:pt idx="253">
                  <c:v>1971</c:v>
                </c:pt>
                <c:pt idx="254">
                  <c:v>1971</c:v>
                </c:pt>
                <c:pt idx="255">
                  <c:v>1971</c:v>
                </c:pt>
                <c:pt idx="256">
                  <c:v>1971</c:v>
                </c:pt>
                <c:pt idx="257">
                  <c:v>1971</c:v>
                </c:pt>
                <c:pt idx="258">
                  <c:v>1971</c:v>
                </c:pt>
                <c:pt idx="259">
                  <c:v>1971</c:v>
                </c:pt>
                <c:pt idx="260">
                  <c:v>1971</c:v>
                </c:pt>
                <c:pt idx="261">
                  <c:v>1971</c:v>
                </c:pt>
                <c:pt idx="262">
                  <c:v>1971</c:v>
                </c:pt>
                <c:pt idx="263">
                  <c:v>1971</c:v>
                </c:pt>
                <c:pt idx="264">
                  <c:v>1972</c:v>
                </c:pt>
                <c:pt idx="268">
                  <c:v>1972</c:v>
                </c:pt>
                <c:pt idx="269">
                  <c:v>1972</c:v>
                </c:pt>
                <c:pt idx="270">
                  <c:v>1972</c:v>
                </c:pt>
                <c:pt idx="271">
                  <c:v>1972</c:v>
                </c:pt>
                <c:pt idx="272">
                  <c:v>1972</c:v>
                </c:pt>
                <c:pt idx="273">
                  <c:v>1972</c:v>
                </c:pt>
                <c:pt idx="274">
                  <c:v>1972</c:v>
                </c:pt>
                <c:pt idx="275">
                  <c:v>1972</c:v>
                </c:pt>
                <c:pt idx="276">
                  <c:v>1973</c:v>
                </c:pt>
                <c:pt idx="277">
                  <c:v>1973</c:v>
                </c:pt>
                <c:pt idx="278">
                  <c:v>1973</c:v>
                </c:pt>
                <c:pt idx="280">
                  <c:v>1973</c:v>
                </c:pt>
                <c:pt idx="281">
                  <c:v>1973</c:v>
                </c:pt>
                <c:pt idx="282">
                  <c:v>1973</c:v>
                </c:pt>
                <c:pt idx="283">
                  <c:v>1973</c:v>
                </c:pt>
                <c:pt idx="284">
                  <c:v>1973</c:v>
                </c:pt>
                <c:pt idx="285">
                  <c:v>1973</c:v>
                </c:pt>
                <c:pt idx="286">
                  <c:v>1973</c:v>
                </c:pt>
                <c:pt idx="287">
                  <c:v>1973</c:v>
                </c:pt>
                <c:pt idx="288">
                  <c:v>1974</c:v>
                </c:pt>
                <c:pt idx="289">
                  <c:v>1974</c:v>
                </c:pt>
                <c:pt idx="290">
                  <c:v>1974</c:v>
                </c:pt>
                <c:pt idx="291">
                  <c:v>1974</c:v>
                </c:pt>
                <c:pt idx="292">
                  <c:v>1974</c:v>
                </c:pt>
                <c:pt idx="293">
                  <c:v>1974</c:v>
                </c:pt>
                <c:pt idx="294">
                  <c:v>1974</c:v>
                </c:pt>
                <c:pt idx="296">
                  <c:v>1974</c:v>
                </c:pt>
                <c:pt idx="297">
                  <c:v>1974</c:v>
                </c:pt>
                <c:pt idx="298">
                  <c:v>1974</c:v>
                </c:pt>
                <c:pt idx="299">
                  <c:v>1974</c:v>
                </c:pt>
                <c:pt idx="300">
                  <c:v>1975</c:v>
                </c:pt>
                <c:pt idx="301">
                  <c:v>1975</c:v>
                </c:pt>
                <c:pt idx="302">
                  <c:v>1975</c:v>
                </c:pt>
                <c:pt idx="303">
                  <c:v>1975</c:v>
                </c:pt>
                <c:pt idx="304">
                  <c:v>1975</c:v>
                </c:pt>
                <c:pt idx="305">
                  <c:v>1975</c:v>
                </c:pt>
                <c:pt idx="306">
                  <c:v>1975</c:v>
                </c:pt>
                <c:pt idx="307">
                  <c:v>1975</c:v>
                </c:pt>
                <c:pt idx="308">
                  <c:v>1975</c:v>
                </c:pt>
                <c:pt idx="309">
                  <c:v>1975</c:v>
                </c:pt>
                <c:pt idx="310">
                  <c:v>1975</c:v>
                </c:pt>
                <c:pt idx="311">
                  <c:v>1975</c:v>
                </c:pt>
                <c:pt idx="312">
                  <c:v>1976</c:v>
                </c:pt>
                <c:pt idx="313">
                  <c:v>1976</c:v>
                </c:pt>
                <c:pt idx="314">
                  <c:v>1976</c:v>
                </c:pt>
                <c:pt idx="315">
                  <c:v>1976</c:v>
                </c:pt>
                <c:pt idx="316">
                  <c:v>1976</c:v>
                </c:pt>
                <c:pt idx="320">
                  <c:v>1976</c:v>
                </c:pt>
                <c:pt idx="321">
                  <c:v>1976</c:v>
                </c:pt>
                <c:pt idx="322">
                  <c:v>1976</c:v>
                </c:pt>
                <c:pt idx="323">
                  <c:v>1976</c:v>
                </c:pt>
                <c:pt idx="324">
                  <c:v>1977</c:v>
                </c:pt>
                <c:pt idx="325">
                  <c:v>1977</c:v>
                </c:pt>
                <c:pt idx="332">
                  <c:v>1977</c:v>
                </c:pt>
                <c:pt idx="333">
                  <c:v>1977</c:v>
                </c:pt>
                <c:pt idx="334">
                  <c:v>1977</c:v>
                </c:pt>
                <c:pt idx="335">
                  <c:v>1977</c:v>
                </c:pt>
                <c:pt idx="336">
                  <c:v>1978</c:v>
                </c:pt>
                <c:pt idx="360">
                  <c:v>1980</c:v>
                </c:pt>
                <c:pt idx="384">
                  <c:v>1982</c:v>
                </c:pt>
                <c:pt idx="388">
                  <c:v>1982</c:v>
                </c:pt>
                <c:pt idx="389">
                  <c:v>1982</c:v>
                </c:pt>
                <c:pt idx="390">
                  <c:v>1982</c:v>
                </c:pt>
                <c:pt idx="391">
                  <c:v>1982</c:v>
                </c:pt>
                <c:pt idx="392">
                  <c:v>1982</c:v>
                </c:pt>
                <c:pt idx="393">
                  <c:v>1982</c:v>
                </c:pt>
                <c:pt idx="394">
                  <c:v>1982</c:v>
                </c:pt>
                <c:pt idx="395">
                  <c:v>1982</c:v>
                </c:pt>
                <c:pt idx="396">
                  <c:v>1983</c:v>
                </c:pt>
                <c:pt idx="397">
                  <c:v>1983</c:v>
                </c:pt>
                <c:pt idx="398">
                  <c:v>1983</c:v>
                </c:pt>
                <c:pt idx="399">
                  <c:v>1983</c:v>
                </c:pt>
                <c:pt idx="400">
                  <c:v>1983</c:v>
                </c:pt>
                <c:pt idx="401">
                  <c:v>1983</c:v>
                </c:pt>
                <c:pt idx="404">
                  <c:v>1983</c:v>
                </c:pt>
                <c:pt idx="405">
                  <c:v>1983</c:v>
                </c:pt>
                <c:pt idx="406">
                  <c:v>1983</c:v>
                </c:pt>
                <c:pt idx="407">
                  <c:v>1983</c:v>
                </c:pt>
                <c:pt idx="408">
                  <c:v>1984</c:v>
                </c:pt>
                <c:pt idx="417">
                  <c:v>1984</c:v>
                </c:pt>
                <c:pt idx="418">
                  <c:v>1984</c:v>
                </c:pt>
                <c:pt idx="419">
                  <c:v>1984</c:v>
                </c:pt>
                <c:pt idx="420">
                  <c:v>1985</c:v>
                </c:pt>
                <c:pt idx="421">
                  <c:v>1985</c:v>
                </c:pt>
                <c:pt idx="422">
                  <c:v>1985</c:v>
                </c:pt>
                <c:pt idx="423">
                  <c:v>1985</c:v>
                </c:pt>
                <c:pt idx="424">
                  <c:v>1985</c:v>
                </c:pt>
                <c:pt idx="425">
                  <c:v>1985</c:v>
                </c:pt>
                <c:pt idx="432">
                  <c:v>1986</c:v>
                </c:pt>
                <c:pt idx="439">
                  <c:v>1986</c:v>
                </c:pt>
                <c:pt idx="440">
                  <c:v>1986</c:v>
                </c:pt>
                <c:pt idx="441">
                  <c:v>1986</c:v>
                </c:pt>
                <c:pt idx="442">
                  <c:v>1986</c:v>
                </c:pt>
                <c:pt idx="443">
                  <c:v>1986</c:v>
                </c:pt>
                <c:pt idx="444">
                  <c:v>1987</c:v>
                </c:pt>
                <c:pt idx="445">
                  <c:v>1987</c:v>
                </c:pt>
                <c:pt idx="446">
                  <c:v>1987</c:v>
                </c:pt>
                <c:pt idx="447">
                  <c:v>1987</c:v>
                </c:pt>
                <c:pt idx="448">
                  <c:v>1987</c:v>
                </c:pt>
                <c:pt idx="449">
                  <c:v>1987</c:v>
                </c:pt>
                <c:pt idx="450">
                  <c:v>1987</c:v>
                </c:pt>
                <c:pt idx="451">
                  <c:v>1987</c:v>
                </c:pt>
                <c:pt idx="452">
                  <c:v>1987</c:v>
                </c:pt>
                <c:pt idx="453">
                  <c:v>1987</c:v>
                </c:pt>
                <c:pt idx="454">
                  <c:v>1987</c:v>
                </c:pt>
                <c:pt idx="455">
                  <c:v>1987</c:v>
                </c:pt>
                <c:pt idx="456">
                  <c:v>1988</c:v>
                </c:pt>
                <c:pt idx="457">
                  <c:v>1988</c:v>
                </c:pt>
                <c:pt idx="460">
                  <c:v>1988</c:v>
                </c:pt>
                <c:pt idx="461">
                  <c:v>1988</c:v>
                </c:pt>
                <c:pt idx="462">
                  <c:v>1988</c:v>
                </c:pt>
                <c:pt idx="463">
                  <c:v>1988</c:v>
                </c:pt>
                <c:pt idx="464">
                  <c:v>1988</c:v>
                </c:pt>
                <c:pt idx="465">
                  <c:v>1988</c:v>
                </c:pt>
                <c:pt idx="466">
                  <c:v>1988</c:v>
                </c:pt>
                <c:pt idx="467">
                  <c:v>1988</c:v>
                </c:pt>
                <c:pt idx="468">
                  <c:v>1989</c:v>
                </c:pt>
                <c:pt idx="469">
                  <c:v>1989</c:v>
                </c:pt>
                <c:pt idx="470">
                  <c:v>1989</c:v>
                </c:pt>
                <c:pt idx="471">
                  <c:v>1989</c:v>
                </c:pt>
                <c:pt idx="472">
                  <c:v>1989</c:v>
                </c:pt>
                <c:pt idx="480">
                  <c:v>1990</c:v>
                </c:pt>
                <c:pt idx="496">
                  <c:v>1991</c:v>
                </c:pt>
                <c:pt idx="497">
                  <c:v>1991</c:v>
                </c:pt>
                <c:pt idx="498">
                  <c:v>1991</c:v>
                </c:pt>
                <c:pt idx="499">
                  <c:v>1991</c:v>
                </c:pt>
                <c:pt idx="500">
                  <c:v>1991</c:v>
                </c:pt>
                <c:pt idx="501">
                  <c:v>1991</c:v>
                </c:pt>
                <c:pt idx="502">
                  <c:v>1991</c:v>
                </c:pt>
                <c:pt idx="503">
                  <c:v>1991</c:v>
                </c:pt>
                <c:pt idx="504">
                  <c:v>1992</c:v>
                </c:pt>
                <c:pt idx="505">
                  <c:v>1992</c:v>
                </c:pt>
                <c:pt idx="506">
                  <c:v>1992</c:v>
                </c:pt>
                <c:pt idx="507">
                  <c:v>1992</c:v>
                </c:pt>
                <c:pt idx="508">
                  <c:v>1992</c:v>
                </c:pt>
                <c:pt idx="509">
                  <c:v>1992</c:v>
                </c:pt>
                <c:pt idx="518">
                  <c:v>1993</c:v>
                </c:pt>
                <c:pt idx="519">
                  <c:v>1993</c:v>
                </c:pt>
                <c:pt idx="520">
                  <c:v>1993</c:v>
                </c:pt>
                <c:pt idx="521">
                  <c:v>1993</c:v>
                </c:pt>
                <c:pt idx="522">
                  <c:v>1993</c:v>
                </c:pt>
                <c:pt idx="528">
                  <c:v>1994</c:v>
                </c:pt>
                <c:pt idx="531">
                  <c:v>1994</c:v>
                </c:pt>
                <c:pt idx="532">
                  <c:v>1994</c:v>
                </c:pt>
                <c:pt idx="533">
                  <c:v>1994</c:v>
                </c:pt>
                <c:pt idx="534">
                  <c:v>1994</c:v>
                </c:pt>
                <c:pt idx="535">
                  <c:v>1994</c:v>
                </c:pt>
                <c:pt idx="536">
                  <c:v>1994</c:v>
                </c:pt>
                <c:pt idx="537">
                  <c:v>1994</c:v>
                </c:pt>
                <c:pt idx="538">
                  <c:v>1994</c:v>
                </c:pt>
                <c:pt idx="539">
                  <c:v>1994</c:v>
                </c:pt>
                <c:pt idx="540">
                  <c:v>1995</c:v>
                </c:pt>
                <c:pt idx="541">
                  <c:v>1995</c:v>
                </c:pt>
                <c:pt idx="542">
                  <c:v>1995</c:v>
                </c:pt>
                <c:pt idx="548">
                  <c:v>1995</c:v>
                </c:pt>
                <c:pt idx="549">
                  <c:v>1995</c:v>
                </c:pt>
                <c:pt idx="550">
                  <c:v>1995</c:v>
                </c:pt>
                <c:pt idx="551">
                  <c:v>1995</c:v>
                </c:pt>
                <c:pt idx="552">
                  <c:v>1996</c:v>
                </c:pt>
                <c:pt idx="553">
                  <c:v>1996</c:v>
                </c:pt>
                <c:pt idx="554">
                  <c:v>1996</c:v>
                </c:pt>
                <c:pt idx="568">
                  <c:v>1997</c:v>
                </c:pt>
                <c:pt idx="569">
                  <c:v>1997</c:v>
                </c:pt>
                <c:pt idx="570">
                  <c:v>1997</c:v>
                </c:pt>
                <c:pt idx="571">
                  <c:v>1997</c:v>
                </c:pt>
                <c:pt idx="572">
                  <c:v>1997</c:v>
                </c:pt>
                <c:pt idx="573">
                  <c:v>1997</c:v>
                </c:pt>
                <c:pt idx="574">
                  <c:v>1997</c:v>
                </c:pt>
                <c:pt idx="575">
                  <c:v>1997</c:v>
                </c:pt>
                <c:pt idx="576">
                  <c:v>1998</c:v>
                </c:pt>
                <c:pt idx="577">
                  <c:v>1998</c:v>
                </c:pt>
                <c:pt idx="578">
                  <c:v>1998</c:v>
                </c:pt>
                <c:pt idx="579">
                  <c:v>1998</c:v>
                </c:pt>
                <c:pt idx="582">
                  <c:v>1998</c:v>
                </c:pt>
                <c:pt idx="583">
                  <c:v>1998</c:v>
                </c:pt>
                <c:pt idx="584">
                  <c:v>1998</c:v>
                </c:pt>
                <c:pt idx="585">
                  <c:v>1998</c:v>
                </c:pt>
                <c:pt idx="586">
                  <c:v>1998</c:v>
                </c:pt>
                <c:pt idx="587">
                  <c:v>1998</c:v>
                </c:pt>
                <c:pt idx="588">
                  <c:v>1999</c:v>
                </c:pt>
                <c:pt idx="589">
                  <c:v>1999</c:v>
                </c:pt>
                <c:pt idx="590">
                  <c:v>1999</c:v>
                </c:pt>
                <c:pt idx="591">
                  <c:v>1999</c:v>
                </c:pt>
                <c:pt idx="592">
                  <c:v>1999</c:v>
                </c:pt>
                <c:pt idx="593">
                  <c:v>1999</c:v>
                </c:pt>
                <c:pt idx="594">
                  <c:v>1999</c:v>
                </c:pt>
                <c:pt idx="595">
                  <c:v>1999</c:v>
                </c:pt>
                <c:pt idx="596">
                  <c:v>1999</c:v>
                </c:pt>
                <c:pt idx="597">
                  <c:v>1999</c:v>
                </c:pt>
                <c:pt idx="598">
                  <c:v>1999</c:v>
                </c:pt>
                <c:pt idx="599">
                  <c:v>1999</c:v>
                </c:pt>
                <c:pt idx="600">
                  <c:v>2000</c:v>
                </c:pt>
                <c:pt idx="601">
                  <c:v>2000</c:v>
                </c:pt>
                <c:pt idx="602">
                  <c:v>2000</c:v>
                </c:pt>
                <c:pt idx="603">
                  <c:v>2000</c:v>
                </c:pt>
                <c:pt idx="604">
                  <c:v>2000</c:v>
                </c:pt>
                <c:pt idx="605">
                  <c:v>2000</c:v>
                </c:pt>
                <c:pt idx="609">
                  <c:v>2000</c:v>
                </c:pt>
                <c:pt idx="610">
                  <c:v>2000</c:v>
                </c:pt>
                <c:pt idx="611">
                  <c:v>2000</c:v>
                </c:pt>
                <c:pt idx="612">
                  <c:v>2001</c:v>
                </c:pt>
                <c:pt idx="613">
                  <c:v>2001</c:v>
                </c:pt>
                <c:pt idx="624">
                  <c:v>2002</c:v>
                </c:pt>
                <c:pt idx="628">
                  <c:v>2002</c:v>
                </c:pt>
                <c:pt idx="629">
                  <c:v>2002</c:v>
                </c:pt>
                <c:pt idx="630">
                  <c:v>2002</c:v>
                </c:pt>
                <c:pt idx="631">
                  <c:v>2002</c:v>
                </c:pt>
                <c:pt idx="632">
                  <c:v>2002</c:v>
                </c:pt>
                <c:pt idx="633">
                  <c:v>2002</c:v>
                </c:pt>
                <c:pt idx="634">
                  <c:v>2002</c:v>
                </c:pt>
                <c:pt idx="635">
                  <c:v>2002</c:v>
                </c:pt>
                <c:pt idx="636">
                  <c:v>2003</c:v>
                </c:pt>
                <c:pt idx="637">
                  <c:v>2003</c:v>
                </c:pt>
                <c:pt idx="638">
                  <c:v>2003</c:v>
                </c:pt>
                <c:pt idx="639">
                  <c:v>2003</c:v>
                </c:pt>
                <c:pt idx="640">
                  <c:v>2003</c:v>
                </c:pt>
                <c:pt idx="641">
                  <c:v>2003</c:v>
                </c:pt>
                <c:pt idx="642">
                  <c:v>2003</c:v>
                </c:pt>
                <c:pt idx="643">
                  <c:v>2003</c:v>
                </c:pt>
                <c:pt idx="644">
                  <c:v>2003</c:v>
                </c:pt>
                <c:pt idx="645">
                  <c:v>2003</c:v>
                </c:pt>
                <c:pt idx="646">
                  <c:v>2003</c:v>
                </c:pt>
                <c:pt idx="647">
                  <c:v>2003</c:v>
                </c:pt>
              </c:numCache>
            </c:numRef>
          </c:cat>
          <c:val>
            <c:numRef>
              <c:f>'SST''s'!$C$1:$C$648</c:f>
              <c:numCache>
                <c:ptCount val="648"/>
                <c:pt idx="0">
                  <c:v>-1.8</c:v>
                </c:pt>
                <c:pt idx="1">
                  <c:v>-1.5</c:v>
                </c:pt>
                <c:pt idx="2">
                  <c:v>-1.4</c:v>
                </c:pt>
                <c:pt idx="3">
                  <c:v>-1.4</c:v>
                </c:pt>
                <c:pt idx="4">
                  <c:v>-1.4</c:v>
                </c:pt>
                <c:pt idx="5">
                  <c:v>-1.2</c:v>
                </c:pt>
                <c:pt idx="6">
                  <c:v>-0.9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-0.9</c:v>
                </c:pt>
                <c:pt idx="11">
                  <c:v>-1</c:v>
                </c:pt>
                <c:pt idx="12">
                  <c:v>-1</c:v>
                </c:pt>
                <c:pt idx="13">
                  <c:v>-0.8</c:v>
                </c:pt>
                <c:pt idx="14">
                  <c:v>-0.6</c:v>
                </c:pt>
                <c:pt idx="51">
                  <c:v>-0.5</c:v>
                </c:pt>
                <c:pt idx="52">
                  <c:v>-0.7</c:v>
                </c:pt>
                <c:pt idx="53">
                  <c:v>-0.7</c:v>
                </c:pt>
                <c:pt idx="54">
                  <c:v>-0.8</c:v>
                </c:pt>
                <c:pt idx="55">
                  <c:v>-1</c:v>
                </c:pt>
                <c:pt idx="56">
                  <c:v>-1.1</c:v>
                </c:pt>
                <c:pt idx="57">
                  <c:v>-1.1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-0.9</c:v>
                </c:pt>
                <c:pt idx="62">
                  <c:v>-0.9</c:v>
                </c:pt>
                <c:pt idx="63">
                  <c:v>-1</c:v>
                </c:pt>
                <c:pt idx="64">
                  <c:v>-1.1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-1.5</c:v>
                </c:pt>
                <c:pt idx="69">
                  <c:v>-1.8</c:v>
                </c:pt>
                <c:pt idx="70">
                  <c:v>-2.1</c:v>
                </c:pt>
                <c:pt idx="71">
                  <c:v>-1.7</c:v>
                </c:pt>
                <c:pt idx="72">
                  <c:v>-1.2</c:v>
                </c:pt>
                <c:pt idx="73">
                  <c:v>-0.8</c:v>
                </c:pt>
                <c:pt idx="74">
                  <c:v>-0.7</c:v>
                </c:pt>
                <c:pt idx="75">
                  <c:v>-0.6</c:v>
                </c:pt>
                <c:pt idx="76">
                  <c:v>-0.6</c:v>
                </c:pt>
                <c:pt idx="77">
                  <c:v>-0.6</c:v>
                </c:pt>
                <c:pt idx="78">
                  <c:v>-0.7</c:v>
                </c:pt>
                <c:pt idx="79">
                  <c:v>-0.8</c:v>
                </c:pt>
                <c:pt idx="80">
                  <c:v>-0.9</c:v>
                </c:pt>
                <c:pt idx="81">
                  <c:v>-0.9</c:v>
                </c:pt>
                <c:pt idx="82">
                  <c:v>-0.9</c:v>
                </c:pt>
                <c:pt idx="83">
                  <c:v>-0.8</c:v>
                </c:pt>
                <c:pt idx="84">
                  <c:v>-0.5</c:v>
                </c:pt>
                <c:pt idx="87">
                  <c:v>0.6</c:v>
                </c:pt>
                <c:pt idx="88">
                  <c:v>0.7</c:v>
                </c:pt>
                <c:pt idx="89">
                  <c:v>0.8</c:v>
                </c:pt>
                <c:pt idx="90">
                  <c:v>0.9</c:v>
                </c:pt>
                <c:pt idx="91">
                  <c:v>0.9</c:v>
                </c:pt>
                <c:pt idx="92">
                  <c:v>0.8</c:v>
                </c:pt>
                <c:pt idx="93">
                  <c:v>0.9</c:v>
                </c:pt>
                <c:pt idx="94">
                  <c:v>1.2</c:v>
                </c:pt>
                <c:pt idx="95">
                  <c:v>1.5</c:v>
                </c:pt>
                <c:pt idx="96">
                  <c:v>1.6</c:v>
                </c:pt>
                <c:pt idx="97">
                  <c:v>1.5</c:v>
                </c:pt>
                <c:pt idx="98">
                  <c:v>1.1</c:v>
                </c:pt>
                <c:pt idx="99">
                  <c:v>0.7</c:v>
                </c:pt>
                <c:pt idx="100">
                  <c:v>0.5</c:v>
                </c:pt>
                <c:pt idx="101">
                  <c:v>0.5</c:v>
                </c:pt>
                <c:pt idx="140">
                  <c:v>-0.6</c:v>
                </c:pt>
                <c:pt idx="141">
                  <c:v>-0.6</c:v>
                </c:pt>
                <c:pt idx="142">
                  <c:v>-0.5</c:v>
                </c:pt>
                <c:pt idx="143">
                  <c:v>-0.5</c:v>
                </c:pt>
                <c:pt idx="144">
                  <c:v>-0.5</c:v>
                </c:pt>
                <c:pt idx="145">
                  <c:v>-0.5</c:v>
                </c:pt>
                <c:pt idx="146">
                  <c:v>-0.5</c:v>
                </c:pt>
                <c:pt idx="147">
                  <c:v>-0.5</c:v>
                </c:pt>
                <c:pt idx="162">
                  <c:v>0.6</c:v>
                </c:pt>
                <c:pt idx="163">
                  <c:v>0.8</c:v>
                </c:pt>
                <c:pt idx="164">
                  <c:v>0.8</c:v>
                </c:pt>
                <c:pt idx="165">
                  <c:v>0.9</c:v>
                </c:pt>
                <c:pt idx="166">
                  <c:v>1</c:v>
                </c:pt>
                <c:pt idx="167">
                  <c:v>1</c:v>
                </c:pt>
                <c:pt idx="168">
                  <c:v>0.8</c:v>
                </c:pt>
                <c:pt idx="171">
                  <c:v>-0.5</c:v>
                </c:pt>
                <c:pt idx="172">
                  <c:v>-0.7</c:v>
                </c:pt>
                <c:pt idx="173">
                  <c:v>-0.7</c:v>
                </c:pt>
                <c:pt idx="174">
                  <c:v>-0.8</c:v>
                </c:pt>
                <c:pt idx="175">
                  <c:v>-0.9</c:v>
                </c:pt>
                <c:pt idx="176">
                  <c:v>-1</c:v>
                </c:pt>
                <c:pt idx="177">
                  <c:v>-1.1</c:v>
                </c:pt>
                <c:pt idx="178">
                  <c:v>-1.1</c:v>
                </c:pt>
                <c:pt idx="179">
                  <c:v>-1</c:v>
                </c:pt>
                <c:pt idx="180">
                  <c:v>-0.8</c:v>
                </c:pt>
                <c:pt idx="181">
                  <c:v>-0.5</c:v>
                </c:pt>
                <c:pt idx="185">
                  <c:v>0.6</c:v>
                </c:pt>
                <c:pt idx="186">
                  <c:v>1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1.6</c:v>
                </c:pt>
                <c:pt idx="191">
                  <c:v>1.5</c:v>
                </c:pt>
                <c:pt idx="192">
                  <c:v>1.2</c:v>
                </c:pt>
                <c:pt idx="193">
                  <c:v>1.1</c:v>
                </c:pt>
                <c:pt idx="194">
                  <c:v>0.8</c:v>
                </c:pt>
                <c:pt idx="195">
                  <c:v>0.5</c:v>
                </c:pt>
                <c:pt idx="213">
                  <c:v>-0.5</c:v>
                </c:pt>
                <c:pt idx="214">
                  <c:v>-0.5</c:v>
                </c:pt>
                <c:pt idx="215">
                  <c:v>-0.6</c:v>
                </c:pt>
                <c:pt idx="216">
                  <c:v>-0.7</c:v>
                </c:pt>
                <c:pt idx="217">
                  <c:v>-0.9</c:v>
                </c:pt>
                <c:pt idx="218">
                  <c:v>-0.8</c:v>
                </c:pt>
                <c:pt idx="219">
                  <c:v>-0.8</c:v>
                </c:pt>
                <c:pt idx="226">
                  <c:v>0.6</c:v>
                </c:pt>
                <c:pt idx="227">
                  <c:v>0.9</c:v>
                </c:pt>
                <c:pt idx="228">
                  <c:v>1</c:v>
                </c:pt>
                <c:pt idx="229">
                  <c:v>1</c:v>
                </c:pt>
                <c:pt idx="230">
                  <c:v>0.9</c:v>
                </c:pt>
                <c:pt idx="231">
                  <c:v>0.7</c:v>
                </c:pt>
                <c:pt idx="232">
                  <c:v>0.6</c:v>
                </c:pt>
                <c:pt idx="236">
                  <c:v>0.6</c:v>
                </c:pt>
                <c:pt idx="237">
                  <c:v>0.7</c:v>
                </c:pt>
                <c:pt idx="238">
                  <c:v>0.7</c:v>
                </c:pt>
                <c:pt idx="239">
                  <c:v>0.6</c:v>
                </c:pt>
                <c:pt idx="240">
                  <c:v>0.5</c:v>
                </c:pt>
                <c:pt idx="246">
                  <c:v>-0.6</c:v>
                </c:pt>
                <c:pt idx="247">
                  <c:v>-0.8</c:v>
                </c:pt>
                <c:pt idx="248">
                  <c:v>-0.8</c:v>
                </c:pt>
                <c:pt idx="249">
                  <c:v>-0.8</c:v>
                </c:pt>
                <c:pt idx="250">
                  <c:v>-0.9</c:v>
                </c:pt>
                <c:pt idx="251">
                  <c:v>-1.2</c:v>
                </c:pt>
                <c:pt idx="252">
                  <c:v>-1.4</c:v>
                </c:pt>
                <c:pt idx="253">
                  <c:v>-1.4</c:v>
                </c:pt>
                <c:pt idx="254">
                  <c:v>-1.2</c:v>
                </c:pt>
                <c:pt idx="255">
                  <c:v>-1</c:v>
                </c:pt>
                <c:pt idx="256">
                  <c:v>-0.8</c:v>
                </c:pt>
                <c:pt idx="257">
                  <c:v>-0.8</c:v>
                </c:pt>
                <c:pt idx="258">
                  <c:v>-0.8</c:v>
                </c:pt>
                <c:pt idx="259">
                  <c:v>-0.8</c:v>
                </c:pt>
                <c:pt idx="260">
                  <c:v>-0.9</c:v>
                </c:pt>
                <c:pt idx="261">
                  <c:v>-0.9</c:v>
                </c:pt>
                <c:pt idx="262">
                  <c:v>-1</c:v>
                </c:pt>
                <c:pt idx="263">
                  <c:v>-0.9</c:v>
                </c:pt>
                <c:pt idx="264">
                  <c:v>-0.7</c:v>
                </c:pt>
                <c:pt idx="268">
                  <c:v>0.5</c:v>
                </c:pt>
                <c:pt idx="269">
                  <c:v>0.8</c:v>
                </c:pt>
                <c:pt idx="270">
                  <c:v>1.1</c:v>
                </c:pt>
                <c:pt idx="271">
                  <c:v>1.3</c:v>
                </c:pt>
                <c:pt idx="272">
                  <c:v>1.5</c:v>
                </c:pt>
                <c:pt idx="273">
                  <c:v>1.8</c:v>
                </c:pt>
                <c:pt idx="274">
                  <c:v>2</c:v>
                </c:pt>
                <c:pt idx="275">
                  <c:v>2.1</c:v>
                </c:pt>
                <c:pt idx="276">
                  <c:v>1.8</c:v>
                </c:pt>
                <c:pt idx="277">
                  <c:v>1.2</c:v>
                </c:pt>
                <c:pt idx="278">
                  <c:v>0.5</c:v>
                </c:pt>
                <c:pt idx="280">
                  <c:v>-0.5</c:v>
                </c:pt>
                <c:pt idx="281">
                  <c:v>-0.8</c:v>
                </c:pt>
                <c:pt idx="282">
                  <c:v>-1.1</c:v>
                </c:pt>
                <c:pt idx="283">
                  <c:v>-1.3</c:v>
                </c:pt>
                <c:pt idx="284">
                  <c:v>-1.4</c:v>
                </c:pt>
                <c:pt idx="285">
                  <c:v>-1.7</c:v>
                </c:pt>
                <c:pt idx="286">
                  <c:v>-1.9</c:v>
                </c:pt>
                <c:pt idx="287">
                  <c:v>-2</c:v>
                </c:pt>
                <c:pt idx="288">
                  <c:v>-1.8</c:v>
                </c:pt>
                <c:pt idx="289">
                  <c:v>-1.6</c:v>
                </c:pt>
                <c:pt idx="290">
                  <c:v>-1.2</c:v>
                </c:pt>
                <c:pt idx="291">
                  <c:v>-1.1</c:v>
                </c:pt>
                <c:pt idx="292">
                  <c:v>-0.9</c:v>
                </c:pt>
                <c:pt idx="293">
                  <c:v>-0.7</c:v>
                </c:pt>
                <c:pt idx="294">
                  <c:v>-0.5</c:v>
                </c:pt>
                <c:pt idx="296">
                  <c:v>-0.5</c:v>
                </c:pt>
                <c:pt idx="297">
                  <c:v>-0.7</c:v>
                </c:pt>
                <c:pt idx="298">
                  <c:v>-0.8</c:v>
                </c:pt>
                <c:pt idx="299">
                  <c:v>-0.7</c:v>
                </c:pt>
                <c:pt idx="300">
                  <c:v>-0.6</c:v>
                </c:pt>
                <c:pt idx="301">
                  <c:v>-0.6</c:v>
                </c:pt>
                <c:pt idx="302">
                  <c:v>-0.7</c:v>
                </c:pt>
                <c:pt idx="303">
                  <c:v>-0.8</c:v>
                </c:pt>
                <c:pt idx="304">
                  <c:v>-1</c:v>
                </c:pt>
                <c:pt idx="305">
                  <c:v>-1.1</c:v>
                </c:pt>
                <c:pt idx="306">
                  <c:v>-1.3</c:v>
                </c:pt>
                <c:pt idx="307">
                  <c:v>-1.4</c:v>
                </c:pt>
                <c:pt idx="308">
                  <c:v>-1.6</c:v>
                </c:pt>
                <c:pt idx="309">
                  <c:v>-1.6</c:v>
                </c:pt>
                <c:pt idx="310">
                  <c:v>-1.7</c:v>
                </c:pt>
                <c:pt idx="311">
                  <c:v>-1.8</c:v>
                </c:pt>
                <c:pt idx="312">
                  <c:v>-1.6</c:v>
                </c:pt>
                <c:pt idx="313">
                  <c:v>-1.2</c:v>
                </c:pt>
                <c:pt idx="314">
                  <c:v>-0.9</c:v>
                </c:pt>
                <c:pt idx="315">
                  <c:v>-0.7</c:v>
                </c:pt>
                <c:pt idx="316">
                  <c:v>-0.5</c:v>
                </c:pt>
                <c:pt idx="320">
                  <c:v>0.5</c:v>
                </c:pt>
                <c:pt idx="321">
                  <c:v>0.7</c:v>
                </c:pt>
                <c:pt idx="322">
                  <c:v>0.8</c:v>
                </c:pt>
                <c:pt idx="323">
                  <c:v>0.8</c:v>
                </c:pt>
                <c:pt idx="324">
                  <c:v>0.6</c:v>
                </c:pt>
                <c:pt idx="325">
                  <c:v>0.5</c:v>
                </c:pt>
                <c:pt idx="332">
                  <c:v>0.5</c:v>
                </c:pt>
                <c:pt idx="333">
                  <c:v>0.7</c:v>
                </c:pt>
                <c:pt idx="334">
                  <c:v>0.8</c:v>
                </c:pt>
                <c:pt idx="335">
                  <c:v>0.8</c:v>
                </c:pt>
                <c:pt idx="336">
                  <c:v>0.7</c:v>
                </c:pt>
                <c:pt idx="388">
                  <c:v>0.6</c:v>
                </c:pt>
                <c:pt idx="389">
                  <c:v>0.7</c:v>
                </c:pt>
                <c:pt idx="390">
                  <c:v>0.8</c:v>
                </c:pt>
                <c:pt idx="391">
                  <c:v>1</c:v>
                </c:pt>
                <c:pt idx="392">
                  <c:v>1.5</c:v>
                </c:pt>
                <c:pt idx="393">
                  <c:v>1.9</c:v>
                </c:pt>
                <c:pt idx="394">
                  <c:v>2.2</c:v>
                </c:pt>
                <c:pt idx="395">
                  <c:v>2.3</c:v>
                </c:pt>
                <c:pt idx="396">
                  <c:v>2.3</c:v>
                </c:pt>
                <c:pt idx="397">
                  <c:v>2</c:v>
                </c:pt>
                <c:pt idx="398">
                  <c:v>1.6</c:v>
                </c:pt>
                <c:pt idx="399">
                  <c:v>1.2</c:v>
                </c:pt>
                <c:pt idx="400">
                  <c:v>1</c:v>
                </c:pt>
                <c:pt idx="401">
                  <c:v>0.6</c:v>
                </c:pt>
                <c:pt idx="404">
                  <c:v>-0.5</c:v>
                </c:pt>
                <c:pt idx="405">
                  <c:v>-0.8</c:v>
                </c:pt>
                <c:pt idx="406">
                  <c:v>-0.9</c:v>
                </c:pt>
                <c:pt idx="407">
                  <c:v>-0.8</c:v>
                </c:pt>
                <c:pt idx="408">
                  <c:v>-0.5</c:v>
                </c:pt>
                <c:pt idx="417">
                  <c:v>-0.6</c:v>
                </c:pt>
                <c:pt idx="418">
                  <c:v>-1</c:v>
                </c:pt>
                <c:pt idx="419">
                  <c:v>-1.1</c:v>
                </c:pt>
                <c:pt idx="420">
                  <c:v>-1</c:v>
                </c:pt>
                <c:pt idx="421">
                  <c:v>-0.8</c:v>
                </c:pt>
                <c:pt idx="422">
                  <c:v>-0.8</c:v>
                </c:pt>
                <c:pt idx="423">
                  <c:v>-0.8</c:v>
                </c:pt>
                <c:pt idx="424">
                  <c:v>-0.7</c:v>
                </c:pt>
                <c:pt idx="425">
                  <c:v>-0.5</c:v>
                </c:pt>
                <c:pt idx="439">
                  <c:v>0.5</c:v>
                </c:pt>
                <c:pt idx="440">
                  <c:v>0.7</c:v>
                </c:pt>
                <c:pt idx="441">
                  <c:v>0.9</c:v>
                </c:pt>
                <c:pt idx="442">
                  <c:v>1.1</c:v>
                </c:pt>
                <c:pt idx="443">
                  <c:v>1.2</c:v>
                </c:pt>
                <c:pt idx="444">
                  <c:v>1.3</c:v>
                </c:pt>
                <c:pt idx="445">
                  <c:v>1.2</c:v>
                </c:pt>
                <c:pt idx="446">
                  <c:v>1.1</c:v>
                </c:pt>
                <c:pt idx="447">
                  <c:v>1</c:v>
                </c:pt>
                <c:pt idx="448">
                  <c:v>1</c:v>
                </c:pt>
                <c:pt idx="449">
                  <c:v>1.2</c:v>
                </c:pt>
                <c:pt idx="450">
                  <c:v>1.5</c:v>
                </c:pt>
                <c:pt idx="451">
                  <c:v>1.6</c:v>
                </c:pt>
                <c:pt idx="452">
                  <c:v>1.6</c:v>
                </c:pt>
                <c:pt idx="453">
                  <c:v>1.5</c:v>
                </c:pt>
                <c:pt idx="454">
                  <c:v>1.3</c:v>
                </c:pt>
                <c:pt idx="455">
                  <c:v>1.1</c:v>
                </c:pt>
                <c:pt idx="456">
                  <c:v>0.8</c:v>
                </c:pt>
                <c:pt idx="457">
                  <c:v>0.5</c:v>
                </c:pt>
                <c:pt idx="460">
                  <c:v>-0.8</c:v>
                </c:pt>
                <c:pt idx="461">
                  <c:v>-1.2</c:v>
                </c:pt>
                <c:pt idx="462">
                  <c:v>-1.2</c:v>
                </c:pt>
                <c:pt idx="463">
                  <c:v>-1.1</c:v>
                </c:pt>
                <c:pt idx="464">
                  <c:v>-1.3</c:v>
                </c:pt>
                <c:pt idx="465">
                  <c:v>-1.6</c:v>
                </c:pt>
                <c:pt idx="466">
                  <c:v>-1.9</c:v>
                </c:pt>
                <c:pt idx="467">
                  <c:v>-1.9</c:v>
                </c:pt>
                <c:pt idx="468">
                  <c:v>-1.7</c:v>
                </c:pt>
                <c:pt idx="469">
                  <c:v>-1.5</c:v>
                </c:pt>
                <c:pt idx="470">
                  <c:v>-1.1</c:v>
                </c:pt>
                <c:pt idx="471">
                  <c:v>-0.9</c:v>
                </c:pt>
                <c:pt idx="472">
                  <c:v>-0.6</c:v>
                </c:pt>
                <c:pt idx="496">
                  <c:v>0.6</c:v>
                </c:pt>
                <c:pt idx="497">
                  <c:v>0.8</c:v>
                </c:pt>
                <c:pt idx="498">
                  <c:v>0.9</c:v>
                </c:pt>
                <c:pt idx="499">
                  <c:v>0.9</c:v>
                </c:pt>
                <c:pt idx="500">
                  <c:v>0.8</c:v>
                </c:pt>
                <c:pt idx="501">
                  <c:v>1</c:v>
                </c:pt>
                <c:pt idx="502">
                  <c:v>1.4</c:v>
                </c:pt>
                <c:pt idx="503">
                  <c:v>1.7</c:v>
                </c:pt>
                <c:pt idx="504">
                  <c:v>1.8</c:v>
                </c:pt>
                <c:pt idx="505">
                  <c:v>1.7</c:v>
                </c:pt>
                <c:pt idx="506">
                  <c:v>1.6</c:v>
                </c:pt>
                <c:pt idx="507">
                  <c:v>1.4</c:v>
                </c:pt>
                <c:pt idx="508">
                  <c:v>1.1</c:v>
                </c:pt>
                <c:pt idx="509">
                  <c:v>0.8</c:v>
                </c:pt>
                <c:pt idx="518">
                  <c:v>0.6</c:v>
                </c:pt>
                <c:pt idx="519">
                  <c:v>0.8</c:v>
                </c:pt>
                <c:pt idx="520">
                  <c:v>0.8</c:v>
                </c:pt>
                <c:pt idx="521">
                  <c:v>0.7</c:v>
                </c:pt>
                <c:pt idx="522">
                  <c:v>0.5</c:v>
                </c:pt>
                <c:pt idx="531">
                  <c:v>0.5</c:v>
                </c:pt>
                <c:pt idx="532">
                  <c:v>0.6</c:v>
                </c:pt>
                <c:pt idx="533">
                  <c:v>0.6</c:v>
                </c:pt>
                <c:pt idx="534">
                  <c:v>0.6</c:v>
                </c:pt>
                <c:pt idx="535">
                  <c:v>0.6</c:v>
                </c:pt>
                <c:pt idx="536">
                  <c:v>0.7</c:v>
                </c:pt>
                <c:pt idx="537">
                  <c:v>0.9</c:v>
                </c:pt>
                <c:pt idx="538">
                  <c:v>1.2</c:v>
                </c:pt>
                <c:pt idx="539">
                  <c:v>1.3</c:v>
                </c:pt>
                <c:pt idx="540">
                  <c:v>1.2</c:v>
                </c:pt>
                <c:pt idx="541">
                  <c:v>0.9</c:v>
                </c:pt>
                <c:pt idx="542">
                  <c:v>0.7</c:v>
                </c:pt>
                <c:pt idx="548">
                  <c:v>-0.5</c:v>
                </c:pt>
                <c:pt idx="549">
                  <c:v>-0.6</c:v>
                </c:pt>
                <c:pt idx="550">
                  <c:v>-0.7</c:v>
                </c:pt>
                <c:pt idx="551">
                  <c:v>-0.8</c:v>
                </c:pt>
                <c:pt idx="552">
                  <c:v>-0.8</c:v>
                </c:pt>
                <c:pt idx="553">
                  <c:v>-0.7</c:v>
                </c:pt>
                <c:pt idx="554">
                  <c:v>-0.5</c:v>
                </c:pt>
                <c:pt idx="568">
                  <c:v>0.9</c:v>
                </c:pt>
                <c:pt idx="569">
                  <c:v>1.4</c:v>
                </c:pt>
                <c:pt idx="570">
                  <c:v>1.7</c:v>
                </c:pt>
                <c:pt idx="571">
                  <c:v>2</c:v>
                </c:pt>
                <c:pt idx="572">
                  <c:v>2.3</c:v>
                </c:pt>
                <c:pt idx="573">
                  <c:v>2.4</c:v>
                </c:pt>
                <c:pt idx="574">
                  <c:v>2.5</c:v>
                </c:pt>
                <c:pt idx="575">
                  <c:v>2.5</c:v>
                </c:pt>
                <c:pt idx="576">
                  <c:v>2.4</c:v>
                </c:pt>
                <c:pt idx="577">
                  <c:v>2</c:v>
                </c:pt>
                <c:pt idx="578">
                  <c:v>1.4</c:v>
                </c:pt>
                <c:pt idx="579">
                  <c:v>1.1</c:v>
                </c:pt>
                <c:pt idx="582">
                  <c:v>-0.8</c:v>
                </c:pt>
                <c:pt idx="583">
                  <c:v>-1</c:v>
                </c:pt>
                <c:pt idx="584">
                  <c:v>-1.1</c:v>
                </c:pt>
                <c:pt idx="585">
                  <c:v>-1.1</c:v>
                </c:pt>
                <c:pt idx="586">
                  <c:v>-1.3</c:v>
                </c:pt>
                <c:pt idx="587">
                  <c:v>-1.5</c:v>
                </c:pt>
                <c:pt idx="588">
                  <c:v>-1.6</c:v>
                </c:pt>
                <c:pt idx="589">
                  <c:v>-1.2</c:v>
                </c:pt>
                <c:pt idx="590">
                  <c:v>-0.9</c:v>
                </c:pt>
                <c:pt idx="591">
                  <c:v>-0.7</c:v>
                </c:pt>
                <c:pt idx="592">
                  <c:v>-0.8</c:v>
                </c:pt>
                <c:pt idx="593">
                  <c:v>-0.8</c:v>
                </c:pt>
                <c:pt idx="594">
                  <c:v>-0.9</c:v>
                </c:pt>
                <c:pt idx="595">
                  <c:v>-0.9</c:v>
                </c:pt>
                <c:pt idx="596">
                  <c:v>-1</c:v>
                </c:pt>
                <c:pt idx="597">
                  <c:v>-1.2</c:v>
                </c:pt>
                <c:pt idx="598">
                  <c:v>-1.4</c:v>
                </c:pt>
                <c:pt idx="599">
                  <c:v>-1.6</c:v>
                </c:pt>
                <c:pt idx="600">
                  <c:v>-1.6</c:v>
                </c:pt>
                <c:pt idx="601">
                  <c:v>-1.5</c:v>
                </c:pt>
                <c:pt idx="602">
                  <c:v>-1.1</c:v>
                </c:pt>
                <c:pt idx="603">
                  <c:v>-0.9</c:v>
                </c:pt>
                <c:pt idx="604">
                  <c:v>-0.7</c:v>
                </c:pt>
                <c:pt idx="605">
                  <c:v>-0.6</c:v>
                </c:pt>
                <c:pt idx="609">
                  <c:v>-0.5</c:v>
                </c:pt>
                <c:pt idx="610">
                  <c:v>-0.7</c:v>
                </c:pt>
                <c:pt idx="611">
                  <c:v>-0.7</c:v>
                </c:pt>
                <c:pt idx="612">
                  <c:v>-0.7</c:v>
                </c:pt>
                <c:pt idx="613">
                  <c:v>-0.5</c:v>
                </c:pt>
                <c:pt idx="628">
                  <c:v>0.7</c:v>
                </c:pt>
                <c:pt idx="629">
                  <c:v>0.8</c:v>
                </c:pt>
                <c:pt idx="630">
                  <c:v>0.9</c:v>
                </c:pt>
                <c:pt idx="631">
                  <c:v>0.9</c:v>
                </c:pt>
                <c:pt idx="632">
                  <c:v>1.1</c:v>
                </c:pt>
                <c:pt idx="633">
                  <c:v>1.3</c:v>
                </c:pt>
                <c:pt idx="634">
                  <c:v>1.5</c:v>
                </c:pt>
                <c:pt idx="635">
                  <c:v>1.3</c:v>
                </c:pt>
                <c:pt idx="636">
                  <c:v>1.1</c:v>
                </c:pt>
                <c:pt idx="637">
                  <c:v>0.8</c:v>
                </c:pt>
                <c:pt idx="638">
                  <c:v>0.6</c:v>
                </c:pt>
              </c:numCache>
            </c:numRef>
          </c:val>
          <c:smooth val="1"/>
        </c:ser>
        <c:ser>
          <c:idx val="0"/>
          <c:order val="1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'SST''s'!$D$1:$D$648</c:f>
              <c:numCache>
                <c:ptCount val="64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0.5</c:v>
                </c:pt>
                <c:pt idx="307">
                  <c:v>0.5</c:v>
                </c:pt>
                <c:pt idx="308">
                  <c:v>0.5</c:v>
                </c:pt>
                <c:pt idx="309">
                  <c:v>0.5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0.5</c:v>
                </c:pt>
                <c:pt idx="314">
                  <c:v>0.5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0.5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0.5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0.5</c:v>
                </c:pt>
                <c:pt idx="334">
                  <c:v>0.5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</c:v>
                </c:pt>
                <c:pt idx="352">
                  <c:v>0.5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0.5</c:v>
                </c:pt>
                <c:pt idx="368">
                  <c:v>0.5</c:v>
                </c:pt>
                <c:pt idx="369">
                  <c:v>0.5</c:v>
                </c:pt>
                <c:pt idx="370">
                  <c:v>0.5</c:v>
                </c:pt>
                <c:pt idx="371">
                  <c:v>0.5</c:v>
                </c:pt>
                <c:pt idx="372">
                  <c:v>0.5</c:v>
                </c:pt>
                <c:pt idx="373">
                  <c:v>0.5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0.5</c:v>
                </c:pt>
                <c:pt idx="383">
                  <c:v>0.5</c:v>
                </c:pt>
                <c:pt idx="384">
                  <c:v>0.5</c:v>
                </c:pt>
                <c:pt idx="385">
                  <c:v>0.5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0.5</c:v>
                </c:pt>
                <c:pt idx="390">
                  <c:v>0.5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0.5</c:v>
                </c:pt>
                <c:pt idx="402">
                  <c:v>0.5</c:v>
                </c:pt>
                <c:pt idx="403">
                  <c:v>0.5</c:v>
                </c:pt>
                <c:pt idx="404">
                  <c:v>0.5</c:v>
                </c:pt>
                <c:pt idx="405">
                  <c:v>0.5</c:v>
                </c:pt>
                <c:pt idx="406">
                  <c:v>0.5</c:v>
                </c:pt>
                <c:pt idx="407">
                  <c:v>0.5</c:v>
                </c:pt>
                <c:pt idx="408">
                  <c:v>0.5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0.5</c:v>
                </c:pt>
                <c:pt idx="415">
                  <c:v>0.5</c:v>
                </c:pt>
                <c:pt idx="416">
                  <c:v>0.5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0.5</c:v>
                </c:pt>
                <c:pt idx="422">
                  <c:v>0.5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0.5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0.5</c:v>
                </c:pt>
                <c:pt idx="461">
                  <c:v>0.5</c:v>
                </c:pt>
                <c:pt idx="462">
                  <c:v>0.5</c:v>
                </c:pt>
                <c:pt idx="463">
                  <c:v>0.5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'SST''s'!$E$1:$E$648</c:f>
              <c:numCache>
                <c:ptCount val="648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  <c:pt idx="32">
                  <c:v>-0.5</c:v>
                </c:pt>
                <c:pt idx="33">
                  <c:v>-0.5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-0.5</c:v>
                </c:pt>
                <c:pt idx="42">
                  <c:v>-0.5</c:v>
                </c:pt>
                <c:pt idx="43">
                  <c:v>-0.5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-0.5</c:v>
                </c:pt>
                <c:pt idx="49">
                  <c:v>-0.5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-0.5</c:v>
                </c:pt>
                <c:pt idx="66">
                  <c:v>-0.5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-0.5</c:v>
                </c:pt>
                <c:pt idx="71">
                  <c:v>-0.5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-0.5</c:v>
                </c:pt>
                <c:pt idx="90">
                  <c:v>-0.5</c:v>
                </c:pt>
                <c:pt idx="91">
                  <c:v>-0.5</c:v>
                </c:pt>
                <c:pt idx="92">
                  <c:v>-0.5</c:v>
                </c:pt>
                <c:pt idx="93">
                  <c:v>-0.5</c:v>
                </c:pt>
                <c:pt idx="94">
                  <c:v>-0.5</c:v>
                </c:pt>
                <c:pt idx="95">
                  <c:v>-0.5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-0.5</c:v>
                </c:pt>
                <c:pt idx="100">
                  <c:v>-0.5</c:v>
                </c:pt>
                <c:pt idx="101">
                  <c:v>-0.5</c:v>
                </c:pt>
                <c:pt idx="102">
                  <c:v>-0.5</c:v>
                </c:pt>
                <c:pt idx="103">
                  <c:v>-0.5</c:v>
                </c:pt>
                <c:pt idx="104">
                  <c:v>-0.5</c:v>
                </c:pt>
                <c:pt idx="105">
                  <c:v>-0.5</c:v>
                </c:pt>
                <c:pt idx="106">
                  <c:v>-0.5</c:v>
                </c:pt>
                <c:pt idx="107">
                  <c:v>-0.5</c:v>
                </c:pt>
                <c:pt idx="108">
                  <c:v>-0.5</c:v>
                </c:pt>
                <c:pt idx="109">
                  <c:v>-0.5</c:v>
                </c:pt>
                <c:pt idx="110">
                  <c:v>-0.5</c:v>
                </c:pt>
                <c:pt idx="111">
                  <c:v>-0.5</c:v>
                </c:pt>
                <c:pt idx="112">
                  <c:v>-0.5</c:v>
                </c:pt>
                <c:pt idx="113">
                  <c:v>-0.5</c:v>
                </c:pt>
                <c:pt idx="114">
                  <c:v>-0.5</c:v>
                </c:pt>
                <c:pt idx="115">
                  <c:v>-0.5</c:v>
                </c:pt>
                <c:pt idx="116">
                  <c:v>-0.5</c:v>
                </c:pt>
                <c:pt idx="117">
                  <c:v>-0.5</c:v>
                </c:pt>
                <c:pt idx="118">
                  <c:v>-0.5</c:v>
                </c:pt>
                <c:pt idx="119">
                  <c:v>-0.5</c:v>
                </c:pt>
                <c:pt idx="120">
                  <c:v>-0.5</c:v>
                </c:pt>
                <c:pt idx="121">
                  <c:v>-0.5</c:v>
                </c:pt>
                <c:pt idx="122">
                  <c:v>-0.5</c:v>
                </c:pt>
                <c:pt idx="123">
                  <c:v>-0.5</c:v>
                </c:pt>
                <c:pt idx="124">
                  <c:v>-0.5</c:v>
                </c:pt>
                <c:pt idx="125">
                  <c:v>-0.5</c:v>
                </c:pt>
                <c:pt idx="126">
                  <c:v>-0.5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-0.5</c:v>
                </c:pt>
                <c:pt idx="131">
                  <c:v>-0.5</c:v>
                </c:pt>
                <c:pt idx="132">
                  <c:v>-0.5</c:v>
                </c:pt>
                <c:pt idx="133">
                  <c:v>-0.5</c:v>
                </c:pt>
                <c:pt idx="134">
                  <c:v>-0.5</c:v>
                </c:pt>
                <c:pt idx="135">
                  <c:v>-0.5</c:v>
                </c:pt>
                <c:pt idx="136">
                  <c:v>-0.5</c:v>
                </c:pt>
                <c:pt idx="137">
                  <c:v>-0.5</c:v>
                </c:pt>
                <c:pt idx="138">
                  <c:v>-0.5</c:v>
                </c:pt>
                <c:pt idx="139">
                  <c:v>-0.5</c:v>
                </c:pt>
                <c:pt idx="140">
                  <c:v>-0.5</c:v>
                </c:pt>
                <c:pt idx="141">
                  <c:v>-0.5</c:v>
                </c:pt>
                <c:pt idx="142">
                  <c:v>-0.5</c:v>
                </c:pt>
                <c:pt idx="143">
                  <c:v>-0.5</c:v>
                </c:pt>
                <c:pt idx="144">
                  <c:v>-0.5</c:v>
                </c:pt>
                <c:pt idx="145">
                  <c:v>-0.5</c:v>
                </c:pt>
                <c:pt idx="146">
                  <c:v>-0.5</c:v>
                </c:pt>
                <c:pt idx="147">
                  <c:v>-0.5</c:v>
                </c:pt>
                <c:pt idx="148">
                  <c:v>-0.5</c:v>
                </c:pt>
                <c:pt idx="149">
                  <c:v>-0.5</c:v>
                </c:pt>
                <c:pt idx="150">
                  <c:v>-0.5</c:v>
                </c:pt>
                <c:pt idx="151">
                  <c:v>-0.5</c:v>
                </c:pt>
                <c:pt idx="152">
                  <c:v>-0.5</c:v>
                </c:pt>
                <c:pt idx="153">
                  <c:v>-0.5</c:v>
                </c:pt>
                <c:pt idx="154">
                  <c:v>-0.5</c:v>
                </c:pt>
                <c:pt idx="155">
                  <c:v>-0.5</c:v>
                </c:pt>
                <c:pt idx="156">
                  <c:v>-0.5</c:v>
                </c:pt>
                <c:pt idx="157">
                  <c:v>-0.5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-0.5</c:v>
                </c:pt>
                <c:pt idx="162">
                  <c:v>-0.5</c:v>
                </c:pt>
                <c:pt idx="163">
                  <c:v>-0.5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-0.5</c:v>
                </c:pt>
                <c:pt idx="168">
                  <c:v>-0.5</c:v>
                </c:pt>
                <c:pt idx="169">
                  <c:v>-0.5</c:v>
                </c:pt>
                <c:pt idx="170">
                  <c:v>-0.5</c:v>
                </c:pt>
                <c:pt idx="171">
                  <c:v>-0.5</c:v>
                </c:pt>
                <c:pt idx="172">
                  <c:v>-0.5</c:v>
                </c:pt>
                <c:pt idx="173">
                  <c:v>-0.5</c:v>
                </c:pt>
                <c:pt idx="174">
                  <c:v>-0.5</c:v>
                </c:pt>
                <c:pt idx="175">
                  <c:v>-0.5</c:v>
                </c:pt>
                <c:pt idx="176">
                  <c:v>-0.5</c:v>
                </c:pt>
                <c:pt idx="177">
                  <c:v>-0.5</c:v>
                </c:pt>
                <c:pt idx="178">
                  <c:v>-0.5</c:v>
                </c:pt>
                <c:pt idx="179">
                  <c:v>-0.5</c:v>
                </c:pt>
                <c:pt idx="180">
                  <c:v>-0.5</c:v>
                </c:pt>
                <c:pt idx="181">
                  <c:v>-0.5</c:v>
                </c:pt>
                <c:pt idx="182">
                  <c:v>-0.5</c:v>
                </c:pt>
                <c:pt idx="183">
                  <c:v>-0.5</c:v>
                </c:pt>
                <c:pt idx="184">
                  <c:v>-0.5</c:v>
                </c:pt>
                <c:pt idx="185">
                  <c:v>-0.5</c:v>
                </c:pt>
                <c:pt idx="186">
                  <c:v>-0.5</c:v>
                </c:pt>
                <c:pt idx="187">
                  <c:v>-0.5</c:v>
                </c:pt>
                <c:pt idx="188">
                  <c:v>-0.5</c:v>
                </c:pt>
                <c:pt idx="189">
                  <c:v>-0.5</c:v>
                </c:pt>
                <c:pt idx="190">
                  <c:v>-0.5</c:v>
                </c:pt>
                <c:pt idx="191">
                  <c:v>-0.5</c:v>
                </c:pt>
                <c:pt idx="192">
                  <c:v>-0.5</c:v>
                </c:pt>
                <c:pt idx="193">
                  <c:v>-0.5</c:v>
                </c:pt>
                <c:pt idx="194">
                  <c:v>-0.5</c:v>
                </c:pt>
                <c:pt idx="195">
                  <c:v>-0.5</c:v>
                </c:pt>
                <c:pt idx="196">
                  <c:v>-0.5</c:v>
                </c:pt>
                <c:pt idx="197">
                  <c:v>-0.5</c:v>
                </c:pt>
                <c:pt idx="198">
                  <c:v>-0.5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-0.5</c:v>
                </c:pt>
                <c:pt idx="203">
                  <c:v>-0.5</c:v>
                </c:pt>
                <c:pt idx="204">
                  <c:v>-0.5</c:v>
                </c:pt>
                <c:pt idx="205">
                  <c:v>-0.5</c:v>
                </c:pt>
                <c:pt idx="206">
                  <c:v>-0.5</c:v>
                </c:pt>
                <c:pt idx="207">
                  <c:v>-0.5</c:v>
                </c:pt>
                <c:pt idx="208">
                  <c:v>-0.5</c:v>
                </c:pt>
                <c:pt idx="209">
                  <c:v>-0.5</c:v>
                </c:pt>
                <c:pt idx="210">
                  <c:v>-0.5</c:v>
                </c:pt>
                <c:pt idx="211">
                  <c:v>-0.5</c:v>
                </c:pt>
                <c:pt idx="212">
                  <c:v>-0.5</c:v>
                </c:pt>
                <c:pt idx="213">
                  <c:v>-0.5</c:v>
                </c:pt>
                <c:pt idx="214">
                  <c:v>-0.5</c:v>
                </c:pt>
                <c:pt idx="215">
                  <c:v>-0.5</c:v>
                </c:pt>
                <c:pt idx="216">
                  <c:v>-0.5</c:v>
                </c:pt>
                <c:pt idx="217">
                  <c:v>-0.5</c:v>
                </c:pt>
                <c:pt idx="218">
                  <c:v>-0.5</c:v>
                </c:pt>
                <c:pt idx="219">
                  <c:v>-0.5</c:v>
                </c:pt>
                <c:pt idx="220">
                  <c:v>-0.5</c:v>
                </c:pt>
                <c:pt idx="221">
                  <c:v>-0.5</c:v>
                </c:pt>
                <c:pt idx="222">
                  <c:v>-0.5</c:v>
                </c:pt>
                <c:pt idx="223">
                  <c:v>-0.5</c:v>
                </c:pt>
                <c:pt idx="224">
                  <c:v>-0.5</c:v>
                </c:pt>
                <c:pt idx="225">
                  <c:v>-0.5</c:v>
                </c:pt>
                <c:pt idx="226">
                  <c:v>-0.5</c:v>
                </c:pt>
                <c:pt idx="227">
                  <c:v>-0.5</c:v>
                </c:pt>
                <c:pt idx="228">
                  <c:v>-0.5</c:v>
                </c:pt>
                <c:pt idx="229">
                  <c:v>-0.5</c:v>
                </c:pt>
                <c:pt idx="230">
                  <c:v>-0.5</c:v>
                </c:pt>
                <c:pt idx="231">
                  <c:v>-0.5</c:v>
                </c:pt>
                <c:pt idx="232">
                  <c:v>-0.5</c:v>
                </c:pt>
                <c:pt idx="233">
                  <c:v>-0.5</c:v>
                </c:pt>
                <c:pt idx="234">
                  <c:v>-0.5</c:v>
                </c:pt>
                <c:pt idx="235">
                  <c:v>-0.5</c:v>
                </c:pt>
                <c:pt idx="236">
                  <c:v>-0.5</c:v>
                </c:pt>
                <c:pt idx="237">
                  <c:v>-0.5</c:v>
                </c:pt>
                <c:pt idx="238">
                  <c:v>-0.5</c:v>
                </c:pt>
                <c:pt idx="239">
                  <c:v>-0.5</c:v>
                </c:pt>
                <c:pt idx="240">
                  <c:v>-0.5</c:v>
                </c:pt>
                <c:pt idx="241">
                  <c:v>-0.5</c:v>
                </c:pt>
                <c:pt idx="242">
                  <c:v>-0.5</c:v>
                </c:pt>
                <c:pt idx="243">
                  <c:v>-0.5</c:v>
                </c:pt>
                <c:pt idx="244">
                  <c:v>-0.5</c:v>
                </c:pt>
                <c:pt idx="245">
                  <c:v>-0.5</c:v>
                </c:pt>
                <c:pt idx="246">
                  <c:v>-0.5</c:v>
                </c:pt>
                <c:pt idx="247">
                  <c:v>-0.5</c:v>
                </c:pt>
                <c:pt idx="248">
                  <c:v>-0.5</c:v>
                </c:pt>
                <c:pt idx="249">
                  <c:v>-0.5</c:v>
                </c:pt>
                <c:pt idx="250">
                  <c:v>-0.5</c:v>
                </c:pt>
                <c:pt idx="251">
                  <c:v>-0.5</c:v>
                </c:pt>
                <c:pt idx="252">
                  <c:v>-0.5</c:v>
                </c:pt>
                <c:pt idx="253">
                  <c:v>-0.5</c:v>
                </c:pt>
                <c:pt idx="254">
                  <c:v>-0.5</c:v>
                </c:pt>
                <c:pt idx="255">
                  <c:v>-0.5</c:v>
                </c:pt>
                <c:pt idx="256">
                  <c:v>-0.5</c:v>
                </c:pt>
                <c:pt idx="257">
                  <c:v>-0.5</c:v>
                </c:pt>
                <c:pt idx="258">
                  <c:v>-0.5</c:v>
                </c:pt>
                <c:pt idx="259">
                  <c:v>-0.5</c:v>
                </c:pt>
                <c:pt idx="260">
                  <c:v>-0.5</c:v>
                </c:pt>
                <c:pt idx="261">
                  <c:v>-0.5</c:v>
                </c:pt>
                <c:pt idx="262">
                  <c:v>-0.5</c:v>
                </c:pt>
                <c:pt idx="263">
                  <c:v>-0.5</c:v>
                </c:pt>
                <c:pt idx="264">
                  <c:v>-0.5</c:v>
                </c:pt>
                <c:pt idx="265">
                  <c:v>-0.5</c:v>
                </c:pt>
                <c:pt idx="266">
                  <c:v>-0.5</c:v>
                </c:pt>
                <c:pt idx="267">
                  <c:v>-0.5</c:v>
                </c:pt>
                <c:pt idx="268">
                  <c:v>-0.5</c:v>
                </c:pt>
                <c:pt idx="269">
                  <c:v>-0.5</c:v>
                </c:pt>
                <c:pt idx="270">
                  <c:v>-0.5</c:v>
                </c:pt>
                <c:pt idx="271">
                  <c:v>-0.5</c:v>
                </c:pt>
                <c:pt idx="272">
                  <c:v>-0.5</c:v>
                </c:pt>
                <c:pt idx="273">
                  <c:v>-0.5</c:v>
                </c:pt>
                <c:pt idx="274">
                  <c:v>-0.5</c:v>
                </c:pt>
                <c:pt idx="275">
                  <c:v>-0.5</c:v>
                </c:pt>
                <c:pt idx="276">
                  <c:v>-0.5</c:v>
                </c:pt>
                <c:pt idx="277">
                  <c:v>-0.5</c:v>
                </c:pt>
                <c:pt idx="278">
                  <c:v>-0.5</c:v>
                </c:pt>
                <c:pt idx="279">
                  <c:v>-0.5</c:v>
                </c:pt>
                <c:pt idx="280">
                  <c:v>-0.5</c:v>
                </c:pt>
                <c:pt idx="281">
                  <c:v>-0.5</c:v>
                </c:pt>
                <c:pt idx="282">
                  <c:v>-0.5</c:v>
                </c:pt>
                <c:pt idx="283">
                  <c:v>-0.5</c:v>
                </c:pt>
                <c:pt idx="284">
                  <c:v>-0.5</c:v>
                </c:pt>
                <c:pt idx="285">
                  <c:v>-0.5</c:v>
                </c:pt>
                <c:pt idx="286">
                  <c:v>-0.5</c:v>
                </c:pt>
                <c:pt idx="287">
                  <c:v>-0.5</c:v>
                </c:pt>
                <c:pt idx="288">
                  <c:v>-0.5</c:v>
                </c:pt>
                <c:pt idx="289">
                  <c:v>-0.5</c:v>
                </c:pt>
                <c:pt idx="290">
                  <c:v>-0.5</c:v>
                </c:pt>
                <c:pt idx="291">
                  <c:v>-0.5</c:v>
                </c:pt>
                <c:pt idx="292">
                  <c:v>-0.5</c:v>
                </c:pt>
                <c:pt idx="293">
                  <c:v>-0.5</c:v>
                </c:pt>
                <c:pt idx="294">
                  <c:v>-0.5</c:v>
                </c:pt>
                <c:pt idx="295">
                  <c:v>-0.5</c:v>
                </c:pt>
                <c:pt idx="296">
                  <c:v>-0.5</c:v>
                </c:pt>
                <c:pt idx="297">
                  <c:v>-0.5</c:v>
                </c:pt>
                <c:pt idx="298">
                  <c:v>-0.5</c:v>
                </c:pt>
                <c:pt idx="299">
                  <c:v>-0.5</c:v>
                </c:pt>
                <c:pt idx="300">
                  <c:v>-0.5</c:v>
                </c:pt>
                <c:pt idx="301">
                  <c:v>-0.5</c:v>
                </c:pt>
                <c:pt idx="302">
                  <c:v>-0.5</c:v>
                </c:pt>
                <c:pt idx="303">
                  <c:v>-0.5</c:v>
                </c:pt>
                <c:pt idx="304">
                  <c:v>-0.5</c:v>
                </c:pt>
                <c:pt idx="305">
                  <c:v>-0.5</c:v>
                </c:pt>
                <c:pt idx="306">
                  <c:v>-0.5</c:v>
                </c:pt>
                <c:pt idx="307">
                  <c:v>-0.5</c:v>
                </c:pt>
                <c:pt idx="308">
                  <c:v>-0.5</c:v>
                </c:pt>
                <c:pt idx="309">
                  <c:v>-0.5</c:v>
                </c:pt>
                <c:pt idx="310">
                  <c:v>-0.5</c:v>
                </c:pt>
                <c:pt idx="311">
                  <c:v>-0.5</c:v>
                </c:pt>
                <c:pt idx="312">
                  <c:v>-0.5</c:v>
                </c:pt>
                <c:pt idx="313">
                  <c:v>-0.5</c:v>
                </c:pt>
                <c:pt idx="314">
                  <c:v>-0.5</c:v>
                </c:pt>
                <c:pt idx="315">
                  <c:v>-0.5</c:v>
                </c:pt>
                <c:pt idx="316">
                  <c:v>-0.5</c:v>
                </c:pt>
                <c:pt idx="317">
                  <c:v>-0.5</c:v>
                </c:pt>
                <c:pt idx="318">
                  <c:v>-0.5</c:v>
                </c:pt>
                <c:pt idx="319">
                  <c:v>-0.5</c:v>
                </c:pt>
                <c:pt idx="320">
                  <c:v>-0.5</c:v>
                </c:pt>
                <c:pt idx="321">
                  <c:v>-0.5</c:v>
                </c:pt>
                <c:pt idx="322">
                  <c:v>-0.5</c:v>
                </c:pt>
                <c:pt idx="323">
                  <c:v>-0.5</c:v>
                </c:pt>
                <c:pt idx="324">
                  <c:v>-0.5</c:v>
                </c:pt>
                <c:pt idx="325">
                  <c:v>-0.5</c:v>
                </c:pt>
                <c:pt idx="326">
                  <c:v>-0.5</c:v>
                </c:pt>
                <c:pt idx="327">
                  <c:v>-0.5</c:v>
                </c:pt>
                <c:pt idx="328">
                  <c:v>-0.5</c:v>
                </c:pt>
                <c:pt idx="329">
                  <c:v>-0.5</c:v>
                </c:pt>
                <c:pt idx="330">
                  <c:v>-0.5</c:v>
                </c:pt>
                <c:pt idx="331">
                  <c:v>-0.5</c:v>
                </c:pt>
                <c:pt idx="332">
                  <c:v>-0.5</c:v>
                </c:pt>
                <c:pt idx="333">
                  <c:v>-0.5</c:v>
                </c:pt>
                <c:pt idx="334">
                  <c:v>-0.5</c:v>
                </c:pt>
                <c:pt idx="335">
                  <c:v>-0.5</c:v>
                </c:pt>
                <c:pt idx="336">
                  <c:v>-0.5</c:v>
                </c:pt>
                <c:pt idx="337">
                  <c:v>-0.5</c:v>
                </c:pt>
                <c:pt idx="338">
                  <c:v>-0.5</c:v>
                </c:pt>
                <c:pt idx="339">
                  <c:v>-0.5</c:v>
                </c:pt>
                <c:pt idx="340">
                  <c:v>-0.5</c:v>
                </c:pt>
                <c:pt idx="341">
                  <c:v>-0.5</c:v>
                </c:pt>
                <c:pt idx="342">
                  <c:v>-0.5</c:v>
                </c:pt>
                <c:pt idx="343">
                  <c:v>-0.5</c:v>
                </c:pt>
                <c:pt idx="344">
                  <c:v>-0.5</c:v>
                </c:pt>
                <c:pt idx="345">
                  <c:v>-0.5</c:v>
                </c:pt>
                <c:pt idx="346">
                  <c:v>-0.5</c:v>
                </c:pt>
                <c:pt idx="347">
                  <c:v>-0.5</c:v>
                </c:pt>
                <c:pt idx="348">
                  <c:v>-0.5</c:v>
                </c:pt>
                <c:pt idx="349">
                  <c:v>-0.5</c:v>
                </c:pt>
                <c:pt idx="350">
                  <c:v>-0.5</c:v>
                </c:pt>
                <c:pt idx="351">
                  <c:v>-0.5</c:v>
                </c:pt>
                <c:pt idx="352">
                  <c:v>-0.5</c:v>
                </c:pt>
                <c:pt idx="353">
                  <c:v>-0.5</c:v>
                </c:pt>
                <c:pt idx="354">
                  <c:v>-0.5</c:v>
                </c:pt>
                <c:pt idx="355">
                  <c:v>-0.5</c:v>
                </c:pt>
                <c:pt idx="356">
                  <c:v>-0.5</c:v>
                </c:pt>
                <c:pt idx="357">
                  <c:v>-0.5</c:v>
                </c:pt>
                <c:pt idx="358">
                  <c:v>-0.5</c:v>
                </c:pt>
                <c:pt idx="359">
                  <c:v>-0.5</c:v>
                </c:pt>
                <c:pt idx="360">
                  <c:v>-0.5</c:v>
                </c:pt>
                <c:pt idx="361">
                  <c:v>-0.5</c:v>
                </c:pt>
                <c:pt idx="362">
                  <c:v>-0.5</c:v>
                </c:pt>
                <c:pt idx="363">
                  <c:v>-0.5</c:v>
                </c:pt>
                <c:pt idx="364">
                  <c:v>-0.5</c:v>
                </c:pt>
                <c:pt idx="365">
                  <c:v>-0.5</c:v>
                </c:pt>
                <c:pt idx="366">
                  <c:v>-0.5</c:v>
                </c:pt>
                <c:pt idx="367">
                  <c:v>-0.5</c:v>
                </c:pt>
                <c:pt idx="368">
                  <c:v>-0.5</c:v>
                </c:pt>
                <c:pt idx="369">
                  <c:v>-0.5</c:v>
                </c:pt>
                <c:pt idx="370">
                  <c:v>-0.5</c:v>
                </c:pt>
                <c:pt idx="371">
                  <c:v>-0.5</c:v>
                </c:pt>
                <c:pt idx="372">
                  <c:v>-0.5</c:v>
                </c:pt>
                <c:pt idx="373">
                  <c:v>-0.5</c:v>
                </c:pt>
                <c:pt idx="374">
                  <c:v>-0.5</c:v>
                </c:pt>
                <c:pt idx="375">
                  <c:v>-0.5</c:v>
                </c:pt>
                <c:pt idx="376">
                  <c:v>-0.5</c:v>
                </c:pt>
                <c:pt idx="377">
                  <c:v>-0.5</c:v>
                </c:pt>
                <c:pt idx="378">
                  <c:v>-0.5</c:v>
                </c:pt>
                <c:pt idx="379">
                  <c:v>-0.5</c:v>
                </c:pt>
                <c:pt idx="380">
                  <c:v>-0.5</c:v>
                </c:pt>
                <c:pt idx="381">
                  <c:v>-0.5</c:v>
                </c:pt>
                <c:pt idx="382">
                  <c:v>-0.5</c:v>
                </c:pt>
                <c:pt idx="383">
                  <c:v>-0.5</c:v>
                </c:pt>
                <c:pt idx="384">
                  <c:v>-0.5</c:v>
                </c:pt>
                <c:pt idx="385">
                  <c:v>-0.5</c:v>
                </c:pt>
                <c:pt idx="386">
                  <c:v>-0.5</c:v>
                </c:pt>
                <c:pt idx="387">
                  <c:v>-0.5</c:v>
                </c:pt>
                <c:pt idx="388">
                  <c:v>-0.5</c:v>
                </c:pt>
                <c:pt idx="389">
                  <c:v>-0.5</c:v>
                </c:pt>
                <c:pt idx="390">
                  <c:v>-0.5</c:v>
                </c:pt>
                <c:pt idx="391">
                  <c:v>-0.5</c:v>
                </c:pt>
                <c:pt idx="392">
                  <c:v>-0.5</c:v>
                </c:pt>
                <c:pt idx="393">
                  <c:v>-0.5</c:v>
                </c:pt>
                <c:pt idx="394">
                  <c:v>-0.5</c:v>
                </c:pt>
                <c:pt idx="395">
                  <c:v>-0.5</c:v>
                </c:pt>
                <c:pt idx="396">
                  <c:v>-0.5</c:v>
                </c:pt>
                <c:pt idx="397">
                  <c:v>-0.5</c:v>
                </c:pt>
                <c:pt idx="398">
                  <c:v>-0.5</c:v>
                </c:pt>
                <c:pt idx="399">
                  <c:v>-0.5</c:v>
                </c:pt>
                <c:pt idx="400">
                  <c:v>-0.5</c:v>
                </c:pt>
                <c:pt idx="401">
                  <c:v>-0.5</c:v>
                </c:pt>
                <c:pt idx="402">
                  <c:v>-0.5</c:v>
                </c:pt>
                <c:pt idx="403">
                  <c:v>-0.5</c:v>
                </c:pt>
                <c:pt idx="404">
                  <c:v>-0.5</c:v>
                </c:pt>
                <c:pt idx="405">
                  <c:v>-0.5</c:v>
                </c:pt>
                <c:pt idx="406">
                  <c:v>-0.5</c:v>
                </c:pt>
                <c:pt idx="407">
                  <c:v>-0.5</c:v>
                </c:pt>
                <c:pt idx="408">
                  <c:v>-0.5</c:v>
                </c:pt>
                <c:pt idx="409">
                  <c:v>-0.5</c:v>
                </c:pt>
                <c:pt idx="410">
                  <c:v>-0.5</c:v>
                </c:pt>
                <c:pt idx="411">
                  <c:v>-0.5</c:v>
                </c:pt>
                <c:pt idx="412">
                  <c:v>-0.5</c:v>
                </c:pt>
                <c:pt idx="413">
                  <c:v>-0.5</c:v>
                </c:pt>
                <c:pt idx="414">
                  <c:v>-0.5</c:v>
                </c:pt>
                <c:pt idx="415">
                  <c:v>-0.5</c:v>
                </c:pt>
                <c:pt idx="416">
                  <c:v>-0.5</c:v>
                </c:pt>
                <c:pt idx="417">
                  <c:v>-0.5</c:v>
                </c:pt>
                <c:pt idx="418">
                  <c:v>-0.5</c:v>
                </c:pt>
                <c:pt idx="419">
                  <c:v>-0.5</c:v>
                </c:pt>
                <c:pt idx="420">
                  <c:v>-0.5</c:v>
                </c:pt>
                <c:pt idx="421">
                  <c:v>-0.5</c:v>
                </c:pt>
                <c:pt idx="422">
                  <c:v>-0.5</c:v>
                </c:pt>
                <c:pt idx="423">
                  <c:v>-0.5</c:v>
                </c:pt>
                <c:pt idx="424">
                  <c:v>-0.5</c:v>
                </c:pt>
                <c:pt idx="425">
                  <c:v>-0.5</c:v>
                </c:pt>
                <c:pt idx="426">
                  <c:v>-0.5</c:v>
                </c:pt>
                <c:pt idx="427">
                  <c:v>-0.5</c:v>
                </c:pt>
                <c:pt idx="428">
                  <c:v>-0.5</c:v>
                </c:pt>
                <c:pt idx="429">
                  <c:v>-0.5</c:v>
                </c:pt>
                <c:pt idx="430">
                  <c:v>-0.5</c:v>
                </c:pt>
                <c:pt idx="431">
                  <c:v>-0.5</c:v>
                </c:pt>
                <c:pt idx="432">
                  <c:v>-0.5</c:v>
                </c:pt>
                <c:pt idx="433">
                  <c:v>-0.5</c:v>
                </c:pt>
                <c:pt idx="434">
                  <c:v>-0.5</c:v>
                </c:pt>
                <c:pt idx="435">
                  <c:v>-0.5</c:v>
                </c:pt>
                <c:pt idx="436">
                  <c:v>-0.5</c:v>
                </c:pt>
                <c:pt idx="437">
                  <c:v>-0.5</c:v>
                </c:pt>
                <c:pt idx="438">
                  <c:v>-0.5</c:v>
                </c:pt>
                <c:pt idx="439">
                  <c:v>-0.5</c:v>
                </c:pt>
                <c:pt idx="440">
                  <c:v>-0.5</c:v>
                </c:pt>
                <c:pt idx="441">
                  <c:v>-0.5</c:v>
                </c:pt>
                <c:pt idx="442">
                  <c:v>-0.5</c:v>
                </c:pt>
                <c:pt idx="443">
                  <c:v>-0.5</c:v>
                </c:pt>
                <c:pt idx="444">
                  <c:v>-0.5</c:v>
                </c:pt>
                <c:pt idx="445">
                  <c:v>-0.5</c:v>
                </c:pt>
                <c:pt idx="446">
                  <c:v>-0.5</c:v>
                </c:pt>
                <c:pt idx="447">
                  <c:v>-0.5</c:v>
                </c:pt>
                <c:pt idx="448">
                  <c:v>-0.5</c:v>
                </c:pt>
                <c:pt idx="449">
                  <c:v>-0.5</c:v>
                </c:pt>
                <c:pt idx="450">
                  <c:v>-0.5</c:v>
                </c:pt>
                <c:pt idx="451">
                  <c:v>-0.5</c:v>
                </c:pt>
                <c:pt idx="452">
                  <c:v>-0.5</c:v>
                </c:pt>
                <c:pt idx="453">
                  <c:v>-0.5</c:v>
                </c:pt>
                <c:pt idx="454">
                  <c:v>-0.5</c:v>
                </c:pt>
                <c:pt idx="455">
                  <c:v>-0.5</c:v>
                </c:pt>
                <c:pt idx="456">
                  <c:v>-0.5</c:v>
                </c:pt>
                <c:pt idx="457">
                  <c:v>-0.5</c:v>
                </c:pt>
                <c:pt idx="458">
                  <c:v>-0.5</c:v>
                </c:pt>
                <c:pt idx="459">
                  <c:v>-0.5</c:v>
                </c:pt>
                <c:pt idx="460">
                  <c:v>-0.5</c:v>
                </c:pt>
                <c:pt idx="461">
                  <c:v>-0.5</c:v>
                </c:pt>
                <c:pt idx="462">
                  <c:v>-0.5</c:v>
                </c:pt>
                <c:pt idx="463">
                  <c:v>-0.5</c:v>
                </c:pt>
                <c:pt idx="464">
                  <c:v>-0.5</c:v>
                </c:pt>
                <c:pt idx="465">
                  <c:v>-0.5</c:v>
                </c:pt>
                <c:pt idx="466">
                  <c:v>-0.5</c:v>
                </c:pt>
                <c:pt idx="467">
                  <c:v>-0.5</c:v>
                </c:pt>
                <c:pt idx="468">
                  <c:v>-0.5</c:v>
                </c:pt>
                <c:pt idx="469">
                  <c:v>-0.5</c:v>
                </c:pt>
                <c:pt idx="470">
                  <c:v>-0.5</c:v>
                </c:pt>
                <c:pt idx="471">
                  <c:v>-0.5</c:v>
                </c:pt>
                <c:pt idx="472">
                  <c:v>-0.5</c:v>
                </c:pt>
                <c:pt idx="473">
                  <c:v>-0.5</c:v>
                </c:pt>
                <c:pt idx="474">
                  <c:v>-0.5</c:v>
                </c:pt>
                <c:pt idx="475">
                  <c:v>-0.5</c:v>
                </c:pt>
                <c:pt idx="476">
                  <c:v>-0.5</c:v>
                </c:pt>
                <c:pt idx="477">
                  <c:v>-0.5</c:v>
                </c:pt>
                <c:pt idx="478">
                  <c:v>-0.5</c:v>
                </c:pt>
                <c:pt idx="479">
                  <c:v>-0.5</c:v>
                </c:pt>
                <c:pt idx="480">
                  <c:v>-0.5</c:v>
                </c:pt>
                <c:pt idx="481">
                  <c:v>-0.5</c:v>
                </c:pt>
                <c:pt idx="482">
                  <c:v>-0.5</c:v>
                </c:pt>
                <c:pt idx="483">
                  <c:v>-0.5</c:v>
                </c:pt>
                <c:pt idx="484">
                  <c:v>-0.5</c:v>
                </c:pt>
                <c:pt idx="485">
                  <c:v>-0.5</c:v>
                </c:pt>
                <c:pt idx="486">
                  <c:v>-0.5</c:v>
                </c:pt>
                <c:pt idx="487">
                  <c:v>-0.5</c:v>
                </c:pt>
                <c:pt idx="488">
                  <c:v>-0.5</c:v>
                </c:pt>
                <c:pt idx="489">
                  <c:v>-0.5</c:v>
                </c:pt>
                <c:pt idx="490">
                  <c:v>-0.5</c:v>
                </c:pt>
                <c:pt idx="491">
                  <c:v>-0.5</c:v>
                </c:pt>
                <c:pt idx="492">
                  <c:v>-0.5</c:v>
                </c:pt>
                <c:pt idx="493">
                  <c:v>-0.5</c:v>
                </c:pt>
                <c:pt idx="494">
                  <c:v>-0.5</c:v>
                </c:pt>
                <c:pt idx="495">
                  <c:v>-0.5</c:v>
                </c:pt>
                <c:pt idx="496">
                  <c:v>-0.5</c:v>
                </c:pt>
                <c:pt idx="497">
                  <c:v>-0.5</c:v>
                </c:pt>
                <c:pt idx="498">
                  <c:v>-0.5</c:v>
                </c:pt>
                <c:pt idx="499">
                  <c:v>-0.5</c:v>
                </c:pt>
                <c:pt idx="500">
                  <c:v>-0.5</c:v>
                </c:pt>
                <c:pt idx="501">
                  <c:v>-0.5</c:v>
                </c:pt>
                <c:pt idx="502">
                  <c:v>-0.5</c:v>
                </c:pt>
                <c:pt idx="503">
                  <c:v>-0.5</c:v>
                </c:pt>
                <c:pt idx="504">
                  <c:v>-0.5</c:v>
                </c:pt>
                <c:pt idx="505">
                  <c:v>-0.5</c:v>
                </c:pt>
                <c:pt idx="506">
                  <c:v>-0.5</c:v>
                </c:pt>
                <c:pt idx="507">
                  <c:v>-0.5</c:v>
                </c:pt>
                <c:pt idx="508">
                  <c:v>-0.5</c:v>
                </c:pt>
                <c:pt idx="509">
                  <c:v>-0.5</c:v>
                </c:pt>
                <c:pt idx="510">
                  <c:v>-0.5</c:v>
                </c:pt>
                <c:pt idx="511">
                  <c:v>-0.5</c:v>
                </c:pt>
                <c:pt idx="512">
                  <c:v>-0.5</c:v>
                </c:pt>
                <c:pt idx="513">
                  <c:v>-0.5</c:v>
                </c:pt>
                <c:pt idx="514">
                  <c:v>-0.5</c:v>
                </c:pt>
                <c:pt idx="515">
                  <c:v>-0.5</c:v>
                </c:pt>
                <c:pt idx="516">
                  <c:v>-0.5</c:v>
                </c:pt>
                <c:pt idx="517">
                  <c:v>-0.5</c:v>
                </c:pt>
                <c:pt idx="518">
                  <c:v>-0.5</c:v>
                </c:pt>
                <c:pt idx="519">
                  <c:v>-0.5</c:v>
                </c:pt>
                <c:pt idx="520">
                  <c:v>-0.5</c:v>
                </c:pt>
                <c:pt idx="521">
                  <c:v>-0.5</c:v>
                </c:pt>
                <c:pt idx="522">
                  <c:v>-0.5</c:v>
                </c:pt>
                <c:pt idx="523">
                  <c:v>-0.5</c:v>
                </c:pt>
                <c:pt idx="524">
                  <c:v>-0.5</c:v>
                </c:pt>
                <c:pt idx="525">
                  <c:v>-0.5</c:v>
                </c:pt>
                <c:pt idx="526">
                  <c:v>-0.5</c:v>
                </c:pt>
                <c:pt idx="527">
                  <c:v>-0.5</c:v>
                </c:pt>
                <c:pt idx="528">
                  <c:v>-0.5</c:v>
                </c:pt>
                <c:pt idx="529">
                  <c:v>-0.5</c:v>
                </c:pt>
                <c:pt idx="530">
                  <c:v>-0.5</c:v>
                </c:pt>
                <c:pt idx="531">
                  <c:v>-0.5</c:v>
                </c:pt>
                <c:pt idx="532">
                  <c:v>-0.5</c:v>
                </c:pt>
                <c:pt idx="533">
                  <c:v>-0.5</c:v>
                </c:pt>
                <c:pt idx="534">
                  <c:v>-0.5</c:v>
                </c:pt>
                <c:pt idx="535">
                  <c:v>-0.5</c:v>
                </c:pt>
                <c:pt idx="536">
                  <c:v>-0.5</c:v>
                </c:pt>
                <c:pt idx="537">
                  <c:v>-0.5</c:v>
                </c:pt>
                <c:pt idx="538">
                  <c:v>-0.5</c:v>
                </c:pt>
                <c:pt idx="539">
                  <c:v>-0.5</c:v>
                </c:pt>
                <c:pt idx="540">
                  <c:v>-0.5</c:v>
                </c:pt>
                <c:pt idx="541">
                  <c:v>-0.5</c:v>
                </c:pt>
                <c:pt idx="542">
                  <c:v>-0.5</c:v>
                </c:pt>
                <c:pt idx="543">
                  <c:v>-0.5</c:v>
                </c:pt>
                <c:pt idx="544">
                  <c:v>-0.5</c:v>
                </c:pt>
                <c:pt idx="545">
                  <c:v>-0.5</c:v>
                </c:pt>
                <c:pt idx="546">
                  <c:v>-0.5</c:v>
                </c:pt>
                <c:pt idx="547">
                  <c:v>-0.5</c:v>
                </c:pt>
                <c:pt idx="548">
                  <c:v>-0.5</c:v>
                </c:pt>
                <c:pt idx="549">
                  <c:v>-0.5</c:v>
                </c:pt>
                <c:pt idx="550">
                  <c:v>-0.5</c:v>
                </c:pt>
                <c:pt idx="551">
                  <c:v>-0.5</c:v>
                </c:pt>
                <c:pt idx="552">
                  <c:v>-0.5</c:v>
                </c:pt>
                <c:pt idx="553">
                  <c:v>-0.5</c:v>
                </c:pt>
                <c:pt idx="554">
                  <c:v>-0.5</c:v>
                </c:pt>
                <c:pt idx="555">
                  <c:v>-0.5</c:v>
                </c:pt>
                <c:pt idx="556">
                  <c:v>-0.5</c:v>
                </c:pt>
                <c:pt idx="557">
                  <c:v>-0.5</c:v>
                </c:pt>
                <c:pt idx="558">
                  <c:v>-0.5</c:v>
                </c:pt>
                <c:pt idx="559">
                  <c:v>-0.5</c:v>
                </c:pt>
                <c:pt idx="560">
                  <c:v>-0.5</c:v>
                </c:pt>
                <c:pt idx="561">
                  <c:v>-0.5</c:v>
                </c:pt>
                <c:pt idx="562">
                  <c:v>-0.5</c:v>
                </c:pt>
                <c:pt idx="563">
                  <c:v>-0.5</c:v>
                </c:pt>
                <c:pt idx="564">
                  <c:v>-0.5</c:v>
                </c:pt>
                <c:pt idx="565">
                  <c:v>-0.5</c:v>
                </c:pt>
                <c:pt idx="566">
                  <c:v>-0.5</c:v>
                </c:pt>
                <c:pt idx="567">
                  <c:v>-0.5</c:v>
                </c:pt>
                <c:pt idx="568">
                  <c:v>-0.5</c:v>
                </c:pt>
                <c:pt idx="569">
                  <c:v>-0.5</c:v>
                </c:pt>
                <c:pt idx="570">
                  <c:v>-0.5</c:v>
                </c:pt>
                <c:pt idx="571">
                  <c:v>-0.5</c:v>
                </c:pt>
                <c:pt idx="572">
                  <c:v>-0.5</c:v>
                </c:pt>
                <c:pt idx="573">
                  <c:v>-0.5</c:v>
                </c:pt>
                <c:pt idx="574">
                  <c:v>-0.5</c:v>
                </c:pt>
                <c:pt idx="575">
                  <c:v>-0.5</c:v>
                </c:pt>
                <c:pt idx="576">
                  <c:v>-0.5</c:v>
                </c:pt>
                <c:pt idx="577">
                  <c:v>-0.5</c:v>
                </c:pt>
                <c:pt idx="578">
                  <c:v>-0.5</c:v>
                </c:pt>
                <c:pt idx="579">
                  <c:v>-0.5</c:v>
                </c:pt>
                <c:pt idx="580">
                  <c:v>-0.5</c:v>
                </c:pt>
                <c:pt idx="581">
                  <c:v>-0.5</c:v>
                </c:pt>
                <c:pt idx="582">
                  <c:v>-0.5</c:v>
                </c:pt>
                <c:pt idx="583">
                  <c:v>-0.5</c:v>
                </c:pt>
                <c:pt idx="584">
                  <c:v>-0.5</c:v>
                </c:pt>
                <c:pt idx="585">
                  <c:v>-0.5</c:v>
                </c:pt>
                <c:pt idx="586">
                  <c:v>-0.5</c:v>
                </c:pt>
                <c:pt idx="587">
                  <c:v>-0.5</c:v>
                </c:pt>
                <c:pt idx="588">
                  <c:v>-0.5</c:v>
                </c:pt>
                <c:pt idx="589">
                  <c:v>-0.5</c:v>
                </c:pt>
                <c:pt idx="590">
                  <c:v>-0.5</c:v>
                </c:pt>
                <c:pt idx="591">
                  <c:v>-0.5</c:v>
                </c:pt>
                <c:pt idx="592">
                  <c:v>-0.5</c:v>
                </c:pt>
                <c:pt idx="593">
                  <c:v>-0.5</c:v>
                </c:pt>
                <c:pt idx="594">
                  <c:v>-0.5</c:v>
                </c:pt>
                <c:pt idx="595">
                  <c:v>-0.5</c:v>
                </c:pt>
                <c:pt idx="596">
                  <c:v>-0.5</c:v>
                </c:pt>
                <c:pt idx="597">
                  <c:v>-0.5</c:v>
                </c:pt>
                <c:pt idx="598">
                  <c:v>-0.5</c:v>
                </c:pt>
                <c:pt idx="599">
                  <c:v>-0.5</c:v>
                </c:pt>
                <c:pt idx="600">
                  <c:v>-0.5</c:v>
                </c:pt>
                <c:pt idx="601">
                  <c:v>-0.5</c:v>
                </c:pt>
                <c:pt idx="602">
                  <c:v>-0.5</c:v>
                </c:pt>
                <c:pt idx="603">
                  <c:v>-0.5</c:v>
                </c:pt>
                <c:pt idx="604">
                  <c:v>-0.5</c:v>
                </c:pt>
                <c:pt idx="605">
                  <c:v>-0.5</c:v>
                </c:pt>
                <c:pt idx="606">
                  <c:v>-0.5</c:v>
                </c:pt>
                <c:pt idx="607">
                  <c:v>-0.5</c:v>
                </c:pt>
                <c:pt idx="608">
                  <c:v>-0.5</c:v>
                </c:pt>
                <c:pt idx="609">
                  <c:v>-0.5</c:v>
                </c:pt>
                <c:pt idx="610">
                  <c:v>-0.5</c:v>
                </c:pt>
                <c:pt idx="611">
                  <c:v>-0.5</c:v>
                </c:pt>
                <c:pt idx="612">
                  <c:v>-0.5</c:v>
                </c:pt>
                <c:pt idx="613">
                  <c:v>-0.5</c:v>
                </c:pt>
                <c:pt idx="614">
                  <c:v>-0.5</c:v>
                </c:pt>
                <c:pt idx="615">
                  <c:v>-0.5</c:v>
                </c:pt>
                <c:pt idx="616">
                  <c:v>-0.5</c:v>
                </c:pt>
                <c:pt idx="617">
                  <c:v>-0.5</c:v>
                </c:pt>
                <c:pt idx="618">
                  <c:v>-0.5</c:v>
                </c:pt>
                <c:pt idx="619">
                  <c:v>-0.5</c:v>
                </c:pt>
                <c:pt idx="620">
                  <c:v>-0.5</c:v>
                </c:pt>
                <c:pt idx="621">
                  <c:v>-0.5</c:v>
                </c:pt>
                <c:pt idx="622">
                  <c:v>-0.5</c:v>
                </c:pt>
                <c:pt idx="623">
                  <c:v>-0.5</c:v>
                </c:pt>
                <c:pt idx="624">
                  <c:v>-0.5</c:v>
                </c:pt>
                <c:pt idx="625">
                  <c:v>-0.5</c:v>
                </c:pt>
                <c:pt idx="626">
                  <c:v>-0.5</c:v>
                </c:pt>
                <c:pt idx="627">
                  <c:v>-0.5</c:v>
                </c:pt>
                <c:pt idx="628">
                  <c:v>-0.5</c:v>
                </c:pt>
                <c:pt idx="629">
                  <c:v>-0.5</c:v>
                </c:pt>
                <c:pt idx="630">
                  <c:v>-0.5</c:v>
                </c:pt>
                <c:pt idx="631">
                  <c:v>-0.5</c:v>
                </c:pt>
                <c:pt idx="632">
                  <c:v>-0.5</c:v>
                </c:pt>
                <c:pt idx="633">
                  <c:v>-0.5</c:v>
                </c:pt>
                <c:pt idx="634">
                  <c:v>-0.5</c:v>
                </c:pt>
                <c:pt idx="635">
                  <c:v>-0.5</c:v>
                </c:pt>
                <c:pt idx="636">
                  <c:v>-0.5</c:v>
                </c:pt>
                <c:pt idx="637">
                  <c:v>-0.5</c:v>
                </c:pt>
                <c:pt idx="638">
                  <c:v>-0.5</c:v>
                </c:pt>
                <c:pt idx="639">
                  <c:v>-0.5</c:v>
                </c:pt>
                <c:pt idx="640">
                  <c:v>-0.5</c:v>
                </c:pt>
                <c:pt idx="641">
                  <c:v>-0.5</c:v>
                </c:pt>
                <c:pt idx="642">
                  <c:v>-0.5</c:v>
                </c:pt>
                <c:pt idx="643">
                  <c:v>-0.5</c:v>
                </c:pt>
                <c:pt idx="644">
                  <c:v>-0.5</c:v>
                </c:pt>
                <c:pt idx="645">
                  <c:v>-0.5</c:v>
                </c:pt>
                <c:pt idx="646">
                  <c:v>-0.5</c:v>
                </c:pt>
                <c:pt idx="647">
                  <c:v>-0.5</c:v>
                </c:pt>
              </c:numCache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max"/>
        <c:auto val="1"/>
        <c:lblOffset val="100"/>
        <c:tickLblSkip val="24"/>
        <c:noMultiLvlLbl val="0"/>
      </c:cat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96709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Figure 1. Sea Surface Temperature Anomalies of at Least |0.5</a:t>
            </a:r>
            <a:r>
              <a:rPr lang="en-US" cap="none" sz="9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F|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1375"/>
          <c:w val="0.96025"/>
          <c:h val="0.748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'SST''s'!$A$1:$A$648</c:f>
              <c:numCache/>
            </c:numRef>
          </c:cat>
          <c:val>
            <c:numRef>
              <c:f>'SST''s'!$C$1:$C$648</c:f>
              <c:numCache/>
            </c:numRef>
          </c:val>
          <c:smooth val="1"/>
        </c:ser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'SST''s'!$D$1:$D$648</c:f>
              <c:numCache/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'SST''s'!$E$1:$E$648</c:f>
              <c:numCache/>
            </c:numRef>
          </c:val>
          <c:smooth val="0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max"/>
        <c:auto val="1"/>
        <c:lblOffset val="100"/>
        <c:tickLblSkip val="24"/>
        <c:noMultiLvlLbl val="0"/>
      </c:catAx>
      <c:valAx>
        <c:axId val="3842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5. Average temperature departures from normal during El Nino events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229"/>
          <c:w val="0.877"/>
          <c:h val="0.73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Anomalies!$A$1:$A$16</c:f>
              <c:strCache/>
            </c:strRef>
          </c:cat>
          <c:val>
            <c:numRef>
              <c:f>Anomalies!$B$1:$B$16</c:f>
              <c:numCache/>
            </c:numRef>
          </c:val>
        </c:ser>
        <c:axId val="10276478"/>
        <c:axId val="2537943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Anomalies!$C$1:$C$16</c:f>
              <c:numCache/>
            </c:numRef>
          </c:val>
          <c:smooth val="0"/>
        </c:ser>
        <c:axId val="27088360"/>
        <c:axId val="4246864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auto val="0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Absolute departure from normal (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At val="1"/>
        <c:crossBetween val="between"/>
        <c:dispUnits/>
      </c:valAx>
      <c:catAx>
        <c:axId val="27088360"/>
        <c:scaling>
          <c:orientation val="minMax"/>
        </c:scaling>
        <c:axPos val="b"/>
        <c:delete val="1"/>
        <c:majorTickMark val="out"/>
        <c:minorTickMark val="none"/>
        <c:tickLblPos val="nextTo"/>
        <c:crossAx val="42468649"/>
        <c:crosses val="autoZero"/>
        <c:auto val="0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delete val="1"/>
        <c:majorTickMark val="out"/>
        <c:minorTickMark val="none"/>
        <c:tickLblPos val="nextTo"/>
        <c:crossAx val="2708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7. Average precipitation departures from normal during El Nino events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32"/>
          <c:w val="0.8795"/>
          <c:h val="0.7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Anomalies!$A$1:$A$16</c:f>
              <c:strCache/>
            </c:strRef>
          </c:cat>
          <c:val>
            <c:numRef>
              <c:f>Anomalies!$D$1:$D$16</c:f>
              <c:numCache/>
            </c:numRef>
          </c:val>
        </c:ser>
        <c:axId val="46673522"/>
        <c:axId val="17408515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Anomalies!$E$1:$E$16</c:f>
              <c:numCache/>
            </c:numRef>
          </c:val>
          <c:smooth val="0"/>
        </c:ser>
        <c:axId val="22458908"/>
        <c:axId val="803581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0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Absolute departure from normal (%)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between"/>
        <c:dispUnits/>
      </c:valAx>
      <c:catAx>
        <c:axId val="22458908"/>
        <c:scaling>
          <c:orientation val="minMax"/>
        </c:scaling>
        <c:axPos val="b"/>
        <c:delete val="1"/>
        <c:majorTickMark val="out"/>
        <c:minorTickMark val="none"/>
        <c:tickLblPos val="nextTo"/>
        <c:crossAx val="803581"/>
        <c:crosses val="autoZero"/>
        <c:auto val="0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delete val="1"/>
        <c:majorTickMark val="out"/>
        <c:minorTickMark val="none"/>
        <c:tickLblPos val="nextTo"/>
        <c:crossAx val="22458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6. Average temperature departures from normal during La Nina events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232"/>
          <c:w val="0.87725"/>
          <c:h val="0.7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Anomalies!$A$17:$A$31</c:f>
              <c:strCache/>
            </c:strRef>
          </c:cat>
          <c:val>
            <c:numRef>
              <c:f>Anomalies!$B$17:$B$31</c:f>
              <c:numCache/>
            </c:numRef>
          </c:val>
        </c:ser>
        <c:axId val="7232230"/>
        <c:axId val="6509007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Anomalies!$A$17:$A$31</c:f>
              <c:strCache/>
            </c:strRef>
          </c:cat>
          <c:val>
            <c:numRef>
              <c:f>Anomalies!$C$17:$C$31</c:f>
              <c:numCache/>
            </c:numRef>
          </c:val>
          <c:smooth val="0"/>
        </c:ser>
        <c:axId val="48939728"/>
        <c:axId val="37804369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auto val="0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Absolute departure from normal (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between"/>
        <c:dispUnits/>
      </c:valAx>
      <c:catAx>
        <c:axId val="48939728"/>
        <c:scaling>
          <c:orientation val="minMax"/>
        </c:scaling>
        <c:axPos val="b"/>
        <c:delete val="1"/>
        <c:majorTickMark val="out"/>
        <c:minorTickMark val="none"/>
        <c:tickLblPos val="nextTo"/>
        <c:crossAx val="37804369"/>
        <c:crosses val="autoZero"/>
        <c:auto val="0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delete val="1"/>
        <c:majorTickMark val="out"/>
        <c:minorTickMark val="none"/>
        <c:tickLblPos val="nextTo"/>
        <c:crossAx val="48939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10</xdr:col>
      <xdr:colOff>600075</xdr:colOff>
      <xdr:row>12</xdr:row>
      <xdr:rowOff>152400</xdr:rowOff>
    </xdr:to>
    <xdr:graphicFrame>
      <xdr:nvGraphicFramePr>
        <xdr:cNvPr id="1" name="Chart 1"/>
        <xdr:cNvGraphicFramePr/>
      </xdr:nvGraphicFramePr>
      <xdr:xfrm>
        <a:off x="3057525" y="9525"/>
        <a:ext cx="36385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13</xdr:row>
      <xdr:rowOff>9525</xdr:rowOff>
    </xdr:from>
    <xdr:to>
      <xdr:col>10</xdr:col>
      <xdr:colOff>600075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3057525" y="2114550"/>
        <a:ext cx="3638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26</xdr:row>
      <xdr:rowOff>9525</xdr:rowOff>
    </xdr:from>
    <xdr:to>
      <xdr:col>10</xdr:col>
      <xdr:colOff>600075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3057525" y="4219575"/>
        <a:ext cx="36385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39</xdr:row>
      <xdr:rowOff>9525</xdr:rowOff>
    </xdr:from>
    <xdr:to>
      <xdr:col>10</xdr:col>
      <xdr:colOff>600075</xdr:colOff>
      <xdr:row>51</xdr:row>
      <xdr:rowOff>152400</xdr:rowOff>
    </xdr:to>
    <xdr:graphicFrame>
      <xdr:nvGraphicFramePr>
        <xdr:cNvPr id="4" name="Chart 4"/>
        <xdr:cNvGraphicFramePr/>
      </xdr:nvGraphicFramePr>
      <xdr:xfrm>
        <a:off x="3057525" y="6324600"/>
        <a:ext cx="363855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53</xdr:row>
      <xdr:rowOff>9525</xdr:rowOff>
    </xdr:from>
    <xdr:to>
      <xdr:col>10</xdr:col>
      <xdr:colOff>600075</xdr:colOff>
      <xdr:row>65</xdr:row>
      <xdr:rowOff>152400</xdr:rowOff>
    </xdr:to>
    <xdr:graphicFrame>
      <xdr:nvGraphicFramePr>
        <xdr:cNvPr id="5" name="Chart 5"/>
        <xdr:cNvGraphicFramePr/>
      </xdr:nvGraphicFramePr>
      <xdr:xfrm>
        <a:off x="3057525" y="8591550"/>
        <a:ext cx="36385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9525</xdr:rowOff>
    </xdr:from>
    <xdr:to>
      <xdr:col>17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486400" y="9525"/>
        <a:ext cx="48768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12</xdr:col>
      <xdr:colOff>0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3048000" y="9525"/>
        <a:ext cx="4267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12</xdr:col>
      <xdr:colOff>9525</xdr:colOff>
      <xdr:row>33</xdr:row>
      <xdr:rowOff>0</xdr:rowOff>
    </xdr:to>
    <xdr:graphicFrame>
      <xdr:nvGraphicFramePr>
        <xdr:cNvPr id="2" name="Chart 6"/>
        <xdr:cNvGraphicFramePr/>
      </xdr:nvGraphicFramePr>
      <xdr:xfrm>
        <a:off x="3048000" y="2752725"/>
        <a:ext cx="42767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9525</xdr:rowOff>
    </xdr:from>
    <xdr:to>
      <xdr:col>20</xdr:col>
      <xdr:colOff>9525</xdr:colOff>
      <xdr:row>16</xdr:row>
      <xdr:rowOff>9525</xdr:rowOff>
    </xdr:to>
    <xdr:graphicFrame>
      <xdr:nvGraphicFramePr>
        <xdr:cNvPr id="3" name="Chart 7"/>
        <xdr:cNvGraphicFramePr/>
      </xdr:nvGraphicFramePr>
      <xdr:xfrm>
        <a:off x="7924800" y="9525"/>
        <a:ext cx="42767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20</xdr:col>
      <xdr:colOff>19050</xdr:colOff>
      <xdr:row>33</xdr:row>
      <xdr:rowOff>9525</xdr:rowOff>
    </xdr:to>
    <xdr:graphicFrame>
      <xdr:nvGraphicFramePr>
        <xdr:cNvPr id="4" name="Chart 8"/>
        <xdr:cNvGraphicFramePr/>
      </xdr:nvGraphicFramePr>
      <xdr:xfrm>
        <a:off x="7924800" y="2752725"/>
        <a:ext cx="428625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0.5275</cdr:x>
      <cdr:y>0.43</cdr:y>
    </cdr:from>
    <cdr:to>
      <cdr:x>0.94725</cdr:x>
      <cdr:y>0.43</cdr:y>
    </cdr:to>
    <cdr:sp>
      <cdr:nvSpPr>
        <cdr:cNvPr id="1" name="Line 9"/>
        <cdr:cNvSpPr>
          <a:spLocks/>
        </cdr:cNvSpPr>
      </cdr:nvSpPr>
      <cdr:spPr>
        <a:xfrm flipV="1">
          <a:off x="3105150" y="16954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0.95775</cdr:x>
      <cdr:y>0.19025</cdr:y>
    </cdr:from>
    <cdr:to>
      <cdr:x>0.95775</cdr:x>
      <cdr:y>0.42925</cdr:y>
    </cdr:to>
    <cdr:sp>
      <cdr:nvSpPr>
        <cdr:cNvPr id="2" name="Line 10"/>
        <cdr:cNvSpPr>
          <a:spLocks/>
        </cdr:cNvSpPr>
      </cdr:nvSpPr>
      <cdr:spPr>
        <a:xfrm flipV="1">
          <a:off x="5638800" y="742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</cdr:x>
      <cdr:y>0.34575</cdr:y>
    </cdr:from>
    <cdr:to>
      <cdr:x>0.94725</cdr:x>
      <cdr:y>0.43</cdr:y>
    </cdr:to>
    <cdr:sp>
      <cdr:nvSpPr>
        <cdr:cNvPr id="3" name="Text Box 11"/>
        <cdr:cNvSpPr txBox="1">
          <a:spLocks noChangeArrowheads="1"/>
        </cdr:cNvSpPr>
      </cdr:nvSpPr>
      <cdr:spPr>
        <a:xfrm>
          <a:off x="3514725" y="1362075"/>
          <a:ext cx="2066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18288" bIns="0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1982 departure from normal = -0.7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Prevailing short-term climate: "near normal"</a:t>
          </a:r>
        </a:p>
      </cdr:txBody>
    </cdr:sp>
  </cdr:relSizeAnchor>
  <cdr:relSizeAnchor xmlns:cdr="http://schemas.openxmlformats.org/drawingml/2006/chartDrawing">
    <cdr:from>
      <cdr:x>0.36875</cdr:x>
      <cdr:y>0.2815</cdr:y>
    </cdr:from>
    <cdr:to>
      <cdr:x>0.557</cdr:x>
      <cdr:y>0.3755</cdr:y>
    </cdr:to>
    <cdr:sp>
      <cdr:nvSpPr>
        <cdr:cNvPr id="4" name="Text Box 12"/>
        <cdr:cNvSpPr txBox="1">
          <a:spLocks noChangeArrowheads="1"/>
        </cdr:cNvSpPr>
      </cdr:nvSpPr>
      <cdr:spPr>
        <a:xfrm>
          <a:off x="2171700" y="1104900"/>
          <a:ext cx="1114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Short-term climate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trend: "warming"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0.576</cdr:y>
    </cdr:from>
    <cdr:to>
      <cdr:x>0.773</cdr:x>
      <cdr:y>0.576</cdr:y>
    </cdr:to>
    <cdr:sp>
      <cdr:nvSpPr>
        <cdr:cNvPr id="1" name="Line 3"/>
        <cdr:cNvSpPr>
          <a:spLocks/>
        </cdr:cNvSpPr>
      </cdr:nvSpPr>
      <cdr:spPr>
        <a:xfrm flipH="1" flipV="1">
          <a:off x="2447925" y="23336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0.24325</cdr:x>
      <cdr:y>0.73025</cdr:y>
    </cdr:from>
    <cdr:to>
      <cdr:x>0.94575</cdr:x>
      <cdr:y>0.73025</cdr:y>
    </cdr:to>
    <cdr:sp>
      <cdr:nvSpPr>
        <cdr:cNvPr id="2" name="Line 4"/>
        <cdr:cNvSpPr>
          <a:spLocks/>
        </cdr:cNvSpPr>
      </cdr:nvSpPr>
      <cdr:spPr>
        <a:xfrm>
          <a:off x="1428750" y="2962275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0.0095</cdr:y>
    </cdr:from>
    <cdr:to>
      <cdr:x>0.053</cdr:x>
      <cdr:y>0.86825</cdr:y>
    </cdr:to>
    <cdr:sp>
      <cdr:nvSpPr>
        <cdr:cNvPr id="3" name="Text Box 5"/>
        <cdr:cNvSpPr txBox="1">
          <a:spLocks noChangeArrowheads="1"/>
        </cdr:cNvSpPr>
      </cdr:nvSpPr>
      <cdr:spPr>
        <a:xfrm>
          <a:off x="85725" y="38100"/>
          <a:ext cx="228600" cy="3495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Departure from normal of maximally smoothed TPM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27</xdr:row>
      <xdr:rowOff>85725</xdr:rowOff>
    </xdr:from>
    <xdr:to>
      <xdr:col>16</xdr:col>
      <xdr:colOff>95250</xdr:colOff>
      <xdr:row>51</xdr:row>
      <xdr:rowOff>142875</xdr:rowOff>
    </xdr:to>
    <xdr:grpSp>
      <xdr:nvGrpSpPr>
        <xdr:cNvPr id="1" name="Group 56"/>
        <xdr:cNvGrpSpPr>
          <a:grpSpLocks/>
        </xdr:cNvGrpSpPr>
      </xdr:nvGrpSpPr>
      <xdr:grpSpPr>
        <a:xfrm>
          <a:off x="4410075" y="4457700"/>
          <a:ext cx="5895975" cy="3943350"/>
          <a:chOff x="1017" y="454"/>
          <a:chExt cx="619" cy="414"/>
        </a:xfrm>
        <a:solidFill>
          <a:srgbClr val="FFFFFF"/>
        </a:solidFill>
      </xdr:grpSpPr>
      <xdr:grpSp>
        <xdr:nvGrpSpPr>
          <xdr:cNvPr id="2" name="Group 55"/>
          <xdr:cNvGrpSpPr>
            <a:grpSpLocks/>
          </xdr:cNvGrpSpPr>
        </xdr:nvGrpSpPr>
        <xdr:grpSpPr>
          <a:xfrm>
            <a:off x="1017" y="454"/>
            <a:ext cx="619" cy="414"/>
            <a:chOff x="1017" y="454"/>
            <a:chExt cx="619" cy="414"/>
          </a:xfrm>
          <a:solidFill>
            <a:srgbClr val="FFFFFF"/>
          </a:solidFill>
        </xdr:grpSpPr>
        <xdr:grpSp>
          <xdr:nvGrpSpPr>
            <xdr:cNvPr id="3" name="Group 54"/>
            <xdr:cNvGrpSpPr>
              <a:grpSpLocks/>
            </xdr:cNvGrpSpPr>
          </xdr:nvGrpSpPr>
          <xdr:grpSpPr>
            <a:xfrm>
              <a:off x="1017" y="454"/>
              <a:ext cx="619" cy="414"/>
              <a:chOff x="1017" y="454"/>
              <a:chExt cx="619" cy="414"/>
            </a:xfrm>
            <a:solidFill>
              <a:srgbClr val="FFFFFF"/>
            </a:solidFill>
          </xdr:grpSpPr>
          <xdr:grpSp>
            <xdr:nvGrpSpPr>
              <xdr:cNvPr id="4" name="Group 53"/>
              <xdr:cNvGrpSpPr>
                <a:grpSpLocks/>
              </xdr:cNvGrpSpPr>
            </xdr:nvGrpSpPr>
            <xdr:grpSpPr>
              <a:xfrm>
                <a:off x="1017" y="454"/>
                <a:ext cx="619" cy="414"/>
                <a:chOff x="1017" y="454"/>
                <a:chExt cx="619" cy="414"/>
              </a:xfrm>
              <a:solidFill>
                <a:srgbClr val="FFFFFF"/>
              </a:solidFill>
            </xdr:grpSpPr>
            <xdr:graphicFrame>
              <xdr:nvGraphicFramePr>
                <xdr:cNvPr id="5" name="Chart 2"/>
                <xdr:cNvGraphicFramePr/>
              </xdr:nvGraphicFramePr>
              <xdr:xfrm>
                <a:off x="1017" y="454"/>
                <a:ext cx="619" cy="414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graphicFrame>
              <xdr:nvGraphicFramePr>
                <xdr:cNvPr id="6" name="Chart 22"/>
                <xdr:cNvGraphicFramePr/>
              </xdr:nvGraphicFramePr>
              <xdr:xfrm>
                <a:off x="1385" y="644"/>
                <a:ext cx="237" cy="139"/>
              </xdr:xfrm>
              <a:graphic>
                <a:graphicData uri="http://schemas.openxmlformats.org/drawingml/2006/chart">
                  <c:chart xmlns:c="http://schemas.openxmlformats.org/drawingml/2006/chart" r:id="rId2"/>
                </a:graphicData>
              </a:graphic>
            </xdr:graphicFrame>
          </xdr:grpSp>
          <xdr:sp>
            <xdr:nvSpPr>
              <xdr:cNvPr id="7" name="Line 26"/>
              <xdr:cNvSpPr>
                <a:spLocks/>
              </xdr:cNvSpPr>
            </xdr:nvSpPr>
            <xdr:spPr>
              <a:xfrm flipH="1" flipV="1">
                <a:off x="1340" y="643"/>
                <a:ext cx="45" cy="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8" name="Text Box 21"/>
            <xdr:cNvSpPr txBox="1">
              <a:spLocks noChangeArrowheads="1"/>
            </xdr:cNvSpPr>
          </xdr:nvSpPr>
          <xdr:spPr>
            <a:xfrm>
              <a:off x="1327" y="714"/>
              <a:ext cx="17" cy="7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0" vert="vert27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ENSO Max</a:t>
              </a:r>
            </a:p>
          </xdr:txBody>
        </xdr:sp>
      </xdr:grpSp>
      <xdr:sp>
        <xdr:nvSpPr>
          <xdr:cNvPr id="9" name="Text Box 19"/>
          <xdr:cNvSpPr txBox="1">
            <a:spLocks noChangeArrowheads="1"/>
          </xdr:cNvSpPr>
        </xdr:nvSpPr>
        <xdr:spPr>
          <a:xfrm>
            <a:off x="1170" y="517"/>
            <a:ext cx="15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1951-1980 30-year normal</a:t>
            </a:r>
          </a:p>
        </xdr:txBody>
      </xdr:sp>
    </xdr:grpSp>
    <xdr:clientData/>
  </xdr:twoCellAnchor>
  <xdr:twoCellAnchor>
    <xdr:from>
      <xdr:col>9</xdr:col>
      <xdr:colOff>476250</xdr:colOff>
      <xdr:row>34</xdr:row>
      <xdr:rowOff>19050</xdr:rowOff>
    </xdr:from>
    <xdr:to>
      <xdr:col>11</xdr:col>
      <xdr:colOff>333375</xdr:colOff>
      <xdr:row>36</xdr:row>
      <xdr:rowOff>104775</xdr:rowOff>
    </xdr:to>
    <xdr:sp>
      <xdr:nvSpPr>
        <xdr:cNvPr id="10" name="Rectangle 58"/>
        <xdr:cNvSpPr>
          <a:spLocks/>
        </xdr:cNvSpPr>
      </xdr:nvSpPr>
      <xdr:spPr>
        <a:xfrm>
          <a:off x="6419850" y="5524500"/>
          <a:ext cx="10763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Sort-term climate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trend: "stable"</a:t>
          </a:r>
        </a:p>
      </xdr:txBody>
    </xdr:sp>
    <xdr:clientData/>
  </xdr:twoCellAnchor>
  <xdr:twoCellAnchor>
    <xdr:from>
      <xdr:col>6</xdr:col>
      <xdr:colOff>295275</xdr:colOff>
      <xdr:row>0</xdr:row>
      <xdr:rowOff>123825</xdr:rowOff>
    </xdr:from>
    <xdr:to>
      <xdr:col>16</xdr:col>
      <xdr:colOff>95250</xdr:colOff>
      <xdr:row>25</xdr:row>
      <xdr:rowOff>142875</xdr:rowOff>
    </xdr:to>
    <xdr:grpSp>
      <xdr:nvGrpSpPr>
        <xdr:cNvPr id="11" name="Group 68"/>
        <xdr:cNvGrpSpPr>
          <a:grpSpLocks/>
        </xdr:cNvGrpSpPr>
      </xdr:nvGrpSpPr>
      <xdr:grpSpPr>
        <a:xfrm>
          <a:off x="4410075" y="123825"/>
          <a:ext cx="5895975" cy="4067175"/>
          <a:chOff x="71" y="17"/>
          <a:chExt cx="619" cy="427"/>
        </a:xfrm>
        <a:solidFill>
          <a:srgbClr val="FFFFFF"/>
        </a:solidFill>
      </xdr:grpSpPr>
      <xdr:grpSp>
        <xdr:nvGrpSpPr>
          <xdr:cNvPr id="12" name="Group 67"/>
          <xdr:cNvGrpSpPr>
            <a:grpSpLocks/>
          </xdr:cNvGrpSpPr>
        </xdr:nvGrpSpPr>
        <xdr:grpSpPr>
          <a:xfrm>
            <a:off x="71" y="17"/>
            <a:ext cx="619" cy="427"/>
            <a:chOff x="71" y="17"/>
            <a:chExt cx="619" cy="427"/>
          </a:xfrm>
          <a:solidFill>
            <a:srgbClr val="FFFFFF"/>
          </a:solidFill>
        </xdr:grpSpPr>
        <xdr:grpSp>
          <xdr:nvGrpSpPr>
            <xdr:cNvPr id="13" name="Group 66"/>
            <xdr:cNvGrpSpPr>
              <a:grpSpLocks/>
            </xdr:cNvGrpSpPr>
          </xdr:nvGrpSpPr>
          <xdr:grpSpPr>
            <a:xfrm>
              <a:off x="71" y="17"/>
              <a:ext cx="619" cy="427"/>
              <a:chOff x="71" y="17"/>
              <a:chExt cx="619" cy="427"/>
            </a:xfrm>
            <a:solidFill>
              <a:srgbClr val="FFFFFF"/>
            </a:solidFill>
          </xdr:grpSpPr>
          <xdr:graphicFrame>
            <xdr:nvGraphicFramePr>
              <xdr:cNvPr id="14" name="Chart 1"/>
              <xdr:cNvGraphicFramePr/>
            </xdr:nvGraphicFramePr>
            <xdr:xfrm>
              <a:off x="71" y="17"/>
              <a:ext cx="619" cy="427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sp>
            <xdr:nvSpPr>
              <xdr:cNvPr id="15" name="Text Box 10"/>
              <xdr:cNvSpPr txBox="1">
                <a:spLocks noChangeArrowheads="1"/>
              </xdr:cNvSpPr>
            </xdr:nvSpPr>
            <xdr:spPr>
              <a:xfrm>
                <a:off x="419" y="141"/>
                <a:ext cx="43" cy="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27432" bIns="22860" anchor="b" vert="vert27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ENSO Max</a:t>
                </a:r>
              </a:p>
            </xdr:txBody>
          </xdr:sp>
        </xdr:grpSp>
        <xdr:sp>
          <xdr:nvSpPr>
            <xdr:cNvPr id="16" name="Text Box 6"/>
            <xdr:cNvSpPr txBox="1">
              <a:spLocks noChangeArrowheads="1"/>
            </xdr:cNvSpPr>
          </xdr:nvSpPr>
          <xdr:spPr>
            <a:xfrm>
              <a:off x="367" y="264"/>
              <a:ext cx="14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PL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avg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for warm episodes</a:t>
              </a:r>
            </a:p>
          </xdr:txBody>
        </xdr:sp>
      </xdr:grpSp>
      <xdr:sp>
        <xdr:nvSpPr>
          <xdr:cNvPr id="17" name="Text Box 7"/>
          <xdr:cNvSpPr txBox="1">
            <a:spLocks noChangeArrowheads="1"/>
          </xdr:cNvSpPr>
        </xdr:nvSpPr>
        <xdr:spPr>
          <a:xfrm>
            <a:off x="350" y="333"/>
            <a:ext cx="18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 for El Nino, 1982-1983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</xdr:row>
      <xdr:rowOff>133350</xdr:rowOff>
    </xdr:from>
    <xdr:to>
      <xdr:col>9</xdr:col>
      <xdr:colOff>533400</xdr:colOff>
      <xdr:row>16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104900"/>
          <a:ext cx="27336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152400</xdr:rowOff>
    </xdr:from>
    <xdr:to>
      <xdr:col>5</xdr:col>
      <xdr:colOff>0</xdr:colOff>
      <xdr:row>16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09600" y="1285875"/>
          <a:ext cx="2295525" cy="1790700"/>
        </a:xfrm>
        <a:prstGeom prst="wedgeRectCallout">
          <a:avLst>
            <a:gd name="adj1" fmla="val 98134"/>
            <a:gd name="adj2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zoomScalePageLayoutView="0" workbookViewId="0" topLeftCell="C88">
      <selection activeCell="C10" sqref="C10"/>
    </sheetView>
  </sheetViews>
  <sheetFormatPr defaultColWidth="9.140625" defaultRowHeight="12.75"/>
  <sheetData>
    <row r="1" spans="1:17" ht="12.75">
      <c r="A1">
        <v>1872</v>
      </c>
      <c r="B1">
        <v>57.6</v>
      </c>
      <c r="C1">
        <v>1872</v>
      </c>
      <c r="N1">
        <v>1872</v>
      </c>
      <c r="O1">
        <v>40.2</v>
      </c>
      <c r="Q1" s="5"/>
    </row>
    <row r="2" spans="1:17" ht="12.75">
      <c r="A2">
        <f>A1+1</f>
        <v>1873</v>
      </c>
      <c r="B2">
        <v>59.1</v>
      </c>
      <c r="C2">
        <f>C1+1</f>
        <v>1873</v>
      </c>
      <c r="N2">
        <v>1873</v>
      </c>
      <c r="O2">
        <v>51.69</v>
      </c>
      <c r="Q2" s="5"/>
    </row>
    <row r="3" spans="1:17" ht="12.75">
      <c r="A3">
        <f aca="true" t="shared" si="0" ref="A3:C66">A2+1</f>
        <v>1874</v>
      </c>
      <c r="B3">
        <v>61.3</v>
      </c>
      <c r="C3">
        <f t="shared" si="0"/>
        <v>1874</v>
      </c>
      <c r="N3">
        <v>1874</v>
      </c>
      <c r="O3">
        <v>58.24</v>
      </c>
      <c r="Q3" s="5"/>
    </row>
    <row r="4" spans="1:17" ht="12.75">
      <c r="A4">
        <f t="shared" si="0"/>
        <v>1875</v>
      </c>
      <c r="B4">
        <v>57.6</v>
      </c>
      <c r="C4">
        <f t="shared" si="0"/>
        <v>1875</v>
      </c>
      <c r="N4">
        <v>1875</v>
      </c>
      <c r="O4">
        <v>53.45</v>
      </c>
      <c r="Q4" s="5"/>
    </row>
    <row r="5" spans="1:17" ht="12.75">
      <c r="A5">
        <f t="shared" si="0"/>
        <v>1876</v>
      </c>
      <c r="B5">
        <v>58.7</v>
      </c>
      <c r="C5">
        <f t="shared" si="0"/>
        <v>1876</v>
      </c>
      <c r="D5" s="4">
        <f>AVERAGE(B1:B5)</f>
        <v>58.86</v>
      </c>
      <c r="N5">
        <v>1876</v>
      </c>
      <c r="O5">
        <v>46.91</v>
      </c>
      <c r="P5">
        <v>1876</v>
      </c>
      <c r="Q5" s="5">
        <f>AVERAGE(O1:O5)</f>
        <v>50.098</v>
      </c>
    </row>
    <row r="6" spans="1:17" ht="12.75">
      <c r="A6">
        <f t="shared" si="0"/>
        <v>1877</v>
      </c>
      <c r="B6">
        <v>58.9</v>
      </c>
      <c r="C6">
        <f t="shared" si="0"/>
        <v>1877</v>
      </c>
      <c r="D6" s="4">
        <f aca="true" t="shared" si="1" ref="D6:D69">AVERAGE(B2:B6)</f>
        <v>59.11999999999999</v>
      </c>
      <c r="E6" s="4"/>
      <c r="N6">
        <v>1877</v>
      </c>
      <c r="O6">
        <v>49.67</v>
      </c>
      <c r="P6">
        <v>1877</v>
      </c>
      <c r="Q6" s="5">
        <f aca="true" t="shared" si="2" ref="Q6:Q69">AVERAGE(O2:O6)</f>
        <v>51.992</v>
      </c>
    </row>
    <row r="7" spans="1:17" ht="12.75">
      <c r="A7">
        <f t="shared" si="0"/>
        <v>1878</v>
      </c>
      <c r="B7">
        <v>59.9</v>
      </c>
      <c r="C7">
        <f t="shared" si="0"/>
        <v>1878</v>
      </c>
      <c r="D7" s="4">
        <f t="shared" si="1"/>
        <v>59.28000000000001</v>
      </c>
      <c r="N7">
        <v>1878</v>
      </c>
      <c r="O7">
        <v>48.55</v>
      </c>
      <c r="P7">
        <v>1878</v>
      </c>
      <c r="Q7" s="5">
        <f t="shared" si="2"/>
        <v>51.364</v>
      </c>
    </row>
    <row r="8" spans="1:17" ht="12.75">
      <c r="A8">
        <f t="shared" si="0"/>
        <v>1879</v>
      </c>
      <c r="B8">
        <v>60</v>
      </c>
      <c r="C8">
        <f t="shared" si="0"/>
        <v>1879</v>
      </c>
      <c r="D8" s="4">
        <f t="shared" si="1"/>
        <v>59.02</v>
      </c>
      <c r="N8">
        <v>1879</v>
      </c>
      <c r="O8">
        <v>57.69</v>
      </c>
      <c r="P8">
        <v>1879</v>
      </c>
      <c r="Q8" s="5">
        <f t="shared" si="2"/>
        <v>51.254</v>
      </c>
    </row>
    <row r="9" spans="1:17" ht="12.75">
      <c r="A9">
        <f t="shared" si="0"/>
        <v>1880</v>
      </c>
      <c r="B9">
        <v>59.9</v>
      </c>
      <c r="C9">
        <f t="shared" si="0"/>
        <v>1880</v>
      </c>
      <c r="D9" s="4">
        <f t="shared" si="1"/>
        <v>59.48</v>
      </c>
      <c r="N9">
        <v>1880</v>
      </c>
      <c r="O9">
        <v>67.26</v>
      </c>
      <c r="P9">
        <v>1880</v>
      </c>
      <c r="Q9" s="5">
        <f t="shared" si="2"/>
        <v>54.016</v>
      </c>
    </row>
    <row r="10" spans="1:17" ht="12.75">
      <c r="A10">
        <f t="shared" si="0"/>
        <v>1881</v>
      </c>
      <c r="B10">
        <v>61.2</v>
      </c>
      <c r="C10">
        <f t="shared" si="0"/>
        <v>1881</v>
      </c>
      <c r="D10" s="4">
        <f t="shared" si="1"/>
        <v>59.980000000000004</v>
      </c>
      <c r="N10">
        <v>1881</v>
      </c>
      <c r="O10">
        <v>48.08</v>
      </c>
      <c r="P10">
        <v>1881</v>
      </c>
      <c r="Q10" s="5">
        <f t="shared" si="2"/>
        <v>54.25</v>
      </c>
    </row>
    <row r="11" spans="1:17" ht="12.75">
      <c r="A11">
        <f t="shared" si="0"/>
        <v>1882</v>
      </c>
      <c r="B11">
        <v>61</v>
      </c>
      <c r="C11">
        <f t="shared" si="0"/>
        <v>1882</v>
      </c>
      <c r="D11" s="4">
        <f t="shared" si="1"/>
        <v>60.4</v>
      </c>
      <c r="N11">
        <v>1882</v>
      </c>
      <c r="O11">
        <v>63.45</v>
      </c>
      <c r="P11">
        <v>1882</v>
      </c>
      <c r="Q11" s="5">
        <f t="shared" si="2"/>
        <v>57.00599999999999</v>
      </c>
    </row>
    <row r="12" spans="1:17" ht="12.75">
      <c r="A12">
        <f t="shared" si="0"/>
        <v>1883</v>
      </c>
      <c r="B12">
        <v>59.8</v>
      </c>
      <c r="C12">
        <f t="shared" si="0"/>
        <v>1883</v>
      </c>
      <c r="D12" s="4">
        <f t="shared" si="1"/>
        <v>60.38000000000001</v>
      </c>
      <c r="N12">
        <v>1883</v>
      </c>
      <c r="O12">
        <v>58.39</v>
      </c>
      <c r="P12">
        <v>1883</v>
      </c>
      <c r="Q12" s="5">
        <f t="shared" si="2"/>
        <v>58.974000000000004</v>
      </c>
    </row>
    <row r="13" spans="1:17" ht="12.75">
      <c r="A13">
        <f t="shared" si="0"/>
        <v>1884</v>
      </c>
      <c r="B13">
        <v>59.2</v>
      </c>
      <c r="C13">
        <f t="shared" si="0"/>
        <v>1884</v>
      </c>
      <c r="D13" s="4">
        <f t="shared" si="1"/>
        <v>60.21999999999999</v>
      </c>
      <c r="N13">
        <v>1884</v>
      </c>
      <c r="O13">
        <v>54.02</v>
      </c>
      <c r="P13">
        <v>1884</v>
      </c>
      <c r="Q13" s="5">
        <f t="shared" si="2"/>
        <v>58.239999999999995</v>
      </c>
    </row>
    <row r="14" spans="1:17" ht="12.75">
      <c r="A14">
        <f t="shared" si="0"/>
        <v>1885</v>
      </c>
      <c r="B14">
        <v>57.3</v>
      </c>
      <c r="C14">
        <f t="shared" si="0"/>
        <v>1885</v>
      </c>
      <c r="D14" s="4">
        <f t="shared" si="1"/>
        <v>59.7</v>
      </c>
      <c r="N14">
        <v>1885</v>
      </c>
      <c r="O14">
        <v>42.95</v>
      </c>
      <c r="P14">
        <v>1885</v>
      </c>
      <c r="Q14" s="5">
        <f t="shared" si="2"/>
        <v>53.37800000000001</v>
      </c>
    </row>
    <row r="15" spans="1:17" ht="12.75">
      <c r="A15">
        <f t="shared" si="0"/>
        <v>1886</v>
      </c>
      <c r="B15">
        <v>56.7</v>
      </c>
      <c r="C15">
        <f t="shared" si="0"/>
        <v>1886</v>
      </c>
      <c r="D15" s="4">
        <f t="shared" si="1"/>
        <v>58.8</v>
      </c>
      <c r="N15">
        <v>1886</v>
      </c>
      <c r="O15">
        <v>44.74</v>
      </c>
      <c r="P15">
        <v>1886</v>
      </c>
      <c r="Q15" s="5">
        <f t="shared" si="2"/>
        <v>52.71</v>
      </c>
    </row>
    <row r="16" spans="1:17" ht="12.75">
      <c r="A16">
        <f t="shared" si="0"/>
        <v>1887</v>
      </c>
      <c r="B16">
        <v>59.7</v>
      </c>
      <c r="C16">
        <f t="shared" si="0"/>
        <v>1887</v>
      </c>
      <c r="D16" s="4">
        <f t="shared" si="1"/>
        <v>58.54</v>
      </c>
      <c r="N16">
        <v>1887</v>
      </c>
      <c r="O16">
        <v>48.4</v>
      </c>
      <c r="P16">
        <v>1887</v>
      </c>
      <c r="Q16" s="5">
        <f t="shared" si="2"/>
        <v>49.7</v>
      </c>
    </row>
    <row r="17" spans="1:17" ht="12.75">
      <c r="A17">
        <f t="shared" si="0"/>
        <v>1888</v>
      </c>
      <c r="B17">
        <v>58.5</v>
      </c>
      <c r="C17">
        <f t="shared" si="0"/>
        <v>1888</v>
      </c>
      <c r="D17" s="4">
        <f t="shared" si="1"/>
        <v>58.279999999999994</v>
      </c>
      <c r="N17">
        <v>1888</v>
      </c>
      <c r="O17">
        <v>50.49</v>
      </c>
      <c r="P17">
        <v>1888</v>
      </c>
      <c r="Q17" s="5">
        <f t="shared" si="2"/>
        <v>48.120000000000005</v>
      </c>
    </row>
    <row r="18" spans="1:17" ht="12.75">
      <c r="A18">
        <f t="shared" si="0"/>
        <v>1889</v>
      </c>
      <c r="B18">
        <v>59.1</v>
      </c>
      <c r="C18">
        <f t="shared" si="0"/>
        <v>1889</v>
      </c>
      <c r="D18" s="4">
        <f t="shared" si="1"/>
        <v>58.260000000000005</v>
      </c>
      <c r="N18">
        <v>1889</v>
      </c>
      <c r="O18">
        <v>42.31</v>
      </c>
      <c r="P18">
        <v>1889</v>
      </c>
      <c r="Q18" s="5">
        <f t="shared" si="2"/>
        <v>45.778000000000006</v>
      </c>
    </row>
    <row r="19" spans="1:17" ht="12.75">
      <c r="A19">
        <f t="shared" si="0"/>
        <v>1890</v>
      </c>
      <c r="B19">
        <v>60.9</v>
      </c>
      <c r="C19">
        <f t="shared" si="0"/>
        <v>1890</v>
      </c>
      <c r="D19" s="4">
        <f t="shared" si="1"/>
        <v>58.98</v>
      </c>
      <c r="N19">
        <v>1890</v>
      </c>
      <c r="O19">
        <v>59.97</v>
      </c>
      <c r="P19">
        <v>1890</v>
      </c>
      <c r="Q19" s="5">
        <f t="shared" si="2"/>
        <v>49.182</v>
      </c>
    </row>
    <row r="20" spans="1:17" ht="12.75">
      <c r="A20">
        <f t="shared" si="0"/>
        <v>1891</v>
      </c>
      <c r="B20">
        <v>59.3</v>
      </c>
      <c r="C20">
        <f t="shared" si="0"/>
        <v>1891</v>
      </c>
      <c r="D20" s="4">
        <f t="shared" si="1"/>
        <v>59.5</v>
      </c>
      <c r="N20">
        <v>1891</v>
      </c>
      <c r="O20">
        <v>52.82</v>
      </c>
      <c r="P20">
        <v>1891</v>
      </c>
      <c r="Q20" s="5">
        <f t="shared" si="2"/>
        <v>50.797999999999995</v>
      </c>
    </row>
    <row r="21" spans="1:17" ht="12.75">
      <c r="A21">
        <f t="shared" si="0"/>
        <v>1892</v>
      </c>
      <c r="B21">
        <v>58</v>
      </c>
      <c r="C21">
        <f t="shared" si="0"/>
        <v>1892</v>
      </c>
      <c r="D21" s="4">
        <f t="shared" si="1"/>
        <v>59.160000000000004</v>
      </c>
      <c r="N21">
        <v>1892</v>
      </c>
      <c r="O21">
        <v>50.02</v>
      </c>
      <c r="P21">
        <v>1892</v>
      </c>
      <c r="Q21" s="5">
        <f t="shared" si="2"/>
        <v>51.122</v>
      </c>
    </row>
    <row r="22" spans="1:17" ht="12.75">
      <c r="A22">
        <f t="shared" si="0"/>
        <v>1893</v>
      </c>
      <c r="B22">
        <v>58.7</v>
      </c>
      <c r="C22">
        <f t="shared" si="0"/>
        <v>1893</v>
      </c>
      <c r="D22" s="4">
        <f t="shared" si="1"/>
        <v>59.2</v>
      </c>
      <c r="N22">
        <v>1893</v>
      </c>
      <c r="O22">
        <v>46.3</v>
      </c>
      <c r="P22">
        <v>1893</v>
      </c>
      <c r="Q22" s="5">
        <f t="shared" si="2"/>
        <v>50.284000000000006</v>
      </c>
    </row>
    <row r="23" spans="1:17" ht="12.75">
      <c r="A23">
        <f t="shared" si="0"/>
        <v>1894</v>
      </c>
      <c r="B23">
        <v>59.7</v>
      </c>
      <c r="C23">
        <f t="shared" si="0"/>
        <v>1894</v>
      </c>
      <c r="D23" s="4">
        <f t="shared" si="1"/>
        <v>59.31999999999999</v>
      </c>
      <c r="N23">
        <v>1894</v>
      </c>
      <c r="O23">
        <v>41.96</v>
      </c>
      <c r="P23">
        <v>1894</v>
      </c>
      <c r="Q23" s="5">
        <f t="shared" si="2"/>
        <v>50.214000000000006</v>
      </c>
    </row>
    <row r="24" spans="1:17" ht="12.75">
      <c r="A24">
        <f t="shared" si="0"/>
        <v>1895</v>
      </c>
      <c r="B24">
        <v>57.8</v>
      </c>
      <c r="C24">
        <f t="shared" si="0"/>
        <v>1895</v>
      </c>
      <c r="D24" s="4">
        <f t="shared" si="1"/>
        <v>58.7</v>
      </c>
      <c r="N24">
        <v>1895</v>
      </c>
      <c r="O24">
        <v>42.83</v>
      </c>
      <c r="P24">
        <v>1895</v>
      </c>
      <c r="Q24" s="5">
        <f t="shared" si="2"/>
        <v>46.786</v>
      </c>
    </row>
    <row r="25" spans="1:17" ht="12.75">
      <c r="A25">
        <f t="shared" si="0"/>
        <v>1896</v>
      </c>
      <c r="B25">
        <v>60.3</v>
      </c>
      <c r="C25">
        <f t="shared" si="0"/>
        <v>1896</v>
      </c>
      <c r="D25" s="4">
        <f t="shared" si="1"/>
        <v>58.9</v>
      </c>
      <c r="N25">
        <v>1896</v>
      </c>
      <c r="O25">
        <v>40.21</v>
      </c>
      <c r="P25">
        <v>1896</v>
      </c>
      <c r="Q25" s="5">
        <f t="shared" si="2"/>
        <v>44.264</v>
      </c>
    </row>
    <row r="26" spans="1:17" ht="12.75">
      <c r="A26">
        <f t="shared" si="0"/>
        <v>1897</v>
      </c>
      <c r="B26">
        <v>60.4</v>
      </c>
      <c r="C26">
        <f t="shared" si="0"/>
        <v>1897</v>
      </c>
      <c r="D26" s="4">
        <f t="shared" si="1"/>
        <v>59.379999999999995</v>
      </c>
      <c r="N26">
        <v>1897</v>
      </c>
      <c r="O26">
        <v>44.03</v>
      </c>
      <c r="P26">
        <v>1897</v>
      </c>
      <c r="Q26" s="5">
        <f t="shared" si="2"/>
        <v>43.065999999999995</v>
      </c>
    </row>
    <row r="27" spans="1:17" ht="12.75">
      <c r="A27">
        <f t="shared" si="0"/>
        <v>1898</v>
      </c>
      <c r="B27">
        <v>60.1</v>
      </c>
      <c r="C27">
        <f t="shared" si="0"/>
        <v>1898</v>
      </c>
      <c r="D27" s="4">
        <f t="shared" si="1"/>
        <v>59.660000000000004</v>
      </c>
      <c r="N27">
        <v>1898</v>
      </c>
      <c r="O27">
        <v>50.02</v>
      </c>
      <c r="P27">
        <v>1898</v>
      </c>
      <c r="Q27" s="5">
        <f t="shared" si="2"/>
        <v>43.81</v>
      </c>
    </row>
    <row r="28" spans="1:17" ht="12.75">
      <c r="A28">
        <f t="shared" si="0"/>
        <v>1899</v>
      </c>
      <c r="B28">
        <v>59.2</v>
      </c>
      <c r="C28">
        <f t="shared" si="0"/>
        <v>1899</v>
      </c>
      <c r="D28" s="4">
        <f t="shared" si="1"/>
        <v>59.56</v>
      </c>
      <c r="N28">
        <v>1899</v>
      </c>
      <c r="O28">
        <v>44.44</v>
      </c>
      <c r="P28">
        <v>1899</v>
      </c>
      <c r="Q28" s="5">
        <f t="shared" si="2"/>
        <v>44.306</v>
      </c>
    </row>
    <row r="29" spans="1:17" ht="12.75">
      <c r="A29">
        <f t="shared" si="0"/>
        <v>1900</v>
      </c>
      <c r="B29">
        <v>60.4</v>
      </c>
      <c r="C29">
        <f t="shared" si="0"/>
        <v>1900</v>
      </c>
      <c r="D29" s="4">
        <f t="shared" si="1"/>
        <v>60.08</v>
      </c>
      <c r="N29">
        <v>1900</v>
      </c>
      <c r="O29">
        <v>48.54</v>
      </c>
      <c r="P29">
        <v>1900</v>
      </c>
      <c r="Q29" s="5">
        <f t="shared" si="2"/>
        <v>45.448</v>
      </c>
    </row>
    <row r="30" spans="1:17" ht="12.75">
      <c r="A30">
        <f t="shared" si="0"/>
        <v>1901</v>
      </c>
      <c r="B30">
        <v>58</v>
      </c>
      <c r="C30">
        <f t="shared" si="0"/>
        <v>1901</v>
      </c>
      <c r="D30" s="4">
        <f t="shared" si="1"/>
        <v>59.620000000000005</v>
      </c>
      <c r="N30">
        <v>1901</v>
      </c>
      <c r="O30">
        <v>38.11</v>
      </c>
      <c r="P30">
        <v>1901</v>
      </c>
      <c r="Q30" s="5">
        <f t="shared" si="2"/>
        <v>45.028</v>
      </c>
    </row>
    <row r="31" spans="1:17" ht="12.75">
      <c r="A31">
        <f t="shared" si="0"/>
        <v>1902</v>
      </c>
      <c r="B31">
        <v>59.3</v>
      </c>
      <c r="C31">
        <f t="shared" si="0"/>
        <v>1902</v>
      </c>
      <c r="D31" s="4">
        <f t="shared" si="1"/>
        <v>59.4</v>
      </c>
      <c r="N31">
        <v>1902</v>
      </c>
      <c r="O31">
        <v>43.9</v>
      </c>
      <c r="P31">
        <v>1902</v>
      </c>
      <c r="Q31" s="5">
        <f t="shared" si="2"/>
        <v>45.002</v>
      </c>
    </row>
    <row r="32" spans="1:17" ht="12.75">
      <c r="A32">
        <f t="shared" si="0"/>
        <v>1903</v>
      </c>
      <c r="B32">
        <v>58.5</v>
      </c>
      <c r="C32">
        <f t="shared" si="0"/>
        <v>1903</v>
      </c>
      <c r="D32" s="4">
        <f t="shared" si="1"/>
        <v>59.08</v>
      </c>
      <c r="N32">
        <v>1903</v>
      </c>
      <c r="O32">
        <v>43.03</v>
      </c>
      <c r="P32">
        <v>1903</v>
      </c>
      <c r="Q32" s="5">
        <f t="shared" si="2"/>
        <v>43.604</v>
      </c>
    </row>
    <row r="33" spans="1:17" ht="12.75">
      <c r="A33">
        <f t="shared" si="0"/>
        <v>1904</v>
      </c>
      <c r="B33">
        <v>58.6</v>
      </c>
      <c r="C33">
        <f t="shared" si="0"/>
        <v>1904</v>
      </c>
      <c r="D33" s="4">
        <f t="shared" si="1"/>
        <v>58.96</v>
      </c>
      <c r="N33">
        <v>1904</v>
      </c>
      <c r="O33">
        <v>37.26</v>
      </c>
      <c r="P33">
        <v>1904</v>
      </c>
      <c r="Q33" s="5">
        <f t="shared" si="2"/>
        <v>42.168</v>
      </c>
    </row>
    <row r="34" spans="1:17" ht="12.75">
      <c r="A34">
        <f t="shared" si="0"/>
        <v>1905</v>
      </c>
      <c r="B34">
        <v>58.6</v>
      </c>
      <c r="C34">
        <f t="shared" si="0"/>
        <v>1905</v>
      </c>
      <c r="D34" s="4">
        <f t="shared" si="1"/>
        <v>58.6</v>
      </c>
      <c r="N34">
        <v>1905</v>
      </c>
      <c r="O34">
        <v>47.12</v>
      </c>
      <c r="P34">
        <v>1905</v>
      </c>
      <c r="Q34" s="5">
        <f t="shared" si="2"/>
        <v>41.884</v>
      </c>
    </row>
    <row r="35" spans="1:17" ht="12.75">
      <c r="A35">
        <f t="shared" si="0"/>
        <v>1906</v>
      </c>
      <c r="B35">
        <v>59.6</v>
      </c>
      <c r="C35">
        <f t="shared" si="0"/>
        <v>1906</v>
      </c>
      <c r="D35" s="4">
        <f t="shared" si="1"/>
        <v>58.92</v>
      </c>
      <c r="N35">
        <v>1906</v>
      </c>
      <c r="O35">
        <v>49.48</v>
      </c>
      <c r="P35">
        <v>1906</v>
      </c>
      <c r="Q35" s="5">
        <f t="shared" si="2"/>
        <v>44.158</v>
      </c>
    </row>
    <row r="36" spans="1:17" ht="12.75">
      <c r="A36">
        <f t="shared" si="0"/>
        <v>1907</v>
      </c>
      <c r="B36">
        <v>59.9</v>
      </c>
      <c r="C36">
        <f t="shared" si="0"/>
        <v>1907</v>
      </c>
      <c r="D36" s="4">
        <f t="shared" si="1"/>
        <v>59.04</v>
      </c>
      <c r="N36">
        <v>1907</v>
      </c>
      <c r="O36">
        <v>37.42</v>
      </c>
      <c r="P36">
        <v>1907</v>
      </c>
      <c r="Q36" s="5">
        <f t="shared" si="2"/>
        <v>42.862</v>
      </c>
    </row>
    <row r="37" spans="1:17" ht="12.75">
      <c r="A37">
        <f t="shared" si="0"/>
        <v>1908</v>
      </c>
      <c r="B37">
        <v>60.8</v>
      </c>
      <c r="C37">
        <f t="shared" si="0"/>
        <v>1908</v>
      </c>
      <c r="D37" s="4">
        <f t="shared" si="1"/>
        <v>59.5</v>
      </c>
      <c r="N37">
        <v>1908</v>
      </c>
      <c r="O37">
        <v>34.04</v>
      </c>
      <c r="P37">
        <v>1908</v>
      </c>
      <c r="Q37" s="5">
        <f t="shared" si="2"/>
        <v>41.06399999999999</v>
      </c>
    </row>
    <row r="38" spans="1:17" ht="12.75">
      <c r="A38">
        <f t="shared" si="0"/>
        <v>1909</v>
      </c>
      <c r="B38">
        <v>60.1</v>
      </c>
      <c r="C38">
        <f t="shared" si="0"/>
        <v>1909</v>
      </c>
      <c r="D38" s="4">
        <f t="shared" si="1"/>
        <v>59.8</v>
      </c>
      <c r="N38">
        <v>1909</v>
      </c>
      <c r="O38">
        <v>46.99</v>
      </c>
      <c r="P38">
        <v>1909</v>
      </c>
      <c r="Q38" s="5">
        <f t="shared" si="2"/>
        <v>43.01</v>
      </c>
    </row>
    <row r="39" spans="1:17" ht="12.75">
      <c r="A39">
        <f t="shared" si="0"/>
        <v>1910</v>
      </c>
      <c r="B39">
        <v>58.9</v>
      </c>
      <c r="C39">
        <f t="shared" si="0"/>
        <v>1910</v>
      </c>
      <c r="D39" s="4">
        <f t="shared" si="1"/>
        <v>59.86</v>
      </c>
      <c r="N39">
        <v>1910</v>
      </c>
      <c r="O39">
        <v>42.9</v>
      </c>
      <c r="P39">
        <v>1910</v>
      </c>
      <c r="Q39" s="5">
        <f t="shared" si="2"/>
        <v>42.166000000000004</v>
      </c>
    </row>
    <row r="40" spans="1:17" ht="12.75">
      <c r="A40">
        <f t="shared" si="0"/>
        <v>1911</v>
      </c>
      <c r="B40">
        <v>61.2</v>
      </c>
      <c r="C40">
        <f t="shared" si="0"/>
        <v>1911</v>
      </c>
      <c r="D40" s="4">
        <f t="shared" si="1"/>
        <v>60.17999999999999</v>
      </c>
      <c r="N40">
        <v>1911</v>
      </c>
      <c r="O40">
        <v>48.26</v>
      </c>
      <c r="P40">
        <v>1911</v>
      </c>
      <c r="Q40" s="5">
        <f t="shared" si="2"/>
        <v>41.922000000000004</v>
      </c>
    </row>
    <row r="41" spans="1:17" ht="12.75">
      <c r="A41">
        <f t="shared" si="0"/>
        <v>1912</v>
      </c>
      <c r="B41">
        <v>57.7</v>
      </c>
      <c r="C41">
        <f t="shared" si="0"/>
        <v>1912</v>
      </c>
      <c r="D41" s="4">
        <f t="shared" si="1"/>
        <v>59.739999999999995</v>
      </c>
      <c r="N41">
        <v>1912</v>
      </c>
      <c r="O41">
        <v>53.67</v>
      </c>
      <c r="P41">
        <v>1912</v>
      </c>
      <c r="Q41" s="5">
        <f t="shared" si="2"/>
        <v>45.172000000000004</v>
      </c>
    </row>
    <row r="42" spans="1:17" ht="12.75">
      <c r="A42">
        <f t="shared" si="0"/>
        <v>1913</v>
      </c>
      <c r="B42">
        <v>60.7</v>
      </c>
      <c r="C42">
        <f t="shared" si="0"/>
        <v>1913</v>
      </c>
      <c r="D42" s="4">
        <f t="shared" si="1"/>
        <v>59.71999999999999</v>
      </c>
      <c r="N42">
        <v>1913</v>
      </c>
      <c r="O42">
        <v>40.71</v>
      </c>
      <c r="P42">
        <v>1913</v>
      </c>
      <c r="Q42" s="5">
        <f t="shared" si="2"/>
        <v>46.506</v>
      </c>
    </row>
    <row r="43" spans="1:17" ht="12.75">
      <c r="A43">
        <f t="shared" si="0"/>
        <v>1914</v>
      </c>
      <c r="B43">
        <v>59.4</v>
      </c>
      <c r="C43">
        <f t="shared" si="0"/>
        <v>1914</v>
      </c>
      <c r="D43" s="4">
        <f t="shared" si="1"/>
        <v>59.58</v>
      </c>
      <c r="N43">
        <v>1914</v>
      </c>
      <c r="O43">
        <v>40.38</v>
      </c>
      <c r="P43">
        <v>1914</v>
      </c>
      <c r="Q43" s="5">
        <f t="shared" si="2"/>
        <v>45.184</v>
      </c>
    </row>
    <row r="44" spans="1:17" ht="12.75">
      <c r="A44">
        <f t="shared" si="0"/>
        <v>1915</v>
      </c>
      <c r="B44">
        <v>59.5</v>
      </c>
      <c r="C44">
        <f t="shared" si="0"/>
        <v>1915</v>
      </c>
      <c r="D44" s="4">
        <f t="shared" si="1"/>
        <v>59.7</v>
      </c>
      <c r="N44">
        <v>1915</v>
      </c>
      <c r="O44">
        <v>42.42</v>
      </c>
      <c r="P44">
        <v>1915</v>
      </c>
      <c r="Q44" s="5">
        <f t="shared" si="2"/>
        <v>45.088</v>
      </c>
    </row>
    <row r="45" spans="1:17" ht="12.75">
      <c r="A45">
        <f t="shared" si="0"/>
        <v>1916</v>
      </c>
      <c r="B45">
        <v>59</v>
      </c>
      <c r="C45">
        <f t="shared" si="0"/>
        <v>1916</v>
      </c>
      <c r="D45" s="4">
        <f t="shared" si="1"/>
        <v>59.260000000000005</v>
      </c>
      <c r="N45">
        <v>1916</v>
      </c>
      <c r="O45">
        <v>43.21</v>
      </c>
      <c r="P45">
        <v>1916</v>
      </c>
      <c r="Q45" s="5">
        <f t="shared" si="2"/>
        <v>44.078</v>
      </c>
    </row>
    <row r="46" spans="1:17" ht="12.75">
      <c r="A46">
        <f t="shared" si="0"/>
        <v>1917</v>
      </c>
      <c r="B46">
        <v>56.8</v>
      </c>
      <c r="C46">
        <f t="shared" si="0"/>
        <v>1917</v>
      </c>
      <c r="D46" s="4">
        <f t="shared" si="1"/>
        <v>59.08</v>
      </c>
      <c r="N46">
        <v>1917</v>
      </c>
      <c r="O46">
        <v>47.26</v>
      </c>
      <c r="P46">
        <v>1917</v>
      </c>
      <c r="Q46" s="5">
        <f t="shared" si="2"/>
        <v>42.796</v>
      </c>
    </row>
    <row r="47" spans="1:17" ht="12.75">
      <c r="A47">
        <f t="shared" si="0"/>
        <v>1918</v>
      </c>
      <c r="B47">
        <v>59.6</v>
      </c>
      <c r="C47">
        <f t="shared" si="0"/>
        <v>1918</v>
      </c>
      <c r="D47" s="4">
        <f t="shared" si="1"/>
        <v>58.86</v>
      </c>
      <c r="N47">
        <v>1918</v>
      </c>
      <c r="O47">
        <v>40.32</v>
      </c>
      <c r="P47">
        <v>1918</v>
      </c>
      <c r="Q47" s="5">
        <f t="shared" si="2"/>
        <v>42.718</v>
      </c>
    </row>
    <row r="48" spans="1:17" ht="12.75">
      <c r="A48">
        <f t="shared" si="0"/>
        <v>1919</v>
      </c>
      <c r="B48">
        <v>60.2</v>
      </c>
      <c r="C48">
        <f t="shared" si="0"/>
        <v>1919</v>
      </c>
      <c r="D48" s="4">
        <f t="shared" si="1"/>
        <v>59.02</v>
      </c>
      <c r="N48">
        <v>1919</v>
      </c>
      <c r="O48">
        <v>60.34</v>
      </c>
      <c r="P48">
        <v>1919</v>
      </c>
      <c r="Q48" s="5">
        <f t="shared" si="2"/>
        <v>46.709999999999994</v>
      </c>
    </row>
    <row r="49" spans="1:17" ht="12.75">
      <c r="A49">
        <f t="shared" si="0"/>
        <v>1920</v>
      </c>
      <c r="B49">
        <v>58.3</v>
      </c>
      <c r="C49">
        <f t="shared" si="0"/>
        <v>1920</v>
      </c>
      <c r="D49" s="4">
        <f t="shared" si="1"/>
        <v>58.78000000000001</v>
      </c>
      <c r="N49">
        <v>1920</v>
      </c>
      <c r="O49">
        <v>50.43</v>
      </c>
      <c r="P49">
        <v>1920</v>
      </c>
      <c r="Q49" s="5">
        <f t="shared" si="2"/>
        <v>48.312</v>
      </c>
    </row>
    <row r="50" spans="1:17" ht="12.75">
      <c r="A50">
        <f t="shared" si="0"/>
        <v>1921</v>
      </c>
      <c r="B50">
        <v>62.4</v>
      </c>
      <c r="C50">
        <f t="shared" si="0"/>
        <v>1921</v>
      </c>
      <c r="D50" s="4">
        <f t="shared" si="1"/>
        <v>59.46</v>
      </c>
      <c r="N50">
        <v>1921</v>
      </c>
      <c r="O50">
        <v>42.2</v>
      </c>
      <c r="P50">
        <v>1921</v>
      </c>
      <c r="Q50" s="5">
        <f t="shared" si="2"/>
        <v>48.11</v>
      </c>
    </row>
    <row r="51" spans="1:17" ht="12.75">
      <c r="A51">
        <f t="shared" si="0"/>
        <v>1922</v>
      </c>
      <c r="B51">
        <v>61</v>
      </c>
      <c r="C51">
        <f t="shared" si="0"/>
        <v>1922</v>
      </c>
      <c r="D51" s="4">
        <f t="shared" si="1"/>
        <v>60.3</v>
      </c>
      <c r="N51">
        <v>1922</v>
      </c>
      <c r="O51">
        <v>52.5</v>
      </c>
      <c r="P51">
        <v>1922</v>
      </c>
      <c r="Q51" s="5">
        <f t="shared" si="2"/>
        <v>49.158</v>
      </c>
    </row>
    <row r="52" spans="1:17" ht="12.75">
      <c r="A52">
        <f t="shared" si="0"/>
        <v>1923</v>
      </c>
      <c r="B52">
        <v>59.5</v>
      </c>
      <c r="C52">
        <f t="shared" si="0"/>
        <v>1923</v>
      </c>
      <c r="D52" s="4">
        <f t="shared" si="1"/>
        <v>60.279999999999994</v>
      </c>
      <c r="N52">
        <v>1923</v>
      </c>
      <c r="O52">
        <v>52.52</v>
      </c>
      <c r="P52">
        <v>1923</v>
      </c>
      <c r="Q52" s="5">
        <f t="shared" si="2"/>
        <v>51.598</v>
      </c>
    </row>
    <row r="53" spans="1:17" ht="12.75">
      <c r="A53">
        <f t="shared" si="0"/>
        <v>1924</v>
      </c>
      <c r="B53">
        <v>57.6</v>
      </c>
      <c r="C53">
        <f t="shared" si="0"/>
        <v>1924</v>
      </c>
      <c r="D53" s="4">
        <f t="shared" si="1"/>
        <v>59.760000000000005</v>
      </c>
      <c r="N53">
        <v>1924</v>
      </c>
      <c r="O53">
        <v>37.66</v>
      </c>
      <c r="P53">
        <v>1924</v>
      </c>
      <c r="Q53" s="5">
        <f t="shared" si="2"/>
        <v>47.062</v>
      </c>
    </row>
    <row r="54" spans="1:17" ht="12.75">
      <c r="A54">
        <f t="shared" si="0"/>
        <v>1925</v>
      </c>
      <c r="B54">
        <v>61</v>
      </c>
      <c r="C54">
        <f t="shared" si="0"/>
        <v>1925</v>
      </c>
      <c r="D54" s="4">
        <f t="shared" si="1"/>
        <v>60.3</v>
      </c>
      <c r="N54">
        <v>1925</v>
      </c>
      <c r="O54">
        <v>37.68</v>
      </c>
      <c r="P54">
        <v>1925</v>
      </c>
      <c r="Q54" s="5">
        <f t="shared" si="2"/>
        <v>44.512</v>
      </c>
    </row>
    <row r="55" spans="1:17" ht="12.75">
      <c r="A55">
        <f t="shared" si="0"/>
        <v>1926</v>
      </c>
      <c r="B55">
        <v>58.9</v>
      </c>
      <c r="C55">
        <f t="shared" si="0"/>
        <v>1926</v>
      </c>
      <c r="D55" s="4">
        <f t="shared" si="1"/>
        <v>59.6</v>
      </c>
      <c r="N55">
        <v>1926</v>
      </c>
      <c r="O55">
        <v>54.5</v>
      </c>
      <c r="P55">
        <v>1926</v>
      </c>
      <c r="Q55" s="5">
        <f t="shared" si="2"/>
        <v>46.972</v>
      </c>
    </row>
    <row r="56" spans="1:17" ht="12.75">
      <c r="A56">
        <f t="shared" si="0"/>
        <v>1927</v>
      </c>
      <c r="B56">
        <v>61.1</v>
      </c>
      <c r="C56">
        <f t="shared" si="0"/>
        <v>1927</v>
      </c>
      <c r="D56" s="4">
        <f t="shared" si="1"/>
        <v>59.620000000000005</v>
      </c>
      <c r="N56">
        <v>1927</v>
      </c>
      <c r="O56">
        <v>48.71</v>
      </c>
      <c r="P56">
        <v>1927</v>
      </c>
      <c r="Q56" s="5">
        <f t="shared" si="2"/>
        <v>46.214000000000006</v>
      </c>
    </row>
    <row r="57" spans="1:17" ht="12.75">
      <c r="A57">
        <f t="shared" si="0"/>
        <v>1928</v>
      </c>
      <c r="B57">
        <v>58.8</v>
      </c>
      <c r="C57">
        <f t="shared" si="0"/>
        <v>1928</v>
      </c>
      <c r="D57" s="4">
        <f t="shared" si="1"/>
        <v>59.48</v>
      </c>
      <c r="N57">
        <v>1928</v>
      </c>
      <c r="O57">
        <v>45.95</v>
      </c>
      <c r="P57">
        <v>1928</v>
      </c>
      <c r="Q57" s="5">
        <f t="shared" si="2"/>
        <v>44.9</v>
      </c>
    </row>
    <row r="58" spans="1:17" ht="12.75">
      <c r="A58">
        <f t="shared" si="0"/>
        <v>1929</v>
      </c>
      <c r="B58">
        <v>59</v>
      </c>
      <c r="C58">
        <f t="shared" si="0"/>
        <v>1929</v>
      </c>
      <c r="D58" s="4">
        <f t="shared" si="1"/>
        <v>59.760000000000005</v>
      </c>
      <c r="N58">
        <v>1929</v>
      </c>
      <c r="O58">
        <v>50.67</v>
      </c>
      <c r="P58">
        <v>1929</v>
      </c>
      <c r="Q58" s="5">
        <f t="shared" si="2"/>
        <v>47.50200000000001</v>
      </c>
    </row>
    <row r="59" spans="1:17" ht="12.75">
      <c r="A59">
        <f t="shared" si="0"/>
        <v>1930</v>
      </c>
      <c r="B59">
        <v>60.1</v>
      </c>
      <c r="C59">
        <f t="shared" si="0"/>
        <v>1930</v>
      </c>
      <c r="D59" s="4">
        <f t="shared" si="1"/>
        <v>59.580000000000005</v>
      </c>
      <c r="N59">
        <v>1930</v>
      </c>
      <c r="O59">
        <v>37.8</v>
      </c>
      <c r="P59">
        <v>1930</v>
      </c>
      <c r="Q59" s="5">
        <f t="shared" si="2"/>
        <v>47.52600000000001</v>
      </c>
    </row>
    <row r="60" spans="1:17" ht="12.75">
      <c r="A60">
        <f t="shared" si="0"/>
        <v>1931</v>
      </c>
      <c r="B60">
        <v>61.6</v>
      </c>
      <c r="C60">
        <f t="shared" si="0"/>
        <v>1931</v>
      </c>
      <c r="D60" s="4">
        <f t="shared" si="1"/>
        <v>60.120000000000005</v>
      </c>
      <c r="N60">
        <v>1931</v>
      </c>
      <c r="O60">
        <v>36.41</v>
      </c>
      <c r="P60">
        <v>1931</v>
      </c>
      <c r="Q60" s="5">
        <f t="shared" si="2"/>
        <v>43.908</v>
      </c>
    </row>
    <row r="61" spans="1:17" ht="12.75">
      <c r="A61">
        <f t="shared" si="0"/>
        <v>1932</v>
      </c>
      <c r="B61">
        <v>60.5</v>
      </c>
      <c r="C61">
        <f t="shared" si="0"/>
        <v>1932</v>
      </c>
      <c r="D61" s="4">
        <f t="shared" si="1"/>
        <v>60</v>
      </c>
      <c r="N61">
        <v>1932</v>
      </c>
      <c r="O61">
        <v>50.53</v>
      </c>
      <c r="P61">
        <v>1932</v>
      </c>
      <c r="Q61" s="5">
        <f t="shared" si="2"/>
        <v>44.272000000000006</v>
      </c>
    </row>
    <row r="62" spans="1:17" ht="12.75">
      <c r="A62">
        <f t="shared" si="0"/>
        <v>1933</v>
      </c>
      <c r="B62">
        <v>61.3</v>
      </c>
      <c r="C62">
        <f t="shared" si="0"/>
        <v>1933</v>
      </c>
      <c r="D62" s="4">
        <f t="shared" si="1"/>
        <v>60.5</v>
      </c>
      <c r="N62">
        <v>1933</v>
      </c>
      <c r="O62">
        <v>52.65</v>
      </c>
      <c r="P62">
        <v>1933</v>
      </c>
      <c r="Q62" s="5">
        <f t="shared" si="2"/>
        <v>45.612</v>
      </c>
    </row>
    <row r="63" spans="1:17" ht="12.75">
      <c r="A63">
        <f t="shared" si="0"/>
        <v>1934</v>
      </c>
      <c r="B63">
        <v>60.3</v>
      </c>
      <c r="C63">
        <f t="shared" si="0"/>
        <v>1934</v>
      </c>
      <c r="D63" s="4">
        <f t="shared" si="1"/>
        <v>60.760000000000005</v>
      </c>
      <c r="N63">
        <v>1934</v>
      </c>
      <c r="O63">
        <v>39.51</v>
      </c>
      <c r="P63">
        <v>1934</v>
      </c>
      <c r="Q63" s="5">
        <f t="shared" si="2"/>
        <v>43.379999999999995</v>
      </c>
    </row>
    <row r="64" spans="1:17" ht="12.75">
      <c r="A64">
        <f t="shared" si="0"/>
        <v>1935</v>
      </c>
      <c r="B64">
        <v>59.6</v>
      </c>
      <c r="C64">
        <f t="shared" si="0"/>
        <v>1935</v>
      </c>
      <c r="D64" s="4">
        <f t="shared" si="1"/>
        <v>60.660000000000004</v>
      </c>
      <c r="N64">
        <v>1935</v>
      </c>
      <c r="O64">
        <v>42.69</v>
      </c>
      <c r="P64">
        <v>1935</v>
      </c>
      <c r="Q64" s="5">
        <f t="shared" si="2"/>
        <v>44.358</v>
      </c>
    </row>
    <row r="65" spans="1:17" ht="12.75">
      <c r="A65">
        <f t="shared" si="0"/>
        <v>1936</v>
      </c>
      <c r="B65">
        <v>60</v>
      </c>
      <c r="C65">
        <f t="shared" si="0"/>
        <v>1936</v>
      </c>
      <c r="D65" s="4">
        <f t="shared" si="1"/>
        <v>60.339999999999996</v>
      </c>
      <c r="N65">
        <v>1936</v>
      </c>
      <c r="O65">
        <v>41.16</v>
      </c>
      <c r="P65">
        <v>1936</v>
      </c>
      <c r="Q65" s="5">
        <f t="shared" si="2"/>
        <v>45.308</v>
      </c>
    </row>
    <row r="66" spans="1:17" ht="12.75">
      <c r="A66">
        <f t="shared" si="0"/>
        <v>1937</v>
      </c>
      <c r="B66">
        <v>59.3</v>
      </c>
      <c r="C66">
        <f t="shared" si="0"/>
        <v>1937</v>
      </c>
      <c r="D66" s="4">
        <f t="shared" si="1"/>
        <v>60.1</v>
      </c>
      <c r="N66">
        <v>1937</v>
      </c>
      <c r="O66">
        <v>46.13</v>
      </c>
      <c r="P66">
        <v>1937</v>
      </c>
      <c r="Q66" s="5">
        <f t="shared" si="2"/>
        <v>44.428</v>
      </c>
    </row>
    <row r="67" spans="1:17" ht="12.75">
      <c r="A67">
        <f aca="true" t="shared" si="3" ref="A67:C130">A66+1</f>
        <v>1938</v>
      </c>
      <c r="B67">
        <v>61.3</v>
      </c>
      <c r="C67">
        <f t="shared" si="3"/>
        <v>1938</v>
      </c>
      <c r="D67" s="4">
        <f t="shared" si="1"/>
        <v>60.1</v>
      </c>
      <c r="N67">
        <v>1938</v>
      </c>
      <c r="O67">
        <v>41.21</v>
      </c>
      <c r="P67">
        <v>1938</v>
      </c>
      <c r="Q67" s="5">
        <f t="shared" si="2"/>
        <v>42.14</v>
      </c>
    </row>
    <row r="68" spans="1:17" ht="12.75">
      <c r="A68">
        <f t="shared" si="3"/>
        <v>1939</v>
      </c>
      <c r="B68">
        <v>61.1</v>
      </c>
      <c r="C68">
        <f t="shared" si="3"/>
        <v>1939</v>
      </c>
      <c r="D68" s="4">
        <f t="shared" si="1"/>
        <v>60.260000000000005</v>
      </c>
      <c r="N68">
        <v>1939</v>
      </c>
      <c r="O68">
        <v>42.51</v>
      </c>
      <c r="P68">
        <v>1939</v>
      </c>
      <c r="Q68" s="5">
        <f t="shared" si="2"/>
        <v>42.739999999999995</v>
      </c>
    </row>
    <row r="69" spans="1:17" ht="12.75">
      <c r="A69">
        <f t="shared" si="3"/>
        <v>1940</v>
      </c>
      <c r="B69">
        <v>58</v>
      </c>
      <c r="C69">
        <f t="shared" si="3"/>
        <v>1940</v>
      </c>
      <c r="D69" s="4">
        <f t="shared" si="1"/>
        <v>59.94</v>
      </c>
      <c r="N69">
        <v>1940</v>
      </c>
      <c r="O69">
        <v>37.04</v>
      </c>
      <c r="P69">
        <v>1940</v>
      </c>
      <c r="Q69" s="5">
        <f t="shared" si="2"/>
        <v>41.61</v>
      </c>
    </row>
    <row r="70" spans="1:18" ht="12.75">
      <c r="A70">
        <f t="shared" si="3"/>
        <v>1941</v>
      </c>
      <c r="B70">
        <v>60.9</v>
      </c>
      <c r="C70">
        <f t="shared" si="3"/>
        <v>1941</v>
      </c>
      <c r="D70" s="4">
        <f aca="true" t="shared" si="4" ref="D70:D132">AVERAGE(B66:B70)</f>
        <v>60.11999999999999</v>
      </c>
      <c r="E70">
        <v>59.3</v>
      </c>
      <c r="N70">
        <v>1941</v>
      </c>
      <c r="O70">
        <v>30.24</v>
      </c>
      <c r="P70">
        <v>1941</v>
      </c>
      <c r="Q70" s="5">
        <f aca="true" t="shared" si="5" ref="Q70:Q132">AVERAGE(O66:O70)</f>
        <v>39.426</v>
      </c>
      <c r="R70">
        <v>47.2</v>
      </c>
    </row>
    <row r="71" spans="1:18" ht="12.75">
      <c r="A71">
        <f t="shared" si="3"/>
        <v>1942</v>
      </c>
      <c r="B71">
        <v>59.4</v>
      </c>
      <c r="C71">
        <f t="shared" si="3"/>
        <v>1942</v>
      </c>
      <c r="D71" s="4">
        <f t="shared" si="4"/>
        <v>60.14</v>
      </c>
      <c r="E71">
        <v>59.3</v>
      </c>
      <c r="N71">
        <v>1942</v>
      </c>
      <c r="O71">
        <v>42.89</v>
      </c>
      <c r="P71">
        <v>1942</v>
      </c>
      <c r="Q71" s="5">
        <f t="shared" si="5"/>
        <v>38.778</v>
      </c>
      <c r="R71">
        <v>47.2</v>
      </c>
    </row>
    <row r="72" spans="1:18" ht="12.75">
      <c r="A72">
        <f t="shared" si="3"/>
        <v>1943</v>
      </c>
      <c r="B72">
        <v>59.6</v>
      </c>
      <c r="C72">
        <f t="shared" si="3"/>
        <v>1943</v>
      </c>
      <c r="D72" s="4">
        <f t="shared" si="4"/>
        <v>59.8</v>
      </c>
      <c r="E72">
        <v>59.3</v>
      </c>
      <c r="N72">
        <v>1943</v>
      </c>
      <c r="O72">
        <v>37.52</v>
      </c>
      <c r="P72">
        <v>1943</v>
      </c>
      <c r="Q72" s="5">
        <f t="shared" si="5"/>
        <v>38.040000000000006</v>
      </c>
      <c r="R72">
        <v>47.2</v>
      </c>
    </row>
    <row r="73" spans="1:18" ht="12.75">
      <c r="A73">
        <f t="shared" si="3"/>
        <v>1944</v>
      </c>
      <c r="B73">
        <v>60.2</v>
      </c>
      <c r="C73">
        <f t="shared" si="3"/>
        <v>1944</v>
      </c>
      <c r="D73" s="4">
        <f t="shared" si="4"/>
        <v>59.620000000000005</v>
      </c>
      <c r="E73">
        <v>59.3</v>
      </c>
      <c r="N73">
        <v>1944</v>
      </c>
      <c r="O73">
        <v>46.91</v>
      </c>
      <c r="P73">
        <v>1944</v>
      </c>
      <c r="Q73" s="5">
        <f t="shared" si="5"/>
        <v>38.92</v>
      </c>
      <c r="R73">
        <v>47.2</v>
      </c>
    </row>
    <row r="74" spans="1:18" ht="12.75">
      <c r="A74">
        <f t="shared" si="3"/>
        <v>1945</v>
      </c>
      <c r="B74">
        <v>59.4</v>
      </c>
      <c r="C74">
        <f t="shared" si="3"/>
        <v>1945</v>
      </c>
      <c r="D74" s="4">
        <f t="shared" si="4"/>
        <v>59.9</v>
      </c>
      <c r="E74">
        <v>59.3</v>
      </c>
      <c r="N74">
        <v>1945</v>
      </c>
      <c r="O74">
        <v>52.05</v>
      </c>
      <c r="P74">
        <v>1945</v>
      </c>
      <c r="Q74" s="5">
        <f t="shared" si="5"/>
        <v>41.922000000000004</v>
      </c>
      <c r="R74">
        <v>47.2</v>
      </c>
    </row>
    <row r="75" spans="1:18" ht="12.75">
      <c r="A75">
        <f t="shared" si="3"/>
        <v>1946</v>
      </c>
      <c r="B75">
        <v>61.2</v>
      </c>
      <c r="C75">
        <f t="shared" si="3"/>
        <v>1946</v>
      </c>
      <c r="D75" s="4">
        <f t="shared" si="4"/>
        <v>59.96</v>
      </c>
      <c r="E75">
        <v>59.3</v>
      </c>
      <c r="N75">
        <v>1946</v>
      </c>
      <c r="O75">
        <v>49.37</v>
      </c>
      <c r="P75">
        <v>1946</v>
      </c>
      <c r="Q75" s="5">
        <f t="shared" si="5"/>
        <v>45.748000000000005</v>
      </c>
      <c r="R75">
        <v>47.2</v>
      </c>
    </row>
    <row r="76" spans="1:18" ht="12.75">
      <c r="A76">
        <f t="shared" si="3"/>
        <v>1947</v>
      </c>
      <c r="B76">
        <v>58.8</v>
      </c>
      <c r="C76">
        <f t="shared" si="3"/>
        <v>1947</v>
      </c>
      <c r="D76" s="4">
        <f t="shared" si="4"/>
        <v>59.84000000000001</v>
      </c>
      <c r="E76">
        <v>59.3</v>
      </c>
      <c r="N76">
        <v>1947</v>
      </c>
      <c r="O76">
        <v>39.72</v>
      </c>
      <c r="P76">
        <v>1947</v>
      </c>
      <c r="Q76" s="5">
        <f t="shared" si="5"/>
        <v>45.114000000000004</v>
      </c>
      <c r="R76">
        <v>47.2</v>
      </c>
    </row>
    <row r="77" spans="1:18" ht="12.75">
      <c r="A77">
        <f t="shared" si="3"/>
        <v>1948</v>
      </c>
      <c r="B77">
        <v>59.8</v>
      </c>
      <c r="C77">
        <f t="shared" si="3"/>
        <v>1948</v>
      </c>
      <c r="D77" s="4">
        <f t="shared" si="4"/>
        <v>59.88000000000001</v>
      </c>
      <c r="E77">
        <v>59.3</v>
      </c>
      <c r="N77">
        <v>1948</v>
      </c>
      <c r="O77">
        <v>46.3</v>
      </c>
      <c r="P77">
        <v>1948</v>
      </c>
      <c r="Q77" s="5">
        <f t="shared" si="5"/>
        <v>46.86999999999999</v>
      </c>
      <c r="R77">
        <v>47.2</v>
      </c>
    </row>
    <row r="78" spans="1:20" ht="12.75">
      <c r="A78">
        <f t="shared" si="3"/>
        <v>1949</v>
      </c>
      <c r="B78">
        <v>60.6</v>
      </c>
      <c r="C78">
        <f t="shared" si="3"/>
        <v>1949</v>
      </c>
      <c r="D78" s="4">
        <f t="shared" si="4"/>
        <v>59.96</v>
      </c>
      <c r="E78">
        <v>59.3</v>
      </c>
      <c r="F78" t="s">
        <v>21</v>
      </c>
      <c r="G78" t="s">
        <v>20</v>
      </c>
      <c r="N78">
        <v>1949</v>
      </c>
      <c r="O78">
        <v>52.08</v>
      </c>
      <c r="P78">
        <v>1949</v>
      </c>
      <c r="Q78" s="5">
        <f t="shared" si="5"/>
        <v>47.903999999999996</v>
      </c>
      <c r="R78">
        <v>47.2</v>
      </c>
      <c r="S78" t="s">
        <v>22</v>
      </c>
      <c r="T78" t="s">
        <v>20</v>
      </c>
    </row>
    <row r="79" spans="1:20" ht="12.75">
      <c r="A79">
        <f t="shared" si="3"/>
        <v>1950</v>
      </c>
      <c r="B79">
        <v>58.6</v>
      </c>
      <c r="C79">
        <f t="shared" si="3"/>
        <v>1950</v>
      </c>
      <c r="D79" s="4">
        <f t="shared" si="4"/>
        <v>59.8</v>
      </c>
      <c r="E79">
        <v>59.3</v>
      </c>
      <c r="F79" s="4">
        <f>D81-D77</f>
        <v>-0.10000000000000142</v>
      </c>
      <c r="G79" s="4">
        <f>D79-E79</f>
        <v>0.5</v>
      </c>
      <c r="N79">
        <v>1950</v>
      </c>
      <c r="O79">
        <v>64.26</v>
      </c>
      <c r="P79">
        <v>1950</v>
      </c>
      <c r="Q79" s="5">
        <f t="shared" si="5"/>
        <v>50.34599999999999</v>
      </c>
      <c r="R79">
        <v>47.2</v>
      </c>
      <c r="S79" s="5">
        <f>Q81/Q77</f>
        <v>1.1130360571794324</v>
      </c>
      <c r="T79" s="5">
        <f>Q79/R79</f>
        <v>1.066652542372881</v>
      </c>
    </row>
    <row r="80" spans="1:20" ht="12.75">
      <c r="A80">
        <f t="shared" si="3"/>
        <v>1951</v>
      </c>
      <c r="B80">
        <v>59.3</v>
      </c>
      <c r="C80">
        <f t="shared" si="3"/>
        <v>1951</v>
      </c>
      <c r="D80" s="4">
        <f t="shared" si="4"/>
        <v>59.419999999999995</v>
      </c>
      <c r="E80">
        <v>60.1</v>
      </c>
      <c r="F80" s="4">
        <f aca="true" t="shared" si="6" ref="F80:F131">D82-D78</f>
        <v>0.060000000000002274</v>
      </c>
      <c r="G80" s="4">
        <f aca="true" t="shared" si="7" ref="G80:G131">D80-E80</f>
        <v>-0.6800000000000068</v>
      </c>
      <c r="N80">
        <v>1951</v>
      </c>
      <c r="O80">
        <v>58.39</v>
      </c>
      <c r="P80">
        <v>1951</v>
      </c>
      <c r="Q80" s="5">
        <f t="shared" si="5"/>
        <v>52.15</v>
      </c>
      <c r="R80">
        <v>45.03</v>
      </c>
      <c r="S80" s="5">
        <f aca="true" t="shared" si="8" ref="S80:S131">Q82/Q78</f>
        <v>1.068178022712091</v>
      </c>
      <c r="T80" s="5">
        <f aca="true" t="shared" si="9" ref="T80:T131">Q80/R80</f>
        <v>1.158116811014879</v>
      </c>
    </row>
    <row r="81" spans="1:20" ht="12.75">
      <c r="A81">
        <f t="shared" si="3"/>
        <v>1952</v>
      </c>
      <c r="B81">
        <v>60.6</v>
      </c>
      <c r="C81">
        <f t="shared" si="3"/>
        <v>1952</v>
      </c>
      <c r="D81" s="4">
        <f t="shared" si="4"/>
        <v>59.78000000000001</v>
      </c>
      <c r="E81">
        <v>60.1</v>
      </c>
      <c r="F81" s="4">
        <f t="shared" si="6"/>
        <v>0.3400000000000034</v>
      </c>
      <c r="G81" s="4">
        <f t="shared" si="7"/>
        <v>-0.3199999999999932</v>
      </c>
      <c r="N81">
        <v>1952</v>
      </c>
      <c r="O81">
        <v>39.81</v>
      </c>
      <c r="P81">
        <v>1952</v>
      </c>
      <c r="Q81" s="5">
        <f t="shared" si="5"/>
        <v>52.16799999999999</v>
      </c>
      <c r="R81">
        <v>45.03</v>
      </c>
      <c r="S81" s="5">
        <f t="shared" si="8"/>
        <v>0.9792237715012118</v>
      </c>
      <c r="T81" s="5">
        <f t="shared" si="9"/>
        <v>1.1585165445258714</v>
      </c>
    </row>
    <row r="82" spans="1:20" ht="12.75">
      <c r="A82">
        <f t="shared" si="3"/>
        <v>1953</v>
      </c>
      <c r="B82">
        <v>61</v>
      </c>
      <c r="C82">
        <f t="shared" si="3"/>
        <v>1953</v>
      </c>
      <c r="D82" s="4">
        <f t="shared" si="4"/>
        <v>60.02</v>
      </c>
      <c r="E82">
        <v>60.1</v>
      </c>
      <c r="F82" s="4">
        <f t="shared" si="6"/>
        <v>1.0400000000000063</v>
      </c>
      <c r="G82" s="4">
        <f t="shared" si="7"/>
        <v>-0.0799999999999983</v>
      </c>
      <c r="N82">
        <v>1953</v>
      </c>
      <c r="O82">
        <v>41.31</v>
      </c>
      <c r="P82">
        <v>1953</v>
      </c>
      <c r="Q82" s="5">
        <f t="shared" si="5"/>
        <v>51.17</v>
      </c>
      <c r="R82">
        <v>45.03</v>
      </c>
      <c r="S82" s="5">
        <f t="shared" si="8"/>
        <v>0.8731351869606904</v>
      </c>
      <c r="T82" s="5">
        <f t="shared" si="9"/>
        <v>1.1363535420830557</v>
      </c>
    </row>
    <row r="83" spans="1:20" ht="12.75">
      <c r="A83">
        <f t="shared" si="3"/>
        <v>1954</v>
      </c>
      <c r="B83">
        <v>61.2</v>
      </c>
      <c r="C83">
        <f t="shared" si="3"/>
        <v>1954</v>
      </c>
      <c r="D83" s="4">
        <f t="shared" si="4"/>
        <v>60.14</v>
      </c>
      <c r="E83">
        <v>60.1</v>
      </c>
      <c r="F83" s="4">
        <f t="shared" si="6"/>
        <v>0.9999999999999858</v>
      </c>
      <c r="G83" s="4">
        <f t="shared" si="7"/>
        <v>0.03999999999999915</v>
      </c>
      <c r="N83">
        <v>1954</v>
      </c>
      <c r="O83">
        <v>42.73</v>
      </c>
      <c r="P83">
        <v>1954</v>
      </c>
      <c r="Q83" s="5">
        <f t="shared" si="5"/>
        <v>49.3</v>
      </c>
      <c r="R83">
        <v>45.03</v>
      </c>
      <c r="S83" s="5">
        <f t="shared" si="8"/>
        <v>0.8174359760772889</v>
      </c>
      <c r="T83" s="5">
        <f t="shared" si="9"/>
        <v>1.0948256717743725</v>
      </c>
    </row>
    <row r="84" spans="1:20" ht="12.75">
      <c r="A84">
        <f t="shared" si="3"/>
        <v>1955</v>
      </c>
      <c r="B84">
        <v>60.2</v>
      </c>
      <c r="C84">
        <f t="shared" si="3"/>
        <v>1955</v>
      </c>
      <c r="D84" s="4">
        <f t="shared" si="4"/>
        <v>60.46</v>
      </c>
      <c r="E84">
        <v>60.1</v>
      </c>
      <c r="F84" s="4">
        <f t="shared" si="6"/>
        <v>0.6799999999999997</v>
      </c>
      <c r="G84" s="4">
        <f t="shared" si="7"/>
        <v>0.35999999999999943</v>
      </c>
      <c r="N84">
        <v>1955</v>
      </c>
      <c r="O84">
        <v>45.43</v>
      </c>
      <c r="P84">
        <v>1955</v>
      </c>
      <c r="Q84" s="5">
        <f t="shared" si="5"/>
        <v>45.534</v>
      </c>
      <c r="R84">
        <v>45.03</v>
      </c>
      <c r="S84" s="5">
        <f t="shared" si="8"/>
        <v>0.9125659566152041</v>
      </c>
      <c r="T84" s="5">
        <f t="shared" si="9"/>
        <v>1.0111925383077947</v>
      </c>
    </row>
    <row r="85" spans="1:20" ht="12.75">
      <c r="A85">
        <f t="shared" si="3"/>
        <v>1956</v>
      </c>
      <c r="B85">
        <v>60.9</v>
      </c>
      <c r="C85">
        <f t="shared" si="3"/>
        <v>1956</v>
      </c>
      <c r="D85" s="4">
        <f t="shared" si="4"/>
        <v>60.779999999999994</v>
      </c>
      <c r="E85">
        <v>60.1</v>
      </c>
      <c r="F85" s="4">
        <f t="shared" si="6"/>
        <v>-0.1600000000000037</v>
      </c>
      <c r="G85" s="4">
        <f t="shared" si="7"/>
        <v>0.6799999999999926</v>
      </c>
      <c r="N85">
        <v>1956</v>
      </c>
      <c r="O85">
        <v>43.94</v>
      </c>
      <c r="P85">
        <v>1956</v>
      </c>
      <c r="Q85" s="5">
        <f t="shared" si="5"/>
        <v>42.644</v>
      </c>
      <c r="R85">
        <v>45.03</v>
      </c>
      <c r="S85" s="5">
        <f t="shared" si="8"/>
        <v>0.9455172413793104</v>
      </c>
      <c r="T85" s="5">
        <f t="shared" si="9"/>
        <v>0.9470131023761936</v>
      </c>
    </row>
    <row r="86" spans="1:20" ht="12.75">
      <c r="A86">
        <f t="shared" si="3"/>
        <v>1957</v>
      </c>
      <c r="B86">
        <v>60.2</v>
      </c>
      <c r="C86">
        <f t="shared" si="3"/>
        <v>1957</v>
      </c>
      <c r="D86" s="4">
        <f t="shared" si="4"/>
        <v>60.7</v>
      </c>
      <c r="E86">
        <v>60.1</v>
      </c>
      <c r="F86" s="4">
        <f t="shared" si="6"/>
        <v>-0.779999999999994</v>
      </c>
      <c r="G86" s="4">
        <f t="shared" si="7"/>
        <v>0.6000000000000014</v>
      </c>
      <c r="N86">
        <v>1957</v>
      </c>
      <c r="O86">
        <v>60.07</v>
      </c>
      <c r="P86">
        <v>1957</v>
      </c>
      <c r="Q86" s="5">
        <f t="shared" si="5"/>
        <v>46.696</v>
      </c>
      <c r="R86">
        <v>45.03</v>
      </c>
      <c r="S86" s="5">
        <f t="shared" si="8"/>
        <v>1.0467343084288663</v>
      </c>
      <c r="T86" s="5">
        <f t="shared" si="9"/>
        <v>1.0369975571840995</v>
      </c>
    </row>
    <row r="87" spans="1:20" ht="12.75">
      <c r="A87">
        <f t="shared" si="3"/>
        <v>1958</v>
      </c>
      <c r="B87">
        <v>57.4</v>
      </c>
      <c r="C87">
        <f t="shared" si="3"/>
        <v>1958</v>
      </c>
      <c r="D87" s="4">
        <f t="shared" si="4"/>
        <v>59.98</v>
      </c>
      <c r="E87">
        <v>60.1</v>
      </c>
      <c r="F87" s="4">
        <f>D89-D85</f>
        <v>-1.6600000000000037</v>
      </c>
      <c r="G87" s="4">
        <f t="shared" si="7"/>
        <v>-0.12000000000000455</v>
      </c>
      <c r="N87">
        <v>1958</v>
      </c>
      <c r="O87">
        <v>40.9</v>
      </c>
      <c r="P87">
        <v>1958</v>
      </c>
      <c r="Q87" s="5">
        <f t="shared" si="5"/>
        <v>46.614</v>
      </c>
      <c r="R87">
        <v>45.03</v>
      </c>
      <c r="S87" s="5">
        <f t="shared" si="8"/>
        <v>1.1035550136009755</v>
      </c>
      <c r="T87" s="5">
        <f t="shared" si="9"/>
        <v>1.035176548967355</v>
      </c>
    </row>
    <row r="88" spans="1:20" ht="12.75">
      <c r="A88">
        <f t="shared" si="3"/>
        <v>1959</v>
      </c>
      <c r="B88">
        <v>59.7</v>
      </c>
      <c r="C88">
        <f t="shared" si="3"/>
        <v>1959</v>
      </c>
      <c r="D88" s="4">
        <f t="shared" si="4"/>
        <v>59.68000000000001</v>
      </c>
      <c r="E88">
        <v>60.1</v>
      </c>
      <c r="F88" s="4">
        <f t="shared" si="6"/>
        <v>-2.0799999999999983</v>
      </c>
      <c r="G88" s="4">
        <f t="shared" si="7"/>
        <v>-0.4199999999999946</v>
      </c>
      <c r="N88">
        <v>1959</v>
      </c>
      <c r="O88">
        <v>47.97</v>
      </c>
      <c r="P88">
        <v>1959</v>
      </c>
      <c r="Q88" s="5">
        <f t="shared" si="5"/>
        <v>47.662</v>
      </c>
      <c r="R88">
        <v>45.03</v>
      </c>
      <c r="S88" s="5">
        <f t="shared" si="8"/>
        <v>1.0119496316600995</v>
      </c>
      <c r="T88" s="5">
        <f t="shared" si="9"/>
        <v>1.0584499222740396</v>
      </c>
    </row>
    <row r="89" spans="1:20" ht="12.75">
      <c r="A89">
        <f t="shared" si="3"/>
        <v>1960</v>
      </c>
      <c r="B89">
        <v>57.4</v>
      </c>
      <c r="C89">
        <f t="shared" si="3"/>
        <v>1960</v>
      </c>
      <c r="D89" s="4">
        <f t="shared" si="4"/>
        <v>59.11999999999999</v>
      </c>
      <c r="E89">
        <v>60.1</v>
      </c>
      <c r="F89" s="4">
        <f t="shared" si="6"/>
        <v>-1.6199999999999974</v>
      </c>
      <c r="G89" s="4">
        <f t="shared" si="7"/>
        <v>-0.9800000000000111</v>
      </c>
      <c r="N89">
        <v>1960</v>
      </c>
      <c r="O89">
        <v>42.42</v>
      </c>
      <c r="P89">
        <v>1960</v>
      </c>
      <c r="Q89" s="5">
        <f t="shared" si="5"/>
        <v>47.06</v>
      </c>
      <c r="R89">
        <v>45.03</v>
      </c>
      <c r="S89" s="5">
        <f t="shared" si="8"/>
        <v>1.0030033895396235</v>
      </c>
      <c r="T89" s="5">
        <f t="shared" si="9"/>
        <v>1.0450810570730624</v>
      </c>
    </row>
    <row r="90" spans="1:20" ht="12.75">
      <c r="A90">
        <f t="shared" si="3"/>
        <v>1961</v>
      </c>
      <c r="B90">
        <v>58.4</v>
      </c>
      <c r="C90">
        <f t="shared" si="3"/>
        <v>1961</v>
      </c>
      <c r="D90" s="4">
        <f t="shared" si="4"/>
        <v>58.620000000000005</v>
      </c>
      <c r="E90">
        <v>60</v>
      </c>
      <c r="F90" s="4">
        <f t="shared" si="6"/>
        <v>-1.240000000000009</v>
      </c>
      <c r="G90" s="4">
        <f t="shared" si="7"/>
        <v>-1.3799999999999955</v>
      </c>
      <c r="N90">
        <v>1961</v>
      </c>
      <c r="O90">
        <v>44.91</v>
      </c>
      <c r="P90">
        <v>1961</v>
      </c>
      <c r="Q90" s="5">
        <f t="shared" si="5"/>
        <v>47.254000000000005</v>
      </c>
      <c r="R90">
        <v>45.14</v>
      </c>
      <c r="S90" s="5">
        <f t="shared" si="8"/>
        <v>0.9954680877848182</v>
      </c>
      <c r="T90" s="5">
        <f t="shared" si="9"/>
        <v>1.046832077979619</v>
      </c>
    </row>
    <row r="91" spans="1:20" ht="12.75">
      <c r="A91">
        <f t="shared" si="3"/>
        <v>1962</v>
      </c>
      <c r="B91">
        <v>58.9</v>
      </c>
      <c r="C91">
        <f t="shared" si="3"/>
        <v>1962</v>
      </c>
      <c r="D91" s="4">
        <f t="shared" si="4"/>
        <v>58.36</v>
      </c>
      <c r="E91">
        <v>60</v>
      </c>
      <c r="F91" s="4">
        <f t="shared" si="6"/>
        <v>-0.7399999999999949</v>
      </c>
      <c r="G91" s="4">
        <f t="shared" si="7"/>
        <v>-1.6400000000000006</v>
      </c>
      <c r="N91">
        <v>1962</v>
      </c>
      <c r="O91">
        <v>57.57</v>
      </c>
      <c r="P91">
        <v>1962</v>
      </c>
      <c r="Q91" s="5">
        <f t="shared" si="5"/>
        <v>46.754000000000005</v>
      </c>
      <c r="R91">
        <v>45.14</v>
      </c>
      <c r="S91" s="5">
        <f t="shared" si="8"/>
        <v>0.9875053123671906</v>
      </c>
      <c r="T91" s="5">
        <f t="shared" si="9"/>
        <v>1.0357554275587064</v>
      </c>
    </row>
    <row r="92" spans="1:20" ht="12.75">
      <c r="A92">
        <f t="shared" si="3"/>
        <v>1963</v>
      </c>
      <c r="B92">
        <v>57.8</v>
      </c>
      <c r="C92">
        <f t="shared" si="3"/>
        <v>1963</v>
      </c>
      <c r="D92" s="4">
        <f t="shared" si="4"/>
        <v>58.44</v>
      </c>
      <c r="E92">
        <v>60</v>
      </c>
      <c r="F92" s="4">
        <f t="shared" si="6"/>
        <v>0.21999999999999176</v>
      </c>
      <c r="G92" s="4">
        <f t="shared" si="7"/>
        <v>-1.5600000000000023</v>
      </c>
      <c r="N92">
        <v>1963</v>
      </c>
      <c r="O92">
        <v>44.36</v>
      </c>
      <c r="P92">
        <v>1963</v>
      </c>
      <c r="Q92" s="5">
        <f t="shared" si="5"/>
        <v>47.446000000000005</v>
      </c>
      <c r="R92">
        <v>45.14</v>
      </c>
      <c r="S92" s="5">
        <f t="shared" si="8"/>
        <v>0.9718119101028482</v>
      </c>
      <c r="T92" s="5">
        <f t="shared" si="9"/>
        <v>1.0510855117412496</v>
      </c>
    </row>
    <row r="93" spans="1:20" ht="12.75">
      <c r="A93">
        <f t="shared" si="3"/>
        <v>1964</v>
      </c>
      <c r="B93">
        <v>59.4</v>
      </c>
      <c r="C93">
        <f t="shared" si="3"/>
        <v>1964</v>
      </c>
      <c r="D93" s="4">
        <f t="shared" si="4"/>
        <v>58.379999999999995</v>
      </c>
      <c r="E93">
        <v>60</v>
      </c>
      <c r="F93" s="4">
        <f t="shared" si="6"/>
        <v>0.46000000000000796</v>
      </c>
      <c r="G93" s="4">
        <f t="shared" si="7"/>
        <v>-1.6200000000000045</v>
      </c>
      <c r="N93">
        <v>1964</v>
      </c>
      <c r="O93">
        <v>43.1</v>
      </c>
      <c r="P93">
        <v>1964</v>
      </c>
      <c r="Q93" s="5">
        <f t="shared" si="5"/>
        <v>46.471999999999994</v>
      </c>
      <c r="R93">
        <v>45.14</v>
      </c>
      <c r="S93" s="5">
        <f t="shared" si="8"/>
        <v>0.9694143816571843</v>
      </c>
      <c r="T93" s="5">
        <f t="shared" si="9"/>
        <v>1.0295081967213113</v>
      </c>
    </row>
    <row r="94" spans="1:20" ht="12.75">
      <c r="A94">
        <f t="shared" si="3"/>
        <v>1965</v>
      </c>
      <c r="B94">
        <v>59.7</v>
      </c>
      <c r="C94">
        <f t="shared" si="3"/>
        <v>1965</v>
      </c>
      <c r="D94" s="4">
        <f t="shared" si="4"/>
        <v>58.839999999999996</v>
      </c>
      <c r="E94">
        <v>60</v>
      </c>
      <c r="F94" s="4">
        <f t="shared" si="6"/>
        <v>0.3399999999999963</v>
      </c>
      <c r="G94" s="4">
        <f t="shared" si="7"/>
        <v>-1.1600000000000037</v>
      </c>
      <c r="N94">
        <v>1965</v>
      </c>
      <c r="O94">
        <v>39.67</v>
      </c>
      <c r="P94">
        <v>1965</v>
      </c>
      <c r="Q94" s="5">
        <f t="shared" si="5"/>
        <v>45.92199999999999</v>
      </c>
      <c r="R94">
        <v>45.14</v>
      </c>
      <c r="S94" s="5">
        <f t="shared" si="8"/>
        <v>0.9032162879905575</v>
      </c>
      <c r="T94" s="5">
        <f t="shared" si="9"/>
        <v>1.0173238812583072</v>
      </c>
    </row>
    <row r="95" spans="1:20" ht="12.75">
      <c r="A95">
        <f t="shared" si="3"/>
        <v>1966</v>
      </c>
      <c r="B95">
        <v>58.3</v>
      </c>
      <c r="C95">
        <f t="shared" si="3"/>
        <v>1966</v>
      </c>
      <c r="D95" s="4">
        <f t="shared" si="4"/>
        <v>58.82000000000001</v>
      </c>
      <c r="E95">
        <v>60</v>
      </c>
      <c r="F95" s="4">
        <f t="shared" si="6"/>
        <v>0.29999999999999716</v>
      </c>
      <c r="G95" s="4">
        <f t="shared" si="7"/>
        <v>-1.1799999999999926</v>
      </c>
      <c r="N95">
        <v>1966</v>
      </c>
      <c r="O95">
        <v>41.92</v>
      </c>
      <c r="P95">
        <v>1966</v>
      </c>
      <c r="Q95" s="5">
        <f t="shared" si="5"/>
        <v>45.324</v>
      </c>
      <c r="R95">
        <v>45.14</v>
      </c>
      <c r="S95" s="5">
        <f t="shared" si="8"/>
        <v>0.9202960922706148</v>
      </c>
      <c r="T95" s="5">
        <f t="shared" si="9"/>
        <v>1.0040762073548959</v>
      </c>
    </row>
    <row r="96" spans="1:20" ht="12.75">
      <c r="A96">
        <f t="shared" si="3"/>
        <v>1967</v>
      </c>
      <c r="B96">
        <v>58.7</v>
      </c>
      <c r="C96">
        <f t="shared" si="3"/>
        <v>1967</v>
      </c>
      <c r="D96" s="4">
        <f t="shared" si="4"/>
        <v>58.779999999999994</v>
      </c>
      <c r="E96">
        <v>60</v>
      </c>
      <c r="F96" s="4">
        <f t="shared" si="6"/>
        <v>-0.3199999999999932</v>
      </c>
      <c r="G96" s="4">
        <f t="shared" si="7"/>
        <v>-1.220000000000006</v>
      </c>
      <c r="N96">
        <v>1967</v>
      </c>
      <c r="O96">
        <v>45.22</v>
      </c>
      <c r="P96">
        <v>1967</v>
      </c>
      <c r="Q96" s="5">
        <f t="shared" si="5"/>
        <v>42.854</v>
      </c>
      <c r="R96">
        <v>45.14</v>
      </c>
      <c r="S96" s="5">
        <f t="shared" si="8"/>
        <v>0.9494795522843085</v>
      </c>
      <c r="T96" s="5">
        <f t="shared" si="9"/>
        <v>0.949357554275587</v>
      </c>
    </row>
    <row r="97" spans="1:20" ht="12.75">
      <c r="A97">
        <f t="shared" si="3"/>
        <v>1968</v>
      </c>
      <c r="B97">
        <v>57.3</v>
      </c>
      <c r="C97">
        <f t="shared" si="3"/>
        <v>1968</v>
      </c>
      <c r="D97" s="4">
        <f t="shared" si="4"/>
        <v>58.67999999999999</v>
      </c>
      <c r="E97">
        <v>60</v>
      </c>
      <c r="F97" s="4">
        <f t="shared" si="6"/>
        <v>-0.4800000000000111</v>
      </c>
      <c r="G97" s="4">
        <f t="shared" si="7"/>
        <v>-1.3200000000000074</v>
      </c>
      <c r="N97">
        <v>1968</v>
      </c>
      <c r="O97">
        <v>43.93</v>
      </c>
      <c r="P97">
        <v>1968</v>
      </c>
      <c r="Q97" s="5">
        <f t="shared" si="5"/>
        <v>42.76800000000001</v>
      </c>
      <c r="R97">
        <v>45.14</v>
      </c>
      <c r="S97" s="5">
        <f t="shared" si="8"/>
        <v>0.994042891183479</v>
      </c>
      <c r="T97" s="5">
        <f t="shared" si="9"/>
        <v>0.9474523704031902</v>
      </c>
    </row>
    <row r="98" spans="1:20" ht="12.75">
      <c r="A98">
        <f t="shared" si="3"/>
        <v>1969</v>
      </c>
      <c r="B98">
        <v>58.6</v>
      </c>
      <c r="C98">
        <f t="shared" si="3"/>
        <v>1969</v>
      </c>
      <c r="D98" s="4">
        <f t="shared" si="4"/>
        <v>58.52</v>
      </c>
      <c r="E98">
        <v>60</v>
      </c>
      <c r="F98" s="4">
        <f t="shared" si="6"/>
        <v>-0.23999999999999488</v>
      </c>
      <c r="G98" s="4">
        <f t="shared" si="7"/>
        <v>-1.4799999999999969</v>
      </c>
      <c r="N98">
        <v>1969</v>
      </c>
      <c r="O98">
        <v>47.27</v>
      </c>
      <c r="P98">
        <v>1969</v>
      </c>
      <c r="Q98" s="5">
        <f t="shared" si="5"/>
        <v>43.602000000000004</v>
      </c>
      <c r="R98">
        <v>45.14</v>
      </c>
      <c r="S98" s="5">
        <f t="shared" si="8"/>
        <v>1.0454099967330939</v>
      </c>
      <c r="T98" s="5">
        <f t="shared" si="9"/>
        <v>0.9659282233052725</v>
      </c>
    </row>
    <row r="99" spans="1:20" ht="12.75">
      <c r="A99">
        <f t="shared" si="3"/>
        <v>1970</v>
      </c>
      <c r="B99">
        <v>58.8</v>
      </c>
      <c r="C99">
        <f t="shared" si="3"/>
        <v>1970</v>
      </c>
      <c r="D99" s="4">
        <f t="shared" si="4"/>
        <v>58.339999999999996</v>
      </c>
      <c r="E99">
        <v>60</v>
      </c>
      <c r="F99" s="4">
        <f t="shared" si="6"/>
        <v>0.04000000000001336</v>
      </c>
      <c r="G99" s="4">
        <f t="shared" si="7"/>
        <v>-1.6600000000000037</v>
      </c>
      <c r="N99">
        <v>1970</v>
      </c>
      <c r="O99">
        <v>46.93</v>
      </c>
      <c r="P99">
        <v>1970</v>
      </c>
      <c r="Q99" s="5">
        <f t="shared" si="5"/>
        <v>45.054</v>
      </c>
      <c r="R99">
        <v>45.14</v>
      </c>
      <c r="S99" s="5">
        <f t="shared" si="8"/>
        <v>1.0904882154882152</v>
      </c>
      <c r="T99" s="5">
        <f t="shared" si="9"/>
        <v>0.9980948161276031</v>
      </c>
    </row>
    <row r="100" spans="1:20" ht="12.75">
      <c r="A100">
        <f t="shared" si="3"/>
        <v>1971</v>
      </c>
      <c r="B100">
        <v>59.3</v>
      </c>
      <c r="C100">
        <f t="shared" si="3"/>
        <v>1971</v>
      </c>
      <c r="D100" s="4">
        <f t="shared" si="4"/>
        <v>58.54</v>
      </c>
      <c r="E100">
        <v>59.4</v>
      </c>
      <c r="F100" s="4">
        <f t="shared" si="6"/>
        <v>0.8399999999999892</v>
      </c>
      <c r="G100" s="4">
        <f t="shared" si="7"/>
        <v>-0.8599999999999994</v>
      </c>
      <c r="N100">
        <v>1971</v>
      </c>
      <c r="O100">
        <v>40.65</v>
      </c>
      <c r="P100">
        <v>1971</v>
      </c>
      <c r="Q100" s="5">
        <f t="shared" si="5"/>
        <v>44.800000000000004</v>
      </c>
      <c r="R100">
        <v>46</v>
      </c>
      <c r="S100" s="5">
        <f t="shared" si="8"/>
        <v>1.1423329205082335</v>
      </c>
      <c r="T100" s="5">
        <f t="shared" si="9"/>
        <v>0.9739130434782609</v>
      </c>
    </row>
    <row r="101" spans="1:20" ht="12.75">
      <c r="A101">
        <f t="shared" si="3"/>
        <v>1972</v>
      </c>
      <c r="B101">
        <v>59.6</v>
      </c>
      <c r="C101">
        <f t="shared" si="3"/>
        <v>1972</v>
      </c>
      <c r="D101" s="4">
        <f t="shared" si="4"/>
        <v>58.720000000000006</v>
      </c>
      <c r="E101">
        <v>59.4</v>
      </c>
      <c r="F101" s="4">
        <f t="shared" si="6"/>
        <v>1.2600000000000051</v>
      </c>
      <c r="G101" s="4">
        <f t="shared" si="7"/>
        <v>-0.6799999999999926</v>
      </c>
      <c r="N101">
        <v>1972</v>
      </c>
      <c r="O101">
        <v>54.41</v>
      </c>
      <c r="P101">
        <v>1972</v>
      </c>
      <c r="Q101" s="5">
        <f t="shared" si="5"/>
        <v>46.638</v>
      </c>
      <c r="R101">
        <v>46</v>
      </c>
      <c r="S101" s="5">
        <f t="shared" si="8"/>
        <v>1.1651351711279798</v>
      </c>
      <c r="T101" s="5">
        <f t="shared" si="9"/>
        <v>1.0138695652173912</v>
      </c>
    </row>
    <row r="102" spans="1:20" ht="12.75">
      <c r="A102">
        <f t="shared" si="3"/>
        <v>1973</v>
      </c>
      <c r="B102">
        <v>60.5</v>
      </c>
      <c r="C102">
        <f t="shared" si="3"/>
        <v>1973</v>
      </c>
      <c r="D102" s="4">
        <f t="shared" si="4"/>
        <v>59.35999999999999</v>
      </c>
      <c r="E102">
        <v>59.4</v>
      </c>
      <c r="F102" s="4">
        <f t="shared" si="6"/>
        <v>1.3599999999999994</v>
      </c>
      <c r="G102" s="4">
        <f t="shared" si="7"/>
        <v>-0.04000000000000625</v>
      </c>
      <c r="N102">
        <v>1973</v>
      </c>
      <c r="O102">
        <v>59.78</v>
      </c>
      <c r="P102">
        <v>1973</v>
      </c>
      <c r="Q102" s="5">
        <f t="shared" si="5"/>
        <v>49.808</v>
      </c>
      <c r="R102">
        <v>46</v>
      </c>
      <c r="S102" s="5">
        <f t="shared" si="8"/>
        <v>1.2326785714285713</v>
      </c>
      <c r="T102" s="5">
        <f t="shared" si="9"/>
        <v>1.0827826086956522</v>
      </c>
    </row>
    <row r="103" spans="1:20" ht="12.75">
      <c r="A103">
        <f t="shared" si="3"/>
        <v>1974</v>
      </c>
      <c r="B103">
        <v>59.8</v>
      </c>
      <c r="C103">
        <f t="shared" si="3"/>
        <v>1974</v>
      </c>
      <c r="D103" s="4">
        <f t="shared" si="4"/>
        <v>59.6</v>
      </c>
      <c r="E103">
        <v>59.4</v>
      </c>
      <c r="F103" s="4">
        <f t="shared" si="6"/>
        <v>0.79999999999999</v>
      </c>
      <c r="G103" s="4">
        <f t="shared" si="7"/>
        <v>0.20000000000000284</v>
      </c>
      <c r="N103">
        <v>1974</v>
      </c>
      <c r="O103">
        <v>60.7</v>
      </c>
      <c r="P103">
        <v>1974</v>
      </c>
      <c r="Q103" s="5">
        <f t="shared" si="5"/>
        <v>52.49400000000001</v>
      </c>
      <c r="R103">
        <v>46</v>
      </c>
      <c r="S103" s="5">
        <f t="shared" si="8"/>
        <v>1.2223508726789314</v>
      </c>
      <c r="T103" s="5">
        <f t="shared" si="9"/>
        <v>1.1411739130434784</v>
      </c>
    </row>
    <row r="104" spans="1:20" ht="12.75">
      <c r="A104">
        <f t="shared" si="3"/>
        <v>1975</v>
      </c>
      <c r="B104">
        <v>60.3</v>
      </c>
      <c r="C104">
        <f t="shared" si="3"/>
        <v>1975</v>
      </c>
      <c r="D104" s="4">
        <f t="shared" si="4"/>
        <v>59.9</v>
      </c>
      <c r="E104">
        <v>59.4</v>
      </c>
      <c r="F104" s="4">
        <f t="shared" si="6"/>
        <v>0.12000000000000455</v>
      </c>
      <c r="G104" s="4">
        <f t="shared" si="7"/>
        <v>0.5</v>
      </c>
      <c r="N104">
        <v>1975</v>
      </c>
      <c r="O104">
        <v>60.58</v>
      </c>
      <c r="P104">
        <v>1975</v>
      </c>
      <c r="Q104" s="5">
        <f t="shared" si="5"/>
        <v>55.224000000000004</v>
      </c>
      <c r="R104">
        <v>46</v>
      </c>
      <c r="S104" s="5">
        <f t="shared" si="8"/>
        <v>1.1296980404754255</v>
      </c>
      <c r="T104" s="5">
        <f t="shared" si="9"/>
        <v>1.2005217391304348</v>
      </c>
    </row>
    <row r="105" spans="1:20" ht="12.75">
      <c r="A105">
        <f t="shared" si="3"/>
        <v>1976</v>
      </c>
      <c r="B105">
        <v>57.4</v>
      </c>
      <c r="C105">
        <f t="shared" si="3"/>
        <v>1976</v>
      </c>
      <c r="D105" s="4">
        <f t="shared" si="4"/>
        <v>59.519999999999996</v>
      </c>
      <c r="E105">
        <v>59.4</v>
      </c>
      <c r="F105" s="4">
        <f t="shared" si="6"/>
        <v>-0.6200000000000045</v>
      </c>
      <c r="G105" s="4">
        <f t="shared" si="7"/>
        <v>0.11999999999999744</v>
      </c>
      <c r="N105">
        <v>1976</v>
      </c>
      <c r="O105">
        <v>49.57</v>
      </c>
      <c r="P105">
        <v>1976</v>
      </c>
      <c r="Q105" s="5">
        <f t="shared" si="5"/>
        <v>57.007999999999996</v>
      </c>
      <c r="R105">
        <v>46</v>
      </c>
      <c r="S105" s="5">
        <f t="shared" si="8"/>
        <v>1.0477387891949554</v>
      </c>
      <c r="T105" s="5">
        <f t="shared" si="9"/>
        <v>1.2393043478260868</v>
      </c>
    </row>
    <row r="106" spans="1:20" ht="12.75">
      <c r="A106">
        <f t="shared" si="3"/>
        <v>1977</v>
      </c>
      <c r="B106">
        <v>59.4</v>
      </c>
      <c r="C106">
        <f t="shared" si="3"/>
        <v>1977</v>
      </c>
      <c r="D106" s="4">
        <f t="shared" si="4"/>
        <v>59.48</v>
      </c>
      <c r="E106">
        <v>59.4</v>
      </c>
      <c r="F106" s="4">
        <f t="shared" si="6"/>
        <v>-1.4200000000000017</v>
      </c>
      <c r="G106" s="4">
        <f t="shared" si="7"/>
        <v>0.0799999999999983</v>
      </c>
      <c r="N106">
        <v>1977</v>
      </c>
      <c r="O106">
        <v>50.71</v>
      </c>
      <c r="P106">
        <v>1977</v>
      </c>
      <c r="Q106" s="5">
        <f t="shared" si="5"/>
        <v>56.267999999999994</v>
      </c>
      <c r="R106">
        <v>46</v>
      </c>
      <c r="S106" s="5">
        <f t="shared" si="8"/>
        <v>1.030059394466174</v>
      </c>
      <c r="T106" s="5">
        <f t="shared" si="9"/>
        <v>1.2232173913043476</v>
      </c>
    </row>
    <row r="107" spans="1:20" ht="12.75">
      <c r="A107">
        <f t="shared" si="3"/>
        <v>1978</v>
      </c>
      <c r="B107">
        <v>58</v>
      </c>
      <c r="C107">
        <f t="shared" si="3"/>
        <v>1978</v>
      </c>
      <c r="D107" s="4">
        <f t="shared" si="4"/>
        <v>58.98</v>
      </c>
      <c r="E107">
        <v>59.4</v>
      </c>
      <c r="F107" s="4">
        <f t="shared" si="6"/>
        <v>-1.259999999999991</v>
      </c>
      <c r="G107" s="4">
        <f t="shared" si="7"/>
        <v>-0.4200000000000017</v>
      </c>
      <c r="N107">
        <v>1978</v>
      </c>
      <c r="O107">
        <v>53.44</v>
      </c>
      <c r="P107">
        <v>1978</v>
      </c>
      <c r="Q107" s="5">
        <f t="shared" si="5"/>
        <v>55</v>
      </c>
      <c r="R107">
        <v>46</v>
      </c>
      <c r="S107" s="5">
        <f t="shared" si="8"/>
        <v>0.9078024136963233</v>
      </c>
      <c r="T107" s="5">
        <f t="shared" si="9"/>
        <v>1.1956521739130435</v>
      </c>
    </row>
    <row r="108" spans="1:20" ht="12.75">
      <c r="A108">
        <f t="shared" si="3"/>
        <v>1979</v>
      </c>
      <c r="B108">
        <v>57.3</v>
      </c>
      <c r="C108">
        <f t="shared" si="3"/>
        <v>1979</v>
      </c>
      <c r="D108" s="4">
        <f t="shared" si="4"/>
        <v>58.48</v>
      </c>
      <c r="E108">
        <v>59.4</v>
      </c>
      <c r="F108" s="4">
        <f t="shared" si="6"/>
        <v>-0.9600000000000009</v>
      </c>
      <c r="G108" s="4">
        <f t="shared" si="7"/>
        <v>-0.9200000000000017</v>
      </c>
      <c r="N108">
        <v>1979</v>
      </c>
      <c r="O108">
        <v>70.12</v>
      </c>
      <c r="P108">
        <v>1979</v>
      </c>
      <c r="Q108" s="5">
        <f t="shared" si="5"/>
        <v>56.884</v>
      </c>
      <c r="R108">
        <v>46</v>
      </c>
      <c r="S108" s="5">
        <f t="shared" si="8"/>
        <v>0.8916968792208716</v>
      </c>
      <c r="T108" s="5">
        <f t="shared" si="9"/>
        <v>1.236608695652174</v>
      </c>
    </row>
    <row r="109" spans="1:20" ht="12.75">
      <c r="A109">
        <f t="shared" si="3"/>
        <v>1980</v>
      </c>
      <c r="B109">
        <v>59.2</v>
      </c>
      <c r="C109">
        <f t="shared" si="3"/>
        <v>1980</v>
      </c>
      <c r="D109" s="4">
        <f t="shared" si="4"/>
        <v>58.260000000000005</v>
      </c>
      <c r="E109">
        <v>59.4</v>
      </c>
      <c r="F109" s="4">
        <f t="shared" si="6"/>
        <v>-0.4799999999999969</v>
      </c>
      <c r="G109" s="4">
        <f t="shared" si="7"/>
        <v>-1.1399999999999935</v>
      </c>
      <c r="N109">
        <v>1980</v>
      </c>
      <c r="O109">
        <v>34.92</v>
      </c>
      <c r="P109">
        <v>1980</v>
      </c>
      <c r="Q109" s="5">
        <f t="shared" si="5"/>
        <v>51.751999999999995</v>
      </c>
      <c r="R109">
        <v>46</v>
      </c>
      <c r="S109" s="5">
        <f t="shared" si="8"/>
        <v>0.9076000000000001</v>
      </c>
      <c r="T109" s="5">
        <f t="shared" si="9"/>
        <v>1.1250434782608694</v>
      </c>
    </row>
    <row r="110" spans="1:20" ht="12.75">
      <c r="A110">
        <f t="shared" si="3"/>
        <v>1981</v>
      </c>
      <c r="B110">
        <v>58.7</v>
      </c>
      <c r="C110">
        <f t="shared" si="3"/>
        <v>1981</v>
      </c>
      <c r="D110" s="4">
        <f t="shared" si="4"/>
        <v>58.519999999999996</v>
      </c>
      <c r="E110">
        <v>59.2</v>
      </c>
      <c r="F110" s="4">
        <f t="shared" si="6"/>
        <v>0.259999999999998</v>
      </c>
      <c r="G110" s="4">
        <f t="shared" si="7"/>
        <v>-0.6800000000000068</v>
      </c>
      <c r="N110">
        <v>1981</v>
      </c>
      <c r="O110">
        <v>41.68</v>
      </c>
      <c r="P110">
        <v>1981</v>
      </c>
      <c r="Q110" s="5">
        <f t="shared" si="5"/>
        <v>50.174</v>
      </c>
      <c r="R110">
        <v>48.49</v>
      </c>
      <c r="S110" s="5">
        <f t="shared" si="8"/>
        <v>0.8714928626678855</v>
      </c>
      <c r="T110" s="5">
        <f t="shared" si="9"/>
        <v>1.0347288100639307</v>
      </c>
    </row>
    <row r="111" spans="1:20" ht="12.75">
      <c r="A111">
        <f t="shared" si="3"/>
        <v>1982</v>
      </c>
      <c r="B111">
        <v>59.3</v>
      </c>
      <c r="C111">
        <f t="shared" si="3"/>
        <v>1982</v>
      </c>
      <c r="D111" s="4">
        <f t="shared" si="4"/>
        <v>58.5</v>
      </c>
      <c r="E111">
        <v>59.2</v>
      </c>
      <c r="F111" s="4">
        <f t="shared" si="6"/>
        <v>0.779999999999994</v>
      </c>
      <c r="G111" s="4">
        <f t="shared" si="7"/>
        <v>-0.7000000000000028</v>
      </c>
      <c r="N111">
        <v>1982</v>
      </c>
      <c r="O111">
        <v>49.43</v>
      </c>
      <c r="P111">
        <v>1982</v>
      </c>
      <c r="Q111" s="5">
        <f t="shared" si="5"/>
        <v>49.918000000000006</v>
      </c>
      <c r="R111">
        <v>48.49</v>
      </c>
      <c r="S111" s="5">
        <f t="shared" si="8"/>
        <v>0.9052403771834906</v>
      </c>
      <c r="T111" s="5">
        <f t="shared" si="9"/>
        <v>1.0294493710043309</v>
      </c>
    </row>
    <row r="112" spans="1:20" ht="12.75">
      <c r="A112">
        <f t="shared" si="3"/>
        <v>1983</v>
      </c>
      <c r="B112">
        <v>59.2</v>
      </c>
      <c r="C112">
        <f t="shared" si="3"/>
        <v>1983</v>
      </c>
      <c r="D112" s="4">
        <f t="shared" si="4"/>
        <v>58.739999999999995</v>
      </c>
      <c r="E112">
        <v>59.2</v>
      </c>
      <c r="F112" s="4">
        <f t="shared" si="6"/>
        <v>0.46000000000000085</v>
      </c>
      <c r="G112" s="4">
        <f t="shared" si="7"/>
        <v>-0.46000000000000796</v>
      </c>
      <c r="N112">
        <v>1983</v>
      </c>
      <c r="O112">
        <v>51.72</v>
      </c>
      <c r="P112">
        <v>1983</v>
      </c>
      <c r="Q112" s="5">
        <f t="shared" si="5"/>
        <v>49.574</v>
      </c>
      <c r="R112">
        <v>48.49</v>
      </c>
      <c r="S112" s="5">
        <f t="shared" si="8"/>
        <v>0.9177661737154702</v>
      </c>
      <c r="T112" s="5">
        <f t="shared" si="9"/>
        <v>1.0223551247679934</v>
      </c>
    </row>
    <row r="113" spans="1:20" ht="12.75">
      <c r="A113">
        <f t="shared" si="3"/>
        <v>1984</v>
      </c>
      <c r="B113">
        <v>58.8</v>
      </c>
      <c r="C113">
        <f t="shared" si="3"/>
        <v>1984</v>
      </c>
      <c r="D113" s="4">
        <f t="shared" si="4"/>
        <v>59.04</v>
      </c>
      <c r="E113">
        <v>59.2</v>
      </c>
      <c r="F113" s="4">
        <f t="shared" si="6"/>
        <v>0.7999999999999972</v>
      </c>
      <c r="G113" s="4">
        <f t="shared" si="7"/>
        <v>-0.1600000000000037</v>
      </c>
      <c r="N113">
        <v>1984</v>
      </c>
      <c r="O113">
        <v>56.49</v>
      </c>
      <c r="P113">
        <v>1984</v>
      </c>
      <c r="Q113" s="5">
        <f t="shared" si="5"/>
        <v>46.848</v>
      </c>
      <c r="R113">
        <v>48.49</v>
      </c>
      <c r="S113" s="5">
        <f t="shared" si="8"/>
        <v>0.8820866220601785</v>
      </c>
      <c r="T113" s="5">
        <f t="shared" si="9"/>
        <v>0.9661373479067848</v>
      </c>
    </row>
    <row r="114" spans="1:20" ht="12.75">
      <c r="A114">
        <f t="shared" si="3"/>
        <v>1985</v>
      </c>
      <c r="B114">
        <v>58.9</v>
      </c>
      <c r="C114">
        <f t="shared" si="3"/>
        <v>1985</v>
      </c>
      <c r="D114" s="4">
        <f t="shared" si="4"/>
        <v>58.98</v>
      </c>
      <c r="E114">
        <v>59.2</v>
      </c>
      <c r="F114" s="4">
        <f t="shared" si="6"/>
        <v>0.7800000000000011</v>
      </c>
      <c r="G114" s="4">
        <f t="shared" si="7"/>
        <v>-0.22000000000000597</v>
      </c>
      <c r="N114">
        <v>1985</v>
      </c>
      <c r="O114">
        <v>30.92</v>
      </c>
      <c r="P114">
        <v>1985</v>
      </c>
      <c r="Q114" s="5">
        <f t="shared" si="5"/>
        <v>46.048</v>
      </c>
      <c r="R114">
        <v>48.49</v>
      </c>
      <c r="S114" s="5">
        <f t="shared" si="8"/>
        <v>0.8107475692903537</v>
      </c>
      <c r="T114" s="5">
        <f t="shared" si="9"/>
        <v>0.9496391008455352</v>
      </c>
    </row>
    <row r="115" spans="1:20" ht="12.75">
      <c r="A115">
        <f t="shared" si="3"/>
        <v>1986</v>
      </c>
      <c r="B115">
        <v>60.3</v>
      </c>
      <c r="C115">
        <f t="shared" si="3"/>
        <v>1986</v>
      </c>
      <c r="D115" s="4">
        <f t="shared" si="4"/>
        <v>59.3</v>
      </c>
      <c r="E115">
        <v>59.2</v>
      </c>
      <c r="F115" s="4">
        <f t="shared" si="6"/>
        <v>0.4399999999999977</v>
      </c>
      <c r="G115" s="4">
        <f t="shared" si="7"/>
        <v>0.09999999999999432</v>
      </c>
      <c r="N115">
        <v>1986</v>
      </c>
      <c r="O115">
        <v>31.6</v>
      </c>
      <c r="P115">
        <v>1986</v>
      </c>
      <c r="Q115" s="5">
        <f t="shared" si="5"/>
        <v>44.032</v>
      </c>
      <c r="R115">
        <v>48.49</v>
      </c>
      <c r="S115" s="5">
        <f t="shared" si="8"/>
        <v>0.7712175546448087</v>
      </c>
      <c r="T115" s="5">
        <f t="shared" si="9"/>
        <v>0.9080635182511857</v>
      </c>
    </row>
    <row r="116" spans="1:20" ht="12.75">
      <c r="A116">
        <f t="shared" si="3"/>
        <v>1987</v>
      </c>
      <c r="B116">
        <v>60.4</v>
      </c>
      <c r="C116">
        <f t="shared" si="3"/>
        <v>1987</v>
      </c>
      <c r="D116" s="4">
        <f t="shared" si="4"/>
        <v>59.519999999999996</v>
      </c>
      <c r="E116">
        <v>59.2</v>
      </c>
      <c r="F116" s="4">
        <f t="shared" si="6"/>
        <v>0.5</v>
      </c>
      <c r="G116" s="4">
        <f t="shared" si="7"/>
        <v>0.3199999999999932</v>
      </c>
      <c r="N116">
        <v>1987</v>
      </c>
      <c r="O116">
        <v>30.23</v>
      </c>
      <c r="P116">
        <v>1987</v>
      </c>
      <c r="Q116" s="5">
        <f t="shared" si="5"/>
        <v>40.19199999999999</v>
      </c>
      <c r="R116">
        <v>48.49</v>
      </c>
      <c r="S116" s="5">
        <f t="shared" si="8"/>
        <v>0.7869614315496872</v>
      </c>
      <c r="T116" s="5">
        <f t="shared" si="9"/>
        <v>0.8288719323571869</v>
      </c>
    </row>
    <row r="117" spans="1:20" ht="12.75">
      <c r="A117">
        <f t="shared" si="3"/>
        <v>1988</v>
      </c>
      <c r="B117">
        <v>59</v>
      </c>
      <c r="C117">
        <f t="shared" si="3"/>
        <v>1988</v>
      </c>
      <c r="D117" s="4">
        <f t="shared" si="4"/>
        <v>59.48</v>
      </c>
      <c r="E117">
        <v>59.2</v>
      </c>
      <c r="F117" s="4">
        <f t="shared" si="6"/>
        <v>0.8200000000000074</v>
      </c>
      <c r="G117" s="4">
        <f t="shared" si="7"/>
        <v>0.27999999999999403</v>
      </c>
      <c r="N117">
        <v>1988</v>
      </c>
      <c r="O117">
        <v>31.41</v>
      </c>
      <c r="P117">
        <v>1988</v>
      </c>
      <c r="Q117" s="5">
        <f t="shared" si="5"/>
        <v>36.129999999999995</v>
      </c>
      <c r="R117">
        <v>48.49</v>
      </c>
      <c r="S117" s="5">
        <f t="shared" si="8"/>
        <v>0.896438953488372</v>
      </c>
      <c r="T117" s="5">
        <f t="shared" si="9"/>
        <v>0.7451020829036914</v>
      </c>
    </row>
    <row r="118" spans="1:20" ht="12.75">
      <c r="A118">
        <f t="shared" si="3"/>
        <v>1989</v>
      </c>
      <c r="B118">
        <v>58.8</v>
      </c>
      <c r="C118">
        <f t="shared" si="3"/>
        <v>1989</v>
      </c>
      <c r="D118" s="4">
        <f t="shared" si="4"/>
        <v>59.48</v>
      </c>
      <c r="E118">
        <v>59.2</v>
      </c>
      <c r="F118" s="4">
        <f t="shared" si="6"/>
        <v>0.8200000000000003</v>
      </c>
      <c r="G118" s="4">
        <f t="shared" si="7"/>
        <v>0.27999999999999403</v>
      </c>
      <c r="N118">
        <v>1989</v>
      </c>
      <c r="O118">
        <v>57.03</v>
      </c>
      <c r="P118">
        <v>1989</v>
      </c>
      <c r="Q118" s="5">
        <f t="shared" si="5"/>
        <v>36.238</v>
      </c>
      <c r="R118">
        <v>48.49</v>
      </c>
      <c r="S118" s="5">
        <f t="shared" si="8"/>
        <v>1.0584195859872614</v>
      </c>
      <c r="T118" s="5">
        <f t="shared" si="9"/>
        <v>0.7473293462569601</v>
      </c>
    </row>
    <row r="119" spans="1:20" ht="12.75">
      <c r="A119">
        <f t="shared" si="3"/>
        <v>1990</v>
      </c>
      <c r="B119">
        <v>62.1</v>
      </c>
      <c r="C119">
        <f t="shared" si="3"/>
        <v>1990</v>
      </c>
      <c r="D119" s="4">
        <f t="shared" si="4"/>
        <v>60.120000000000005</v>
      </c>
      <c r="E119">
        <v>59.2</v>
      </c>
      <c r="F119" s="4">
        <f t="shared" si="6"/>
        <v>0.6000000000000085</v>
      </c>
      <c r="G119" s="4">
        <f t="shared" si="7"/>
        <v>0.9200000000000017</v>
      </c>
      <c r="N119">
        <v>1990</v>
      </c>
      <c r="O119">
        <v>47.09</v>
      </c>
      <c r="P119">
        <v>1990</v>
      </c>
      <c r="Q119" s="5">
        <f t="shared" si="5"/>
        <v>39.471999999999994</v>
      </c>
      <c r="R119">
        <v>48.49</v>
      </c>
      <c r="S119" s="5">
        <f t="shared" si="8"/>
        <v>1.2306116800442848</v>
      </c>
      <c r="T119" s="5">
        <f t="shared" si="9"/>
        <v>0.8140235100020621</v>
      </c>
    </row>
    <row r="120" spans="1:20" ht="12.75">
      <c r="A120">
        <f t="shared" si="3"/>
        <v>1991</v>
      </c>
      <c r="B120">
        <v>61.4</v>
      </c>
      <c r="C120">
        <f t="shared" si="3"/>
        <v>1991</v>
      </c>
      <c r="D120" s="4">
        <f t="shared" si="4"/>
        <v>60.339999999999996</v>
      </c>
      <c r="E120">
        <v>59.3</v>
      </c>
      <c r="F120" s="4">
        <f t="shared" si="6"/>
        <v>0.6400000000000077</v>
      </c>
      <c r="G120" s="4">
        <f t="shared" si="7"/>
        <v>1.0399999999999991</v>
      </c>
      <c r="N120">
        <v>1991</v>
      </c>
      <c r="O120">
        <v>46.94</v>
      </c>
      <c r="P120">
        <v>1991</v>
      </c>
      <c r="Q120" s="5">
        <f t="shared" si="5"/>
        <v>42.54</v>
      </c>
      <c r="R120">
        <v>47.3</v>
      </c>
      <c r="S120" s="5">
        <f t="shared" si="8"/>
        <v>1.2985264087422042</v>
      </c>
      <c r="T120" s="5">
        <f t="shared" si="9"/>
        <v>0.8993657505285413</v>
      </c>
    </row>
    <row r="121" spans="1:20" ht="12.75">
      <c r="A121">
        <f t="shared" si="3"/>
        <v>1992</v>
      </c>
      <c r="B121">
        <v>59.1</v>
      </c>
      <c r="C121">
        <f t="shared" si="3"/>
        <v>1992</v>
      </c>
      <c r="D121" s="4">
        <f t="shared" si="4"/>
        <v>60.080000000000005</v>
      </c>
      <c r="E121">
        <v>59.3</v>
      </c>
      <c r="F121" s="4">
        <f t="shared" si="6"/>
        <v>0.21999999999999176</v>
      </c>
      <c r="G121" s="4">
        <f t="shared" si="7"/>
        <v>0.7800000000000082</v>
      </c>
      <c r="N121">
        <v>1992</v>
      </c>
      <c r="O121">
        <v>39.84</v>
      </c>
      <c r="P121">
        <v>1992</v>
      </c>
      <c r="Q121" s="5">
        <f t="shared" si="5"/>
        <v>44.462</v>
      </c>
      <c r="R121">
        <v>47.3</v>
      </c>
      <c r="S121" s="5">
        <f t="shared" si="8"/>
        <v>1.2060194568301583</v>
      </c>
      <c r="T121" s="5">
        <f t="shared" si="9"/>
        <v>0.9400000000000002</v>
      </c>
    </row>
    <row r="122" spans="1:20" ht="12.75">
      <c r="A122">
        <f t="shared" si="3"/>
        <v>1993</v>
      </c>
      <c r="B122">
        <v>59.2</v>
      </c>
      <c r="C122">
        <f t="shared" si="3"/>
        <v>1993</v>
      </c>
      <c r="D122" s="4">
        <f t="shared" si="4"/>
        <v>60.120000000000005</v>
      </c>
      <c r="E122">
        <v>59.3</v>
      </c>
      <c r="F122" s="4">
        <f t="shared" si="6"/>
        <v>-0.4799999999999969</v>
      </c>
      <c r="G122" s="4">
        <f t="shared" si="7"/>
        <v>0.8200000000000074</v>
      </c>
      <c r="N122">
        <v>1993</v>
      </c>
      <c r="O122">
        <v>44.38</v>
      </c>
      <c r="P122">
        <v>1993</v>
      </c>
      <c r="Q122" s="5">
        <f t="shared" si="5"/>
        <v>47.056</v>
      </c>
      <c r="R122">
        <v>47.3</v>
      </c>
      <c r="S122" s="5">
        <f t="shared" si="8"/>
        <v>1.1272684532204984</v>
      </c>
      <c r="T122" s="5">
        <f t="shared" si="9"/>
        <v>0.9948414376321353</v>
      </c>
    </row>
    <row r="123" spans="1:20" ht="12.75">
      <c r="A123">
        <f t="shared" si="3"/>
        <v>1994</v>
      </c>
      <c r="B123">
        <v>59.9</v>
      </c>
      <c r="C123">
        <f t="shared" si="3"/>
        <v>1994</v>
      </c>
      <c r="D123" s="4">
        <f t="shared" si="4"/>
        <v>60.339999999999996</v>
      </c>
      <c r="E123">
        <v>59.3</v>
      </c>
      <c r="F123" s="4">
        <f t="shared" si="6"/>
        <v>-0.8399999999999963</v>
      </c>
      <c r="G123" s="4">
        <f t="shared" si="7"/>
        <v>1.0399999999999991</v>
      </c>
      <c r="N123">
        <v>1994</v>
      </c>
      <c r="O123">
        <v>59.77</v>
      </c>
      <c r="P123">
        <v>1994</v>
      </c>
      <c r="Q123" s="5">
        <f t="shared" si="5"/>
        <v>47.604</v>
      </c>
      <c r="R123">
        <v>47.3</v>
      </c>
      <c r="S123" s="5">
        <f t="shared" si="8"/>
        <v>1.0860959920831272</v>
      </c>
      <c r="T123" s="5">
        <f t="shared" si="9"/>
        <v>1.0064270613107822</v>
      </c>
    </row>
    <row r="124" spans="1:20" ht="12.75">
      <c r="A124">
        <f t="shared" si="3"/>
        <v>1995</v>
      </c>
      <c r="B124">
        <v>59.7</v>
      </c>
      <c r="C124">
        <f t="shared" si="3"/>
        <v>1995</v>
      </c>
      <c r="D124" s="4">
        <f t="shared" si="4"/>
        <v>59.86</v>
      </c>
      <c r="E124">
        <v>59.3</v>
      </c>
      <c r="F124" s="4">
        <f t="shared" si="6"/>
        <v>-1.0399999999999991</v>
      </c>
      <c r="G124" s="4">
        <f t="shared" si="7"/>
        <v>0.5600000000000023</v>
      </c>
      <c r="N124">
        <v>1995</v>
      </c>
      <c r="O124">
        <v>48.84</v>
      </c>
      <c r="P124">
        <v>1995</v>
      </c>
      <c r="Q124" s="5">
        <f t="shared" si="5"/>
        <v>47.954</v>
      </c>
      <c r="R124">
        <v>47.3</v>
      </c>
      <c r="S124" s="5">
        <f t="shared" si="8"/>
        <v>1.0904454267256036</v>
      </c>
      <c r="T124" s="5">
        <f t="shared" si="9"/>
        <v>1.0138266384778014</v>
      </c>
    </row>
    <row r="125" spans="1:20" ht="12.75">
      <c r="A125">
        <f t="shared" si="3"/>
        <v>1996</v>
      </c>
      <c r="B125">
        <v>58.3</v>
      </c>
      <c r="C125">
        <f t="shared" si="3"/>
        <v>1996</v>
      </c>
      <c r="D125" s="4">
        <f t="shared" si="4"/>
        <v>59.24000000000001</v>
      </c>
      <c r="E125">
        <v>59.3</v>
      </c>
      <c r="F125" s="4">
        <f t="shared" si="6"/>
        <v>-0.7399999999999949</v>
      </c>
      <c r="G125" s="4">
        <f t="shared" si="7"/>
        <v>-0.05999999999998806</v>
      </c>
      <c r="N125">
        <v>1996</v>
      </c>
      <c r="O125">
        <v>48.62</v>
      </c>
      <c r="P125">
        <v>1996</v>
      </c>
      <c r="Q125" s="5">
        <f t="shared" si="5"/>
        <v>48.290000000000006</v>
      </c>
      <c r="R125">
        <v>47.3</v>
      </c>
      <c r="S125" s="5">
        <f t="shared" si="8"/>
        <v>1.1099487438030418</v>
      </c>
      <c r="T125" s="5">
        <f t="shared" si="9"/>
        <v>1.0209302325581397</v>
      </c>
    </row>
    <row r="126" spans="1:20" ht="12.75">
      <c r="A126">
        <f t="shared" si="3"/>
        <v>1997</v>
      </c>
      <c r="B126">
        <v>58.3</v>
      </c>
      <c r="C126">
        <f t="shared" si="3"/>
        <v>1997</v>
      </c>
      <c r="D126" s="4">
        <f t="shared" si="4"/>
        <v>59.080000000000005</v>
      </c>
      <c r="E126">
        <v>59.3</v>
      </c>
      <c r="F126" s="4">
        <f t="shared" si="6"/>
        <v>-0.03999999999999204</v>
      </c>
      <c r="G126" s="4">
        <f t="shared" si="7"/>
        <v>-0.21999999999999176</v>
      </c>
      <c r="N126">
        <v>1997</v>
      </c>
      <c r="O126">
        <v>54.95</v>
      </c>
      <c r="P126">
        <v>1997</v>
      </c>
      <c r="Q126" s="5">
        <f t="shared" si="5"/>
        <v>51.312</v>
      </c>
      <c r="R126">
        <v>47.3</v>
      </c>
      <c r="S126" s="5">
        <f t="shared" si="8"/>
        <v>1.0269841931851358</v>
      </c>
      <c r="T126" s="5">
        <f t="shared" si="9"/>
        <v>1.0848202959830866</v>
      </c>
    </row>
    <row r="127" spans="1:20" ht="12.75">
      <c r="A127">
        <f t="shared" si="3"/>
        <v>1998</v>
      </c>
      <c r="B127">
        <v>61.8</v>
      </c>
      <c r="C127">
        <f t="shared" si="3"/>
        <v>1998</v>
      </c>
      <c r="D127" s="4">
        <f t="shared" si="4"/>
        <v>59.6</v>
      </c>
      <c r="E127">
        <v>59.3</v>
      </c>
      <c r="F127" s="4">
        <f t="shared" si="6"/>
        <v>0.5799999999999841</v>
      </c>
      <c r="G127" s="4">
        <f t="shared" si="7"/>
        <v>0.30000000000000426</v>
      </c>
      <c r="N127">
        <v>1998</v>
      </c>
      <c r="O127">
        <v>52.01</v>
      </c>
      <c r="P127">
        <v>1998</v>
      </c>
      <c r="Q127" s="5">
        <f t="shared" si="5"/>
        <v>52.838</v>
      </c>
      <c r="R127">
        <v>47.3</v>
      </c>
      <c r="S127" s="5">
        <f t="shared" si="8"/>
        <v>0.9932905363429279</v>
      </c>
      <c r="T127" s="5">
        <f t="shared" si="9"/>
        <v>1.1170824524312897</v>
      </c>
    </row>
    <row r="128" spans="1:20" ht="12.75">
      <c r="A128">
        <f t="shared" si="3"/>
        <v>1999</v>
      </c>
      <c r="B128">
        <v>61</v>
      </c>
      <c r="C128">
        <f t="shared" si="3"/>
        <v>1999</v>
      </c>
      <c r="D128" s="4">
        <f t="shared" si="4"/>
        <v>59.82000000000001</v>
      </c>
      <c r="E128">
        <v>59.3</v>
      </c>
      <c r="F128" s="4">
        <f t="shared" si="6"/>
        <v>1.0399999999999991</v>
      </c>
      <c r="G128" s="4">
        <f t="shared" si="7"/>
        <v>0.5200000000000102</v>
      </c>
      <c r="N128">
        <v>1999</v>
      </c>
      <c r="O128">
        <v>41.82</v>
      </c>
      <c r="P128">
        <v>1999</v>
      </c>
      <c r="Q128" s="5">
        <f t="shared" si="5"/>
        <v>49.248000000000005</v>
      </c>
      <c r="R128">
        <v>47.3</v>
      </c>
      <c r="S128" s="5">
        <f t="shared" si="8"/>
        <v>0.9345572185843468</v>
      </c>
      <c r="T128" s="5">
        <f t="shared" si="9"/>
        <v>1.0411839323467231</v>
      </c>
    </row>
    <row r="129" spans="1:20" ht="12.75">
      <c r="A129">
        <f t="shared" si="3"/>
        <v>2000</v>
      </c>
      <c r="B129">
        <v>59.7</v>
      </c>
      <c r="C129">
        <f t="shared" si="3"/>
        <v>2000</v>
      </c>
      <c r="D129" s="4">
        <f t="shared" si="4"/>
        <v>59.81999999999999</v>
      </c>
      <c r="E129">
        <v>59.3</v>
      </c>
      <c r="F129" s="4">
        <f t="shared" si="6"/>
        <v>0.8599999999999994</v>
      </c>
      <c r="G129" s="4">
        <f t="shared" si="7"/>
        <v>0.519999999999996</v>
      </c>
      <c r="N129">
        <v>2000</v>
      </c>
      <c r="O129">
        <v>42.43</v>
      </c>
      <c r="P129">
        <v>2000</v>
      </c>
      <c r="Q129" s="5">
        <f t="shared" si="5"/>
        <v>47.965999999999994</v>
      </c>
      <c r="R129">
        <v>47.3</v>
      </c>
      <c r="S129" s="5">
        <f t="shared" si="8"/>
        <v>0.9139255838601007</v>
      </c>
      <c r="T129" s="5">
        <f t="shared" si="9"/>
        <v>1.0140803382663848</v>
      </c>
    </row>
    <row r="130" spans="1:20" ht="12.75">
      <c r="A130">
        <f t="shared" si="3"/>
        <v>2001</v>
      </c>
      <c r="B130">
        <v>59.8</v>
      </c>
      <c r="C130">
        <f t="shared" si="3"/>
        <v>2001</v>
      </c>
      <c r="D130" s="4">
        <f t="shared" si="4"/>
        <v>60.120000000000005</v>
      </c>
      <c r="E130">
        <v>58.9</v>
      </c>
      <c r="F130" s="4">
        <f t="shared" si="6"/>
        <v>0.03999999999999204</v>
      </c>
      <c r="G130" s="4">
        <f t="shared" si="7"/>
        <v>1.220000000000006</v>
      </c>
      <c r="N130">
        <v>2001</v>
      </c>
      <c r="O130">
        <v>48.56</v>
      </c>
      <c r="P130">
        <v>2001</v>
      </c>
      <c r="Q130" s="5">
        <f t="shared" si="5"/>
        <v>47.954</v>
      </c>
      <c r="R130">
        <v>48.11</v>
      </c>
      <c r="S130" s="5">
        <f t="shared" si="8"/>
        <v>1.0108430799220272</v>
      </c>
      <c r="T130" s="5">
        <f t="shared" si="9"/>
        <v>0.9967574308875494</v>
      </c>
    </row>
    <row r="131" spans="1:20" ht="12.75">
      <c r="A131">
        <f aca="true" t="shared" si="10" ref="A131:C132">A130+1</f>
        <v>2002</v>
      </c>
      <c r="B131">
        <v>60</v>
      </c>
      <c r="C131">
        <f t="shared" si="10"/>
        <v>2002</v>
      </c>
      <c r="D131" s="4">
        <f t="shared" si="4"/>
        <v>60.46</v>
      </c>
      <c r="E131">
        <v>58.9</v>
      </c>
      <c r="F131" s="4">
        <f t="shared" si="6"/>
        <v>-0.13999999999998636</v>
      </c>
      <c r="G131" s="4">
        <f t="shared" si="7"/>
        <v>1.5600000000000023</v>
      </c>
      <c r="N131">
        <v>2002</v>
      </c>
      <c r="O131">
        <v>56.63</v>
      </c>
      <c r="P131">
        <v>2002</v>
      </c>
      <c r="Q131" s="5">
        <f t="shared" si="5"/>
        <v>48.29</v>
      </c>
      <c r="R131">
        <v>48.11</v>
      </c>
      <c r="S131" s="5">
        <f t="shared" si="8"/>
        <v>1.1102447567026645</v>
      </c>
      <c r="T131" s="5">
        <f t="shared" si="9"/>
        <v>1.0037414258989814</v>
      </c>
    </row>
    <row r="132" spans="1:20" ht="12.75">
      <c r="A132">
        <f t="shared" si="10"/>
        <v>2003</v>
      </c>
      <c r="B132">
        <v>58.8</v>
      </c>
      <c r="C132">
        <f t="shared" si="10"/>
        <v>2003</v>
      </c>
      <c r="D132" s="4">
        <f t="shared" si="4"/>
        <v>59.86</v>
      </c>
      <c r="E132">
        <v>58.9</v>
      </c>
      <c r="F132" s="4"/>
      <c r="G132" s="4"/>
      <c r="N132">
        <v>2003</v>
      </c>
      <c r="O132">
        <v>59.47</v>
      </c>
      <c r="P132">
        <v>2003</v>
      </c>
      <c r="Q132" s="5">
        <f t="shared" si="5"/>
        <v>49.782</v>
      </c>
      <c r="R132">
        <v>48.11</v>
      </c>
      <c r="S132" s="5"/>
      <c r="T132" s="5"/>
    </row>
    <row r="133" spans="1:20" ht="12.75">
      <c r="A133">
        <v>2004</v>
      </c>
      <c r="B133">
        <v>60.1</v>
      </c>
      <c r="C133">
        <f>C132+1</f>
        <v>2004</v>
      </c>
      <c r="D133" s="4">
        <f>AVERAGE(B129:B133)</f>
        <v>59.68000000000001</v>
      </c>
      <c r="E133">
        <v>58.9</v>
      </c>
      <c r="F133" s="4"/>
      <c r="G133" s="4"/>
      <c r="N133">
        <v>2004</v>
      </c>
      <c r="O133">
        <v>59.18</v>
      </c>
      <c r="P133">
        <v>2003</v>
      </c>
      <c r="Q133" s="5">
        <f>AVERAGE(O129:O133)</f>
        <v>53.254</v>
      </c>
      <c r="R133">
        <v>48.11</v>
      </c>
      <c r="S133" s="5"/>
      <c r="T133" s="5"/>
    </row>
    <row r="134" ht="12.75">
      <c r="F134" s="9"/>
    </row>
    <row r="135" ht="12.75">
      <c r="F135" s="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8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spans="1:8" ht="12.75">
      <c r="A1" s="2">
        <v>1950</v>
      </c>
      <c r="B1" s="2" t="s">
        <v>0</v>
      </c>
      <c r="C1" s="3">
        <v>-1.8</v>
      </c>
      <c r="D1" s="1">
        <v>0.5</v>
      </c>
      <c r="E1" s="1">
        <v>-0.5</v>
      </c>
      <c r="F1" s="20">
        <v>1945</v>
      </c>
      <c r="G1" s="20">
        <v>59.4</v>
      </c>
      <c r="H1">
        <v>59.3</v>
      </c>
    </row>
    <row r="2" spans="1:8" ht="12.75">
      <c r="A2" s="2">
        <v>1950</v>
      </c>
      <c r="B2" s="2" t="s">
        <v>1</v>
      </c>
      <c r="C2" s="3">
        <v>-1.5</v>
      </c>
      <c r="D2" s="1">
        <v>0.5</v>
      </c>
      <c r="E2" s="1">
        <v>-0.5</v>
      </c>
      <c r="F2" s="20">
        <v>1946</v>
      </c>
      <c r="G2" s="20">
        <v>61.2</v>
      </c>
      <c r="H2">
        <v>59.3</v>
      </c>
    </row>
    <row r="3" spans="1:8" ht="12.75">
      <c r="A3" s="2">
        <v>1950</v>
      </c>
      <c r="B3" s="2" t="s">
        <v>2</v>
      </c>
      <c r="C3" s="3">
        <v>-1.4</v>
      </c>
      <c r="D3" s="1">
        <v>0.5</v>
      </c>
      <c r="E3" s="1">
        <v>-0.5</v>
      </c>
      <c r="F3" s="20">
        <v>1947</v>
      </c>
      <c r="G3" s="20">
        <v>58.8</v>
      </c>
      <c r="H3">
        <v>59.3</v>
      </c>
    </row>
    <row r="4" spans="1:8" ht="12.75">
      <c r="A4" s="2">
        <v>1950</v>
      </c>
      <c r="B4" s="2" t="s">
        <v>3</v>
      </c>
      <c r="C4" s="3">
        <v>-1.4</v>
      </c>
      <c r="D4" s="1">
        <v>0.5</v>
      </c>
      <c r="E4" s="1">
        <v>-0.5</v>
      </c>
      <c r="F4" s="20">
        <v>1948</v>
      </c>
      <c r="G4" s="20">
        <v>59.8</v>
      </c>
      <c r="H4">
        <v>59.3</v>
      </c>
    </row>
    <row r="5" spans="1:8" ht="12.75">
      <c r="A5" s="2">
        <v>1950</v>
      </c>
      <c r="B5" s="2" t="s">
        <v>4</v>
      </c>
      <c r="C5" s="3">
        <v>-1.4</v>
      </c>
      <c r="D5" s="1">
        <v>0.5</v>
      </c>
      <c r="E5" s="1">
        <v>-0.5</v>
      </c>
      <c r="F5" s="20">
        <v>1949</v>
      </c>
      <c r="G5" s="20">
        <v>60.6</v>
      </c>
      <c r="H5">
        <v>59.3</v>
      </c>
    </row>
    <row r="6" spans="1:8" ht="12.75">
      <c r="A6" s="2">
        <v>1950</v>
      </c>
      <c r="B6" s="2" t="s">
        <v>5</v>
      </c>
      <c r="C6" s="3">
        <v>-1.2</v>
      </c>
      <c r="D6" s="1">
        <v>0.5</v>
      </c>
      <c r="E6" s="1">
        <v>-0.5</v>
      </c>
      <c r="F6" s="21">
        <v>1950</v>
      </c>
      <c r="G6" s="21">
        <v>58.6</v>
      </c>
      <c r="H6">
        <v>59.3</v>
      </c>
    </row>
    <row r="7" spans="1:8" ht="12.75">
      <c r="A7" s="2">
        <v>1950</v>
      </c>
      <c r="B7" s="2" t="s">
        <v>6</v>
      </c>
      <c r="C7" s="3">
        <v>-0.9</v>
      </c>
      <c r="D7" s="1">
        <v>0.5</v>
      </c>
      <c r="E7" s="1">
        <v>-0.5</v>
      </c>
      <c r="F7" s="21">
        <v>1951</v>
      </c>
      <c r="G7" s="21">
        <v>59.3</v>
      </c>
      <c r="H7">
        <v>60.1</v>
      </c>
    </row>
    <row r="8" spans="1:8" ht="12.75">
      <c r="A8" s="2">
        <v>1950</v>
      </c>
      <c r="B8" s="2" t="s">
        <v>7</v>
      </c>
      <c r="C8" s="3">
        <v>-0.8</v>
      </c>
      <c r="D8" s="1">
        <v>0.5</v>
      </c>
      <c r="E8" s="1">
        <v>-0.5</v>
      </c>
      <c r="F8" s="21">
        <v>1952</v>
      </c>
      <c r="G8" s="21">
        <v>60.6</v>
      </c>
      <c r="H8">
        <v>60.1</v>
      </c>
    </row>
    <row r="9" spans="1:8" ht="12.75">
      <c r="A9" s="2">
        <v>1950</v>
      </c>
      <c r="B9" s="2" t="s">
        <v>8</v>
      </c>
      <c r="C9" s="3">
        <v>-0.8</v>
      </c>
      <c r="D9" s="1">
        <v>0.5</v>
      </c>
      <c r="E9" s="1">
        <v>-0.5</v>
      </c>
      <c r="F9" s="21">
        <v>1953</v>
      </c>
      <c r="G9" s="21">
        <v>61</v>
      </c>
      <c r="H9">
        <v>60.1</v>
      </c>
    </row>
    <row r="10" spans="1:8" ht="12.75">
      <c r="A10" s="2">
        <v>1950</v>
      </c>
      <c r="B10" s="2" t="s">
        <v>9</v>
      </c>
      <c r="C10" s="3">
        <v>-0.8</v>
      </c>
      <c r="D10" s="1">
        <v>0.5</v>
      </c>
      <c r="E10" s="1">
        <v>-0.5</v>
      </c>
      <c r="F10" s="21">
        <v>1954</v>
      </c>
      <c r="G10" s="21">
        <v>61.2</v>
      </c>
      <c r="H10">
        <v>60.1</v>
      </c>
    </row>
    <row r="11" spans="1:8" ht="12.75">
      <c r="A11" s="2">
        <v>1950</v>
      </c>
      <c r="B11" s="2" t="s">
        <v>10</v>
      </c>
      <c r="C11" s="3">
        <v>-0.9</v>
      </c>
      <c r="D11" s="1">
        <v>0.5</v>
      </c>
      <c r="E11" s="1">
        <v>-0.5</v>
      </c>
      <c r="F11" s="21">
        <v>1955</v>
      </c>
      <c r="G11" s="21">
        <v>60.2</v>
      </c>
      <c r="H11">
        <v>60.1</v>
      </c>
    </row>
    <row r="12" spans="1:8" ht="12.75">
      <c r="A12" s="2">
        <v>1950</v>
      </c>
      <c r="B12" s="2" t="s">
        <v>11</v>
      </c>
      <c r="C12" s="3">
        <v>-1</v>
      </c>
      <c r="D12" s="1">
        <v>0.5</v>
      </c>
      <c r="E12" s="1">
        <v>-0.5</v>
      </c>
      <c r="F12" s="21">
        <v>1956</v>
      </c>
      <c r="G12" s="21">
        <v>60.9</v>
      </c>
      <c r="H12">
        <v>60.1</v>
      </c>
    </row>
    <row r="13" spans="1:8" ht="12.75">
      <c r="A13" s="2">
        <v>1951</v>
      </c>
      <c r="B13" s="2" t="s">
        <v>0</v>
      </c>
      <c r="C13" s="3">
        <v>-1</v>
      </c>
      <c r="D13" s="1">
        <v>0.5</v>
      </c>
      <c r="E13" s="1">
        <v>-0.5</v>
      </c>
      <c r="F13" s="21">
        <v>1957</v>
      </c>
      <c r="G13" s="21">
        <v>60.2</v>
      </c>
      <c r="H13">
        <v>60.1</v>
      </c>
    </row>
    <row r="14" spans="1:8" ht="12.75">
      <c r="A14" s="2">
        <v>1951</v>
      </c>
      <c r="B14" s="2" t="s">
        <v>1</v>
      </c>
      <c r="C14" s="3">
        <v>-0.8</v>
      </c>
      <c r="D14" s="1">
        <v>0.5</v>
      </c>
      <c r="E14" s="1">
        <v>-0.5</v>
      </c>
      <c r="F14" s="21">
        <v>1958</v>
      </c>
      <c r="G14" s="21">
        <v>57.4</v>
      </c>
      <c r="H14">
        <v>60.1</v>
      </c>
    </row>
    <row r="15" spans="1:8" ht="12.75">
      <c r="A15" s="2">
        <v>1951</v>
      </c>
      <c r="B15" s="2" t="s">
        <v>2</v>
      </c>
      <c r="C15" s="3">
        <v>-0.6</v>
      </c>
      <c r="D15" s="1">
        <v>0.5</v>
      </c>
      <c r="E15" s="1">
        <v>-0.5</v>
      </c>
      <c r="F15" s="21">
        <v>1959</v>
      </c>
      <c r="G15" s="21">
        <v>59.7</v>
      </c>
      <c r="H15">
        <v>60.1</v>
      </c>
    </row>
    <row r="16" spans="1:8" ht="12.75">
      <c r="A16" s="2"/>
      <c r="B16" s="2"/>
      <c r="C16" s="3"/>
      <c r="D16" s="1">
        <v>0.5</v>
      </c>
      <c r="E16" s="1">
        <v>-0.5</v>
      </c>
      <c r="F16" s="21">
        <v>1960</v>
      </c>
      <c r="G16" s="21">
        <v>57.4</v>
      </c>
      <c r="H16">
        <v>60.1</v>
      </c>
    </row>
    <row r="17" spans="1:8" ht="12.75">
      <c r="A17" s="2"/>
      <c r="B17" s="2"/>
      <c r="C17" s="3"/>
      <c r="D17" s="1">
        <v>0.5</v>
      </c>
      <c r="E17" s="1">
        <v>-0.5</v>
      </c>
      <c r="F17" s="21">
        <v>1961</v>
      </c>
      <c r="G17" s="21">
        <v>58.4</v>
      </c>
      <c r="H17">
        <v>60</v>
      </c>
    </row>
    <row r="18" spans="1:8" ht="12.75">
      <c r="A18" s="2"/>
      <c r="B18" s="2"/>
      <c r="C18" s="3"/>
      <c r="D18" s="1">
        <v>0.5</v>
      </c>
      <c r="E18" s="1">
        <v>-0.5</v>
      </c>
      <c r="F18" s="21">
        <v>1962</v>
      </c>
      <c r="G18" s="21">
        <v>58.9</v>
      </c>
      <c r="H18">
        <v>60</v>
      </c>
    </row>
    <row r="19" spans="1:8" ht="12.75">
      <c r="A19" s="2"/>
      <c r="B19" s="2"/>
      <c r="C19" s="3"/>
      <c r="D19" s="1">
        <v>0.5</v>
      </c>
      <c r="E19" s="1">
        <v>-0.5</v>
      </c>
      <c r="F19" s="21">
        <v>1963</v>
      </c>
      <c r="G19" s="21">
        <v>57.8</v>
      </c>
      <c r="H19">
        <v>60</v>
      </c>
    </row>
    <row r="20" spans="1:8" ht="12.75">
      <c r="A20" s="2"/>
      <c r="B20" s="2"/>
      <c r="C20" s="3"/>
      <c r="D20" s="1">
        <v>0.5</v>
      </c>
      <c r="E20" s="1">
        <v>-0.5</v>
      </c>
      <c r="F20" s="21">
        <v>1964</v>
      </c>
      <c r="G20" s="21">
        <v>59.4</v>
      </c>
      <c r="H20">
        <v>60</v>
      </c>
    </row>
    <row r="21" spans="1:8" ht="12.75">
      <c r="A21" s="2"/>
      <c r="B21" s="2"/>
      <c r="C21" s="3"/>
      <c r="D21" s="1">
        <v>0.5</v>
      </c>
      <c r="E21" s="1">
        <v>-0.5</v>
      </c>
      <c r="F21" s="21">
        <v>1965</v>
      </c>
      <c r="G21" s="21">
        <v>59.7</v>
      </c>
      <c r="H21">
        <v>60</v>
      </c>
    </row>
    <row r="22" spans="1:8" ht="12.75">
      <c r="A22" s="2"/>
      <c r="B22" s="2"/>
      <c r="C22" s="3"/>
      <c r="D22" s="1">
        <v>0.5</v>
      </c>
      <c r="E22" s="1">
        <v>-0.5</v>
      </c>
      <c r="F22" s="21">
        <v>1966</v>
      </c>
      <c r="G22" s="21">
        <v>58.3</v>
      </c>
      <c r="H22">
        <v>60</v>
      </c>
    </row>
    <row r="23" spans="1:8" ht="12.75">
      <c r="A23" s="2"/>
      <c r="B23" s="2"/>
      <c r="C23" s="3"/>
      <c r="D23" s="1">
        <v>0.5</v>
      </c>
      <c r="E23" s="1">
        <v>-0.5</v>
      </c>
      <c r="F23" s="21">
        <v>1967</v>
      </c>
      <c r="G23" s="21">
        <v>58.7</v>
      </c>
      <c r="H23">
        <v>60</v>
      </c>
    </row>
    <row r="24" spans="1:8" ht="12.75">
      <c r="A24" s="2"/>
      <c r="B24" s="2"/>
      <c r="C24" s="3"/>
      <c r="D24" s="1">
        <v>0.5</v>
      </c>
      <c r="E24" s="1">
        <v>-0.5</v>
      </c>
      <c r="F24" s="21">
        <v>1968</v>
      </c>
      <c r="G24" s="21">
        <v>57.3</v>
      </c>
      <c r="H24">
        <v>60</v>
      </c>
    </row>
    <row r="25" spans="1:8" ht="12.75">
      <c r="A25" s="2">
        <v>1952</v>
      </c>
      <c r="B25" s="2"/>
      <c r="C25" s="3"/>
      <c r="D25" s="1">
        <v>0.5</v>
      </c>
      <c r="E25" s="1">
        <v>-0.5</v>
      </c>
      <c r="F25" s="21">
        <v>1969</v>
      </c>
      <c r="G25" s="21">
        <v>58.6</v>
      </c>
      <c r="H25">
        <v>60</v>
      </c>
    </row>
    <row r="26" spans="1:8" ht="12.75">
      <c r="A26" s="2"/>
      <c r="B26" s="2"/>
      <c r="C26" s="3"/>
      <c r="D26" s="1">
        <v>0.5</v>
      </c>
      <c r="E26" s="1">
        <v>-0.5</v>
      </c>
      <c r="F26" s="21">
        <v>1970</v>
      </c>
      <c r="G26" s="21">
        <v>58.8</v>
      </c>
      <c r="H26">
        <v>60</v>
      </c>
    </row>
    <row r="27" spans="1:8" ht="12.75">
      <c r="A27" s="2"/>
      <c r="B27" s="2"/>
      <c r="C27" s="3"/>
      <c r="D27" s="1">
        <v>0.5</v>
      </c>
      <c r="E27" s="1">
        <v>-0.5</v>
      </c>
      <c r="F27" s="21">
        <v>1971</v>
      </c>
      <c r="G27" s="21">
        <v>59.3</v>
      </c>
      <c r="H27">
        <v>59.4</v>
      </c>
    </row>
    <row r="28" spans="1:8" ht="12.75">
      <c r="A28" s="2"/>
      <c r="B28" s="2"/>
      <c r="C28" s="3"/>
      <c r="D28" s="1">
        <v>0.5</v>
      </c>
      <c r="E28" s="1">
        <v>-0.5</v>
      </c>
      <c r="F28" s="21">
        <v>1972</v>
      </c>
      <c r="G28" s="21">
        <v>59.6</v>
      </c>
      <c r="H28">
        <v>59.4</v>
      </c>
    </row>
    <row r="29" spans="1:8" ht="12.75">
      <c r="A29" s="2"/>
      <c r="B29" s="2"/>
      <c r="C29" s="3"/>
      <c r="D29" s="1">
        <v>0.5</v>
      </c>
      <c r="E29" s="1">
        <v>-0.5</v>
      </c>
      <c r="F29" s="21">
        <v>1973</v>
      </c>
      <c r="G29" s="21">
        <v>60.5</v>
      </c>
      <c r="H29">
        <v>59.4</v>
      </c>
    </row>
    <row r="30" spans="1:8" ht="12.75">
      <c r="A30" s="2"/>
      <c r="B30" s="2"/>
      <c r="C30" s="3"/>
      <c r="D30" s="1">
        <v>0.5</v>
      </c>
      <c r="E30" s="1">
        <v>-0.5</v>
      </c>
      <c r="F30" s="21">
        <v>1974</v>
      </c>
      <c r="G30" s="21">
        <v>59.8</v>
      </c>
      <c r="H30">
        <v>59.4</v>
      </c>
    </row>
    <row r="31" spans="1:8" ht="12.75">
      <c r="A31" s="2"/>
      <c r="B31" s="2"/>
      <c r="C31" s="3"/>
      <c r="D31" s="1">
        <v>0.5</v>
      </c>
      <c r="E31" s="1">
        <v>-0.5</v>
      </c>
      <c r="F31" s="21">
        <v>1975</v>
      </c>
      <c r="G31" s="21">
        <v>60.3</v>
      </c>
      <c r="H31">
        <v>59.4</v>
      </c>
    </row>
    <row r="32" spans="1:8" ht="12.75">
      <c r="A32" s="2"/>
      <c r="B32" s="2"/>
      <c r="C32" s="3"/>
      <c r="D32" s="1">
        <v>0.5</v>
      </c>
      <c r="E32" s="1">
        <v>-0.5</v>
      </c>
      <c r="F32" s="21">
        <v>1976</v>
      </c>
      <c r="G32" s="21">
        <v>57.4</v>
      </c>
      <c r="H32">
        <v>59.4</v>
      </c>
    </row>
    <row r="33" spans="1:8" ht="12.75">
      <c r="A33" s="2"/>
      <c r="B33" s="2"/>
      <c r="C33" s="3"/>
      <c r="D33" s="1">
        <v>0.5</v>
      </c>
      <c r="E33" s="1">
        <v>-0.5</v>
      </c>
      <c r="F33" s="21">
        <v>1977</v>
      </c>
      <c r="G33" s="21">
        <v>59.4</v>
      </c>
      <c r="H33">
        <v>59.4</v>
      </c>
    </row>
    <row r="34" spans="1:8" ht="12.75">
      <c r="A34" s="2"/>
      <c r="B34" s="2"/>
      <c r="C34" s="3"/>
      <c r="D34" s="1">
        <v>0.5</v>
      </c>
      <c r="E34" s="1">
        <v>-0.5</v>
      </c>
      <c r="F34" s="21">
        <v>1978</v>
      </c>
      <c r="G34" s="21">
        <v>58</v>
      </c>
      <c r="H34">
        <v>59.4</v>
      </c>
    </row>
    <row r="35" spans="1:8" ht="12.75">
      <c r="A35" s="2"/>
      <c r="B35" s="2"/>
      <c r="C35" s="3"/>
      <c r="D35" s="1">
        <v>0.5</v>
      </c>
      <c r="E35" s="1">
        <v>-0.5</v>
      </c>
      <c r="F35" s="21">
        <v>1979</v>
      </c>
      <c r="G35" s="21">
        <v>57.3</v>
      </c>
      <c r="H35">
        <v>59.4</v>
      </c>
    </row>
    <row r="36" spans="1:8" ht="12.75">
      <c r="A36" s="2"/>
      <c r="B36" s="2"/>
      <c r="C36" s="3"/>
      <c r="D36" s="1">
        <v>0.5</v>
      </c>
      <c r="E36" s="1">
        <v>-0.5</v>
      </c>
      <c r="F36" s="21">
        <v>1980</v>
      </c>
      <c r="G36" s="21">
        <v>59.2</v>
      </c>
      <c r="H36">
        <v>59.4</v>
      </c>
    </row>
    <row r="37" spans="1:8" ht="12.75">
      <c r="A37" s="2">
        <v>1953</v>
      </c>
      <c r="B37" s="2"/>
      <c r="C37" s="3"/>
      <c r="D37" s="1">
        <v>0.5</v>
      </c>
      <c r="E37" s="1">
        <v>-0.5</v>
      </c>
      <c r="F37" s="21">
        <v>1981</v>
      </c>
      <c r="G37" s="21">
        <v>58.7</v>
      </c>
      <c r="H37">
        <v>59.2</v>
      </c>
    </row>
    <row r="38" spans="1:8" ht="12.75">
      <c r="A38" s="2"/>
      <c r="B38" s="2"/>
      <c r="C38" s="3"/>
      <c r="D38" s="1">
        <v>0.5</v>
      </c>
      <c r="E38" s="1">
        <v>-0.5</v>
      </c>
      <c r="F38" s="21">
        <v>1982</v>
      </c>
      <c r="G38" s="21">
        <v>59.3</v>
      </c>
      <c r="H38">
        <v>59.2</v>
      </c>
    </row>
    <row r="39" spans="1:8" ht="12.75">
      <c r="A39" s="2"/>
      <c r="B39" s="2"/>
      <c r="C39" s="3"/>
      <c r="D39" s="1">
        <v>0.5</v>
      </c>
      <c r="E39" s="1">
        <v>-0.5</v>
      </c>
      <c r="F39" s="21">
        <v>1983</v>
      </c>
      <c r="G39" s="21">
        <v>59.2</v>
      </c>
      <c r="H39">
        <v>59.2</v>
      </c>
    </row>
    <row r="40" spans="1:8" ht="12.75">
      <c r="A40" s="2"/>
      <c r="B40" s="2"/>
      <c r="C40" s="3"/>
      <c r="D40" s="1">
        <v>0.5</v>
      </c>
      <c r="E40" s="1">
        <v>-0.5</v>
      </c>
      <c r="F40" s="21">
        <v>1984</v>
      </c>
      <c r="G40" s="21">
        <v>58.8</v>
      </c>
      <c r="H40">
        <v>59.2</v>
      </c>
    </row>
    <row r="41" spans="1:8" ht="12.75">
      <c r="A41" s="2"/>
      <c r="B41" s="2"/>
      <c r="C41" s="3"/>
      <c r="D41" s="1">
        <v>0.5</v>
      </c>
      <c r="E41" s="1">
        <v>-0.5</v>
      </c>
      <c r="F41" s="21">
        <v>1985</v>
      </c>
      <c r="G41" s="21">
        <v>58.9</v>
      </c>
      <c r="H41">
        <v>59.2</v>
      </c>
    </row>
    <row r="42" spans="1:8" ht="12.75">
      <c r="A42" s="2"/>
      <c r="B42" s="2"/>
      <c r="C42" s="3"/>
      <c r="D42" s="1">
        <v>0.5</v>
      </c>
      <c r="E42" s="1">
        <v>-0.5</v>
      </c>
      <c r="F42" s="21">
        <v>1986</v>
      </c>
      <c r="G42" s="21">
        <v>60.3</v>
      </c>
      <c r="H42">
        <v>59.2</v>
      </c>
    </row>
    <row r="43" spans="1:8" ht="12.75">
      <c r="A43" s="2"/>
      <c r="B43" s="2"/>
      <c r="C43" s="3"/>
      <c r="D43" s="1">
        <v>0.5</v>
      </c>
      <c r="E43" s="1">
        <v>-0.5</v>
      </c>
      <c r="F43" s="21">
        <v>1987</v>
      </c>
      <c r="G43" s="21">
        <v>60.4</v>
      </c>
      <c r="H43">
        <v>59.2</v>
      </c>
    </row>
    <row r="44" spans="1:8" ht="12.75">
      <c r="A44" s="2"/>
      <c r="B44" s="2"/>
      <c r="C44" s="3"/>
      <c r="D44" s="1">
        <v>0.5</v>
      </c>
      <c r="E44" s="1">
        <v>-0.5</v>
      </c>
      <c r="F44" s="21">
        <v>1988</v>
      </c>
      <c r="G44" s="21">
        <v>59</v>
      </c>
      <c r="H44">
        <v>59.2</v>
      </c>
    </row>
    <row r="45" spans="1:8" ht="12.75">
      <c r="A45" s="2"/>
      <c r="B45" s="2"/>
      <c r="C45" s="3"/>
      <c r="D45" s="1">
        <v>0.5</v>
      </c>
      <c r="E45" s="1">
        <v>-0.5</v>
      </c>
      <c r="F45" s="21">
        <v>1989</v>
      </c>
      <c r="G45" s="21">
        <v>58.8</v>
      </c>
      <c r="H45">
        <v>59.2</v>
      </c>
    </row>
    <row r="46" spans="1:8" ht="12.75">
      <c r="A46" s="2"/>
      <c r="B46" s="2"/>
      <c r="C46" s="3"/>
      <c r="D46" s="1">
        <v>0.5</v>
      </c>
      <c r="E46" s="1">
        <v>-0.5</v>
      </c>
      <c r="F46" s="21">
        <v>1990</v>
      </c>
      <c r="G46" s="21">
        <v>62.1</v>
      </c>
      <c r="H46">
        <v>59.2</v>
      </c>
    </row>
    <row r="47" spans="1:8" ht="12.75">
      <c r="A47" s="2"/>
      <c r="B47" s="2"/>
      <c r="C47" s="3"/>
      <c r="D47" s="1">
        <v>0.5</v>
      </c>
      <c r="E47" s="1">
        <v>-0.5</v>
      </c>
      <c r="F47" s="21">
        <v>1991</v>
      </c>
      <c r="G47" s="21">
        <v>61.4</v>
      </c>
      <c r="H47">
        <v>59.1</v>
      </c>
    </row>
    <row r="48" spans="1:8" ht="12.75">
      <c r="A48" s="2"/>
      <c r="B48" s="2"/>
      <c r="C48" s="3"/>
      <c r="D48" s="1">
        <v>0.5</v>
      </c>
      <c r="E48" s="1">
        <v>-0.5</v>
      </c>
      <c r="F48" s="21">
        <v>1992</v>
      </c>
      <c r="G48" s="21">
        <v>59.1</v>
      </c>
      <c r="H48">
        <v>59.1</v>
      </c>
    </row>
    <row r="49" spans="1:8" ht="12.75">
      <c r="A49" s="2">
        <v>1954</v>
      </c>
      <c r="B49" s="2"/>
      <c r="C49" s="3"/>
      <c r="D49" s="1">
        <v>0.5</v>
      </c>
      <c r="E49" s="1">
        <v>-0.5</v>
      </c>
      <c r="F49" s="21">
        <v>1993</v>
      </c>
      <c r="G49" s="21">
        <v>59.2</v>
      </c>
      <c r="H49">
        <v>59.1</v>
      </c>
    </row>
    <row r="50" spans="1:8" ht="12.75">
      <c r="A50" s="2"/>
      <c r="B50" s="2"/>
      <c r="C50" s="3"/>
      <c r="D50" s="1">
        <v>0.5</v>
      </c>
      <c r="E50" s="1">
        <v>-0.5</v>
      </c>
      <c r="F50" s="21">
        <v>1994</v>
      </c>
      <c r="G50" s="21">
        <v>59.9</v>
      </c>
      <c r="H50">
        <v>59.1</v>
      </c>
    </row>
    <row r="51" spans="1:8" ht="12.75">
      <c r="A51" s="2"/>
      <c r="B51" s="2"/>
      <c r="C51" s="3"/>
      <c r="D51" s="1">
        <v>0.5</v>
      </c>
      <c r="E51" s="1">
        <v>-0.5</v>
      </c>
      <c r="F51" s="21">
        <v>1995</v>
      </c>
      <c r="G51" s="21">
        <v>59.7</v>
      </c>
      <c r="H51">
        <v>59.1</v>
      </c>
    </row>
    <row r="52" spans="1:8" ht="12.75">
      <c r="A52" s="2">
        <v>1954</v>
      </c>
      <c r="B52" s="2" t="s">
        <v>3</v>
      </c>
      <c r="C52" s="3">
        <v>-0.5</v>
      </c>
      <c r="D52" s="1">
        <v>0.5</v>
      </c>
      <c r="E52" s="1">
        <v>-0.5</v>
      </c>
      <c r="F52" s="21">
        <v>1996</v>
      </c>
      <c r="G52" s="21">
        <v>58.3</v>
      </c>
      <c r="H52">
        <v>59.1</v>
      </c>
    </row>
    <row r="53" spans="1:8" ht="12.75">
      <c r="A53" s="2">
        <v>1954</v>
      </c>
      <c r="B53" s="2" t="s">
        <v>4</v>
      </c>
      <c r="C53" s="3">
        <v>-0.7</v>
      </c>
      <c r="D53" s="1">
        <v>0.5</v>
      </c>
      <c r="E53" s="1">
        <v>-0.5</v>
      </c>
      <c r="F53" s="21">
        <v>1997</v>
      </c>
      <c r="G53" s="21">
        <v>58.3</v>
      </c>
      <c r="H53">
        <v>59.1</v>
      </c>
    </row>
    <row r="54" spans="1:8" ht="12.75">
      <c r="A54" s="2">
        <v>1954</v>
      </c>
      <c r="B54" s="2" t="s">
        <v>5</v>
      </c>
      <c r="C54" s="3">
        <v>-0.7</v>
      </c>
      <c r="D54" s="1">
        <v>0.5</v>
      </c>
      <c r="E54" s="1">
        <v>-0.5</v>
      </c>
      <c r="F54" s="21">
        <v>1998</v>
      </c>
      <c r="G54" s="21">
        <v>61.8</v>
      </c>
      <c r="H54">
        <v>59.1</v>
      </c>
    </row>
    <row r="55" spans="1:8" ht="12.75">
      <c r="A55" s="2">
        <v>1954</v>
      </c>
      <c r="B55" s="2" t="s">
        <v>6</v>
      </c>
      <c r="C55" s="3">
        <v>-0.8</v>
      </c>
      <c r="D55" s="1">
        <v>0.5</v>
      </c>
      <c r="E55" s="1">
        <v>-0.5</v>
      </c>
      <c r="F55" s="21">
        <v>1999</v>
      </c>
      <c r="G55" s="21">
        <v>61</v>
      </c>
      <c r="H55">
        <v>59.1</v>
      </c>
    </row>
    <row r="56" spans="1:8" ht="12.75">
      <c r="A56" s="2">
        <v>1954</v>
      </c>
      <c r="B56" s="2" t="s">
        <v>7</v>
      </c>
      <c r="C56" s="3">
        <v>-1</v>
      </c>
      <c r="D56" s="1">
        <v>0.5</v>
      </c>
      <c r="E56" s="1">
        <v>-0.5</v>
      </c>
      <c r="F56" s="21">
        <v>2000</v>
      </c>
      <c r="G56" s="21">
        <v>59.7</v>
      </c>
      <c r="H56">
        <v>59.1</v>
      </c>
    </row>
    <row r="57" spans="1:8" ht="12.75">
      <c r="A57" s="2">
        <v>1954</v>
      </c>
      <c r="B57" s="2" t="s">
        <v>8</v>
      </c>
      <c r="C57" s="3">
        <v>-1.1</v>
      </c>
      <c r="D57" s="1">
        <v>0.5</v>
      </c>
      <c r="E57" s="1">
        <v>-0.5</v>
      </c>
      <c r="F57" s="21">
        <v>2001</v>
      </c>
      <c r="G57" s="21">
        <v>59.8</v>
      </c>
      <c r="H57">
        <v>58.9</v>
      </c>
    </row>
    <row r="58" spans="1:8" ht="12.75">
      <c r="A58" s="2">
        <v>1954</v>
      </c>
      <c r="B58" s="2" t="s">
        <v>9</v>
      </c>
      <c r="C58" s="3">
        <v>-1.1</v>
      </c>
      <c r="D58" s="1">
        <v>0.5</v>
      </c>
      <c r="E58" s="1">
        <v>-0.5</v>
      </c>
      <c r="F58" s="21">
        <v>2002</v>
      </c>
      <c r="G58" s="21">
        <v>60</v>
      </c>
      <c r="H58">
        <v>58.9</v>
      </c>
    </row>
    <row r="59" spans="1:8" ht="12.75">
      <c r="A59" s="2">
        <v>1954</v>
      </c>
      <c r="B59" s="2" t="s">
        <v>10</v>
      </c>
      <c r="C59" s="3">
        <v>-1</v>
      </c>
      <c r="D59" s="1">
        <v>0.5</v>
      </c>
      <c r="E59" s="1">
        <v>-0.5</v>
      </c>
      <c r="F59" s="21">
        <v>2003</v>
      </c>
      <c r="G59" s="21">
        <v>58.8</v>
      </c>
      <c r="H59">
        <v>58.9</v>
      </c>
    </row>
    <row r="60" spans="1:5" ht="12.75">
      <c r="A60" s="2">
        <v>1954</v>
      </c>
      <c r="B60" s="2" t="s">
        <v>11</v>
      </c>
      <c r="C60" s="3">
        <v>-1</v>
      </c>
      <c r="D60" s="1">
        <v>0.5</v>
      </c>
      <c r="E60" s="1">
        <v>-0.5</v>
      </c>
    </row>
    <row r="61" spans="1:5" ht="12.75">
      <c r="A61" s="2">
        <v>1955</v>
      </c>
      <c r="B61" s="2" t="s">
        <v>0</v>
      </c>
      <c r="C61" s="3">
        <v>-1</v>
      </c>
      <c r="D61" s="1">
        <v>0.5</v>
      </c>
      <c r="E61" s="1">
        <v>-0.5</v>
      </c>
    </row>
    <row r="62" spans="1:5" ht="12.75">
      <c r="A62" s="2">
        <v>1955</v>
      </c>
      <c r="B62" s="2" t="s">
        <v>1</v>
      </c>
      <c r="C62" s="3">
        <v>-0.9</v>
      </c>
      <c r="D62" s="1">
        <v>0.5</v>
      </c>
      <c r="E62" s="1">
        <v>-0.5</v>
      </c>
    </row>
    <row r="63" spans="1:5" ht="12.75">
      <c r="A63" s="2">
        <v>1955</v>
      </c>
      <c r="B63" s="2" t="s">
        <v>2</v>
      </c>
      <c r="C63" s="3">
        <v>-0.9</v>
      </c>
      <c r="D63" s="1">
        <v>0.5</v>
      </c>
      <c r="E63" s="1">
        <v>-0.5</v>
      </c>
    </row>
    <row r="64" spans="1:5" ht="12.75">
      <c r="A64" s="2">
        <v>1955</v>
      </c>
      <c r="B64" s="2" t="s">
        <v>3</v>
      </c>
      <c r="C64" s="3">
        <v>-1</v>
      </c>
      <c r="D64" s="1">
        <v>0.5</v>
      </c>
      <c r="E64" s="1">
        <v>-0.5</v>
      </c>
    </row>
    <row r="65" spans="1:5" ht="12.75">
      <c r="A65" s="2">
        <v>1955</v>
      </c>
      <c r="B65" s="2" t="s">
        <v>4</v>
      </c>
      <c r="C65" s="3">
        <v>-1.1</v>
      </c>
      <c r="D65" s="1">
        <v>0.5</v>
      </c>
      <c r="E65" s="1">
        <v>-0.5</v>
      </c>
    </row>
    <row r="66" spans="1:5" ht="12.75">
      <c r="A66" s="2">
        <v>1955</v>
      </c>
      <c r="B66" s="2" t="s">
        <v>5</v>
      </c>
      <c r="C66" s="3">
        <v>-1</v>
      </c>
      <c r="D66" s="1">
        <v>0.5</v>
      </c>
      <c r="E66" s="1">
        <v>-0.5</v>
      </c>
    </row>
    <row r="67" spans="1:5" ht="12.75">
      <c r="A67" s="2">
        <v>1955</v>
      </c>
      <c r="B67" s="2" t="s">
        <v>6</v>
      </c>
      <c r="C67" s="3">
        <v>-1</v>
      </c>
      <c r="D67" s="1">
        <v>0.5</v>
      </c>
      <c r="E67" s="1">
        <v>-0.5</v>
      </c>
    </row>
    <row r="68" spans="1:5" ht="12.75">
      <c r="A68" s="2">
        <v>1955</v>
      </c>
      <c r="B68" s="2" t="s">
        <v>7</v>
      </c>
      <c r="C68" s="3">
        <v>-1</v>
      </c>
      <c r="D68" s="1">
        <v>0.5</v>
      </c>
      <c r="E68" s="1">
        <v>-0.5</v>
      </c>
    </row>
    <row r="69" spans="1:5" ht="12.75">
      <c r="A69" s="2">
        <v>1955</v>
      </c>
      <c r="B69" s="2" t="s">
        <v>8</v>
      </c>
      <c r="C69" s="3">
        <v>-1.5</v>
      </c>
      <c r="D69" s="1">
        <v>0.5</v>
      </c>
      <c r="E69" s="1">
        <v>-0.5</v>
      </c>
    </row>
    <row r="70" spans="1:5" ht="12.75">
      <c r="A70" s="2">
        <v>1955</v>
      </c>
      <c r="B70" s="2" t="s">
        <v>9</v>
      </c>
      <c r="C70" s="3">
        <v>-1.8</v>
      </c>
      <c r="D70" s="1">
        <v>0.5</v>
      </c>
      <c r="E70" s="1">
        <v>-0.5</v>
      </c>
    </row>
    <row r="71" spans="1:5" ht="12.75">
      <c r="A71" s="2">
        <v>1955</v>
      </c>
      <c r="B71" s="2" t="s">
        <v>10</v>
      </c>
      <c r="C71" s="3">
        <v>-2.1</v>
      </c>
      <c r="D71" s="1">
        <v>0.5</v>
      </c>
      <c r="E71" s="1">
        <v>-0.5</v>
      </c>
    </row>
    <row r="72" spans="1:5" ht="12.75">
      <c r="A72" s="2">
        <v>1955</v>
      </c>
      <c r="B72" s="2" t="s">
        <v>11</v>
      </c>
      <c r="C72" s="3">
        <v>-1.7</v>
      </c>
      <c r="D72" s="1">
        <v>0.5</v>
      </c>
      <c r="E72" s="1">
        <v>-0.5</v>
      </c>
    </row>
    <row r="73" spans="1:5" ht="12.75">
      <c r="A73" s="2">
        <v>1956</v>
      </c>
      <c r="B73" s="2" t="s">
        <v>0</v>
      </c>
      <c r="C73" s="3">
        <v>-1.2</v>
      </c>
      <c r="D73" s="1">
        <v>0.5</v>
      </c>
      <c r="E73" s="1">
        <v>-0.5</v>
      </c>
    </row>
    <row r="74" spans="1:5" ht="12.75">
      <c r="A74" s="2">
        <v>1956</v>
      </c>
      <c r="B74" s="2" t="s">
        <v>1</v>
      </c>
      <c r="C74" s="3">
        <v>-0.8</v>
      </c>
      <c r="D74" s="1">
        <v>0.5</v>
      </c>
      <c r="E74" s="1">
        <v>-0.5</v>
      </c>
    </row>
    <row r="75" spans="1:5" ht="12.75">
      <c r="A75" s="2">
        <v>1956</v>
      </c>
      <c r="B75" s="2" t="s">
        <v>2</v>
      </c>
      <c r="C75" s="3">
        <v>-0.7</v>
      </c>
      <c r="D75" s="1">
        <v>0.5</v>
      </c>
      <c r="E75" s="1">
        <v>-0.5</v>
      </c>
    </row>
    <row r="76" spans="1:5" ht="12.75">
      <c r="A76" s="2">
        <v>1956</v>
      </c>
      <c r="B76" s="2" t="s">
        <v>3</v>
      </c>
      <c r="C76" s="3">
        <v>-0.6</v>
      </c>
      <c r="D76" s="1">
        <v>0.5</v>
      </c>
      <c r="E76" s="1">
        <v>-0.5</v>
      </c>
    </row>
    <row r="77" spans="1:5" ht="12.75">
      <c r="A77" s="2">
        <v>1956</v>
      </c>
      <c r="B77" s="2" t="s">
        <v>4</v>
      </c>
      <c r="C77" s="3">
        <v>-0.6</v>
      </c>
      <c r="D77" s="1">
        <v>0.5</v>
      </c>
      <c r="E77" s="1">
        <v>-0.5</v>
      </c>
    </row>
    <row r="78" spans="1:5" ht="12.75">
      <c r="A78" s="2">
        <v>1956</v>
      </c>
      <c r="B78" s="2" t="s">
        <v>5</v>
      </c>
      <c r="C78" s="3">
        <v>-0.6</v>
      </c>
      <c r="D78" s="1">
        <v>0.5</v>
      </c>
      <c r="E78" s="1">
        <v>-0.5</v>
      </c>
    </row>
    <row r="79" spans="1:5" ht="12.75">
      <c r="A79" s="2">
        <v>1956</v>
      </c>
      <c r="B79" s="2" t="s">
        <v>6</v>
      </c>
      <c r="C79" s="3">
        <v>-0.7</v>
      </c>
      <c r="D79" s="1">
        <v>0.5</v>
      </c>
      <c r="E79" s="1">
        <v>-0.5</v>
      </c>
    </row>
    <row r="80" spans="1:5" ht="12.75">
      <c r="A80" s="2">
        <v>1956</v>
      </c>
      <c r="B80" s="2" t="s">
        <v>7</v>
      </c>
      <c r="C80" s="3">
        <v>-0.8</v>
      </c>
      <c r="D80" s="1">
        <v>0.5</v>
      </c>
      <c r="E80" s="1">
        <v>-0.5</v>
      </c>
    </row>
    <row r="81" spans="1:5" ht="12.75">
      <c r="A81" s="2">
        <v>1956</v>
      </c>
      <c r="B81" s="2" t="s">
        <v>8</v>
      </c>
      <c r="C81" s="3">
        <v>-0.9</v>
      </c>
      <c r="D81" s="1">
        <v>0.5</v>
      </c>
      <c r="E81" s="1">
        <v>-0.5</v>
      </c>
    </row>
    <row r="82" spans="1:5" ht="12.75">
      <c r="A82" s="2">
        <v>1956</v>
      </c>
      <c r="B82" s="2" t="s">
        <v>9</v>
      </c>
      <c r="C82" s="3">
        <v>-0.9</v>
      </c>
      <c r="D82" s="1">
        <v>0.5</v>
      </c>
      <c r="E82" s="1">
        <v>-0.5</v>
      </c>
    </row>
    <row r="83" spans="1:5" ht="12.75">
      <c r="A83" s="2">
        <v>1956</v>
      </c>
      <c r="B83" s="2" t="s">
        <v>10</v>
      </c>
      <c r="C83" s="3">
        <v>-0.9</v>
      </c>
      <c r="D83" s="1">
        <v>0.5</v>
      </c>
      <c r="E83" s="1">
        <v>-0.5</v>
      </c>
    </row>
    <row r="84" spans="1:5" ht="12.75">
      <c r="A84" s="2">
        <v>1956</v>
      </c>
      <c r="B84" s="2" t="s">
        <v>11</v>
      </c>
      <c r="C84" s="3">
        <v>-0.8</v>
      </c>
      <c r="D84" s="1">
        <v>0.5</v>
      </c>
      <c r="E84" s="1">
        <v>-0.5</v>
      </c>
    </row>
    <row r="85" spans="1:5" ht="12.75">
      <c r="A85" s="2">
        <v>1957</v>
      </c>
      <c r="B85" s="2" t="s">
        <v>0</v>
      </c>
      <c r="C85" s="3">
        <v>-0.5</v>
      </c>
      <c r="D85" s="1">
        <v>0.5</v>
      </c>
      <c r="E85" s="1">
        <v>-0.5</v>
      </c>
    </row>
    <row r="86" spans="1:5" ht="12.75">
      <c r="A86" s="2"/>
      <c r="B86" s="2"/>
      <c r="C86" s="3"/>
      <c r="D86" s="1">
        <v>0.5</v>
      </c>
      <c r="E86" s="1">
        <v>-0.5</v>
      </c>
    </row>
    <row r="87" spans="1:5" ht="12.75">
      <c r="A87" s="2"/>
      <c r="B87" s="2"/>
      <c r="C87" s="3"/>
      <c r="D87" s="1">
        <v>0.5</v>
      </c>
      <c r="E87" s="1">
        <v>-0.5</v>
      </c>
    </row>
    <row r="88" spans="1:5" ht="12.75">
      <c r="A88" s="2">
        <v>1957</v>
      </c>
      <c r="B88" s="2" t="s">
        <v>3</v>
      </c>
      <c r="C88" s="3">
        <v>0.6</v>
      </c>
      <c r="D88" s="1">
        <v>0.5</v>
      </c>
      <c r="E88" s="1">
        <v>-0.5</v>
      </c>
    </row>
    <row r="89" spans="1:5" ht="12.75">
      <c r="A89" s="2">
        <v>1957</v>
      </c>
      <c r="B89" s="2" t="s">
        <v>4</v>
      </c>
      <c r="C89" s="3">
        <v>0.7</v>
      </c>
      <c r="D89" s="1">
        <v>0.5</v>
      </c>
      <c r="E89" s="1">
        <v>-0.5</v>
      </c>
    </row>
    <row r="90" spans="1:5" ht="12.75">
      <c r="A90" s="2">
        <v>1957</v>
      </c>
      <c r="B90" s="2" t="s">
        <v>5</v>
      </c>
      <c r="C90" s="3">
        <v>0.8</v>
      </c>
      <c r="D90" s="1">
        <v>0.5</v>
      </c>
      <c r="E90" s="1">
        <v>-0.5</v>
      </c>
    </row>
    <row r="91" spans="1:5" ht="12.75">
      <c r="A91" s="2">
        <v>1957</v>
      </c>
      <c r="B91" s="2" t="s">
        <v>6</v>
      </c>
      <c r="C91" s="3">
        <v>0.9</v>
      </c>
      <c r="D91" s="1">
        <v>0.5</v>
      </c>
      <c r="E91" s="1">
        <v>-0.5</v>
      </c>
    </row>
    <row r="92" spans="1:5" ht="12.75">
      <c r="A92" s="2">
        <v>1957</v>
      </c>
      <c r="B92" s="2" t="s">
        <v>7</v>
      </c>
      <c r="C92" s="3">
        <v>0.9</v>
      </c>
      <c r="D92" s="1">
        <v>0.5</v>
      </c>
      <c r="E92" s="1">
        <v>-0.5</v>
      </c>
    </row>
    <row r="93" spans="1:5" ht="12.75">
      <c r="A93" s="2">
        <v>1957</v>
      </c>
      <c r="B93" s="2" t="s">
        <v>8</v>
      </c>
      <c r="C93" s="3">
        <v>0.8</v>
      </c>
      <c r="D93" s="1">
        <v>0.5</v>
      </c>
      <c r="E93" s="1">
        <v>-0.5</v>
      </c>
    </row>
    <row r="94" spans="1:5" ht="12.75">
      <c r="A94" s="2">
        <v>1957</v>
      </c>
      <c r="B94" s="2" t="s">
        <v>9</v>
      </c>
      <c r="C94" s="3">
        <v>0.9</v>
      </c>
      <c r="D94" s="1">
        <v>0.5</v>
      </c>
      <c r="E94" s="1">
        <v>-0.5</v>
      </c>
    </row>
    <row r="95" spans="1:5" ht="12.75">
      <c r="A95" s="2">
        <v>1957</v>
      </c>
      <c r="B95" s="2" t="s">
        <v>10</v>
      </c>
      <c r="C95" s="3">
        <v>1.2</v>
      </c>
      <c r="D95" s="1">
        <v>0.5</v>
      </c>
      <c r="E95" s="1">
        <v>-0.5</v>
      </c>
    </row>
    <row r="96" spans="1:5" ht="12.75">
      <c r="A96" s="2">
        <v>1957</v>
      </c>
      <c r="B96" s="2" t="s">
        <v>11</v>
      </c>
      <c r="C96" s="3">
        <v>1.5</v>
      </c>
      <c r="D96" s="1">
        <v>0.5</v>
      </c>
      <c r="E96" s="1">
        <v>-0.5</v>
      </c>
    </row>
    <row r="97" spans="1:5" ht="12.75">
      <c r="A97" s="2">
        <v>1958</v>
      </c>
      <c r="B97" s="2" t="s">
        <v>0</v>
      </c>
      <c r="C97" s="3">
        <v>1.6</v>
      </c>
      <c r="D97" s="1">
        <v>0.5</v>
      </c>
      <c r="E97" s="1">
        <v>-0.5</v>
      </c>
    </row>
    <row r="98" spans="1:5" ht="12.75">
      <c r="A98" s="2">
        <v>1958</v>
      </c>
      <c r="B98" s="2" t="s">
        <v>1</v>
      </c>
      <c r="C98" s="3">
        <v>1.5</v>
      </c>
      <c r="D98" s="1">
        <v>0.5</v>
      </c>
      <c r="E98" s="1">
        <v>-0.5</v>
      </c>
    </row>
    <row r="99" spans="1:5" ht="12.75">
      <c r="A99" s="2">
        <v>1958</v>
      </c>
      <c r="B99" s="2" t="s">
        <v>2</v>
      </c>
      <c r="C99" s="3">
        <v>1.1</v>
      </c>
      <c r="D99" s="1">
        <v>0.5</v>
      </c>
      <c r="E99" s="1">
        <v>-0.5</v>
      </c>
    </row>
    <row r="100" spans="1:5" ht="12.75">
      <c r="A100" s="2">
        <v>1958</v>
      </c>
      <c r="B100" s="2" t="s">
        <v>3</v>
      </c>
      <c r="C100" s="3">
        <v>0.7</v>
      </c>
      <c r="D100" s="1">
        <v>0.5</v>
      </c>
      <c r="E100" s="1">
        <v>-0.5</v>
      </c>
    </row>
    <row r="101" spans="1:5" ht="12.75">
      <c r="A101" s="2">
        <v>1958</v>
      </c>
      <c r="B101" s="2" t="s">
        <v>4</v>
      </c>
      <c r="C101" s="3">
        <v>0.5</v>
      </c>
      <c r="D101" s="1">
        <v>0.5</v>
      </c>
      <c r="E101" s="1">
        <v>-0.5</v>
      </c>
    </row>
    <row r="102" spans="1:5" ht="12.75">
      <c r="A102" s="2">
        <v>1958</v>
      </c>
      <c r="B102" s="2" t="s">
        <v>5</v>
      </c>
      <c r="C102" s="3">
        <v>0.5</v>
      </c>
      <c r="D102" s="1">
        <v>0.5</v>
      </c>
      <c r="E102" s="1">
        <v>-0.5</v>
      </c>
    </row>
    <row r="103" spans="1:5" ht="12.75">
      <c r="A103" s="2"/>
      <c r="B103" s="2"/>
      <c r="C103" s="3"/>
      <c r="D103" s="1">
        <v>0.5</v>
      </c>
      <c r="E103" s="1">
        <v>-0.5</v>
      </c>
    </row>
    <row r="104" spans="1:5" ht="12.75">
      <c r="A104" s="2"/>
      <c r="B104" s="2"/>
      <c r="C104" s="3"/>
      <c r="D104" s="1">
        <v>0.5</v>
      </c>
      <c r="E104" s="1">
        <v>-0.5</v>
      </c>
    </row>
    <row r="105" spans="1:5" ht="12.75">
      <c r="A105" s="2"/>
      <c r="B105" s="2"/>
      <c r="C105" s="3"/>
      <c r="D105" s="1">
        <v>0.5</v>
      </c>
      <c r="E105" s="1">
        <v>-0.5</v>
      </c>
    </row>
    <row r="106" spans="1:5" ht="12.75">
      <c r="A106" s="2"/>
      <c r="B106" s="2"/>
      <c r="C106" s="3"/>
      <c r="D106" s="1">
        <v>0.5</v>
      </c>
      <c r="E106" s="1">
        <v>-0.5</v>
      </c>
    </row>
    <row r="107" spans="1:5" ht="12.75">
      <c r="A107" s="2"/>
      <c r="B107" s="2"/>
      <c r="C107" s="3"/>
      <c r="D107" s="1">
        <v>0.5</v>
      </c>
      <c r="E107" s="1">
        <v>-0.5</v>
      </c>
    </row>
    <row r="108" spans="1:5" ht="12.75">
      <c r="A108" s="2"/>
      <c r="B108" s="2"/>
      <c r="C108" s="3"/>
      <c r="D108" s="1">
        <v>0.5</v>
      </c>
      <c r="E108" s="1">
        <v>-0.5</v>
      </c>
    </row>
    <row r="109" spans="1:5" ht="12.75">
      <c r="A109" s="2">
        <v>1959</v>
      </c>
      <c r="B109" s="2"/>
      <c r="C109" s="3"/>
      <c r="D109" s="1">
        <v>0.5</v>
      </c>
      <c r="E109" s="1">
        <v>-0.5</v>
      </c>
    </row>
    <row r="110" spans="1:5" ht="12.75">
      <c r="A110" s="2"/>
      <c r="B110" s="2"/>
      <c r="C110" s="3"/>
      <c r="D110" s="1">
        <v>0.5</v>
      </c>
      <c r="E110" s="1">
        <v>-0.5</v>
      </c>
    </row>
    <row r="111" spans="1:5" ht="12.75">
      <c r="A111" s="2"/>
      <c r="B111" s="2"/>
      <c r="C111" s="3"/>
      <c r="D111" s="1">
        <v>0.5</v>
      </c>
      <c r="E111" s="1">
        <v>-0.5</v>
      </c>
    </row>
    <row r="112" spans="1:5" ht="12.75">
      <c r="A112" s="2"/>
      <c r="B112" s="2"/>
      <c r="C112" s="3"/>
      <c r="D112" s="1">
        <v>0.5</v>
      </c>
      <c r="E112" s="1">
        <v>-0.5</v>
      </c>
    </row>
    <row r="113" spans="1:5" ht="12.75">
      <c r="A113" s="2"/>
      <c r="B113" s="2"/>
      <c r="C113" s="3"/>
      <c r="D113" s="1">
        <v>0.5</v>
      </c>
      <c r="E113" s="1">
        <v>-0.5</v>
      </c>
    </row>
    <row r="114" spans="1:5" ht="12.75">
      <c r="A114" s="2"/>
      <c r="B114" s="2"/>
      <c r="C114" s="3"/>
      <c r="D114" s="1">
        <v>0.5</v>
      </c>
      <c r="E114" s="1">
        <v>-0.5</v>
      </c>
    </row>
    <row r="115" spans="1:5" ht="12.75">
      <c r="A115" s="2"/>
      <c r="B115" s="2"/>
      <c r="C115" s="3"/>
      <c r="D115" s="1">
        <v>0.5</v>
      </c>
      <c r="E115" s="1">
        <v>-0.5</v>
      </c>
    </row>
    <row r="116" spans="1:5" ht="12.75">
      <c r="A116" s="2"/>
      <c r="B116" s="2"/>
      <c r="C116" s="3"/>
      <c r="D116" s="1">
        <v>0.5</v>
      </c>
      <c r="E116" s="1">
        <v>-0.5</v>
      </c>
    </row>
    <row r="117" spans="1:5" ht="12.75">
      <c r="A117" s="2"/>
      <c r="B117" s="2"/>
      <c r="C117" s="3"/>
      <c r="D117" s="1">
        <v>0.5</v>
      </c>
      <c r="E117" s="1">
        <v>-0.5</v>
      </c>
    </row>
    <row r="118" spans="1:5" ht="12.75">
      <c r="A118" s="2"/>
      <c r="B118" s="2"/>
      <c r="C118" s="3"/>
      <c r="D118" s="1">
        <v>0.5</v>
      </c>
      <c r="E118" s="1">
        <v>-0.5</v>
      </c>
    </row>
    <row r="119" spans="1:5" ht="12.75">
      <c r="A119" s="2"/>
      <c r="B119" s="2"/>
      <c r="C119" s="3"/>
      <c r="D119" s="1">
        <v>0.5</v>
      </c>
      <c r="E119" s="1">
        <v>-0.5</v>
      </c>
    </row>
    <row r="120" spans="1:5" ht="12.75">
      <c r="A120" s="2"/>
      <c r="B120" s="2"/>
      <c r="C120" s="3"/>
      <c r="D120" s="1">
        <v>0.5</v>
      </c>
      <c r="E120" s="1">
        <v>-0.5</v>
      </c>
    </row>
    <row r="121" spans="1:5" ht="12.75">
      <c r="A121" s="2">
        <v>1960</v>
      </c>
      <c r="B121" s="2"/>
      <c r="C121" s="3"/>
      <c r="D121" s="1">
        <v>0.5</v>
      </c>
      <c r="E121" s="1">
        <v>-0.5</v>
      </c>
    </row>
    <row r="122" spans="1:5" ht="12.75">
      <c r="A122" s="2"/>
      <c r="B122" s="2"/>
      <c r="C122" s="3"/>
      <c r="D122" s="1">
        <v>0.5</v>
      </c>
      <c r="E122" s="1">
        <v>-0.5</v>
      </c>
    </row>
    <row r="123" spans="1:5" ht="12.75">
      <c r="A123" s="2"/>
      <c r="B123" s="2"/>
      <c r="C123" s="3"/>
      <c r="D123" s="1">
        <v>0.5</v>
      </c>
      <c r="E123" s="1">
        <v>-0.5</v>
      </c>
    </row>
    <row r="124" spans="1:5" ht="12.75">
      <c r="A124" s="2"/>
      <c r="B124" s="2"/>
      <c r="C124" s="3"/>
      <c r="D124" s="1">
        <v>0.5</v>
      </c>
      <c r="E124" s="1">
        <v>-0.5</v>
      </c>
    </row>
    <row r="125" spans="1:5" ht="12.75">
      <c r="A125" s="2"/>
      <c r="B125" s="2"/>
      <c r="C125" s="3"/>
      <c r="D125" s="1">
        <v>0.5</v>
      </c>
      <c r="E125" s="1">
        <v>-0.5</v>
      </c>
    </row>
    <row r="126" spans="1:5" ht="12.75">
      <c r="A126" s="2"/>
      <c r="B126" s="2"/>
      <c r="C126" s="3"/>
      <c r="D126" s="1">
        <v>0.5</v>
      </c>
      <c r="E126" s="1">
        <v>-0.5</v>
      </c>
    </row>
    <row r="127" spans="1:5" ht="12.75">
      <c r="A127" s="2"/>
      <c r="B127" s="2"/>
      <c r="C127" s="3"/>
      <c r="D127" s="1">
        <v>0.5</v>
      </c>
      <c r="E127" s="1">
        <v>-0.5</v>
      </c>
    </row>
    <row r="128" spans="1:5" ht="12.75">
      <c r="A128" s="2"/>
      <c r="B128" s="2"/>
      <c r="C128" s="3"/>
      <c r="D128" s="1">
        <v>0.5</v>
      </c>
      <c r="E128" s="1">
        <v>-0.5</v>
      </c>
    </row>
    <row r="129" spans="1:5" ht="12.75">
      <c r="A129" s="2"/>
      <c r="B129" s="2"/>
      <c r="C129" s="3"/>
      <c r="D129" s="1">
        <v>0.5</v>
      </c>
      <c r="E129" s="1">
        <v>-0.5</v>
      </c>
    </row>
    <row r="130" spans="1:5" ht="12.75">
      <c r="A130" s="2"/>
      <c r="B130" s="2"/>
      <c r="C130" s="3"/>
      <c r="D130" s="1">
        <v>0.5</v>
      </c>
      <c r="E130" s="1">
        <v>-0.5</v>
      </c>
    </row>
    <row r="131" spans="1:5" ht="12.75">
      <c r="A131" s="2"/>
      <c r="B131" s="2"/>
      <c r="C131" s="3"/>
      <c r="D131" s="1">
        <v>0.5</v>
      </c>
      <c r="E131" s="1">
        <v>-0.5</v>
      </c>
    </row>
    <row r="132" spans="1:5" ht="12.75">
      <c r="A132" s="2"/>
      <c r="B132" s="2"/>
      <c r="C132" s="3"/>
      <c r="D132" s="1">
        <v>0.5</v>
      </c>
      <c r="E132" s="1">
        <v>-0.5</v>
      </c>
    </row>
    <row r="133" spans="1:5" ht="12.75">
      <c r="A133" s="2">
        <v>1961</v>
      </c>
      <c r="B133" s="2"/>
      <c r="C133" s="3"/>
      <c r="D133" s="1">
        <v>0.5</v>
      </c>
      <c r="E133" s="1">
        <v>-0.5</v>
      </c>
    </row>
    <row r="134" spans="1:5" ht="12.75">
      <c r="A134" s="2"/>
      <c r="B134" s="2"/>
      <c r="C134" s="3"/>
      <c r="D134" s="1">
        <v>0.5</v>
      </c>
      <c r="E134" s="1">
        <v>-0.5</v>
      </c>
    </row>
    <row r="135" spans="1:5" ht="12.75">
      <c r="A135" s="2"/>
      <c r="B135" s="2"/>
      <c r="C135" s="3"/>
      <c r="D135" s="1">
        <v>0.5</v>
      </c>
      <c r="E135" s="1">
        <v>-0.5</v>
      </c>
    </row>
    <row r="136" spans="1:5" ht="12.75">
      <c r="A136" s="2"/>
      <c r="B136" s="2"/>
      <c r="C136" s="3"/>
      <c r="D136" s="1">
        <v>0.5</v>
      </c>
      <c r="E136" s="1">
        <v>-0.5</v>
      </c>
    </row>
    <row r="137" spans="1:5" ht="12.75">
      <c r="A137" s="2"/>
      <c r="B137" s="2"/>
      <c r="C137" s="3"/>
      <c r="D137" s="1">
        <v>0.5</v>
      </c>
      <c r="E137" s="1">
        <v>-0.5</v>
      </c>
    </row>
    <row r="138" spans="1:5" ht="12.75">
      <c r="A138" s="2"/>
      <c r="B138" s="2"/>
      <c r="C138" s="3"/>
      <c r="D138" s="1">
        <v>0.5</v>
      </c>
      <c r="E138" s="1">
        <v>-0.5</v>
      </c>
    </row>
    <row r="139" spans="1:5" ht="12.75">
      <c r="A139" s="2"/>
      <c r="B139" s="2"/>
      <c r="C139" s="3"/>
      <c r="D139" s="1">
        <v>0.5</v>
      </c>
      <c r="E139" s="1">
        <v>-0.5</v>
      </c>
    </row>
    <row r="140" spans="1:5" ht="12.75">
      <c r="A140" s="2"/>
      <c r="B140" s="2"/>
      <c r="C140" s="3"/>
      <c r="D140" s="1">
        <v>0.5</v>
      </c>
      <c r="E140" s="1">
        <v>-0.5</v>
      </c>
    </row>
    <row r="141" spans="1:5" ht="12.75">
      <c r="A141" s="2">
        <v>1961</v>
      </c>
      <c r="B141" s="2" t="s">
        <v>8</v>
      </c>
      <c r="C141" s="3">
        <v>-0.6</v>
      </c>
      <c r="D141" s="1">
        <v>0.5</v>
      </c>
      <c r="E141" s="1">
        <v>-0.5</v>
      </c>
    </row>
    <row r="142" spans="1:5" ht="12.75">
      <c r="A142" s="2">
        <v>1961</v>
      </c>
      <c r="B142" s="2" t="s">
        <v>9</v>
      </c>
      <c r="C142" s="3">
        <v>-0.6</v>
      </c>
      <c r="D142" s="1">
        <v>0.5</v>
      </c>
      <c r="E142" s="1">
        <v>-0.5</v>
      </c>
    </row>
    <row r="143" spans="1:5" ht="12.75">
      <c r="A143" s="2">
        <v>1961</v>
      </c>
      <c r="B143" s="2" t="s">
        <v>10</v>
      </c>
      <c r="C143" s="3">
        <v>-0.5</v>
      </c>
      <c r="D143" s="1">
        <v>0.5</v>
      </c>
      <c r="E143" s="1">
        <v>-0.5</v>
      </c>
    </row>
    <row r="144" spans="1:5" ht="12.75">
      <c r="A144" s="2">
        <v>1961</v>
      </c>
      <c r="B144" s="2" t="s">
        <v>11</v>
      </c>
      <c r="C144" s="3">
        <v>-0.5</v>
      </c>
      <c r="D144" s="1">
        <v>0.5</v>
      </c>
      <c r="E144" s="1">
        <v>-0.5</v>
      </c>
    </row>
    <row r="145" spans="1:5" ht="12.75">
      <c r="A145" s="2">
        <v>1962</v>
      </c>
      <c r="B145" s="2" t="s">
        <v>0</v>
      </c>
      <c r="C145" s="3">
        <v>-0.5</v>
      </c>
      <c r="D145" s="1">
        <v>0.5</v>
      </c>
      <c r="E145" s="1">
        <v>-0.5</v>
      </c>
    </row>
    <row r="146" spans="1:5" ht="12.75">
      <c r="A146" s="2">
        <v>1962</v>
      </c>
      <c r="B146" s="2" t="s">
        <v>1</v>
      </c>
      <c r="C146" s="3">
        <v>-0.5</v>
      </c>
      <c r="D146" s="1">
        <v>0.5</v>
      </c>
      <c r="E146" s="1">
        <v>-0.5</v>
      </c>
    </row>
    <row r="147" spans="1:5" ht="12.75">
      <c r="A147" s="2">
        <v>1962</v>
      </c>
      <c r="B147" s="2" t="s">
        <v>2</v>
      </c>
      <c r="C147" s="3">
        <v>-0.5</v>
      </c>
      <c r="D147" s="1">
        <v>0.5</v>
      </c>
      <c r="E147" s="1">
        <v>-0.5</v>
      </c>
    </row>
    <row r="148" spans="1:5" ht="12.75">
      <c r="A148" s="2">
        <v>1962</v>
      </c>
      <c r="B148" s="2" t="s">
        <v>3</v>
      </c>
      <c r="C148" s="3">
        <v>-0.5</v>
      </c>
      <c r="D148" s="1">
        <v>0.5</v>
      </c>
      <c r="E148" s="1">
        <v>-0.5</v>
      </c>
    </row>
    <row r="149" spans="1:5" ht="12.75">
      <c r="A149" s="2"/>
      <c r="B149" s="2"/>
      <c r="C149" s="3"/>
      <c r="D149" s="1">
        <v>0.5</v>
      </c>
      <c r="E149" s="1">
        <v>-0.5</v>
      </c>
    </row>
    <row r="150" spans="1:5" ht="12.75">
      <c r="A150" s="2"/>
      <c r="B150" s="2"/>
      <c r="C150" s="3"/>
      <c r="D150" s="1">
        <v>0.5</v>
      </c>
      <c r="E150" s="1">
        <v>-0.5</v>
      </c>
    </row>
    <row r="151" spans="1:5" ht="12.75">
      <c r="A151" s="2"/>
      <c r="B151" s="2"/>
      <c r="C151" s="3"/>
      <c r="D151" s="1">
        <v>0.5</v>
      </c>
      <c r="E151" s="1">
        <v>-0.5</v>
      </c>
    </row>
    <row r="152" spans="1:5" ht="12.75">
      <c r="A152" s="2"/>
      <c r="B152" s="2"/>
      <c r="C152" s="3"/>
      <c r="D152" s="1">
        <v>0.5</v>
      </c>
      <c r="E152" s="1">
        <v>-0.5</v>
      </c>
    </row>
    <row r="153" spans="1:5" ht="12.75">
      <c r="A153" s="2"/>
      <c r="B153" s="2"/>
      <c r="C153" s="3"/>
      <c r="D153" s="1">
        <v>0.5</v>
      </c>
      <c r="E153" s="1">
        <v>-0.5</v>
      </c>
    </row>
    <row r="154" spans="1:5" ht="12.75">
      <c r="A154" s="2"/>
      <c r="B154" s="2"/>
      <c r="C154" s="3"/>
      <c r="D154" s="1">
        <v>0.5</v>
      </c>
      <c r="E154" s="1">
        <v>-0.5</v>
      </c>
    </row>
    <row r="155" spans="1:5" ht="12.75">
      <c r="A155" s="2"/>
      <c r="B155" s="2"/>
      <c r="C155" s="3"/>
      <c r="D155" s="1">
        <v>0.5</v>
      </c>
      <c r="E155" s="1">
        <v>-0.5</v>
      </c>
    </row>
    <row r="156" spans="1:5" ht="12.75">
      <c r="A156" s="2"/>
      <c r="B156" s="2"/>
      <c r="C156" s="3"/>
      <c r="D156" s="1">
        <v>0.5</v>
      </c>
      <c r="E156" s="1">
        <v>-0.5</v>
      </c>
    </row>
    <row r="157" spans="1:5" ht="12.75">
      <c r="A157" s="2"/>
      <c r="B157" s="2"/>
      <c r="C157" s="3"/>
      <c r="D157" s="1">
        <v>0.5</v>
      </c>
      <c r="E157" s="1">
        <v>-0.5</v>
      </c>
    </row>
    <row r="158" spans="1:5" ht="12.75">
      <c r="A158" s="2"/>
      <c r="B158" s="2"/>
      <c r="C158" s="3"/>
      <c r="D158" s="1">
        <v>0.5</v>
      </c>
      <c r="E158" s="1">
        <v>-0.5</v>
      </c>
    </row>
    <row r="159" spans="1:5" ht="12.75">
      <c r="A159" s="2"/>
      <c r="B159" s="2"/>
      <c r="C159" s="3"/>
      <c r="D159" s="1">
        <v>0.5</v>
      </c>
      <c r="E159" s="1">
        <v>-0.5</v>
      </c>
    </row>
    <row r="160" spans="1:5" ht="12.75">
      <c r="A160" s="2"/>
      <c r="B160" s="2"/>
      <c r="C160" s="3"/>
      <c r="D160" s="1">
        <v>0.5</v>
      </c>
      <c r="E160" s="1">
        <v>-0.5</v>
      </c>
    </row>
    <row r="161" spans="1:5" ht="12.75">
      <c r="A161" s="2"/>
      <c r="B161" s="2"/>
      <c r="C161" s="3"/>
      <c r="D161" s="1">
        <v>0.5</v>
      </c>
      <c r="E161" s="1">
        <v>-0.5</v>
      </c>
    </row>
    <row r="162" spans="1:5" ht="12.75">
      <c r="A162" s="2"/>
      <c r="B162" s="2"/>
      <c r="C162" s="3"/>
      <c r="D162" s="1">
        <v>0.5</v>
      </c>
      <c r="E162" s="1">
        <v>-0.5</v>
      </c>
    </row>
    <row r="163" spans="1:5" ht="12.75">
      <c r="A163" s="2">
        <v>1963</v>
      </c>
      <c r="B163" s="2" t="s">
        <v>6</v>
      </c>
      <c r="C163" s="3">
        <v>0.6</v>
      </c>
      <c r="D163" s="1">
        <v>0.5</v>
      </c>
      <c r="E163" s="1">
        <v>-0.5</v>
      </c>
    </row>
    <row r="164" spans="1:5" ht="12.75">
      <c r="A164" s="2">
        <v>1963</v>
      </c>
      <c r="B164" s="2" t="s">
        <v>7</v>
      </c>
      <c r="C164" s="3">
        <v>0.8</v>
      </c>
      <c r="D164" s="1">
        <v>0.5</v>
      </c>
      <c r="E164" s="1">
        <v>-0.5</v>
      </c>
    </row>
    <row r="165" spans="1:5" ht="12.75">
      <c r="A165" s="2">
        <v>1963</v>
      </c>
      <c r="B165" s="2" t="s">
        <v>8</v>
      </c>
      <c r="C165" s="3">
        <v>0.8</v>
      </c>
      <c r="D165" s="1">
        <v>0.5</v>
      </c>
      <c r="E165" s="1">
        <v>-0.5</v>
      </c>
    </row>
    <row r="166" spans="1:5" ht="12.75">
      <c r="A166" s="2">
        <v>1963</v>
      </c>
      <c r="B166" s="2" t="s">
        <v>9</v>
      </c>
      <c r="C166" s="3">
        <v>0.9</v>
      </c>
      <c r="D166" s="1">
        <v>0.5</v>
      </c>
      <c r="E166" s="1">
        <v>-0.5</v>
      </c>
    </row>
    <row r="167" spans="1:5" ht="12.75">
      <c r="A167" s="2">
        <v>1963</v>
      </c>
      <c r="B167" s="2" t="s">
        <v>10</v>
      </c>
      <c r="C167" s="3">
        <v>1</v>
      </c>
      <c r="D167" s="1">
        <v>0.5</v>
      </c>
      <c r="E167" s="1">
        <v>-0.5</v>
      </c>
    </row>
    <row r="168" spans="1:5" ht="12.75">
      <c r="A168" s="2">
        <v>1963</v>
      </c>
      <c r="B168" s="2" t="s">
        <v>11</v>
      </c>
      <c r="C168" s="3">
        <v>1</v>
      </c>
      <c r="D168" s="1">
        <v>0.5</v>
      </c>
      <c r="E168" s="1">
        <v>-0.5</v>
      </c>
    </row>
    <row r="169" spans="1:5" ht="12.75">
      <c r="A169" s="2">
        <v>1964</v>
      </c>
      <c r="B169" s="2" t="s">
        <v>0</v>
      </c>
      <c r="C169" s="3">
        <v>0.8</v>
      </c>
      <c r="D169" s="1">
        <v>0.5</v>
      </c>
      <c r="E169" s="1">
        <v>-0.5</v>
      </c>
    </row>
    <row r="170" spans="1:5" ht="12.75">
      <c r="A170" s="2"/>
      <c r="B170" s="2"/>
      <c r="C170" s="3"/>
      <c r="D170" s="1">
        <v>0.5</v>
      </c>
      <c r="E170" s="1">
        <v>-0.5</v>
      </c>
    </row>
    <row r="171" spans="1:5" ht="12.75">
      <c r="A171" s="2"/>
      <c r="B171" s="2"/>
      <c r="C171" s="3"/>
      <c r="D171" s="1">
        <v>0.5</v>
      </c>
      <c r="E171" s="1">
        <v>-0.5</v>
      </c>
    </row>
    <row r="172" spans="1:5" ht="12.75">
      <c r="A172" s="2">
        <v>1964</v>
      </c>
      <c r="B172" s="2" t="s">
        <v>3</v>
      </c>
      <c r="C172" s="3">
        <v>-0.5</v>
      </c>
      <c r="D172" s="1">
        <v>0.5</v>
      </c>
      <c r="E172" s="1">
        <v>-0.5</v>
      </c>
    </row>
    <row r="173" spans="1:5" ht="12.75">
      <c r="A173" s="2">
        <v>1964</v>
      </c>
      <c r="B173" s="2" t="s">
        <v>4</v>
      </c>
      <c r="C173" s="3">
        <v>-0.7</v>
      </c>
      <c r="D173" s="1">
        <v>0.5</v>
      </c>
      <c r="E173" s="1">
        <v>-0.5</v>
      </c>
    </row>
    <row r="174" spans="1:5" ht="12.75">
      <c r="A174" s="2">
        <v>1964</v>
      </c>
      <c r="B174" s="2" t="s">
        <v>5</v>
      </c>
      <c r="C174" s="3">
        <v>-0.7</v>
      </c>
      <c r="D174" s="1">
        <v>0.5</v>
      </c>
      <c r="E174" s="1">
        <v>-0.5</v>
      </c>
    </row>
    <row r="175" spans="1:5" ht="12.75">
      <c r="A175" s="2">
        <v>1964</v>
      </c>
      <c r="B175" s="2" t="s">
        <v>6</v>
      </c>
      <c r="C175" s="3">
        <v>-0.8</v>
      </c>
      <c r="D175" s="1">
        <v>0.5</v>
      </c>
      <c r="E175" s="1">
        <v>-0.5</v>
      </c>
    </row>
    <row r="176" spans="1:5" ht="12.75">
      <c r="A176" s="2">
        <v>1964</v>
      </c>
      <c r="B176" s="2" t="s">
        <v>7</v>
      </c>
      <c r="C176" s="3">
        <v>-0.9</v>
      </c>
      <c r="D176" s="1">
        <v>0.5</v>
      </c>
      <c r="E176" s="1">
        <v>-0.5</v>
      </c>
    </row>
    <row r="177" spans="1:5" ht="12.75">
      <c r="A177" s="2">
        <v>1964</v>
      </c>
      <c r="B177" s="2" t="s">
        <v>8</v>
      </c>
      <c r="C177" s="3">
        <v>-1</v>
      </c>
      <c r="D177" s="1">
        <v>0.5</v>
      </c>
      <c r="E177" s="1">
        <v>-0.5</v>
      </c>
    </row>
    <row r="178" spans="1:5" ht="12.75">
      <c r="A178" s="2">
        <v>1964</v>
      </c>
      <c r="B178" s="2" t="s">
        <v>9</v>
      </c>
      <c r="C178" s="3">
        <v>-1.1</v>
      </c>
      <c r="D178" s="1">
        <v>0.5</v>
      </c>
      <c r="E178" s="1">
        <v>-0.5</v>
      </c>
    </row>
    <row r="179" spans="1:5" ht="12.75">
      <c r="A179" s="2">
        <v>1964</v>
      </c>
      <c r="B179" s="2" t="s">
        <v>10</v>
      </c>
      <c r="C179" s="3">
        <v>-1.1</v>
      </c>
      <c r="D179" s="1">
        <v>0.5</v>
      </c>
      <c r="E179" s="1">
        <v>-0.5</v>
      </c>
    </row>
    <row r="180" spans="1:5" ht="12.75">
      <c r="A180" s="2">
        <v>1964</v>
      </c>
      <c r="B180" s="2" t="s">
        <v>11</v>
      </c>
      <c r="C180" s="3">
        <v>-1</v>
      </c>
      <c r="D180" s="1">
        <v>0.5</v>
      </c>
      <c r="E180" s="1">
        <v>-0.5</v>
      </c>
    </row>
    <row r="181" spans="1:5" ht="12.75">
      <c r="A181" s="2">
        <v>1965</v>
      </c>
      <c r="B181" s="2" t="s">
        <v>0</v>
      </c>
      <c r="C181" s="3">
        <v>-0.8</v>
      </c>
      <c r="D181" s="1">
        <v>0.5</v>
      </c>
      <c r="E181" s="1">
        <v>-0.5</v>
      </c>
    </row>
    <row r="182" spans="1:5" ht="12.75">
      <c r="A182" s="2">
        <v>1965</v>
      </c>
      <c r="B182" s="2" t="s">
        <v>1</v>
      </c>
      <c r="C182" s="3">
        <v>-0.5</v>
      </c>
      <c r="D182" s="1">
        <v>0.5</v>
      </c>
      <c r="E182" s="1">
        <v>-0.5</v>
      </c>
    </row>
    <row r="183" spans="1:5" ht="12.75">
      <c r="A183" s="2"/>
      <c r="B183" s="2"/>
      <c r="C183" s="3"/>
      <c r="D183" s="1">
        <v>0.5</v>
      </c>
      <c r="E183" s="1">
        <v>-0.5</v>
      </c>
    </row>
    <row r="184" spans="1:5" ht="12.75">
      <c r="A184" s="2"/>
      <c r="B184" s="2"/>
      <c r="C184" s="3"/>
      <c r="D184" s="1">
        <v>0.5</v>
      </c>
      <c r="E184" s="1">
        <v>-0.5</v>
      </c>
    </row>
    <row r="185" spans="1:5" ht="12.75">
      <c r="A185" s="2"/>
      <c r="B185" s="2"/>
      <c r="C185" s="3"/>
      <c r="D185" s="1">
        <v>0.5</v>
      </c>
      <c r="E185" s="1">
        <v>-0.5</v>
      </c>
    </row>
    <row r="186" spans="1:5" ht="12.75">
      <c r="A186" s="2">
        <v>1965</v>
      </c>
      <c r="B186" s="2" t="s">
        <v>5</v>
      </c>
      <c r="C186" s="3">
        <v>0.6</v>
      </c>
      <c r="D186" s="1">
        <v>0.5</v>
      </c>
      <c r="E186" s="1">
        <v>-0.5</v>
      </c>
    </row>
    <row r="187" spans="1:5" ht="12.75">
      <c r="A187" s="2">
        <v>1965</v>
      </c>
      <c r="B187" s="2" t="s">
        <v>6</v>
      </c>
      <c r="C187" s="3">
        <v>1</v>
      </c>
      <c r="D187" s="1">
        <v>0.5</v>
      </c>
      <c r="E187" s="1">
        <v>-0.5</v>
      </c>
    </row>
    <row r="188" spans="1:5" ht="12.75">
      <c r="A188" s="2">
        <v>1965</v>
      </c>
      <c r="B188" s="2" t="s">
        <v>7</v>
      </c>
      <c r="C188" s="3">
        <v>1.2</v>
      </c>
      <c r="D188" s="1">
        <v>0.5</v>
      </c>
      <c r="E188" s="1">
        <v>-0.5</v>
      </c>
    </row>
    <row r="189" spans="1:5" ht="12.75">
      <c r="A189" s="2">
        <v>1965</v>
      </c>
      <c r="B189" s="2" t="s">
        <v>8</v>
      </c>
      <c r="C189" s="3">
        <v>1.4</v>
      </c>
      <c r="D189" s="1">
        <v>0.5</v>
      </c>
      <c r="E189" s="1">
        <v>-0.5</v>
      </c>
    </row>
    <row r="190" spans="1:5" ht="12.75">
      <c r="A190" s="2">
        <v>1965</v>
      </c>
      <c r="B190" s="2" t="s">
        <v>9</v>
      </c>
      <c r="C190" s="3">
        <v>1.5</v>
      </c>
      <c r="D190" s="1">
        <v>0.5</v>
      </c>
      <c r="E190" s="1">
        <v>-0.5</v>
      </c>
    </row>
    <row r="191" spans="1:5" ht="12.75">
      <c r="A191" s="2">
        <v>1965</v>
      </c>
      <c r="B191" s="2" t="s">
        <v>10</v>
      </c>
      <c r="C191" s="3">
        <v>1.6</v>
      </c>
      <c r="D191" s="1">
        <v>0.5</v>
      </c>
      <c r="E191" s="1">
        <v>-0.5</v>
      </c>
    </row>
    <row r="192" spans="1:5" ht="12.75">
      <c r="A192" s="2">
        <v>1965</v>
      </c>
      <c r="B192" s="2" t="s">
        <v>11</v>
      </c>
      <c r="C192" s="3">
        <v>1.5</v>
      </c>
      <c r="D192" s="1">
        <v>0.5</v>
      </c>
      <c r="E192" s="1">
        <v>-0.5</v>
      </c>
    </row>
    <row r="193" spans="1:5" ht="12.75">
      <c r="A193" s="2">
        <v>1966</v>
      </c>
      <c r="B193" s="2" t="s">
        <v>0</v>
      </c>
      <c r="C193" s="3">
        <v>1.2</v>
      </c>
      <c r="D193" s="1">
        <v>0.5</v>
      </c>
      <c r="E193" s="1">
        <v>-0.5</v>
      </c>
    </row>
    <row r="194" spans="1:5" ht="12.75">
      <c r="A194" s="2">
        <v>1966</v>
      </c>
      <c r="B194" s="2" t="s">
        <v>1</v>
      </c>
      <c r="C194" s="3">
        <v>1.1</v>
      </c>
      <c r="D194" s="1">
        <v>0.5</v>
      </c>
      <c r="E194" s="1">
        <v>-0.5</v>
      </c>
    </row>
    <row r="195" spans="1:5" ht="12.75">
      <c r="A195" s="2">
        <v>1966</v>
      </c>
      <c r="B195" s="2" t="s">
        <v>2</v>
      </c>
      <c r="C195" s="3">
        <v>0.8</v>
      </c>
      <c r="D195" s="1">
        <v>0.5</v>
      </c>
      <c r="E195" s="1">
        <v>-0.5</v>
      </c>
    </row>
    <row r="196" spans="1:5" ht="12.75">
      <c r="A196" s="2">
        <v>1966</v>
      </c>
      <c r="B196" s="2" t="s">
        <v>3</v>
      </c>
      <c r="C196" s="3">
        <v>0.5</v>
      </c>
      <c r="D196" s="1">
        <v>0.5</v>
      </c>
      <c r="E196" s="1">
        <v>-0.5</v>
      </c>
    </row>
    <row r="197" spans="1:5" ht="12.75">
      <c r="A197" s="2"/>
      <c r="B197" s="2"/>
      <c r="C197" s="3"/>
      <c r="D197" s="1">
        <v>0.5</v>
      </c>
      <c r="E197" s="1">
        <v>-0.5</v>
      </c>
    </row>
    <row r="198" spans="1:5" ht="12.75">
      <c r="A198" s="2"/>
      <c r="B198" s="2"/>
      <c r="C198" s="3"/>
      <c r="D198" s="1">
        <v>0.5</v>
      </c>
      <c r="E198" s="1">
        <v>-0.5</v>
      </c>
    </row>
    <row r="199" spans="1:5" ht="12.75">
      <c r="A199" s="2"/>
      <c r="B199" s="2"/>
      <c r="C199" s="3"/>
      <c r="D199" s="1">
        <v>0.5</v>
      </c>
      <c r="E199" s="1">
        <v>-0.5</v>
      </c>
    </row>
    <row r="200" spans="1:5" ht="12.75">
      <c r="A200" s="2"/>
      <c r="B200" s="2"/>
      <c r="C200" s="3"/>
      <c r="D200" s="1">
        <v>0.5</v>
      </c>
      <c r="E200" s="1">
        <v>-0.5</v>
      </c>
    </row>
    <row r="201" spans="1:5" ht="12.75">
      <c r="A201" s="2"/>
      <c r="B201" s="2"/>
      <c r="C201" s="3"/>
      <c r="D201" s="1">
        <v>0.5</v>
      </c>
      <c r="E201" s="1">
        <v>-0.5</v>
      </c>
    </row>
    <row r="202" spans="1:5" ht="12.75">
      <c r="A202" s="2"/>
      <c r="B202" s="2"/>
      <c r="C202" s="3"/>
      <c r="D202" s="1">
        <v>0.5</v>
      </c>
      <c r="E202" s="1">
        <v>-0.5</v>
      </c>
    </row>
    <row r="203" spans="1:5" ht="12.75">
      <c r="A203" s="2"/>
      <c r="B203" s="2"/>
      <c r="C203" s="3"/>
      <c r="D203" s="1">
        <v>0.5</v>
      </c>
      <c r="E203" s="1">
        <v>-0.5</v>
      </c>
    </row>
    <row r="204" spans="1:5" ht="12.75">
      <c r="A204" s="2"/>
      <c r="B204" s="2"/>
      <c r="C204" s="3"/>
      <c r="D204" s="1">
        <v>0.5</v>
      </c>
      <c r="E204" s="1">
        <v>-0.5</v>
      </c>
    </row>
    <row r="205" spans="1:5" ht="12.75">
      <c r="A205" s="2"/>
      <c r="B205" s="2"/>
      <c r="C205" s="3"/>
      <c r="D205" s="1">
        <v>0.5</v>
      </c>
      <c r="E205" s="1">
        <v>-0.5</v>
      </c>
    </row>
    <row r="206" spans="1:5" ht="12.75">
      <c r="A206" s="2"/>
      <c r="B206" s="2"/>
      <c r="C206" s="3"/>
      <c r="D206" s="1">
        <v>0.5</v>
      </c>
      <c r="E206" s="1">
        <v>-0.5</v>
      </c>
    </row>
    <row r="207" spans="1:5" ht="12.75">
      <c r="A207" s="2"/>
      <c r="B207" s="2"/>
      <c r="C207" s="3"/>
      <c r="D207" s="1">
        <v>0.5</v>
      </c>
      <c r="E207" s="1">
        <v>-0.5</v>
      </c>
    </row>
    <row r="208" spans="1:5" ht="12.75">
      <c r="A208" s="2"/>
      <c r="B208" s="2"/>
      <c r="C208" s="3"/>
      <c r="D208" s="1">
        <v>0.5</v>
      </c>
      <c r="E208" s="1">
        <v>-0.5</v>
      </c>
    </row>
    <row r="209" spans="1:5" ht="12.75">
      <c r="A209" s="2"/>
      <c r="B209" s="2"/>
      <c r="C209" s="3"/>
      <c r="D209" s="1">
        <v>0.5</v>
      </c>
      <c r="E209" s="1">
        <v>-0.5</v>
      </c>
    </row>
    <row r="210" spans="1:5" ht="12.75">
      <c r="A210" s="2"/>
      <c r="B210" s="2"/>
      <c r="C210" s="3"/>
      <c r="D210" s="1">
        <v>0.5</v>
      </c>
      <c r="E210" s="1">
        <v>-0.5</v>
      </c>
    </row>
    <row r="211" spans="1:5" ht="12.75">
      <c r="A211" s="2"/>
      <c r="B211" s="2"/>
      <c r="C211" s="3"/>
      <c r="D211" s="1">
        <v>0.5</v>
      </c>
      <c r="E211" s="1">
        <v>-0.5</v>
      </c>
    </row>
    <row r="212" spans="1:5" ht="12.75">
      <c r="A212" s="2"/>
      <c r="B212" s="2"/>
      <c r="C212" s="3"/>
      <c r="D212" s="1">
        <v>0.5</v>
      </c>
      <c r="E212" s="1">
        <v>-0.5</v>
      </c>
    </row>
    <row r="213" spans="1:5" ht="12.75">
      <c r="A213" s="2"/>
      <c r="B213" s="2"/>
      <c r="C213" s="3"/>
      <c r="D213" s="1">
        <v>0.5</v>
      </c>
      <c r="E213" s="1">
        <v>-0.5</v>
      </c>
    </row>
    <row r="214" spans="1:5" ht="12.75">
      <c r="A214" s="2">
        <v>1967</v>
      </c>
      <c r="B214" s="2" t="s">
        <v>9</v>
      </c>
      <c r="C214" s="3">
        <v>-0.5</v>
      </c>
      <c r="D214" s="1">
        <v>0.5</v>
      </c>
      <c r="E214" s="1">
        <v>-0.5</v>
      </c>
    </row>
    <row r="215" spans="1:5" ht="12.75">
      <c r="A215" s="2">
        <v>1967</v>
      </c>
      <c r="B215" s="2" t="s">
        <v>10</v>
      </c>
      <c r="C215" s="3">
        <v>-0.5</v>
      </c>
      <c r="D215" s="1">
        <v>0.5</v>
      </c>
      <c r="E215" s="1">
        <v>-0.5</v>
      </c>
    </row>
    <row r="216" spans="1:5" ht="12.75">
      <c r="A216" s="2">
        <v>1967</v>
      </c>
      <c r="B216" s="2" t="s">
        <v>11</v>
      </c>
      <c r="C216" s="3">
        <v>-0.6</v>
      </c>
      <c r="D216" s="1">
        <v>0.5</v>
      </c>
      <c r="E216" s="1">
        <v>-0.5</v>
      </c>
    </row>
    <row r="217" spans="1:5" ht="12.75">
      <c r="A217" s="2">
        <v>1968</v>
      </c>
      <c r="B217" s="2" t="s">
        <v>0</v>
      </c>
      <c r="C217" s="3">
        <v>-0.7</v>
      </c>
      <c r="D217" s="1">
        <v>0.5</v>
      </c>
      <c r="E217" s="1">
        <v>-0.5</v>
      </c>
    </row>
    <row r="218" spans="1:5" ht="12.75">
      <c r="A218" s="2">
        <v>1968</v>
      </c>
      <c r="B218" s="2" t="s">
        <v>1</v>
      </c>
      <c r="C218" s="3">
        <v>-0.9</v>
      </c>
      <c r="D218" s="1">
        <v>0.5</v>
      </c>
      <c r="E218" s="1">
        <v>-0.5</v>
      </c>
    </row>
    <row r="219" spans="1:5" ht="12.75">
      <c r="A219" s="2">
        <v>1968</v>
      </c>
      <c r="B219" s="2" t="s">
        <v>2</v>
      </c>
      <c r="C219" s="3">
        <v>-0.8</v>
      </c>
      <c r="D219" s="1">
        <v>0.5</v>
      </c>
      <c r="E219" s="1">
        <v>-0.5</v>
      </c>
    </row>
    <row r="220" spans="1:5" ht="12.75">
      <c r="A220" s="2">
        <v>1968</v>
      </c>
      <c r="B220" s="2" t="s">
        <v>3</v>
      </c>
      <c r="C220" s="3">
        <v>-0.8</v>
      </c>
      <c r="D220" s="1">
        <v>0.5</v>
      </c>
      <c r="E220" s="1">
        <v>-0.5</v>
      </c>
    </row>
    <row r="221" spans="1:5" ht="12.75">
      <c r="A221" s="2"/>
      <c r="B221" s="2"/>
      <c r="C221" s="3"/>
      <c r="D221" s="1">
        <v>0.5</v>
      </c>
      <c r="E221" s="1">
        <v>-0.5</v>
      </c>
    </row>
    <row r="222" spans="1:5" ht="12.75">
      <c r="A222" s="2"/>
      <c r="B222" s="2"/>
      <c r="C222" s="3"/>
      <c r="D222" s="1">
        <v>0.5</v>
      </c>
      <c r="E222" s="1">
        <v>-0.5</v>
      </c>
    </row>
    <row r="223" spans="1:5" ht="12.75">
      <c r="A223" s="2"/>
      <c r="B223" s="2"/>
      <c r="C223" s="3"/>
      <c r="D223" s="1">
        <v>0.5</v>
      </c>
      <c r="E223" s="1">
        <v>-0.5</v>
      </c>
    </row>
    <row r="224" spans="1:5" ht="12.75">
      <c r="A224" s="2"/>
      <c r="B224" s="2"/>
      <c r="C224" s="3"/>
      <c r="D224" s="1">
        <v>0.5</v>
      </c>
      <c r="E224" s="1">
        <v>-0.5</v>
      </c>
    </row>
    <row r="225" spans="1:5" ht="12.75">
      <c r="A225" s="2"/>
      <c r="B225" s="2"/>
      <c r="C225" s="3"/>
      <c r="D225" s="1">
        <v>0.5</v>
      </c>
      <c r="E225" s="1">
        <v>-0.5</v>
      </c>
    </row>
    <row r="226" spans="1:5" ht="12.75">
      <c r="A226" s="2"/>
      <c r="B226" s="2"/>
      <c r="C226" s="3"/>
      <c r="D226" s="1">
        <v>0.5</v>
      </c>
      <c r="E226" s="1">
        <v>-0.5</v>
      </c>
    </row>
    <row r="227" spans="1:5" ht="12.75">
      <c r="A227" s="2">
        <v>1968</v>
      </c>
      <c r="B227" s="2" t="s">
        <v>10</v>
      </c>
      <c r="C227" s="3">
        <v>0.6</v>
      </c>
      <c r="D227" s="1">
        <v>0.5</v>
      </c>
      <c r="E227" s="1">
        <v>-0.5</v>
      </c>
    </row>
    <row r="228" spans="1:5" ht="12.75">
      <c r="A228" s="2">
        <v>1968</v>
      </c>
      <c r="B228" s="2" t="s">
        <v>11</v>
      </c>
      <c r="C228" s="3">
        <v>0.9</v>
      </c>
      <c r="D228" s="1">
        <v>0.5</v>
      </c>
      <c r="E228" s="1">
        <v>-0.5</v>
      </c>
    </row>
    <row r="229" spans="1:5" ht="12.75">
      <c r="A229" s="2">
        <v>1969</v>
      </c>
      <c r="B229" s="2" t="s">
        <v>0</v>
      </c>
      <c r="C229" s="3">
        <v>1</v>
      </c>
      <c r="D229" s="1">
        <v>0.5</v>
      </c>
      <c r="E229" s="1">
        <v>-0.5</v>
      </c>
    </row>
    <row r="230" spans="1:5" ht="12.75">
      <c r="A230" s="2">
        <v>1969</v>
      </c>
      <c r="B230" s="2" t="s">
        <v>1</v>
      </c>
      <c r="C230" s="3">
        <v>1</v>
      </c>
      <c r="D230" s="1">
        <v>0.5</v>
      </c>
      <c r="E230" s="1">
        <v>-0.5</v>
      </c>
    </row>
    <row r="231" spans="1:5" ht="12.75">
      <c r="A231" s="2">
        <v>1969</v>
      </c>
      <c r="B231" s="2" t="s">
        <v>2</v>
      </c>
      <c r="C231" s="3">
        <v>0.9</v>
      </c>
      <c r="D231" s="1">
        <v>0.5</v>
      </c>
      <c r="E231" s="1">
        <v>-0.5</v>
      </c>
    </row>
    <row r="232" spans="1:5" ht="12.75">
      <c r="A232" s="2">
        <v>1969</v>
      </c>
      <c r="B232" s="2" t="s">
        <v>3</v>
      </c>
      <c r="C232" s="3">
        <v>0.7</v>
      </c>
      <c r="D232" s="1">
        <v>0.5</v>
      </c>
      <c r="E232" s="1">
        <v>-0.5</v>
      </c>
    </row>
    <row r="233" spans="1:5" ht="12.75">
      <c r="A233" s="2">
        <v>1969</v>
      </c>
      <c r="B233" s="2" t="s">
        <v>4</v>
      </c>
      <c r="C233" s="3">
        <v>0.6</v>
      </c>
      <c r="D233" s="1">
        <v>0.5</v>
      </c>
      <c r="E233" s="1">
        <v>-0.5</v>
      </c>
    </row>
    <row r="234" spans="1:5" ht="12.75">
      <c r="A234" s="2"/>
      <c r="B234" s="2"/>
      <c r="C234" s="3"/>
      <c r="D234" s="1">
        <v>0.5</v>
      </c>
      <c r="E234" s="1">
        <v>-0.5</v>
      </c>
    </row>
    <row r="235" spans="1:5" ht="12.75">
      <c r="A235" s="2"/>
      <c r="B235" s="2"/>
      <c r="C235" s="3"/>
      <c r="D235" s="1">
        <v>0.5</v>
      </c>
      <c r="E235" s="1">
        <v>-0.5</v>
      </c>
    </row>
    <row r="236" spans="1:5" ht="12.75">
      <c r="A236" s="2"/>
      <c r="B236" s="2"/>
      <c r="C236" s="3"/>
      <c r="D236" s="1">
        <v>0.5</v>
      </c>
      <c r="E236" s="1">
        <v>-0.5</v>
      </c>
    </row>
    <row r="237" spans="1:5" ht="12.75">
      <c r="A237" s="2">
        <v>1969</v>
      </c>
      <c r="B237" s="2" t="s">
        <v>8</v>
      </c>
      <c r="C237" s="3">
        <v>0.6</v>
      </c>
      <c r="D237" s="1">
        <v>0.5</v>
      </c>
      <c r="E237" s="1">
        <v>-0.5</v>
      </c>
    </row>
    <row r="238" spans="1:5" ht="12.75">
      <c r="A238" s="2">
        <v>1969</v>
      </c>
      <c r="B238" s="2" t="s">
        <v>9</v>
      </c>
      <c r="C238" s="3">
        <v>0.7</v>
      </c>
      <c r="D238" s="1">
        <v>0.5</v>
      </c>
      <c r="E238" s="1">
        <v>-0.5</v>
      </c>
    </row>
    <row r="239" spans="1:5" ht="12.75">
      <c r="A239" s="2">
        <v>1969</v>
      </c>
      <c r="B239" s="2" t="s">
        <v>10</v>
      </c>
      <c r="C239" s="3">
        <v>0.7</v>
      </c>
      <c r="D239" s="1">
        <v>0.5</v>
      </c>
      <c r="E239" s="1">
        <v>-0.5</v>
      </c>
    </row>
    <row r="240" spans="1:5" ht="12.75">
      <c r="A240" s="2">
        <v>1969</v>
      </c>
      <c r="B240" s="2" t="s">
        <v>11</v>
      </c>
      <c r="C240" s="3">
        <v>0.6</v>
      </c>
      <c r="D240" s="1">
        <v>0.5</v>
      </c>
      <c r="E240" s="1">
        <v>-0.5</v>
      </c>
    </row>
    <row r="241" spans="1:5" ht="12.75">
      <c r="A241" s="2">
        <v>1970</v>
      </c>
      <c r="B241" s="2" t="s">
        <v>0</v>
      </c>
      <c r="C241" s="3">
        <v>0.5</v>
      </c>
      <c r="D241" s="1">
        <v>0.5</v>
      </c>
      <c r="E241" s="1">
        <v>-0.5</v>
      </c>
    </row>
    <row r="242" spans="1:5" ht="12.75">
      <c r="A242" s="2"/>
      <c r="B242" s="2"/>
      <c r="C242" s="3"/>
      <c r="D242" s="1">
        <v>0.5</v>
      </c>
      <c r="E242" s="1">
        <v>-0.5</v>
      </c>
    </row>
    <row r="243" spans="1:5" ht="12.75">
      <c r="A243" s="2"/>
      <c r="B243" s="2"/>
      <c r="C243" s="3"/>
      <c r="D243" s="1">
        <v>0.5</v>
      </c>
      <c r="E243" s="1">
        <v>-0.5</v>
      </c>
    </row>
    <row r="244" spans="1:5" ht="12.75">
      <c r="A244" s="2"/>
      <c r="B244" s="2"/>
      <c r="C244" s="3"/>
      <c r="D244" s="1">
        <v>0.5</v>
      </c>
      <c r="E244" s="1">
        <v>-0.5</v>
      </c>
    </row>
    <row r="245" spans="1:5" ht="12.75">
      <c r="A245" s="2"/>
      <c r="B245" s="2"/>
      <c r="C245" s="3"/>
      <c r="D245" s="1">
        <v>0.5</v>
      </c>
      <c r="E245" s="1">
        <v>-0.5</v>
      </c>
    </row>
    <row r="246" spans="1:5" ht="12.75">
      <c r="A246" s="2"/>
      <c r="B246" s="2"/>
      <c r="C246" s="3"/>
      <c r="D246" s="1">
        <v>0.5</v>
      </c>
      <c r="E246" s="1">
        <v>-0.5</v>
      </c>
    </row>
    <row r="247" spans="1:5" ht="12.75">
      <c r="A247" s="2">
        <v>1970</v>
      </c>
      <c r="B247" s="2" t="s">
        <v>6</v>
      </c>
      <c r="C247" s="3">
        <v>-0.6</v>
      </c>
      <c r="D247" s="1">
        <v>0.5</v>
      </c>
      <c r="E247" s="1">
        <v>-0.5</v>
      </c>
    </row>
    <row r="248" spans="1:5" ht="12.75">
      <c r="A248" s="2">
        <v>1970</v>
      </c>
      <c r="B248" s="2" t="s">
        <v>7</v>
      </c>
      <c r="C248" s="3">
        <v>-0.8</v>
      </c>
      <c r="D248" s="1">
        <v>0.5</v>
      </c>
      <c r="E248" s="1">
        <v>-0.5</v>
      </c>
    </row>
    <row r="249" spans="1:5" ht="12.75">
      <c r="A249" s="2">
        <v>1970</v>
      </c>
      <c r="B249" s="2" t="s">
        <v>8</v>
      </c>
      <c r="C249" s="3">
        <v>-0.8</v>
      </c>
      <c r="D249" s="1">
        <v>0.5</v>
      </c>
      <c r="E249" s="1">
        <v>-0.5</v>
      </c>
    </row>
    <row r="250" spans="1:5" ht="12.75">
      <c r="A250" s="2">
        <v>1970</v>
      </c>
      <c r="B250" s="2" t="s">
        <v>9</v>
      </c>
      <c r="C250" s="3">
        <v>-0.8</v>
      </c>
      <c r="D250" s="1">
        <v>0.5</v>
      </c>
      <c r="E250" s="1">
        <v>-0.5</v>
      </c>
    </row>
    <row r="251" spans="1:5" ht="12.75">
      <c r="A251" s="2">
        <v>1970</v>
      </c>
      <c r="B251" s="2" t="s">
        <v>10</v>
      </c>
      <c r="C251" s="3">
        <v>-0.9</v>
      </c>
      <c r="D251" s="1">
        <v>0.5</v>
      </c>
      <c r="E251" s="1">
        <v>-0.5</v>
      </c>
    </row>
    <row r="252" spans="1:5" ht="12.75">
      <c r="A252" s="2">
        <v>1970</v>
      </c>
      <c r="B252" s="2" t="s">
        <v>11</v>
      </c>
      <c r="C252" s="3">
        <v>-1.2</v>
      </c>
      <c r="D252" s="1">
        <v>0.5</v>
      </c>
      <c r="E252" s="1">
        <v>-0.5</v>
      </c>
    </row>
    <row r="253" spans="1:5" ht="12.75">
      <c r="A253" s="2">
        <v>1971</v>
      </c>
      <c r="B253" s="2" t="s">
        <v>0</v>
      </c>
      <c r="C253" s="3">
        <v>-1.4</v>
      </c>
      <c r="D253" s="1">
        <v>0.5</v>
      </c>
      <c r="E253" s="1">
        <v>-0.5</v>
      </c>
    </row>
    <row r="254" spans="1:5" ht="12.75">
      <c r="A254" s="2">
        <v>1971</v>
      </c>
      <c r="B254" s="2" t="s">
        <v>1</v>
      </c>
      <c r="C254" s="3">
        <v>-1.4</v>
      </c>
      <c r="D254" s="1">
        <v>0.5</v>
      </c>
      <c r="E254" s="1">
        <v>-0.5</v>
      </c>
    </row>
    <row r="255" spans="1:5" ht="12.75">
      <c r="A255" s="2">
        <v>1971</v>
      </c>
      <c r="B255" s="2" t="s">
        <v>2</v>
      </c>
      <c r="C255" s="3">
        <v>-1.2</v>
      </c>
      <c r="D255" s="1">
        <v>0.5</v>
      </c>
      <c r="E255" s="1">
        <v>-0.5</v>
      </c>
    </row>
    <row r="256" spans="1:5" ht="12.75">
      <c r="A256" s="2">
        <v>1971</v>
      </c>
      <c r="B256" s="2" t="s">
        <v>3</v>
      </c>
      <c r="C256" s="3">
        <v>-1</v>
      </c>
      <c r="D256" s="1">
        <v>0.5</v>
      </c>
      <c r="E256" s="1">
        <v>-0.5</v>
      </c>
    </row>
    <row r="257" spans="1:5" ht="12.75">
      <c r="A257" s="2">
        <v>1971</v>
      </c>
      <c r="B257" s="2" t="s">
        <v>4</v>
      </c>
      <c r="C257" s="3">
        <v>-0.8</v>
      </c>
      <c r="D257" s="1">
        <v>0.5</v>
      </c>
      <c r="E257" s="1">
        <v>-0.5</v>
      </c>
    </row>
    <row r="258" spans="1:5" ht="12.75">
      <c r="A258" s="2">
        <v>1971</v>
      </c>
      <c r="B258" s="2" t="s">
        <v>5</v>
      </c>
      <c r="C258" s="3">
        <v>-0.8</v>
      </c>
      <c r="D258" s="1">
        <v>0.5</v>
      </c>
      <c r="E258" s="1">
        <v>-0.5</v>
      </c>
    </row>
    <row r="259" spans="1:5" ht="12.75">
      <c r="A259" s="2">
        <v>1971</v>
      </c>
      <c r="B259" s="2" t="s">
        <v>6</v>
      </c>
      <c r="C259" s="3">
        <v>-0.8</v>
      </c>
      <c r="D259" s="1">
        <v>0.5</v>
      </c>
      <c r="E259" s="1">
        <v>-0.5</v>
      </c>
    </row>
    <row r="260" spans="1:5" ht="12.75">
      <c r="A260" s="2">
        <v>1971</v>
      </c>
      <c r="B260" s="2" t="s">
        <v>7</v>
      </c>
      <c r="C260" s="3">
        <v>-0.8</v>
      </c>
      <c r="D260" s="1">
        <v>0.5</v>
      </c>
      <c r="E260" s="1">
        <v>-0.5</v>
      </c>
    </row>
    <row r="261" spans="1:5" ht="12.75">
      <c r="A261" s="2">
        <v>1971</v>
      </c>
      <c r="B261" s="2" t="s">
        <v>8</v>
      </c>
      <c r="C261" s="3">
        <v>-0.9</v>
      </c>
      <c r="D261" s="1">
        <v>0.5</v>
      </c>
      <c r="E261" s="1">
        <v>-0.5</v>
      </c>
    </row>
    <row r="262" spans="1:5" ht="12.75">
      <c r="A262" s="2">
        <v>1971</v>
      </c>
      <c r="B262" s="2" t="s">
        <v>9</v>
      </c>
      <c r="C262" s="3">
        <v>-0.9</v>
      </c>
      <c r="D262" s="1">
        <v>0.5</v>
      </c>
      <c r="E262" s="1">
        <v>-0.5</v>
      </c>
    </row>
    <row r="263" spans="1:5" ht="12.75">
      <c r="A263" s="2">
        <v>1971</v>
      </c>
      <c r="B263" s="2" t="s">
        <v>10</v>
      </c>
      <c r="C263" s="3">
        <v>-1</v>
      </c>
      <c r="D263" s="1">
        <v>0.5</v>
      </c>
      <c r="E263" s="1">
        <v>-0.5</v>
      </c>
    </row>
    <row r="264" spans="1:5" ht="12.75">
      <c r="A264" s="2">
        <v>1971</v>
      </c>
      <c r="B264" s="2" t="s">
        <v>11</v>
      </c>
      <c r="C264" s="3">
        <v>-0.9</v>
      </c>
      <c r="D264" s="1">
        <v>0.5</v>
      </c>
      <c r="E264" s="1">
        <v>-0.5</v>
      </c>
    </row>
    <row r="265" spans="1:5" ht="12.75">
      <c r="A265" s="2">
        <v>1972</v>
      </c>
      <c r="B265" s="2" t="s">
        <v>0</v>
      </c>
      <c r="C265" s="3">
        <v>-0.7</v>
      </c>
      <c r="D265" s="1">
        <v>0.5</v>
      </c>
      <c r="E265" s="1">
        <v>-0.5</v>
      </c>
    </row>
    <row r="266" spans="1:5" ht="12.75">
      <c r="A266" s="2"/>
      <c r="B266" s="2"/>
      <c r="C266" s="3"/>
      <c r="D266" s="1">
        <v>0.5</v>
      </c>
      <c r="E266" s="1">
        <v>-0.5</v>
      </c>
    </row>
    <row r="267" spans="1:5" ht="12.75">
      <c r="A267" s="2"/>
      <c r="B267" s="2"/>
      <c r="C267" s="3"/>
      <c r="D267" s="1">
        <v>0.5</v>
      </c>
      <c r="E267" s="1">
        <v>-0.5</v>
      </c>
    </row>
    <row r="268" spans="1:5" ht="12.75">
      <c r="A268" s="2"/>
      <c r="B268" s="2"/>
      <c r="C268" s="3"/>
      <c r="D268" s="1">
        <v>0.5</v>
      </c>
      <c r="E268" s="1">
        <v>-0.5</v>
      </c>
    </row>
    <row r="269" spans="1:5" ht="12.75">
      <c r="A269" s="2">
        <v>1972</v>
      </c>
      <c r="B269" s="2" t="s">
        <v>4</v>
      </c>
      <c r="C269" s="3">
        <v>0.5</v>
      </c>
      <c r="D269" s="1">
        <v>0.5</v>
      </c>
      <c r="E269" s="1">
        <v>-0.5</v>
      </c>
    </row>
    <row r="270" spans="1:5" ht="12.75">
      <c r="A270" s="2">
        <v>1972</v>
      </c>
      <c r="B270" s="2" t="s">
        <v>5</v>
      </c>
      <c r="C270" s="3">
        <v>0.8</v>
      </c>
      <c r="D270" s="1">
        <v>0.5</v>
      </c>
      <c r="E270" s="1">
        <v>-0.5</v>
      </c>
    </row>
    <row r="271" spans="1:5" ht="12.75">
      <c r="A271" s="2">
        <v>1972</v>
      </c>
      <c r="B271" s="2" t="s">
        <v>6</v>
      </c>
      <c r="C271" s="3">
        <v>1.1</v>
      </c>
      <c r="D271" s="1">
        <v>0.5</v>
      </c>
      <c r="E271" s="1">
        <v>-0.5</v>
      </c>
    </row>
    <row r="272" spans="1:5" ht="12.75">
      <c r="A272" s="2">
        <v>1972</v>
      </c>
      <c r="B272" s="2" t="s">
        <v>7</v>
      </c>
      <c r="C272" s="3">
        <v>1.3</v>
      </c>
      <c r="D272" s="1">
        <v>0.5</v>
      </c>
      <c r="E272" s="1">
        <v>-0.5</v>
      </c>
    </row>
    <row r="273" spans="1:5" ht="12.75">
      <c r="A273" s="2">
        <v>1972</v>
      </c>
      <c r="B273" s="2" t="s">
        <v>8</v>
      </c>
      <c r="C273" s="3">
        <v>1.5</v>
      </c>
      <c r="D273" s="1">
        <v>0.5</v>
      </c>
      <c r="E273" s="1">
        <v>-0.5</v>
      </c>
    </row>
    <row r="274" spans="1:5" ht="12.75">
      <c r="A274" s="2">
        <v>1972</v>
      </c>
      <c r="B274" s="2" t="s">
        <v>9</v>
      </c>
      <c r="C274" s="3">
        <v>1.8</v>
      </c>
      <c r="D274" s="1">
        <v>0.5</v>
      </c>
      <c r="E274" s="1">
        <v>-0.5</v>
      </c>
    </row>
    <row r="275" spans="1:5" ht="12.75">
      <c r="A275" s="2">
        <v>1972</v>
      </c>
      <c r="B275" s="2" t="s">
        <v>10</v>
      </c>
      <c r="C275" s="3">
        <v>2</v>
      </c>
      <c r="D275" s="1">
        <v>0.5</v>
      </c>
      <c r="E275" s="1">
        <v>-0.5</v>
      </c>
    </row>
    <row r="276" spans="1:5" ht="12.75">
      <c r="A276" s="2">
        <v>1972</v>
      </c>
      <c r="B276" s="2" t="s">
        <v>11</v>
      </c>
      <c r="C276" s="3">
        <v>2.1</v>
      </c>
      <c r="D276" s="1">
        <v>0.5</v>
      </c>
      <c r="E276" s="1">
        <v>-0.5</v>
      </c>
    </row>
    <row r="277" spans="1:5" ht="12.75">
      <c r="A277" s="2">
        <v>1973</v>
      </c>
      <c r="B277" s="2" t="s">
        <v>0</v>
      </c>
      <c r="C277" s="3">
        <v>1.8</v>
      </c>
      <c r="D277" s="1">
        <v>0.5</v>
      </c>
      <c r="E277" s="1">
        <v>-0.5</v>
      </c>
    </row>
    <row r="278" spans="1:5" ht="12.75">
      <c r="A278" s="2">
        <v>1973</v>
      </c>
      <c r="B278" s="2" t="s">
        <v>1</v>
      </c>
      <c r="C278" s="3">
        <v>1.2</v>
      </c>
      <c r="D278" s="1">
        <v>0.5</v>
      </c>
      <c r="E278" s="1">
        <v>-0.5</v>
      </c>
    </row>
    <row r="279" spans="1:5" ht="12.75">
      <c r="A279" s="2">
        <v>1973</v>
      </c>
      <c r="B279" s="2" t="s">
        <v>2</v>
      </c>
      <c r="C279" s="3">
        <v>0.5</v>
      </c>
      <c r="D279" s="1">
        <v>0.5</v>
      </c>
      <c r="E279" s="1">
        <v>-0.5</v>
      </c>
    </row>
    <row r="280" spans="1:5" ht="12.75">
      <c r="A280" s="2"/>
      <c r="B280" s="2"/>
      <c r="C280" s="3"/>
      <c r="D280" s="1">
        <v>0.5</v>
      </c>
      <c r="E280" s="1">
        <v>-0.5</v>
      </c>
    </row>
    <row r="281" spans="1:5" ht="12.75">
      <c r="A281" s="2">
        <v>1973</v>
      </c>
      <c r="B281" s="2" t="s">
        <v>4</v>
      </c>
      <c r="C281" s="3">
        <v>-0.5</v>
      </c>
      <c r="D281" s="1">
        <v>0.5</v>
      </c>
      <c r="E281" s="1">
        <v>-0.5</v>
      </c>
    </row>
    <row r="282" spans="1:5" ht="12.75">
      <c r="A282" s="2">
        <v>1973</v>
      </c>
      <c r="B282" s="2" t="s">
        <v>5</v>
      </c>
      <c r="C282" s="3">
        <v>-0.8</v>
      </c>
      <c r="D282" s="1">
        <v>0.5</v>
      </c>
      <c r="E282" s="1">
        <v>-0.5</v>
      </c>
    </row>
    <row r="283" spans="1:5" ht="12.75">
      <c r="A283" s="2">
        <v>1973</v>
      </c>
      <c r="B283" s="2" t="s">
        <v>6</v>
      </c>
      <c r="C283" s="3">
        <v>-1.1</v>
      </c>
      <c r="D283" s="1">
        <v>0.5</v>
      </c>
      <c r="E283" s="1">
        <v>-0.5</v>
      </c>
    </row>
    <row r="284" spans="1:5" ht="12.75">
      <c r="A284" s="2">
        <v>1973</v>
      </c>
      <c r="B284" s="2" t="s">
        <v>7</v>
      </c>
      <c r="C284" s="3">
        <v>-1.3</v>
      </c>
      <c r="D284" s="1">
        <v>0.5</v>
      </c>
      <c r="E284" s="1">
        <v>-0.5</v>
      </c>
    </row>
    <row r="285" spans="1:5" ht="12.75">
      <c r="A285" s="2">
        <v>1973</v>
      </c>
      <c r="B285" s="2" t="s">
        <v>8</v>
      </c>
      <c r="C285" s="3">
        <v>-1.4</v>
      </c>
      <c r="D285" s="1">
        <v>0.5</v>
      </c>
      <c r="E285" s="1">
        <v>-0.5</v>
      </c>
    </row>
    <row r="286" spans="1:5" ht="12.75">
      <c r="A286" s="2">
        <v>1973</v>
      </c>
      <c r="B286" s="2" t="s">
        <v>9</v>
      </c>
      <c r="C286" s="3">
        <v>-1.7</v>
      </c>
      <c r="D286" s="1">
        <v>0.5</v>
      </c>
      <c r="E286" s="1">
        <v>-0.5</v>
      </c>
    </row>
    <row r="287" spans="1:5" ht="12.75">
      <c r="A287" s="2">
        <v>1973</v>
      </c>
      <c r="B287" s="2" t="s">
        <v>10</v>
      </c>
      <c r="C287" s="3">
        <v>-1.9</v>
      </c>
      <c r="D287" s="1">
        <v>0.5</v>
      </c>
      <c r="E287" s="1">
        <v>-0.5</v>
      </c>
    </row>
    <row r="288" spans="1:5" ht="12.75">
      <c r="A288" s="2">
        <v>1973</v>
      </c>
      <c r="B288" s="2" t="s">
        <v>11</v>
      </c>
      <c r="C288" s="3">
        <v>-2</v>
      </c>
      <c r="D288" s="1">
        <v>0.5</v>
      </c>
      <c r="E288" s="1">
        <v>-0.5</v>
      </c>
    </row>
    <row r="289" spans="1:5" ht="12.75">
      <c r="A289" s="2">
        <v>1974</v>
      </c>
      <c r="B289" s="2" t="s">
        <v>0</v>
      </c>
      <c r="C289" s="3">
        <v>-1.8</v>
      </c>
      <c r="D289" s="1">
        <v>0.5</v>
      </c>
      <c r="E289" s="1">
        <v>-0.5</v>
      </c>
    </row>
    <row r="290" spans="1:5" ht="12.75">
      <c r="A290" s="2">
        <v>1974</v>
      </c>
      <c r="B290" s="2" t="s">
        <v>1</v>
      </c>
      <c r="C290" s="3">
        <v>-1.6</v>
      </c>
      <c r="D290" s="1">
        <v>0.5</v>
      </c>
      <c r="E290" s="1">
        <v>-0.5</v>
      </c>
    </row>
    <row r="291" spans="1:5" ht="12.75">
      <c r="A291" s="2">
        <v>1974</v>
      </c>
      <c r="B291" s="2" t="s">
        <v>2</v>
      </c>
      <c r="C291" s="3">
        <v>-1.2</v>
      </c>
      <c r="D291" s="1">
        <v>0.5</v>
      </c>
      <c r="E291" s="1">
        <v>-0.5</v>
      </c>
    </row>
    <row r="292" spans="1:5" ht="12.75">
      <c r="A292" s="2">
        <v>1974</v>
      </c>
      <c r="B292" s="2" t="s">
        <v>3</v>
      </c>
      <c r="C292" s="3">
        <v>-1.1</v>
      </c>
      <c r="D292" s="1">
        <v>0.5</v>
      </c>
      <c r="E292" s="1">
        <v>-0.5</v>
      </c>
    </row>
    <row r="293" spans="1:5" ht="12.75">
      <c r="A293" s="2">
        <v>1974</v>
      </c>
      <c r="B293" s="2" t="s">
        <v>4</v>
      </c>
      <c r="C293" s="3">
        <v>-0.9</v>
      </c>
      <c r="D293" s="1">
        <v>0.5</v>
      </c>
      <c r="E293" s="1">
        <v>-0.5</v>
      </c>
    </row>
    <row r="294" spans="1:5" ht="12.75">
      <c r="A294" s="2">
        <v>1974</v>
      </c>
      <c r="B294" s="2" t="s">
        <v>5</v>
      </c>
      <c r="C294" s="3">
        <v>-0.7</v>
      </c>
      <c r="D294" s="1">
        <v>0.5</v>
      </c>
      <c r="E294" s="1">
        <v>-0.5</v>
      </c>
    </row>
    <row r="295" spans="1:5" ht="12.75">
      <c r="A295" s="2">
        <v>1974</v>
      </c>
      <c r="B295" s="2" t="s">
        <v>6</v>
      </c>
      <c r="C295" s="3">
        <v>-0.5</v>
      </c>
      <c r="D295" s="1">
        <v>0.5</v>
      </c>
      <c r="E295" s="1">
        <v>-0.5</v>
      </c>
    </row>
    <row r="296" spans="1:5" ht="12.75">
      <c r="A296" s="2"/>
      <c r="B296" s="2"/>
      <c r="C296" s="3"/>
      <c r="D296" s="1">
        <v>0.5</v>
      </c>
      <c r="E296" s="1">
        <v>-0.5</v>
      </c>
    </row>
    <row r="297" spans="1:5" ht="12.75">
      <c r="A297" s="2">
        <v>1974</v>
      </c>
      <c r="B297" s="2" t="s">
        <v>8</v>
      </c>
      <c r="C297" s="3">
        <v>-0.5</v>
      </c>
      <c r="D297" s="1">
        <v>0.5</v>
      </c>
      <c r="E297" s="1">
        <v>-0.5</v>
      </c>
    </row>
    <row r="298" spans="1:5" ht="12.75">
      <c r="A298" s="2">
        <v>1974</v>
      </c>
      <c r="B298" s="2" t="s">
        <v>9</v>
      </c>
      <c r="C298" s="3">
        <v>-0.7</v>
      </c>
      <c r="D298" s="1">
        <v>0.5</v>
      </c>
      <c r="E298" s="1">
        <v>-0.5</v>
      </c>
    </row>
    <row r="299" spans="1:5" ht="12.75">
      <c r="A299" s="2">
        <v>1974</v>
      </c>
      <c r="B299" s="2" t="s">
        <v>10</v>
      </c>
      <c r="C299" s="3">
        <v>-0.8</v>
      </c>
      <c r="D299" s="1">
        <v>0.5</v>
      </c>
      <c r="E299" s="1">
        <v>-0.5</v>
      </c>
    </row>
    <row r="300" spans="1:5" ht="12.75">
      <c r="A300" s="2">
        <v>1974</v>
      </c>
      <c r="B300" s="2" t="s">
        <v>11</v>
      </c>
      <c r="C300" s="3">
        <v>-0.7</v>
      </c>
      <c r="D300" s="1">
        <v>0.5</v>
      </c>
      <c r="E300" s="1">
        <v>-0.5</v>
      </c>
    </row>
    <row r="301" spans="1:5" ht="12.75">
      <c r="A301" s="2">
        <v>1975</v>
      </c>
      <c r="B301" s="2" t="s">
        <v>0</v>
      </c>
      <c r="C301" s="3">
        <v>-0.6</v>
      </c>
      <c r="D301" s="1">
        <v>0.5</v>
      </c>
      <c r="E301" s="1">
        <v>-0.5</v>
      </c>
    </row>
    <row r="302" spans="1:5" ht="12.75">
      <c r="A302" s="2">
        <v>1975</v>
      </c>
      <c r="B302" s="2" t="s">
        <v>1</v>
      </c>
      <c r="C302" s="3">
        <v>-0.6</v>
      </c>
      <c r="D302" s="1">
        <v>0.5</v>
      </c>
      <c r="E302" s="1">
        <v>-0.5</v>
      </c>
    </row>
    <row r="303" spans="1:5" ht="12.75">
      <c r="A303" s="2">
        <v>1975</v>
      </c>
      <c r="B303" s="2" t="s">
        <v>2</v>
      </c>
      <c r="C303" s="3">
        <v>-0.7</v>
      </c>
      <c r="D303" s="1">
        <v>0.5</v>
      </c>
      <c r="E303" s="1">
        <v>-0.5</v>
      </c>
    </row>
    <row r="304" spans="1:5" ht="12.75">
      <c r="A304" s="2">
        <v>1975</v>
      </c>
      <c r="B304" s="2" t="s">
        <v>3</v>
      </c>
      <c r="C304" s="3">
        <v>-0.8</v>
      </c>
      <c r="D304" s="1">
        <v>0.5</v>
      </c>
      <c r="E304" s="1">
        <v>-0.5</v>
      </c>
    </row>
    <row r="305" spans="1:5" ht="12.75">
      <c r="A305" s="2">
        <v>1975</v>
      </c>
      <c r="B305" s="2" t="s">
        <v>4</v>
      </c>
      <c r="C305" s="3">
        <v>-1</v>
      </c>
      <c r="D305" s="1">
        <v>0.5</v>
      </c>
      <c r="E305" s="1">
        <v>-0.5</v>
      </c>
    </row>
    <row r="306" spans="1:5" ht="12.75">
      <c r="A306" s="2">
        <v>1975</v>
      </c>
      <c r="B306" s="2" t="s">
        <v>5</v>
      </c>
      <c r="C306" s="3">
        <v>-1.1</v>
      </c>
      <c r="D306" s="1">
        <v>0.5</v>
      </c>
      <c r="E306" s="1">
        <v>-0.5</v>
      </c>
    </row>
    <row r="307" spans="1:5" ht="12.75">
      <c r="A307" s="2">
        <v>1975</v>
      </c>
      <c r="B307" s="2" t="s">
        <v>6</v>
      </c>
      <c r="C307" s="3">
        <v>-1.3</v>
      </c>
      <c r="D307" s="1">
        <v>0.5</v>
      </c>
      <c r="E307" s="1">
        <v>-0.5</v>
      </c>
    </row>
    <row r="308" spans="1:5" ht="12.75">
      <c r="A308" s="2">
        <v>1975</v>
      </c>
      <c r="B308" s="2" t="s">
        <v>7</v>
      </c>
      <c r="C308" s="3">
        <v>-1.4</v>
      </c>
      <c r="D308" s="1">
        <v>0.5</v>
      </c>
      <c r="E308" s="1">
        <v>-0.5</v>
      </c>
    </row>
    <row r="309" spans="1:5" ht="12.75">
      <c r="A309" s="2">
        <v>1975</v>
      </c>
      <c r="B309" s="2" t="s">
        <v>8</v>
      </c>
      <c r="C309" s="3">
        <v>-1.6</v>
      </c>
      <c r="D309" s="1">
        <v>0.5</v>
      </c>
      <c r="E309" s="1">
        <v>-0.5</v>
      </c>
    </row>
    <row r="310" spans="1:5" ht="12.75">
      <c r="A310" s="2">
        <v>1975</v>
      </c>
      <c r="B310" s="2" t="s">
        <v>9</v>
      </c>
      <c r="C310" s="3">
        <v>-1.6</v>
      </c>
      <c r="D310" s="1">
        <v>0.5</v>
      </c>
      <c r="E310" s="1">
        <v>-0.5</v>
      </c>
    </row>
    <row r="311" spans="1:5" ht="12.75">
      <c r="A311" s="2">
        <v>1975</v>
      </c>
      <c r="B311" s="2" t="s">
        <v>10</v>
      </c>
      <c r="C311" s="3">
        <v>-1.7</v>
      </c>
      <c r="D311" s="1">
        <v>0.5</v>
      </c>
      <c r="E311" s="1">
        <v>-0.5</v>
      </c>
    </row>
    <row r="312" spans="1:5" ht="12.75">
      <c r="A312" s="2">
        <v>1975</v>
      </c>
      <c r="B312" s="2" t="s">
        <v>11</v>
      </c>
      <c r="C312" s="3">
        <v>-1.8</v>
      </c>
      <c r="D312" s="1">
        <v>0.5</v>
      </c>
      <c r="E312" s="1">
        <v>-0.5</v>
      </c>
    </row>
    <row r="313" spans="1:5" ht="12.75">
      <c r="A313" s="2">
        <v>1976</v>
      </c>
      <c r="B313" s="2" t="s">
        <v>0</v>
      </c>
      <c r="C313" s="3">
        <v>-1.6</v>
      </c>
      <c r="D313" s="1">
        <v>0.5</v>
      </c>
      <c r="E313" s="1">
        <v>-0.5</v>
      </c>
    </row>
    <row r="314" spans="1:5" ht="12.75">
      <c r="A314" s="2">
        <v>1976</v>
      </c>
      <c r="B314" s="2" t="s">
        <v>1</v>
      </c>
      <c r="C314" s="3">
        <v>-1.2</v>
      </c>
      <c r="D314" s="1">
        <v>0.5</v>
      </c>
      <c r="E314" s="1">
        <v>-0.5</v>
      </c>
    </row>
    <row r="315" spans="1:5" ht="12.75">
      <c r="A315" s="2">
        <v>1976</v>
      </c>
      <c r="B315" s="2" t="s">
        <v>2</v>
      </c>
      <c r="C315" s="3">
        <v>-0.9</v>
      </c>
      <c r="D315" s="1">
        <v>0.5</v>
      </c>
      <c r="E315" s="1">
        <v>-0.5</v>
      </c>
    </row>
    <row r="316" spans="1:5" ht="12.75">
      <c r="A316" s="2">
        <v>1976</v>
      </c>
      <c r="B316" s="2" t="s">
        <v>3</v>
      </c>
      <c r="C316" s="3">
        <v>-0.7</v>
      </c>
      <c r="D316" s="1">
        <v>0.5</v>
      </c>
      <c r="E316" s="1">
        <v>-0.5</v>
      </c>
    </row>
    <row r="317" spans="1:5" ht="12.75">
      <c r="A317" s="2">
        <v>1976</v>
      </c>
      <c r="B317" s="2" t="s">
        <v>4</v>
      </c>
      <c r="C317" s="3">
        <v>-0.5</v>
      </c>
      <c r="D317" s="1">
        <v>0.5</v>
      </c>
      <c r="E317" s="1">
        <v>-0.5</v>
      </c>
    </row>
    <row r="318" spans="1:5" ht="12.75">
      <c r="A318" s="2"/>
      <c r="B318" s="2"/>
      <c r="C318" s="3"/>
      <c r="D318" s="1">
        <v>0.5</v>
      </c>
      <c r="E318" s="1">
        <v>-0.5</v>
      </c>
    </row>
    <row r="319" spans="1:5" ht="12.75">
      <c r="A319" s="2"/>
      <c r="B319" s="2"/>
      <c r="C319" s="3"/>
      <c r="D319" s="1">
        <v>0.5</v>
      </c>
      <c r="E319" s="1">
        <v>-0.5</v>
      </c>
    </row>
    <row r="320" spans="1:5" ht="12.75">
      <c r="A320" s="2"/>
      <c r="B320" s="2"/>
      <c r="C320" s="3"/>
      <c r="D320" s="1">
        <v>0.5</v>
      </c>
      <c r="E320" s="1">
        <v>-0.5</v>
      </c>
    </row>
    <row r="321" spans="1:5" ht="12.75">
      <c r="A321" s="2">
        <v>1976</v>
      </c>
      <c r="B321" s="2" t="s">
        <v>8</v>
      </c>
      <c r="C321" s="3">
        <v>0.5</v>
      </c>
      <c r="D321" s="1">
        <v>0.5</v>
      </c>
      <c r="E321" s="1">
        <v>-0.5</v>
      </c>
    </row>
    <row r="322" spans="1:5" ht="12.75">
      <c r="A322" s="2">
        <v>1976</v>
      </c>
      <c r="B322" s="2" t="s">
        <v>9</v>
      </c>
      <c r="C322" s="3">
        <v>0.7</v>
      </c>
      <c r="D322" s="1">
        <v>0.5</v>
      </c>
      <c r="E322" s="1">
        <v>-0.5</v>
      </c>
    </row>
    <row r="323" spans="1:5" ht="12.75">
      <c r="A323" s="2">
        <v>1976</v>
      </c>
      <c r="B323" s="2" t="s">
        <v>10</v>
      </c>
      <c r="C323" s="3">
        <v>0.8</v>
      </c>
      <c r="D323" s="1">
        <v>0.5</v>
      </c>
      <c r="E323" s="1">
        <v>-0.5</v>
      </c>
    </row>
    <row r="324" spans="1:5" ht="12.75">
      <c r="A324" s="2">
        <v>1976</v>
      </c>
      <c r="B324" s="2" t="s">
        <v>11</v>
      </c>
      <c r="C324" s="3">
        <v>0.8</v>
      </c>
      <c r="D324" s="1">
        <v>0.5</v>
      </c>
      <c r="E324" s="1">
        <v>-0.5</v>
      </c>
    </row>
    <row r="325" spans="1:5" ht="12.75">
      <c r="A325" s="2">
        <v>1977</v>
      </c>
      <c r="B325" s="2" t="s">
        <v>0</v>
      </c>
      <c r="C325" s="3">
        <v>0.6</v>
      </c>
      <c r="D325" s="1">
        <v>0.5</v>
      </c>
      <c r="E325" s="1">
        <v>-0.5</v>
      </c>
    </row>
    <row r="326" spans="1:5" ht="12.75">
      <c r="A326" s="2">
        <v>1977</v>
      </c>
      <c r="B326" s="2" t="s">
        <v>1</v>
      </c>
      <c r="C326" s="3">
        <v>0.5</v>
      </c>
      <c r="D326" s="1">
        <v>0.5</v>
      </c>
      <c r="E326" s="1">
        <v>-0.5</v>
      </c>
    </row>
    <row r="327" spans="1:5" ht="12.75">
      <c r="A327" s="2"/>
      <c r="B327" s="2"/>
      <c r="C327" s="3"/>
      <c r="D327" s="1">
        <v>0.5</v>
      </c>
      <c r="E327" s="1">
        <v>-0.5</v>
      </c>
    </row>
    <row r="328" spans="1:5" ht="12.75">
      <c r="A328" s="2"/>
      <c r="B328" s="2"/>
      <c r="C328" s="3"/>
      <c r="D328" s="1">
        <v>0.5</v>
      </c>
      <c r="E328" s="1">
        <v>-0.5</v>
      </c>
    </row>
    <row r="329" spans="1:5" ht="12.75">
      <c r="A329" s="2"/>
      <c r="B329" s="2"/>
      <c r="C329" s="3"/>
      <c r="D329" s="1">
        <v>0.5</v>
      </c>
      <c r="E329" s="1">
        <v>-0.5</v>
      </c>
    </row>
    <row r="330" spans="1:5" ht="12.75">
      <c r="A330" s="2"/>
      <c r="B330" s="2"/>
      <c r="C330" s="3"/>
      <c r="D330" s="1">
        <v>0.5</v>
      </c>
      <c r="E330" s="1">
        <v>-0.5</v>
      </c>
    </row>
    <row r="331" spans="1:5" ht="12.75">
      <c r="A331" s="2"/>
      <c r="B331" s="2"/>
      <c r="C331" s="3"/>
      <c r="D331" s="1">
        <v>0.5</v>
      </c>
      <c r="E331" s="1">
        <v>-0.5</v>
      </c>
    </row>
    <row r="332" spans="1:5" ht="12.75">
      <c r="A332" s="2"/>
      <c r="B332" s="2"/>
      <c r="C332" s="3"/>
      <c r="D332" s="1">
        <v>0.5</v>
      </c>
      <c r="E332" s="1">
        <v>-0.5</v>
      </c>
    </row>
    <row r="333" spans="1:5" ht="12.75">
      <c r="A333" s="2">
        <v>1977</v>
      </c>
      <c r="B333" s="2" t="s">
        <v>8</v>
      </c>
      <c r="C333" s="3">
        <v>0.5</v>
      </c>
      <c r="D333" s="1">
        <v>0.5</v>
      </c>
      <c r="E333" s="1">
        <v>-0.5</v>
      </c>
    </row>
    <row r="334" spans="1:5" ht="12.75">
      <c r="A334" s="2">
        <v>1977</v>
      </c>
      <c r="B334" s="2" t="s">
        <v>9</v>
      </c>
      <c r="C334" s="3">
        <v>0.7</v>
      </c>
      <c r="D334" s="1">
        <v>0.5</v>
      </c>
      <c r="E334" s="1">
        <v>-0.5</v>
      </c>
    </row>
    <row r="335" spans="1:5" ht="12.75">
      <c r="A335" s="2">
        <v>1977</v>
      </c>
      <c r="B335" s="2" t="s">
        <v>10</v>
      </c>
      <c r="C335" s="3">
        <v>0.8</v>
      </c>
      <c r="D335" s="1">
        <v>0.5</v>
      </c>
      <c r="E335" s="1">
        <v>-0.5</v>
      </c>
    </row>
    <row r="336" spans="1:5" ht="12.75">
      <c r="A336" s="2">
        <v>1977</v>
      </c>
      <c r="B336" s="2" t="s">
        <v>11</v>
      </c>
      <c r="C336" s="3">
        <v>0.8</v>
      </c>
      <c r="D336" s="1">
        <v>0.5</v>
      </c>
      <c r="E336" s="1">
        <v>-0.5</v>
      </c>
    </row>
    <row r="337" spans="1:5" ht="12.75">
      <c r="A337" s="2">
        <v>1978</v>
      </c>
      <c r="B337" s="2" t="s">
        <v>0</v>
      </c>
      <c r="C337" s="3">
        <v>0.7</v>
      </c>
      <c r="D337" s="1">
        <v>0.5</v>
      </c>
      <c r="E337" s="1">
        <v>-0.5</v>
      </c>
    </row>
    <row r="338" spans="1:5" ht="12.75">
      <c r="A338" s="2"/>
      <c r="B338" s="2"/>
      <c r="C338" s="3"/>
      <c r="D338" s="1">
        <v>0.5</v>
      </c>
      <c r="E338" s="1">
        <v>-0.5</v>
      </c>
    </row>
    <row r="339" spans="1:5" ht="12.75">
      <c r="A339" s="2"/>
      <c r="B339" s="2"/>
      <c r="C339" s="3"/>
      <c r="D339" s="1">
        <v>0.5</v>
      </c>
      <c r="E339" s="1">
        <v>-0.5</v>
      </c>
    </row>
    <row r="340" spans="1:5" ht="12.75">
      <c r="A340" s="2"/>
      <c r="B340" s="2"/>
      <c r="C340" s="3"/>
      <c r="D340" s="1">
        <v>0.5</v>
      </c>
      <c r="E340" s="1">
        <v>-0.5</v>
      </c>
    </row>
    <row r="341" spans="1:5" ht="12.75">
      <c r="A341" s="2"/>
      <c r="B341" s="2"/>
      <c r="C341" s="3"/>
      <c r="D341" s="1">
        <v>0.5</v>
      </c>
      <c r="E341" s="1">
        <v>-0.5</v>
      </c>
    </row>
    <row r="342" spans="1:5" ht="12.75">
      <c r="A342" s="2"/>
      <c r="B342" s="2"/>
      <c r="C342" s="3"/>
      <c r="D342" s="1">
        <v>0.5</v>
      </c>
      <c r="E342" s="1">
        <v>-0.5</v>
      </c>
    </row>
    <row r="343" spans="1:5" ht="12.75">
      <c r="A343" s="2"/>
      <c r="B343" s="2"/>
      <c r="C343" s="3"/>
      <c r="D343" s="1">
        <v>0.5</v>
      </c>
      <c r="E343" s="1">
        <v>-0.5</v>
      </c>
    </row>
    <row r="344" spans="1:5" ht="12.75">
      <c r="A344" s="2"/>
      <c r="B344" s="2"/>
      <c r="C344" s="3"/>
      <c r="D344" s="1">
        <v>0.5</v>
      </c>
      <c r="E344" s="1">
        <v>-0.5</v>
      </c>
    </row>
    <row r="345" spans="1:5" ht="12.75">
      <c r="A345" s="2"/>
      <c r="B345" s="2"/>
      <c r="C345" s="3"/>
      <c r="D345" s="1">
        <v>0.5</v>
      </c>
      <c r="E345" s="1">
        <v>-0.5</v>
      </c>
    </row>
    <row r="346" spans="1:5" ht="12.75">
      <c r="A346" s="2"/>
      <c r="B346" s="2"/>
      <c r="C346" s="3"/>
      <c r="D346" s="1">
        <v>0.5</v>
      </c>
      <c r="E346" s="1">
        <v>-0.5</v>
      </c>
    </row>
    <row r="347" spans="1:5" ht="12.75">
      <c r="A347" s="2"/>
      <c r="B347" s="2"/>
      <c r="C347" s="3"/>
      <c r="D347" s="1">
        <v>0.5</v>
      </c>
      <c r="E347" s="1">
        <v>-0.5</v>
      </c>
    </row>
    <row r="348" spans="1:5" ht="12.75">
      <c r="A348" s="2"/>
      <c r="B348" s="2"/>
      <c r="C348" s="3"/>
      <c r="D348" s="1">
        <v>0.5</v>
      </c>
      <c r="E348" s="1">
        <v>-0.5</v>
      </c>
    </row>
    <row r="349" spans="1:5" ht="12.75">
      <c r="A349" s="2"/>
      <c r="B349" s="2"/>
      <c r="C349" s="3"/>
      <c r="D349" s="1">
        <v>0.5</v>
      </c>
      <c r="E349" s="1">
        <v>-0.5</v>
      </c>
    </row>
    <row r="350" spans="1:5" ht="12.75">
      <c r="A350" s="2"/>
      <c r="B350" s="2"/>
      <c r="C350" s="3"/>
      <c r="D350" s="1">
        <v>0.5</v>
      </c>
      <c r="E350" s="1">
        <v>-0.5</v>
      </c>
    </row>
    <row r="351" spans="1:5" ht="12.75">
      <c r="A351" s="2"/>
      <c r="B351" s="2"/>
      <c r="C351" s="3"/>
      <c r="D351" s="1">
        <v>0.5</v>
      </c>
      <c r="E351" s="1">
        <v>-0.5</v>
      </c>
    </row>
    <row r="352" spans="1:5" ht="12.75">
      <c r="A352" s="2"/>
      <c r="B352" s="2"/>
      <c r="C352" s="3"/>
      <c r="D352" s="1">
        <v>0.5</v>
      </c>
      <c r="E352" s="1">
        <v>-0.5</v>
      </c>
    </row>
    <row r="353" spans="1:5" ht="12.75">
      <c r="A353" s="2"/>
      <c r="B353" s="2"/>
      <c r="C353" s="3"/>
      <c r="D353" s="1">
        <v>0.5</v>
      </c>
      <c r="E353" s="1">
        <v>-0.5</v>
      </c>
    </row>
    <row r="354" spans="1:5" ht="12.75">
      <c r="A354" s="2"/>
      <c r="B354" s="2"/>
      <c r="C354" s="3"/>
      <c r="D354" s="1">
        <v>0.5</v>
      </c>
      <c r="E354" s="1">
        <v>-0.5</v>
      </c>
    </row>
    <row r="355" spans="1:5" ht="12.75">
      <c r="A355" s="2"/>
      <c r="B355" s="2"/>
      <c r="C355" s="3"/>
      <c r="D355" s="1">
        <v>0.5</v>
      </c>
      <c r="E355" s="1">
        <v>-0.5</v>
      </c>
    </row>
    <row r="356" spans="1:5" ht="12.75">
      <c r="A356" s="2"/>
      <c r="B356" s="2"/>
      <c r="C356" s="3"/>
      <c r="D356" s="1">
        <v>0.5</v>
      </c>
      <c r="E356" s="1">
        <v>-0.5</v>
      </c>
    </row>
    <row r="357" spans="1:5" ht="12.75">
      <c r="A357" s="2"/>
      <c r="B357" s="2"/>
      <c r="C357" s="3"/>
      <c r="D357" s="1">
        <v>0.5</v>
      </c>
      <c r="E357" s="1">
        <v>-0.5</v>
      </c>
    </row>
    <row r="358" spans="1:5" ht="12.75">
      <c r="A358" s="2"/>
      <c r="B358" s="2"/>
      <c r="C358" s="3"/>
      <c r="D358" s="1">
        <v>0.5</v>
      </c>
      <c r="E358" s="1">
        <v>-0.5</v>
      </c>
    </row>
    <row r="359" spans="1:5" ht="12.75">
      <c r="A359" s="2"/>
      <c r="B359" s="2"/>
      <c r="C359" s="3"/>
      <c r="D359" s="1">
        <v>0.5</v>
      </c>
      <c r="E359" s="1">
        <v>-0.5</v>
      </c>
    </row>
    <row r="360" spans="1:5" ht="12.75">
      <c r="A360" s="2"/>
      <c r="B360" s="2"/>
      <c r="C360" s="3"/>
      <c r="D360" s="1">
        <v>0.5</v>
      </c>
      <c r="E360" s="1">
        <v>-0.5</v>
      </c>
    </row>
    <row r="361" spans="1:5" ht="12.75">
      <c r="A361" s="2">
        <v>1980</v>
      </c>
      <c r="B361" s="2"/>
      <c r="C361" s="3"/>
      <c r="D361" s="1">
        <v>0.5</v>
      </c>
      <c r="E361" s="1">
        <v>-0.5</v>
      </c>
    </row>
    <row r="362" spans="1:5" ht="12.75">
      <c r="A362" s="2"/>
      <c r="B362" s="2"/>
      <c r="C362" s="3"/>
      <c r="D362" s="1">
        <v>0.5</v>
      </c>
      <c r="E362" s="1">
        <v>-0.5</v>
      </c>
    </row>
    <row r="363" spans="1:5" ht="12.75">
      <c r="A363" s="2"/>
      <c r="B363" s="2"/>
      <c r="C363" s="3"/>
      <c r="D363" s="1">
        <v>0.5</v>
      </c>
      <c r="E363" s="1">
        <v>-0.5</v>
      </c>
    </row>
    <row r="364" spans="1:5" ht="12.75">
      <c r="A364" s="2"/>
      <c r="B364" s="2"/>
      <c r="C364" s="3"/>
      <c r="D364" s="1">
        <v>0.5</v>
      </c>
      <c r="E364" s="1">
        <v>-0.5</v>
      </c>
    </row>
    <row r="365" spans="1:5" ht="12.75">
      <c r="A365" s="2"/>
      <c r="B365" s="2"/>
      <c r="C365" s="3"/>
      <c r="D365" s="1">
        <v>0.5</v>
      </c>
      <c r="E365" s="1">
        <v>-0.5</v>
      </c>
    </row>
    <row r="366" spans="1:5" ht="12.75">
      <c r="A366" s="2"/>
      <c r="B366" s="2"/>
      <c r="C366" s="3"/>
      <c r="D366" s="1">
        <v>0.5</v>
      </c>
      <c r="E366" s="1">
        <v>-0.5</v>
      </c>
    </row>
    <row r="367" spans="1:5" ht="12.75">
      <c r="A367" s="2"/>
      <c r="B367" s="2"/>
      <c r="C367" s="3"/>
      <c r="D367" s="1">
        <v>0.5</v>
      </c>
      <c r="E367" s="1">
        <v>-0.5</v>
      </c>
    </row>
    <row r="368" spans="1:5" ht="12.75">
      <c r="A368" s="2"/>
      <c r="B368" s="2"/>
      <c r="C368" s="3"/>
      <c r="D368" s="1">
        <v>0.5</v>
      </c>
      <c r="E368" s="1">
        <v>-0.5</v>
      </c>
    </row>
    <row r="369" spans="1:5" ht="12.75">
      <c r="A369" s="2"/>
      <c r="B369" s="2"/>
      <c r="C369" s="3"/>
      <c r="D369" s="1">
        <v>0.5</v>
      </c>
      <c r="E369" s="1">
        <v>-0.5</v>
      </c>
    </row>
    <row r="370" spans="1:5" ht="12.75">
      <c r="A370" s="2"/>
      <c r="B370" s="2"/>
      <c r="C370" s="3"/>
      <c r="D370" s="1">
        <v>0.5</v>
      </c>
      <c r="E370" s="1">
        <v>-0.5</v>
      </c>
    </row>
    <row r="371" spans="1:5" ht="12.75">
      <c r="A371" s="2"/>
      <c r="B371" s="2"/>
      <c r="C371" s="3"/>
      <c r="D371" s="1">
        <v>0.5</v>
      </c>
      <c r="E371" s="1">
        <v>-0.5</v>
      </c>
    </row>
    <row r="372" spans="1:5" ht="12.75">
      <c r="A372" s="2"/>
      <c r="B372" s="2"/>
      <c r="C372" s="3"/>
      <c r="D372" s="1">
        <v>0.5</v>
      </c>
      <c r="E372" s="1">
        <v>-0.5</v>
      </c>
    </row>
    <row r="373" spans="1:5" ht="12.75">
      <c r="A373" s="2"/>
      <c r="B373" s="2"/>
      <c r="C373" s="3"/>
      <c r="D373" s="1">
        <v>0.5</v>
      </c>
      <c r="E373" s="1">
        <v>-0.5</v>
      </c>
    </row>
    <row r="374" spans="1:5" ht="12.75">
      <c r="A374" s="2"/>
      <c r="B374" s="2"/>
      <c r="C374" s="3"/>
      <c r="D374" s="1">
        <v>0.5</v>
      </c>
      <c r="E374" s="1">
        <v>-0.5</v>
      </c>
    </row>
    <row r="375" spans="1:5" ht="12.75">
      <c r="A375" s="2"/>
      <c r="B375" s="2"/>
      <c r="C375" s="3"/>
      <c r="D375" s="1">
        <v>0.5</v>
      </c>
      <c r="E375" s="1">
        <v>-0.5</v>
      </c>
    </row>
    <row r="376" spans="1:5" ht="12.75">
      <c r="A376" s="2"/>
      <c r="B376" s="2"/>
      <c r="C376" s="3"/>
      <c r="D376" s="1">
        <v>0.5</v>
      </c>
      <c r="E376" s="1">
        <v>-0.5</v>
      </c>
    </row>
    <row r="377" spans="1:5" ht="12.75">
      <c r="A377" s="2"/>
      <c r="B377" s="2"/>
      <c r="C377" s="3"/>
      <c r="D377" s="1">
        <v>0.5</v>
      </c>
      <c r="E377" s="1">
        <v>-0.5</v>
      </c>
    </row>
    <row r="378" spans="1:5" ht="12.75">
      <c r="A378" s="2"/>
      <c r="B378" s="2"/>
      <c r="C378" s="3"/>
      <c r="D378" s="1">
        <v>0.5</v>
      </c>
      <c r="E378" s="1">
        <v>-0.5</v>
      </c>
    </row>
    <row r="379" spans="1:5" ht="12.75">
      <c r="A379" s="2"/>
      <c r="B379" s="2"/>
      <c r="C379" s="3"/>
      <c r="D379" s="1">
        <v>0.5</v>
      </c>
      <c r="E379" s="1">
        <v>-0.5</v>
      </c>
    </row>
    <row r="380" spans="1:5" ht="12.75">
      <c r="A380" s="2"/>
      <c r="B380" s="2"/>
      <c r="C380" s="3"/>
      <c r="D380" s="1">
        <v>0.5</v>
      </c>
      <c r="E380" s="1">
        <v>-0.5</v>
      </c>
    </row>
    <row r="381" spans="1:5" ht="12.75">
      <c r="A381" s="2"/>
      <c r="B381" s="2"/>
      <c r="C381" s="3"/>
      <c r="D381" s="1">
        <v>0.5</v>
      </c>
      <c r="E381" s="1">
        <v>-0.5</v>
      </c>
    </row>
    <row r="382" spans="1:5" ht="12.75">
      <c r="A382" s="2"/>
      <c r="B382" s="2"/>
      <c r="C382" s="3"/>
      <c r="D382" s="1">
        <v>0.5</v>
      </c>
      <c r="E382" s="1">
        <v>-0.5</v>
      </c>
    </row>
    <row r="383" spans="1:5" ht="12.75">
      <c r="A383" s="2"/>
      <c r="B383" s="2"/>
      <c r="C383" s="3"/>
      <c r="D383" s="1">
        <v>0.5</v>
      </c>
      <c r="E383" s="1">
        <v>-0.5</v>
      </c>
    </row>
    <row r="384" spans="1:5" ht="12.75">
      <c r="A384" s="2"/>
      <c r="B384" s="2"/>
      <c r="C384" s="3"/>
      <c r="D384" s="1">
        <v>0.5</v>
      </c>
      <c r="E384" s="1">
        <v>-0.5</v>
      </c>
    </row>
    <row r="385" spans="1:5" ht="12.75">
      <c r="A385" s="2">
        <v>1982</v>
      </c>
      <c r="B385" s="2"/>
      <c r="C385" s="3"/>
      <c r="D385" s="1">
        <v>0.5</v>
      </c>
      <c r="E385" s="1">
        <v>-0.5</v>
      </c>
    </row>
    <row r="386" spans="1:5" ht="12.75">
      <c r="A386" s="2"/>
      <c r="B386" s="2"/>
      <c r="C386" s="3"/>
      <c r="D386" s="1">
        <v>0.5</v>
      </c>
      <c r="E386" s="1">
        <v>-0.5</v>
      </c>
    </row>
    <row r="387" spans="1:5" ht="12.75">
      <c r="A387" s="2"/>
      <c r="B387" s="2"/>
      <c r="C387" s="3"/>
      <c r="D387" s="1">
        <v>0.5</v>
      </c>
      <c r="E387" s="1">
        <v>-0.5</v>
      </c>
    </row>
    <row r="388" spans="1:5" ht="12.75">
      <c r="A388" s="2"/>
      <c r="B388" s="2"/>
      <c r="C388" s="3"/>
      <c r="D388" s="1">
        <v>0.5</v>
      </c>
      <c r="E388" s="1">
        <v>-0.5</v>
      </c>
    </row>
    <row r="389" spans="1:5" ht="12.75">
      <c r="A389" s="2">
        <v>1982</v>
      </c>
      <c r="B389" s="2" t="s">
        <v>4</v>
      </c>
      <c r="C389" s="2">
        <v>0.6</v>
      </c>
      <c r="D389" s="1">
        <v>0.5</v>
      </c>
      <c r="E389" s="1">
        <v>-0.5</v>
      </c>
    </row>
    <row r="390" spans="1:5" ht="12.75">
      <c r="A390" s="2">
        <v>1982</v>
      </c>
      <c r="B390" s="2" t="s">
        <v>5</v>
      </c>
      <c r="C390" s="3">
        <v>0.7</v>
      </c>
      <c r="D390" s="1">
        <v>0.5</v>
      </c>
      <c r="E390" s="1">
        <v>-0.5</v>
      </c>
    </row>
    <row r="391" spans="1:5" ht="12.75">
      <c r="A391" s="2">
        <v>1982</v>
      </c>
      <c r="B391" s="2" t="s">
        <v>6</v>
      </c>
      <c r="C391" s="3">
        <v>0.8</v>
      </c>
      <c r="D391" s="1">
        <v>0.5</v>
      </c>
      <c r="E391" s="1">
        <v>-0.5</v>
      </c>
    </row>
    <row r="392" spans="1:5" ht="12.75">
      <c r="A392" s="2">
        <v>1982</v>
      </c>
      <c r="B392" s="2" t="s">
        <v>7</v>
      </c>
      <c r="C392" s="3">
        <v>1</v>
      </c>
      <c r="D392" s="1">
        <v>0.5</v>
      </c>
      <c r="E392" s="1">
        <v>-0.5</v>
      </c>
    </row>
    <row r="393" spans="1:5" ht="12.75">
      <c r="A393" s="2">
        <v>1982</v>
      </c>
      <c r="B393" s="2" t="s">
        <v>8</v>
      </c>
      <c r="C393" s="3">
        <v>1.5</v>
      </c>
      <c r="D393" s="1">
        <v>0.5</v>
      </c>
      <c r="E393" s="1">
        <v>-0.5</v>
      </c>
    </row>
    <row r="394" spans="1:5" ht="12.75">
      <c r="A394" s="2">
        <v>1982</v>
      </c>
      <c r="B394" s="2" t="s">
        <v>9</v>
      </c>
      <c r="C394" s="3">
        <v>1.9</v>
      </c>
      <c r="D394" s="1">
        <v>0.5</v>
      </c>
      <c r="E394" s="1">
        <v>-0.5</v>
      </c>
    </row>
    <row r="395" spans="1:5" ht="12.75">
      <c r="A395" s="2">
        <v>1982</v>
      </c>
      <c r="B395" s="2" t="s">
        <v>10</v>
      </c>
      <c r="C395" s="3">
        <v>2.2</v>
      </c>
      <c r="D395" s="1">
        <v>0.5</v>
      </c>
      <c r="E395" s="1">
        <v>-0.5</v>
      </c>
    </row>
    <row r="396" spans="1:5" ht="12.75">
      <c r="A396" s="2">
        <v>1982</v>
      </c>
      <c r="B396" s="2" t="s">
        <v>11</v>
      </c>
      <c r="C396" s="3">
        <v>2.3</v>
      </c>
      <c r="D396" s="1">
        <v>0.5</v>
      </c>
      <c r="E396" s="1">
        <v>-0.5</v>
      </c>
    </row>
    <row r="397" spans="1:5" ht="12.75">
      <c r="A397" s="2">
        <v>1983</v>
      </c>
      <c r="B397" s="2" t="s">
        <v>0</v>
      </c>
      <c r="C397" s="3">
        <v>2.3</v>
      </c>
      <c r="D397" s="1">
        <v>0.5</v>
      </c>
      <c r="E397" s="1">
        <v>-0.5</v>
      </c>
    </row>
    <row r="398" spans="1:5" ht="12.75">
      <c r="A398" s="2">
        <v>1983</v>
      </c>
      <c r="B398" s="2" t="s">
        <v>1</v>
      </c>
      <c r="C398" s="3">
        <v>2</v>
      </c>
      <c r="D398" s="1">
        <v>0.5</v>
      </c>
      <c r="E398" s="1">
        <v>-0.5</v>
      </c>
    </row>
    <row r="399" spans="1:5" ht="12.75">
      <c r="A399" s="2">
        <v>1983</v>
      </c>
      <c r="B399" s="2" t="s">
        <v>2</v>
      </c>
      <c r="C399" s="3">
        <v>1.6</v>
      </c>
      <c r="D399" s="1">
        <v>0.5</v>
      </c>
      <c r="E399" s="1">
        <v>-0.5</v>
      </c>
    </row>
    <row r="400" spans="1:5" ht="12.75">
      <c r="A400" s="2">
        <v>1983</v>
      </c>
      <c r="B400" s="2" t="s">
        <v>3</v>
      </c>
      <c r="C400" s="3">
        <v>1.2</v>
      </c>
      <c r="D400" s="1">
        <v>0.5</v>
      </c>
      <c r="E400" s="1">
        <v>-0.5</v>
      </c>
    </row>
    <row r="401" spans="1:5" ht="12.75">
      <c r="A401" s="2">
        <v>1983</v>
      </c>
      <c r="B401" s="2" t="s">
        <v>4</v>
      </c>
      <c r="C401" s="3">
        <v>1</v>
      </c>
      <c r="D401" s="1">
        <v>0.5</v>
      </c>
      <c r="E401" s="1">
        <v>-0.5</v>
      </c>
    </row>
    <row r="402" spans="1:5" ht="12.75">
      <c r="A402" s="2">
        <v>1983</v>
      </c>
      <c r="B402" s="2" t="s">
        <v>5</v>
      </c>
      <c r="C402" s="3">
        <v>0.6</v>
      </c>
      <c r="D402" s="1">
        <v>0.5</v>
      </c>
      <c r="E402" s="1">
        <v>-0.5</v>
      </c>
    </row>
    <row r="403" spans="1:5" ht="12.75">
      <c r="A403" s="2"/>
      <c r="B403" s="2"/>
      <c r="C403" s="3"/>
      <c r="D403" s="1">
        <v>0.5</v>
      </c>
      <c r="E403" s="1">
        <v>-0.5</v>
      </c>
    </row>
    <row r="404" spans="1:5" ht="12.75">
      <c r="A404" s="2"/>
      <c r="B404" s="2"/>
      <c r="C404" s="3"/>
      <c r="D404" s="1">
        <v>0.5</v>
      </c>
      <c r="E404" s="1">
        <v>-0.5</v>
      </c>
    </row>
    <row r="405" spans="1:5" ht="12.75">
      <c r="A405" s="2">
        <v>1983</v>
      </c>
      <c r="B405" s="2" t="s">
        <v>8</v>
      </c>
      <c r="C405" s="3">
        <v>-0.5</v>
      </c>
      <c r="D405" s="1">
        <v>0.5</v>
      </c>
      <c r="E405" s="1">
        <v>-0.5</v>
      </c>
    </row>
    <row r="406" spans="1:5" ht="12.75">
      <c r="A406" s="2">
        <v>1983</v>
      </c>
      <c r="B406" s="2" t="s">
        <v>9</v>
      </c>
      <c r="C406" s="3">
        <v>-0.8</v>
      </c>
      <c r="D406" s="1">
        <v>0.5</v>
      </c>
      <c r="E406" s="1">
        <v>-0.5</v>
      </c>
    </row>
    <row r="407" spans="1:5" ht="12.75">
      <c r="A407" s="2">
        <v>1983</v>
      </c>
      <c r="B407" s="2" t="s">
        <v>10</v>
      </c>
      <c r="C407" s="3">
        <v>-0.9</v>
      </c>
      <c r="D407" s="1">
        <v>0.5</v>
      </c>
      <c r="E407" s="1">
        <v>-0.5</v>
      </c>
    </row>
    <row r="408" spans="1:5" ht="12.75">
      <c r="A408" s="2">
        <v>1983</v>
      </c>
      <c r="B408" s="2" t="s">
        <v>11</v>
      </c>
      <c r="C408" s="3">
        <v>-0.8</v>
      </c>
      <c r="D408" s="1">
        <v>0.5</v>
      </c>
      <c r="E408" s="1">
        <v>-0.5</v>
      </c>
    </row>
    <row r="409" spans="1:5" ht="12.75">
      <c r="A409" s="2">
        <v>1984</v>
      </c>
      <c r="B409" s="2" t="s">
        <v>0</v>
      </c>
      <c r="C409" s="3">
        <v>-0.5</v>
      </c>
      <c r="D409" s="1">
        <v>0.5</v>
      </c>
      <c r="E409" s="1">
        <v>-0.5</v>
      </c>
    </row>
    <row r="410" spans="1:5" ht="12.75">
      <c r="A410" s="2"/>
      <c r="B410" s="2"/>
      <c r="C410" s="3"/>
      <c r="D410" s="1">
        <v>0.5</v>
      </c>
      <c r="E410" s="1">
        <v>-0.5</v>
      </c>
    </row>
    <row r="411" spans="1:5" ht="12.75">
      <c r="A411" s="2"/>
      <c r="B411" s="2"/>
      <c r="C411" s="3"/>
      <c r="D411" s="1">
        <v>0.5</v>
      </c>
      <c r="E411" s="1">
        <v>-0.5</v>
      </c>
    </row>
    <row r="412" spans="1:5" ht="12.75">
      <c r="A412" s="2"/>
      <c r="B412" s="2"/>
      <c r="C412" s="3"/>
      <c r="D412" s="1">
        <v>0.5</v>
      </c>
      <c r="E412" s="1">
        <v>-0.5</v>
      </c>
    </row>
    <row r="413" spans="1:5" ht="12.75">
      <c r="A413" s="2"/>
      <c r="B413" s="2"/>
      <c r="C413" s="3"/>
      <c r="D413" s="1">
        <v>0.5</v>
      </c>
      <c r="E413" s="1">
        <v>-0.5</v>
      </c>
    </row>
    <row r="414" spans="1:5" ht="12.75">
      <c r="A414" s="2"/>
      <c r="B414" s="2"/>
      <c r="C414" s="3"/>
      <c r="D414" s="1">
        <v>0.5</v>
      </c>
      <c r="E414" s="1">
        <v>-0.5</v>
      </c>
    </row>
    <row r="415" spans="1:5" ht="12.75">
      <c r="A415" s="2"/>
      <c r="B415" s="2"/>
      <c r="C415" s="3"/>
      <c r="D415" s="1">
        <v>0.5</v>
      </c>
      <c r="E415" s="1">
        <v>-0.5</v>
      </c>
    </row>
    <row r="416" spans="1:5" ht="12.75">
      <c r="A416" s="2"/>
      <c r="B416" s="2"/>
      <c r="C416" s="3"/>
      <c r="D416" s="1">
        <v>0.5</v>
      </c>
      <c r="E416" s="1">
        <v>-0.5</v>
      </c>
    </row>
    <row r="417" spans="1:5" ht="12.75">
      <c r="A417" s="2"/>
      <c r="B417" s="2"/>
      <c r="C417" s="3"/>
      <c r="D417" s="1">
        <v>0.5</v>
      </c>
      <c r="E417" s="1">
        <v>-0.5</v>
      </c>
    </row>
    <row r="418" spans="1:5" ht="12.75">
      <c r="A418" s="2">
        <v>1984</v>
      </c>
      <c r="B418" s="2" t="s">
        <v>9</v>
      </c>
      <c r="C418" s="3">
        <v>-0.6</v>
      </c>
      <c r="D418" s="1">
        <v>0.5</v>
      </c>
      <c r="E418" s="1">
        <v>-0.5</v>
      </c>
    </row>
    <row r="419" spans="1:5" ht="12.75">
      <c r="A419" s="2">
        <v>1984</v>
      </c>
      <c r="B419" s="2" t="s">
        <v>10</v>
      </c>
      <c r="C419" s="3">
        <v>-1</v>
      </c>
      <c r="D419" s="1">
        <v>0.5</v>
      </c>
      <c r="E419" s="1">
        <v>-0.5</v>
      </c>
    </row>
    <row r="420" spans="1:5" ht="12.75">
      <c r="A420" s="2">
        <v>1984</v>
      </c>
      <c r="B420" s="2" t="s">
        <v>11</v>
      </c>
      <c r="C420" s="3">
        <v>-1.1</v>
      </c>
      <c r="D420" s="1">
        <v>0.5</v>
      </c>
      <c r="E420" s="1">
        <v>-0.5</v>
      </c>
    </row>
    <row r="421" spans="1:5" ht="12.75">
      <c r="A421" s="2">
        <v>1985</v>
      </c>
      <c r="B421" s="2" t="s">
        <v>0</v>
      </c>
      <c r="C421" s="3">
        <v>-1</v>
      </c>
      <c r="D421" s="1">
        <v>0.5</v>
      </c>
      <c r="E421" s="1">
        <v>-0.5</v>
      </c>
    </row>
    <row r="422" spans="1:5" ht="12.75">
      <c r="A422" s="2">
        <v>1985</v>
      </c>
      <c r="B422" s="2" t="s">
        <v>1</v>
      </c>
      <c r="C422" s="3">
        <v>-0.8</v>
      </c>
      <c r="D422" s="1">
        <v>0.5</v>
      </c>
      <c r="E422" s="1">
        <v>-0.5</v>
      </c>
    </row>
    <row r="423" spans="1:5" ht="12.75">
      <c r="A423" s="2">
        <v>1985</v>
      </c>
      <c r="B423" s="2" t="s">
        <v>2</v>
      </c>
      <c r="C423" s="3">
        <v>-0.8</v>
      </c>
      <c r="D423" s="1">
        <v>0.5</v>
      </c>
      <c r="E423" s="1">
        <v>-0.5</v>
      </c>
    </row>
    <row r="424" spans="1:5" ht="12.75">
      <c r="A424" s="2">
        <v>1985</v>
      </c>
      <c r="B424" s="2" t="s">
        <v>3</v>
      </c>
      <c r="C424" s="3">
        <v>-0.8</v>
      </c>
      <c r="D424" s="1">
        <v>0.5</v>
      </c>
      <c r="E424" s="1">
        <v>-0.5</v>
      </c>
    </row>
    <row r="425" spans="1:5" ht="12.75">
      <c r="A425" s="2">
        <v>1985</v>
      </c>
      <c r="B425" s="2" t="s">
        <v>4</v>
      </c>
      <c r="C425" s="3">
        <v>-0.7</v>
      </c>
      <c r="D425" s="1">
        <v>0.5</v>
      </c>
      <c r="E425" s="1">
        <v>-0.5</v>
      </c>
    </row>
    <row r="426" spans="1:5" ht="12.75">
      <c r="A426" s="2">
        <v>1985</v>
      </c>
      <c r="B426" s="2" t="s">
        <v>5</v>
      </c>
      <c r="C426" s="3">
        <v>-0.5</v>
      </c>
      <c r="D426" s="1">
        <v>0.5</v>
      </c>
      <c r="E426" s="1">
        <v>-0.5</v>
      </c>
    </row>
    <row r="427" spans="1:5" ht="12.75">
      <c r="A427" s="2"/>
      <c r="B427" s="2"/>
      <c r="C427" s="3"/>
      <c r="D427" s="1">
        <v>0.5</v>
      </c>
      <c r="E427" s="1">
        <v>-0.5</v>
      </c>
    </row>
    <row r="428" spans="1:5" ht="12.75">
      <c r="A428" s="2"/>
      <c r="B428" s="2"/>
      <c r="C428" s="3"/>
      <c r="D428" s="1">
        <v>0.5</v>
      </c>
      <c r="E428" s="1">
        <v>-0.5</v>
      </c>
    </row>
    <row r="429" spans="1:5" ht="12.75">
      <c r="A429" s="2"/>
      <c r="B429" s="2"/>
      <c r="C429" s="3"/>
      <c r="D429" s="1">
        <v>0.5</v>
      </c>
      <c r="E429" s="1">
        <v>-0.5</v>
      </c>
    </row>
    <row r="430" spans="1:5" ht="12.75">
      <c r="A430" s="2"/>
      <c r="B430" s="2"/>
      <c r="C430" s="3"/>
      <c r="D430" s="1">
        <v>0.5</v>
      </c>
      <c r="E430" s="1">
        <v>-0.5</v>
      </c>
    </row>
    <row r="431" spans="1:5" ht="12.75">
      <c r="A431" s="2"/>
      <c r="B431" s="2"/>
      <c r="C431" s="3"/>
      <c r="D431" s="1">
        <v>0.5</v>
      </c>
      <c r="E431" s="1">
        <v>-0.5</v>
      </c>
    </row>
    <row r="432" spans="1:5" ht="12.75">
      <c r="A432" s="2"/>
      <c r="B432" s="2"/>
      <c r="C432" s="3"/>
      <c r="D432" s="1">
        <v>0.5</v>
      </c>
      <c r="E432" s="1">
        <v>-0.5</v>
      </c>
    </row>
    <row r="433" spans="1:5" ht="12.75">
      <c r="A433" s="2">
        <v>1986</v>
      </c>
      <c r="B433" s="2"/>
      <c r="C433" s="3"/>
      <c r="D433" s="1">
        <v>0.5</v>
      </c>
      <c r="E433" s="1">
        <v>-0.5</v>
      </c>
    </row>
    <row r="434" spans="1:5" ht="12.75">
      <c r="A434" s="2"/>
      <c r="B434" s="2"/>
      <c r="C434" s="3"/>
      <c r="D434" s="1">
        <v>0.5</v>
      </c>
      <c r="E434" s="1">
        <v>-0.5</v>
      </c>
    </row>
    <row r="435" spans="1:5" ht="12.75">
      <c r="A435" s="2"/>
      <c r="B435" s="2"/>
      <c r="C435" s="3"/>
      <c r="D435" s="1">
        <v>0.5</v>
      </c>
      <c r="E435" s="1">
        <v>-0.5</v>
      </c>
    </row>
    <row r="436" spans="1:5" ht="12.75">
      <c r="A436" s="2"/>
      <c r="B436" s="2"/>
      <c r="C436" s="3"/>
      <c r="D436" s="1">
        <v>0.5</v>
      </c>
      <c r="E436" s="1">
        <v>-0.5</v>
      </c>
    </row>
    <row r="437" spans="1:5" ht="12.75">
      <c r="A437" s="2"/>
      <c r="B437" s="2"/>
      <c r="C437" s="3"/>
      <c r="D437" s="1">
        <v>0.5</v>
      </c>
      <c r="E437" s="1">
        <v>-0.5</v>
      </c>
    </row>
    <row r="438" spans="1:5" ht="12.75">
      <c r="A438" s="2"/>
      <c r="B438" s="2"/>
      <c r="C438" s="3"/>
      <c r="D438" s="1">
        <v>0.5</v>
      </c>
      <c r="E438" s="1">
        <v>-0.5</v>
      </c>
    </row>
    <row r="439" spans="1:5" ht="12.75">
      <c r="A439" s="2"/>
      <c r="B439" s="2"/>
      <c r="C439" s="3"/>
      <c r="D439" s="1">
        <v>0.5</v>
      </c>
      <c r="E439" s="1">
        <v>-0.5</v>
      </c>
    </row>
    <row r="440" spans="1:5" ht="12.75">
      <c r="A440" s="2">
        <v>1986</v>
      </c>
      <c r="B440" s="2" t="s">
        <v>7</v>
      </c>
      <c r="C440" s="3">
        <v>0.5</v>
      </c>
      <c r="D440" s="1">
        <v>0.5</v>
      </c>
      <c r="E440" s="1">
        <v>-0.5</v>
      </c>
    </row>
    <row r="441" spans="1:5" ht="12.75">
      <c r="A441" s="2">
        <v>1986</v>
      </c>
      <c r="B441" s="2" t="s">
        <v>8</v>
      </c>
      <c r="C441" s="3">
        <v>0.7</v>
      </c>
      <c r="D441" s="1">
        <v>0.5</v>
      </c>
      <c r="E441" s="1">
        <v>-0.5</v>
      </c>
    </row>
    <row r="442" spans="1:5" ht="12.75">
      <c r="A442" s="2">
        <v>1986</v>
      </c>
      <c r="B442" s="2" t="s">
        <v>9</v>
      </c>
      <c r="C442" s="3">
        <v>0.9</v>
      </c>
      <c r="D442" s="1">
        <v>0.5</v>
      </c>
      <c r="E442" s="1">
        <v>-0.5</v>
      </c>
    </row>
    <row r="443" spans="1:5" ht="12.75">
      <c r="A443" s="2">
        <v>1986</v>
      </c>
      <c r="B443" s="2" t="s">
        <v>10</v>
      </c>
      <c r="C443" s="3">
        <v>1.1</v>
      </c>
      <c r="D443" s="1">
        <v>0.5</v>
      </c>
      <c r="E443" s="1">
        <v>-0.5</v>
      </c>
    </row>
    <row r="444" spans="1:5" ht="12.75">
      <c r="A444" s="2">
        <v>1986</v>
      </c>
      <c r="B444" s="2" t="s">
        <v>11</v>
      </c>
      <c r="C444" s="3">
        <v>1.2</v>
      </c>
      <c r="D444" s="1">
        <v>0.5</v>
      </c>
      <c r="E444" s="1">
        <v>-0.5</v>
      </c>
    </row>
    <row r="445" spans="1:5" ht="12.75">
      <c r="A445" s="2">
        <v>1987</v>
      </c>
      <c r="B445" s="2" t="s">
        <v>0</v>
      </c>
      <c r="C445" s="3">
        <v>1.3</v>
      </c>
      <c r="D445" s="1">
        <v>0.5</v>
      </c>
      <c r="E445" s="1">
        <v>-0.5</v>
      </c>
    </row>
    <row r="446" spans="1:5" ht="12.75">
      <c r="A446" s="2">
        <v>1987</v>
      </c>
      <c r="B446" s="2" t="s">
        <v>1</v>
      </c>
      <c r="C446" s="3">
        <v>1.2</v>
      </c>
      <c r="D446" s="1">
        <v>0.5</v>
      </c>
      <c r="E446" s="1">
        <v>-0.5</v>
      </c>
    </row>
    <row r="447" spans="1:5" ht="12.75">
      <c r="A447" s="2">
        <v>1987</v>
      </c>
      <c r="B447" s="2" t="s">
        <v>2</v>
      </c>
      <c r="C447" s="3">
        <v>1.1</v>
      </c>
      <c r="D447" s="1">
        <v>0.5</v>
      </c>
      <c r="E447" s="1">
        <v>-0.5</v>
      </c>
    </row>
    <row r="448" spans="1:5" ht="12.75">
      <c r="A448" s="2">
        <v>1987</v>
      </c>
      <c r="B448" s="2" t="s">
        <v>3</v>
      </c>
      <c r="C448" s="3">
        <v>1</v>
      </c>
      <c r="D448" s="1">
        <v>0.5</v>
      </c>
      <c r="E448" s="1">
        <v>-0.5</v>
      </c>
    </row>
    <row r="449" spans="1:5" ht="12.75">
      <c r="A449" s="2">
        <v>1987</v>
      </c>
      <c r="B449" s="2" t="s">
        <v>4</v>
      </c>
      <c r="C449" s="3">
        <v>1</v>
      </c>
      <c r="D449" s="1">
        <v>0.5</v>
      </c>
      <c r="E449" s="1">
        <v>-0.5</v>
      </c>
    </row>
    <row r="450" spans="1:5" ht="12.75">
      <c r="A450" s="2">
        <v>1987</v>
      </c>
      <c r="B450" s="2" t="s">
        <v>5</v>
      </c>
      <c r="C450" s="3">
        <v>1.2</v>
      </c>
      <c r="D450" s="1">
        <v>0.5</v>
      </c>
      <c r="E450" s="1">
        <v>-0.5</v>
      </c>
    </row>
    <row r="451" spans="1:5" ht="12.75">
      <c r="A451" s="2">
        <v>1987</v>
      </c>
      <c r="B451" s="2" t="s">
        <v>6</v>
      </c>
      <c r="C451" s="3">
        <v>1.5</v>
      </c>
      <c r="D451" s="1">
        <v>0.5</v>
      </c>
      <c r="E451" s="1">
        <v>-0.5</v>
      </c>
    </row>
    <row r="452" spans="1:5" ht="12.75">
      <c r="A452" s="2">
        <v>1987</v>
      </c>
      <c r="B452" s="2" t="s">
        <v>7</v>
      </c>
      <c r="C452" s="3">
        <v>1.6</v>
      </c>
      <c r="D452" s="1">
        <v>0.5</v>
      </c>
      <c r="E452" s="1">
        <v>-0.5</v>
      </c>
    </row>
    <row r="453" spans="1:5" ht="12.75">
      <c r="A453" s="2">
        <v>1987</v>
      </c>
      <c r="B453" s="2" t="s">
        <v>8</v>
      </c>
      <c r="C453" s="3">
        <v>1.6</v>
      </c>
      <c r="D453" s="1">
        <v>0.5</v>
      </c>
      <c r="E453" s="1">
        <v>-0.5</v>
      </c>
    </row>
    <row r="454" spans="1:5" ht="12.75">
      <c r="A454" s="2">
        <v>1987</v>
      </c>
      <c r="B454" s="2" t="s">
        <v>9</v>
      </c>
      <c r="C454" s="3">
        <v>1.5</v>
      </c>
      <c r="D454" s="1">
        <v>0.5</v>
      </c>
      <c r="E454" s="1">
        <v>-0.5</v>
      </c>
    </row>
    <row r="455" spans="1:5" ht="12.75">
      <c r="A455" s="2">
        <v>1987</v>
      </c>
      <c r="B455" s="2" t="s">
        <v>10</v>
      </c>
      <c r="C455" s="3">
        <v>1.3</v>
      </c>
      <c r="D455" s="1">
        <v>0.5</v>
      </c>
      <c r="E455" s="1">
        <v>-0.5</v>
      </c>
    </row>
    <row r="456" spans="1:5" ht="12.75">
      <c r="A456" s="2">
        <v>1987</v>
      </c>
      <c r="B456" s="2" t="s">
        <v>11</v>
      </c>
      <c r="C456" s="3">
        <v>1.1</v>
      </c>
      <c r="D456" s="1">
        <v>0.5</v>
      </c>
      <c r="E456" s="1">
        <v>-0.5</v>
      </c>
    </row>
    <row r="457" spans="1:5" ht="12.75">
      <c r="A457" s="2">
        <v>1988</v>
      </c>
      <c r="B457" s="2" t="s">
        <v>0</v>
      </c>
      <c r="C457" s="3">
        <v>0.8</v>
      </c>
      <c r="D457" s="1">
        <v>0.5</v>
      </c>
      <c r="E457" s="1">
        <v>-0.5</v>
      </c>
    </row>
    <row r="458" spans="1:5" ht="12.75">
      <c r="A458" s="2">
        <v>1988</v>
      </c>
      <c r="B458" s="2" t="s">
        <v>1</v>
      </c>
      <c r="C458" s="3">
        <v>0.5</v>
      </c>
      <c r="D458" s="1">
        <v>0.5</v>
      </c>
      <c r="E458" s="1">
        <v>-0.5</v>
      </c>
    </row>
    <row r="459" spans="1:5" ht="12.75">
      <c r="A459" s="2"/>
      <c r="B459" s="2"/>
      <c r="C459" s="3"/>
      <c r="D459" s="1">
        <v>0.5</v>
      </c>
      <c r="E459" s="1">
        <v>-0.5</v>
      </c>
    </row>
    <row r="460" spans="1:5" ht="12.75">
      <c r="A460" s="2"/>
      <c r="B460" s="2"/>
      <c r="C460" s="3"/>
      <c r="D460" s="1">
        <v>0.5</v>
      </c>
      <c r="E460" s="1">
        <v>-0.5</v>
      </c>
    </row>
    <row r="461" spans="1:5" ht="12.75">
      <c r="A461" s="2">
        <v>1988</v>
      </c>
      <c r="B461" s="2" t="s">
        <v>4</v>
      </c>
      <c r="C461" s="3">
        <v>-0.8</v>
      </c>
      <c r="D461" s="1">
        <v>0.5</v>
      </c>
      <c r="E461" s="1">
        <v>-0.5</v>
      </c>
    </row>
    <row r="462" spans="1:5" ht="12.75">
      <c r="A462" s="2">
        <v>1988</v>
      </c>
      <c r="B462" s="2" t="s">
        <v>5</v>
      </c>
      <c r="C462" s="3">
        <v>-1.2</v>
      </c>
      <c r="D462" s="1">
        <v>0.5</v>
      </c>
      <c r="E462" s="1">
        <v>-0.5</v>
      </c>
    </row>
    <row r="463" spans="1:5" ht="12.75">
      <c r="A463" s="2">
        <v>1988</v>
      </c>
      <c r="B463" s="2" t="s">
        <v>6</v>
      </c>
      <c r="C463" s="3">
        <v>-1.2</v>
      </c>
      <c r="D463" s="1">
        <v>0.5</v>
      </c>
      <c r="E463" s="1">
        <v>-0.5</v>
      </c>
    </row>
    <row r="464" spans="1:5" ht="12.75">
      <c r="A464" s="2">
        <v>1988</v>
      </c>
      <c r="B464" s="2" t="s">
        <v>7</v>
      </c>
      <c r="C464" s="3">
        <v>-1.1</v>
      </c>
      <c r="D464" s="1">
        <v>0.5</v>
      </c>
      <c r="E464" s="1">
        <v>-0.5</v>
      </c>
    </row>
    <row r="465" spans="1:5" ht="12.75">
      <c r="A465" s="2">
        <v>1988</v>
      </c>
      <c r="B465" s="2" t="s">
        <v>8</v>
      </c>
      <c r="C465" s="3">
        <v>-1.3</v>
      </c>
      <c r="D465" s="1">
        <v>0.5</v>
      </c>
      <c r="E465" s="1">
        <v>-0.5</v>
      </c>
    </row>
    <row r="466" spans="1:5" ht="12.75">
      <c r="A466" s="2">
        <v>1988</v>
      </c>
      <c r="B466" s="2" t="s">
        <v>9</v>
      </c>
      <c r="C466" s="3">
        <v>-1.6</v>
      </c>
      <c r="D466" s="1">
        <v>0.5</v>
      </c>
      <c r="E466" s="1">
        <v>-0.5</v>
      </c>
    </row>
    <row r="467" spans="1:5" ht="12.75">
      <c r="A467" s="2">
        <v>1988</v>
      </c>
      <c r="B467" s="2" t="s">
        <v>10</v>
      </c>
      <c r="C467" s="3">
        <v>-1.9</v>
      </c>
      <c r="D467" s="1">
        <v>0.5</v>
      </c>
      <c r="E467" s="1">
        <v>-0.5</v>
      </c>
    </row>
    <row r="468" spans="1:5" ht="12.75">
      <c r="A468" s="2">
        <v>1988</v>
      </c>
      <c r="B468" s="2" t="s">
        <v>11</v>
      </c>
      <c r="C468" s="3">
        <v>-1.9</v>
      </c>
      <c r="D468" s="1">
        <v>0.5</v>
      </c>
      <c r="E468" s="1">
        <v>-0.5</v>
      </c>
    </row>
    <row r="469" spans="1:5" ht="12.75">
      <c r="A469" s="2">
        <v>1989</v>
      </c>
      <c r="B469" s="2" t="s">
        <v>0</v>
      </c>
      <c r="C469" s="3">
        <v>-1.7</v>
      </c>
      <c r="D469" s="1">
        <v>0.5</v>
      </c>
      <c r="E469" s="1">
        <v>-0.5</v>
      </c>
    </row>
    <row r="470" spans="1:5" ht="12.75">
      <c r="A470" s="2">
        <v>1989</v>
      </c>
      <c r="B470" s="2" t="s">
        <v>1</v>
      </c>
      <c r="C470" s="3">
        <v>-1.5</v>
      </c>
      <c r="D470" s="1">
        <v>0.5</v>
      </c>
      <c r="E470" s="1">
        <v>-0.5</v>
      </c>
    </row>
    <row r="471" spans="1:5" ht="12.75">
      <c r="A471" s="2">
        <v>1989</v>
      </c>
      <c r="B471" s="2" t="s">
        <v>2</v>
      </c>
      <c r="C471" s="3">
        <v>-1.1</v>
      </c>
      <c r="D471" s="1">
        <v>0.5</v>
      </c>
      <c r="E471" s="1">
        <v>-0.5</v>
      </c>
    </row>
    <row r="472" spans="1:5" ht="12.75">
      <c r="A472" s="2">
        <v>1989</v>
      </c>
      <c r="B472" s="2" t="s">
        <v>3</v>
      </c>
      <c r="C472" s="3">
        <v>-0.9</v>
      </c>
      <c r="D472" s="1">
        <v>0.5</v>
      </c>
      <c r="E472" s="1">
        <v>-0.5</v>
      </c>
    </row>
    <row r="473" spans="1:5" ht="12.75">
      <c r="A473" s="2">
        <v>1989</v>
      </c>
      <c r="B473" s="2" t="s">
        <v>4</v>
      </c>
      <c r="C473" s="3">
        <v>-0.6</v>
      </c>
      <c r="D473" s="1">
        <v>0.5</v>
      </c>
      <c r="E473" s="1">
        <v>-0.5</v>
      </c>
    </row>
    <row r="474" spans="1:5" ht="12.75">
      <c r="A474" s="2"/>
      <c r="B474" s="2"/>
      <c r="C474" s="3"/>
      <c r="D474" s="1">
        <v>0.5</v>
      </c>
      <c r="E474" s="1">
        <v>-0.5</v>
      </c>
    </row>
    <row r="475" spans="1:5" ht="12.75">
      <c r="A475" s="2"/>
      <c r="B475" s="2"/>
      <c r="C475" s="3"/>
      <c r="D475" s="1">
        <v>0.5</v>
      </c>
      <c r="E475" s="1">
        <v>-0.5</v>
      </c>
    </row>
    <row r="476" spans="1:5" ht="12.75">
      <c r="A476" s="2"/>
      <c r="B476" s="2"/>
      <c r="C476" s="3"/>
      <c r="D476" s="1">
        <v>0.5</v>
      </c>
      <c r="E476" s="1">
        <v>-0.5</v>
      </c>
    </row>
    <row r="477" spans="1:5" ht="12.75">
      <c r="A477" s="2"/>
      <c r="B477" s="2"/>
      <c r="C477" s="3"/>
      <c r="D477" s="1">
        <v>0.5</v>
      </c>
      <c r="E477" s="1">
        <v>-0.5</v>
      </c>
    </row>
    <row r="478" spans="1:5" ht="12.75">
      <c r="A478" s="2"/>
      <c r="B478" s="2"/>
      <c r="C478" s="3"/>
      <c r="D478" s="1">
        <v>0.5</v>
      </c>
      <c r="E478" s="1">
        <v>-0.5</v>
      </c>
    </row>
    <row r="479" spans="1:5" ht="12.75">
      <c r="A479" s="2"/>
      <c r="B479" s="2"/>
      <c r="C479" s="3"/>
      <c r="D479" s="1">
        <v>0.5</v>
      </c>
      <c r="E479" s="1">
        <v>-0.5</v>
      </c>
    </row>
    <row r="480" spans="1:5" ht="12.75">
      <c r="A480" s="2"/>
      <c r="B480" s="2"/>
      <c r="C480" s="3"/>
      <c r="D480" s="1">
        <v>0.5</v>
      </c>
      <c r="E480" s="1">
        <v>-0.5</v>
      </c>
    </row>
    <row r="481" spans="1:5" ht="12.75">
      <c r="A481" s="2">
        <v>1990</v>
      </c>
      <c r="B481" s="2"/>
      <c r="C481" s="3"/>
      <c r="D481" s="1">
        <v>0.5</v>
      </c>
      <c r="E481" s="1">
        <v>-0.5</v>
      </c>
    </row>
    <row r="482" spans="1:5" ht="12.75">
      <c r="A482" s="2"/>
      <c r="B482" s="2"/>
      <c r="C482" s="3"/>
      <c r="D482" s="1">
        <v>0.5</v>
      </c>
      <c r="E482" s="1">
        <v>-0.5</v>
      </c>
    </row>
    <row r="483" spans="1:5" ht="12.75">
      <c r="A483" s="2"/>
      <c r="B483" s="2"/>
      <c r="C483" s="3"/>
      <c r="D483" s="1">
        <v>0.5</v>
      </c>
      <c r="E483" s="1">
        <v>-0.5</v>
      </c>
    </row>
    <row r="484" spans="1:5" ht="12.75">
      <c r="A484" s="2"/>
      <c r="B484" s="2"/>
      <c r="C484" s="3"/>
      <c r="D484" s="1">
        <v>0.5</v>
      </c>
      <c r="E484" s="1">
        <v>-0.5</v>
      </c>
    </row>
    <row r="485" spans="1:5" ht="12.75">
      <c r="A485" s="2"/>
      <c r="B485" s="2"/>
      <c r="C485" s="3"/>
      <c r="D485" s="1">
        <v>0.5</v>
      </c>
      <c r="E485" s="1">
        <v>-0.5</v>
      </c>
    </row>
    <row r="486" spans="1:5" ht="12.75">
      <c r="A486" s="2"/>
      <c r="B486" s="2"/>
      <c r="C486" s="3"/>
      <c r="D486" s="1">
        <v>0.5</v>
      </c>
      <c r="E486" s="1">
        <v>-0.5</v>
      </c>
    </row>
    <row r="487" spans="1:5" ht="12.75">
      <c r="A487" s="2"/>
      <c r="B487" s="2"/>
      <c r="C487" s="3"/>
      <c r="D487" s="1">
        <v>0.5</v>
      </c>
      <c r="E487" s="1">
        <v>-0.5</v>
      </c>
    </row>
    <row r="488" spans="1:5" ht="12.75">
      <c r="A488" s="2"/>
      <c r="B488" s="2"/>
      <c r="C488" s="3"/>
      <c r="D488" s="1">
        <v>0.5</v>
      </c>
      <c r="E488" s="1">
        <v>-0.5</v>
      </c>
    </row>
    <row r="489" spans="1:5" ht="12.75">
      <c r="A489" s="2"/>
      <c r="B489" s="2"/>
      <c r="C489" s="3"/>
      <c r="D489" s="1">
        <v>0.5</v>
      </c>
      <c r="E489" s="1">
        <v>-0.5</v>
      </c>
    </row>
    <row r="490" spans="1:5" ht="12.75">
      <c r="A490" s="2"/>
      <c r="B490" s="2"/>
      <c r="C490" s="3"/>
      <c r="D490" s="1">
        <v>0.5</v>
      </c>
      <c r="E490" s="1">
        <v>-0.5</v>
      </c>
    </row>
    <row r="491" spans="1:5" ht="12.75">
      <c r="A491" s="2"/>
      <c r="B491" s="2"/>
      <c r="C491" s="3"/>
      <c r="D491" s="1">
        <v>0.5</v>
      </c>
      <c r="E491" s="1">
        <v>-0.5</v>
      </c>
    </row>
    <row r="492" spans="1:5" ht="12.75">
      <c r="A492" s="2"/>
      <c r="B492" s="2"/>
      <c r="C492" s="3"/>
      <c r="D492" s="1">
        <v>0.5</v>
      </c>
      <c r="E492" s="1">
        <v>-0.5</v>
      </c>
    </row>
    <row r="493" spans="1:5" ht="12.75">
      <c r="A493" s="2"/>
      <c r="B493" s="2"/>
      <c r="C493" s="3"/>
      <c r="D493" s="1">
        <v>0.5</v>
      </c>
      <c r="E493" s="1">
        <v>-0.5</v>
      </c>
    </row>
    <row r="494" spans="1:5" ht="12.75">
      <c r="A494" s="2"/>
      <c r="B494" s="2"/>
      <c r="C494" s="3"/>
      <c r="D494" s="1">
        <v>0.5</v>
      </c>
      <c r="E494" s="1">
        <v>-0.5</v>
      </c>
    </row>
    <row r="495" spans="1:5" ht="12.75">
      <c r="A495" s="2"/>
      <c r="B495" s="2"/>
      <c r="C495" s="3"/>
      <c r="D495" s="1">
        <v>0.5</v>
      </c>
      <c r="E495" s="1">
        <v>-0.5</v>
      </c>
    </row>
    <row r="496" spans="1:5" ht="12.75">
      <c r="A496" s="2"/>
      <c r="B496" s="2"/>
      <c r="C496" s="3"/>
      <c r="D496" s="1">
        <v>0.5</v>
      </c>
      <c r="E496" s="1">
        <v>-0.5</v>
      </c>
    </row>
    <row r="497" spans="1:5" ht="12.75">
      <c r="A497" s="2">
        <v>1991</v>
      </c>
      <c r="B497" s="2" t="s">
        <v>4</v>
      </c>
      <c r="C497" s="3">
        <v>0.6</v>
      </c>
      <c r="D497" s="1">
        <v>0.5</v>
      </c>
      <c r="E497" s="1">
        <v>-0.5</v>
      </c>
    </row>
    <row r="498" spans="1:5" ht="12.75">
      <c r="A498" s="2">
        <v>1991</v>
      </c>
      <c r="B498" s="2" t="s">
        <v>5</v>
      </c>
      <c r="C498" s="3">
        <v>0.8</v>
      </c>
      <c r="D498" s="1">
        <v>0.5</v>
      </c>
      <c r="E498" s="1">
        <v>-0.5</v>
      </c>
    </row>
    <row r="499" spans="1:5" ht="12.75">
      <c r="A499" s="2">
        <v>1991</v>
      </c>
      <c r="B499" s="2" t="s">
        <v>6</v>
      </c>
      <c r="C499" s="3">
        <v>0.9</v>
      </c>
      <c r="D499" s="1">
        <v>0.5</v>
      </c>
      <c r="E499" s="1">
        <v>-0.5</v>
      </c>
    </row>
    <row r="500" spans="1:5" ht="12.75">
      <c r="A500" s="2">
        <v>1991</v>
      </c>
      <c r="B500" s="2" t="s">
        <v>7</v>
      </c>
      <c r="C500" s="3">
        <v>0.9</v>
      </c>
      <c r="D500" s="1">
        <v>0.5</v>
      </c>
      <c r="E500" s="1">
        <v>-0.5</v>
      </c>
    </row>
    <row r="501" spans="1:5" ht="12.75">
      <c r="A501" s="2">
        <v>1991</v>
      </c>
      <c r="B501" s="2" t="s">
        <v>8</v>
      </c>
      <c r="C501" s="3">
        <v>0.8</v>
      </c>
      <c r="D501" s="1">
        <v>0.5</v>
      </c>
      <c r="E501" s="1">
        <v>-0.5</v>
      </c>
    </row>
    <row r="502" spans="1:5" ht="12.75">
      <c r="A502" s="2">
        <v>1991</v>
      </c>
      <c r="B502" s="2" t="s">
        <v>9</v>
      </c>
      <c r="C502" s="3">
        <v>1</v>
      </c>
      <c r="D502" s="1">
        <v>0.5</v>
      </c>
      <c r="E502" s="1">
        <v>-0.5</v>
      </c>
    </row>
    <row r="503" spans="1:5" ht="12.75">
      <c r="A503" s="2">
        <v>1991</v>
      </c>
      <c r="B503" s="2" t="s">
        <v>10</v>
      </c>
      <c r="C503" s="3">
        <v>1.4</v>
      </c>
      <c r="D503" s="1">
        <v>0.5</v>
      </c>
      <c r="E503" s="1">
        <v>-0.5</v>
      </c>
    </row>
    <row r="504" spans="1:5" ht="12.75">
      <c r="A504" s="2">
        <v>1991</v>
      </c>
      <c r="B504" s="2" t="s">
        <v>11</v>
      </c>
      <c r="C504" s="3">
        <v>1.7</v>
      </c>
      <c r="D504" s="1">
        <v>0.5</v>
      </c>
      <c r="E504" s="1">
        <v>-0.5</v>
      </c>
    </row>
    <row r="505" spans="1:5" ht="12.75">
      <c r="A505" s="2">
        <v>1992</v>
      </c>
      <c r="B505" s="2" t="s">
        <v>0</v>
      </c>
      <c r="C505" s="3">
        <v>1.8</v>
      </c>
      <c r="D505" s="1">
        <v>0.5</v>
      </c>
      <c r="E505" s="1">
        <v>-0.5</v>
      </c>
    </row>
    <row r="506" spans="1:5" ht="12.75">
      <c r="A506" s="2">
        <v>1992</v>
      </c>
      <c r="B506" s="2" t="s">
        <v>1</v>
      </c>
      <c r="C506" s="3">
        <v>1.7</v>
      </c>
      <c r="D506" s="1">
        <v>0.5</v>
      </c>
      <c r="E506" s="1">
        <v>-0.5</v>
      </c>
    </row>
    <row r="507" spans="1:5" ht="12.75">
      <c r="A507" s="2">
        <v>1992</v>
      </c>
      <c r="B507" s="2" t="s">
        <v>2</v>
      </c>
      <c r="C507" s="3">
        <v>1.6</v>
      </c>
      <c r="D507" s="1">
        <v>0.5</v>
      </c>
      <c r="E507" s="1">
        <v>-0.5</v>
      </c>
    </row>
    <row r="508" spans="1:5" ht="12.75">
      <c r="A508" s="2">
        <v>1992</v>
      </c>
      <c r="B508" s="2" t="s">
        <v>3</v>
      </c>
      <c r="C508" s="3">
        <v>1.4</v>
      </c>
      <c r="D508" s="1">
        <v>0.5</v>
      </c>
      <c r="E508" s="1">
        <v>-0.5</v>
      </c>
    </row>
    <row r="509" spans="1:5" ht="12.75">
      <c r="A509" s="2">
        <v>1992</v>
      </c>
      <c r="B509" s="2" t="s">
        <v>4</v>
      </c>
      <c r="C509" s="3">
        <v>1.1</v>
      </c>
      <c r="D509" s="1">
        <v>0.5</v>
      </c>
      <c r="E509" s="1">
        <v>-0.5</v>
      </c>
    </row>
    <row r="510" spans="1:5" ht="12.75">
      <c r="A510" s="2">
        <v>1992</v>
      </c>
      <c r="B510" s="2" t="s">
        <v>5</v>
      </c>
      <c r="C510" s="3">
        <v>0.8</v>
      </c>
      <c r="D510" s="1">
        <v>0.5</v>
      </c>
      <c r="E510" s="1">
        <v>-0.5</v>
      </c>
    </row>
    <row r="511" spans="1:5" ht="12.75">
      <c r="A511" s="2"/>
      <c r="B511" s="2"/>
      <c r="C511" s="3"/>
      <c r="D511" s="1">
        <v>0.5</v>
      </c>
      <c r="E511" s="1">
        <v>-0.5</v>
      </c>
    </row>
    <row r="512" spans="1:5" ht="12.75">
      <c r="A512" s="2"/>
      <c r="B512" s="2"/>
      <c r="C512" s="3"/>
      <c r="D512" s="1">
        <v>0.5</v>
      </c>
      <c r="E512" s="1">
        <v>-0.5</v>
      </c>
    </row>
    <row r="513" spans="1:5" ht="12.75">
      <c r="A513" s="2"/>
      <c r="B513" s="2"/>
      <c r="C513" s="3"/>
      <c r="D513" s="1">
        <v>0.5</v>
      </c>
      <c r="E513" s="1">
        <v>-0.5</v>
      </c>
    </row>
    <row r="514" spans="1:5" ht="12.75">
      <c r="A514" s="2"/>
      <c r="B514" s="2"/>
      <c r="C514" s="3"/>
      <c r="D514" s="1">
        <v>0.5</v>
      </c>
      <c r="E514" s="1">
        <v>-0.5</v>
      </c>
    </row>
    <row r="515" spans="1:5" ht="12.75">
      <c r="A515" s="2"/>
      <c r="B515" s="2"/>
      <c r="C515" s="3"/>
      <c r="D515" s="1">
        <v>0.5</v>
      </c>
      <c r="E515" s="1">
        <v>-0.5</v>
      </c>
    </row>
    <row r="516" spans="1:5" ht="12.75">
      <c r="A516" s="2"/>
      <c r="B516" s="2"/>
      <c r="C516" s="3"/>
      <c r="D516" s="1">
        <v>0.5</v>
      </c>
      <c r="E516" s="1">
        <v>-0.5</v>
      </c>
    </row>
    <row r="517" spans="1:5" ht="12.75">
      <c r="A517" s="2"/>
      <c r="B517" s="2"/>
      <c r="C517" s="3"/>
      <c r="D517" s="1">
        <v>0.5</v>
      </c>
      <c r="E517" s="1">
        <v>-0.5</v>
      </c>
    </row>
    <row r="518" spans="1:5" ht="12.75">
      <c r="A518" s="2"/>
      <c r="B518" s="2"/>
      <c r="C518" s="3"/>
      <c r="D518" s="1">
        <v>0.5</v>
      </c>
      <c r="E518" s="1">
        <v>-0.5</v>
      </c>
    </row>
    <row r="519" spans="1:5" ht="12.75">
      <c r="A519" s="2">
        <v>1993</v>
      </c>
      <c r="B519" s="2" t="s">
        <v>2</v>
      </c>
      <c r="C519" s="3">
        <v>0.6</v>
      </c>
      <c r="D519" s="1">
        <v>0.5</v>
      </c>
      <c r="E519" s="1">
        <v>-0.5</v>
      </c>
    </row>
    <row r="520" spans="1:5" ht="12.75">
      <c r="A520" s="2">
        <v>1993</v>
      </c>
      <c r="B520" s="2" t="s">
        <v>3</v>
      </c>
      <c r="C520" s="3">
        <v>0.8</v>
      </c>
      <c r="D520" s="1">
        <v>0.5</v>
      </c>
      <c r="E520" s="1">
        <v>-0.5</v>
      </c>
    </row>
    <row r="521" spans="1:5" ht="12.75">
      <c r="A521" s="2">
        <v>1993</v>
      </c>
      <c r="B521" s="2" t="s">
        <v>4</v>
      </c>
      <c r="C521" s="3">
        <v>0.8</v>
      </c>
      <c r="D521" s="1">
        <v>0.5</v>
      </c>
      <c r="E521" s="1">
        <v>-0.5</v>
      </c>
    </row>
    <row r="522" spans="1:5" ht="12.75">
      <c r="A522" s="2">
        <v>1993</v>
      </c>
      <c r="B522" s="2" t="s">
        <v>5</v>
      </c>
      <c r="C522" s="3">
        <v>0.7</v>
      </c>
      <c r="D522" s="1">
        <v>0.5</v>
      </c>
      <c r="E522" s="1">
        <v>-0.5</v>
      </c>
    </row>
    <row r="523" spans="1:5" ht="12.75">
      <c r="A523" s="2">
        <v>1993</v>
      </c>
      <c r="B523" s="2" t="s">
        <v>6</v>
      </c>
      <c r="C523" s="3">
        <v>0.5</v>
      </c>
      <c r="D523" s="1">
        <v>0.5</v>
      </c>
      <c r="E523" s="1">
        <v>-0.5</v>
      </c>
    </row>
    <row r="524" spans="1:5" ht="12.75">
      <c r="A524" s="2"/>
      <c r="B524" s="2"/>
      <c r="C524" s="3"/>
      <c r="D524" s="1">
        <v>0.5</v>
      </c>
      <c r="E524" s="1">
        <v>-0.5</v>
      </c>
    </row>
    <row r="525" spans="1:5" ht="12.75">
      <c r="A525" s="2"/>
      <c r="B525" s="2"/>
      <c r="C525" s="3"/>
      <c r="D525" s="1">
        <v>0.5</v>
      </c>
      <c r="E525" s="1">
        <v>-0.5</v>
      </c>
    </row>
    <row r="526" spans="1:5" ht="12.75">
      <c r="A526" s="2"/>
      <c r="B526" s="2"/>
      <c r="C526" s="3"/>
      <c r="D526" s="1">
        <v>0.5</v>
      </c>
      <c r="E526" s="1">
        <v>-0.5</v>
      </c>
    </row>
    <row r="527" spans="1:5" ht="12.75">
      <c r="A527" s="2"/>
      <c r="B527" s="2"/>
      <c r="C527" s="3"/>
      <c r="D527" s="1">
        <v>0.5</v>
      </c>
      <c r="E527" s="1">
        <v>-0.5</v>
      </c>
    </row>
    <row r="528" spans="1:5" ht="12.75">
      <c r="A528" s="2"/>
      <c r="B528" s="2"/>
      <c r="C528" s="3"/>
      <c r="D528" s="1">
        <v>0.5</v>
      </c>
      <c r="E528" s="1">
        <v>-0.5</v>
      </c>
    </row>
    <row r="529" spans="1:5" ht="12.75">
      <c r="A529" s="2">
        <v>1994</v>
      </c>
      <c r="B529" s="2"/>
      <c r="C529" s="3"/>
      <c r="D529" s="1">
        <v>0.5</v>
      </c>
      <c r="E529" s="1">
        <v>-0.5</v>
      </c>
    </row>
    <row r="530" spans="1:5" ht="12.75">
      <c r="A530" s="2"/>
      <c r="B530" s="2"/>
      <c r="C530" s="3"/>
      <c r="D530" s="1">
        <v>0.5</v>
      </c>
      <c r="E530" s="1">
        <v>-0.5</v>
      </c>
    </row>
    <row r="531" spans="1:5" ht="12.75">
      <c r="A531" s="2"/>
      <c r="B531" s="2"/>
      <c r="C531" s="3"/>
      <c r="D531" s="1">
        <v>0.5</v>
      </c>
      <c r="E531" s="1">
        <v>-0.5</v>
      </c>
    </row>
    <row r="532" spans="1:5" ht="12.75">
      <c r="A532" s="2">
        <v>1994</v>
      </c>
      <c r="B532" s="2" t="s">
        <v>3</v>
      </c>
      <c r="C532" s="3">
        <v>0.5</v>
      </c>
      <c r="D532" s="1">
        <v>0.5</v>
      </c>
      <c r="E532" s="1">
        <v>-0.5</v>
      </c>
    </row>
    <row r="533" spans="1:5" ht="12.75">
      <c r="A533" s="2">
        <v>1994</v>
      </c>
      <c r="B533" s="2" t="s">
        <v>4</v>
      </c>
      <c r="C533" s="3">
        <v>0.6</v>
      </c>
      <c r="D533" s="1">
        <v>0.5</v>
      </c>
      <c r="E533" s="1">
        <v>-0.5</v>
      </c>
    </row>
    <row r="534" spans="1:5" ht="12.75">
      <c r="A534" s="2">
        <v>1994</v>
      </c>
      <c r="B534" s="2" t="s">
        <v>5</v>
      </c>
      <c r="C534" s="3">
        <v>0.6</v>
      </c>
      <c r="D534" s="1">
        <v>0.5</v>
      </c>
      <c r="E534" s="1">
        <v>-0.5</v>
      </c>
    </row>
    <row r="535" spans="1:5" ht="12.75">
      <c r="A535" s="2">
        <v>1994</v>
      </c>
      <c r="B535" s="2" t="s">
        <v>6</v>
      </c>
      <c r="C535" s="3">
        <v>0.6</v>
      </c>
      <c r="D535" s="1">
        <v>0.5</v>
      </c>
      <c r="E535" s="1">
        <v>-0.5</v>
      </c>
    </row>
    <row r="536" spans="1:5" ht="12.75">
      <c r="A536" s="2">
        <v>1994</v>
      </c>
      <c r="B536" s="2" t="s">
        <v>7</v>
      </c>
      <c r="C536" s="3">
        <v>0.6</v>
      </c>
      <c r="D536" s="1">
        <v>0.5</v>
      </c>
      <c r="E536" s="1">
        <v>-0.5</v>
      </c>
    </row>
    <row r="537" spans="1:5" ht="12.75">
      <c r="A537" s="2">
        <v>1994</v>
      </c>
      <c r="B537" s="2" t="s">
        <v>8</v>
      </c>
      <c r="C537" s="3">
        <v>0.7</v>
      </c>
      <c r="D537" s="1">
        <v>0.5</v>
      </c>
      <c r="E537" s="1">
        <v>-0.5</v>
      </c>
    </row>
    <row r="538" spans="1:5" ht="12.75">
      <c r="A538" s="2">
        <v>1994</v>
      </c>
      <c r="B538" s="2" t="s">
        <v>9</v>
      </c>
      <c r="C538" s="3">
        <v>0.9</v>
      </c>
      <c r="D538" s="1">
        <v>0.5</v>
      </c>
      <c r="E538" s="1">
        <v>-0.5</v>
      </c>
    </row>
    <row r="539" spans="1:5" ht="12.75">
      <c r="A539" s="2">
        <v>1994</v>
      </c>
      <c r="B539" s="2" t="s">
        <v>10</v>
      </c>
      <c r="C539" s="3">
        <v>1.2</v>
      </c>
      <c r="D539" s="1">
        <v>0.5</v>
      </c>
      <c r="E539" s="1">
        <v>-0.5</v>
      </c>
    </row>
    <row r="540" spans="1:5" ht="12.75">
      <c r="A540" s="2">
        <v>1994</v>
      </c>
      <c r="B540" s="2" t="s">
        <v>11</v>
      </c>
      <c r="C540" s="3">
        <v>1.3</v>
      </c>
      <c r="D540" s="1">
        <v>0.5</v>
      </c>
      <c r="E540" s="1">
        <v>-0.5</v>
      </c>
    </row>
    <row r="541" spans="1:5" ht="12.75">
      <c r="A541" s="2">
        <v>1995</v>
      </c>
      <c r="B541" s="2" t="s">
        <v>0</v>
      </c>
      <c r="C541" s="3">
        <v>1.2</v>
      </c>
      <c r="D541" s="1">
        <v>0.5</v>
      </c>
      <c r="E541" s="1">
        <v>-0.5</v>
      </c>
    </row>
    <row r="542" spans="1:5" ht="12.75">
      <c r="A542" s="2">
        <v>1995</v>
      </c>
      <c r="B542" s="2" t="s">
        <v>1</v>
      </c>
      <c r="C542" s="3">
        <v>0.9</v>
      </c>
      <c r="D542" s="1">
        <v>0.5</v>
      </c>
      <c r="E542" s="1">
        <v>-0.5</v>
      </c>
    </row>
    <row r="543" spans="1:5" ht="12.75">
      <c r="A543" s="2">
        <v>1995</v>
      </c>
      <c r="B543" s="2" t="s">
        <v>2</v>
      </c>
      <c r="C543" s="3">
        <v>0.7</v>
      </c>
      <c r="D543" s="1">
        <v>0.5</v>
      </c>
      <c r="E543" s="1">
        <v>-0.5</v>
      </c>
    </row>
    <row r="544" spans="1:5" ht="12.75">
      <c r="A544" s="2"/>
      <c r="B544" s="2"/>
      <c r="C544" s="3"/>
      <c r="D544" s="1">
        <v>0.5</v>
      </c>
      <c r="E544" s="1">
        <v>-0.5</v>
      </c>
    </row>
    <row r="545" spans="1:5" ht="12.75">
      <c r="A545" s="2"/>
      <c r="B545" s="2"/>
      <c r="C545" s="3"/>
      <c r="D545" s="1">
        <v>0.5</v>
      </c>
      <c r="E545" s="1">
        <v>-0.5</v>
      </c>
    </row>
    <row r="546" spans="1:5" ht="12.75">
      <c r="A546" s="2"/>
      <c r="B546" s="2"/>
      <c r="C546" s="3"/>
      <c r="D546" s="1">
        <v>0.5</v>
      </c>
      <c r="E546" s="1">
        <v>-0.5</v>
      </c>
    </row>
    <row r="547" spans="1:5" ht="12.75">
      <c r="A547" s="2"/>
      <c r="B547" s="2"/>
      <c r="C547" s="3"/>
      <c r="D547" s="1">
        <v>0.5</v>
      </c>
      <c r="E547" s="1">
        <v>-0.5</v>
      </c>
    </row>
    <row r="548" spans="1:5" ht="12.75">
      <c r="A548" s="2"/>
      <c r="B548" s="2"/>
      <c r="C548" s="3"/>
      <c r="D548" s="1">
        <v>0.5</v>
      </c>
      <c r="E548" s="1">
        <v>-0.5</v>
      </c>
    </row>
    <row r="549" spans="1:5" ht="12.75">
      <c r="A549" s="2">
        <v>1995</v>
      </c>
      <c r="B549" s="2" t="s">
        <v>8</v>
      </c>
      <c r="C549" s="3">
        <v>-0.5</v>
      </c>
      <c r="D549" s="1">
        <v>0.5</v>
      </c>
      <c r="E549" s="1">
        <v>-0.5</v>
      </c>
    </row>
    <row r="550" spans="1:5" ht="12.75">
      <c r="A550" s="2">
        <v>1995</v>
      </c>
      <c r="B550" s="2" t="s">
        <v>9</v>
      </c>
      <c r="C550" s="3">
        <v>-0.6</v>
      </c>
      <c r="D550" s="1">
        <v>0.5</v>
      </c>
      <c r="E550" s="1">
        <v>-0.5</v>
      </c>
    </row>
    <row r="551" spans="1:5" ht="12.75">
      <c r="A551" s="2">
        <v>1995</v>
      </c>
      <c r="B551" s="2" t="s">
        <v>10</v>
      </c>
      <c r="C551" s="3">
        <v>-0.7</v>
      </c>
      <c r="D551" s="1">
        <v>0.5</v>
      </c>
      <c r="E551" s="1">
        <v>-0.5</v>
      </c>
    </row>
    <row r="552" spans="1:5" ht="12.75">
      <c r="A552" s="2">
        <v>1995</v>
      </c>
      <c r="B552" s="2" t="s">
        <v>11</v>
      </c>
      <c r="C552" s="3">
        <v>-0.8</v>
      </c>
      <c r="D552" s="1">
        <v>0.5</v>
      </c>
      <c r="E552" s="1">
        <v>-0.5</v>
      </c>
    </row>
    <row r="553" spans="1:5" ht="12.75">
      <c r="A553" s="2">
        <v>1996</v>
      </c>
      <c r="B553" s="2" t="s">
        <v>0</v>
      </c>
      <c r="C553" s="3">
        <v>-0.8</v>
      </c>
      <c r="D553" s="1">
        <v>0.5</v>
      </c>
      <c r="E553" s="1">
        <v>-0.5</v>
      </c>
    </row>
    <row r="554" spans="1:5" ht="12.75">
      <c r="A554" s="2">
        <v>1996</v>
      </c>
      <c r="B554" s="2" t="s">
        <v>1</v>
      </c>
      <c r="C554" s="3">
        <v>-0.7</v>
      </c>
      <c r="D554" s="1">
        <v>0.5</v>
      </c>
      <c r="E554" s="1">
        <v>-0.5</v>
      </c>
    </row>
    <row r="555" spans="1:5" ht="12.75">
      <c r="A555" s="2">
        <v>1996</v>
      </c>
      <c r="B555" s="2" t="s">
        <v>2</v>
      </c>
      <c r="C555" s="3">
        <v>-0.5</v>
      </c>
      <c r="D555" s="1">
        <v>0.5</v>
      </c>
      <c r="E555" s="1">
        <v>-0.5</v>
      </c>
    </row>
    <row r="556" spans="1:5" ht="12.75">
      <c r="A556" s="2"/>
      <c r="B556" s="2"/>
      <c r="C556" s="3"/>
      <c r="D556" s="1">
        <v>0.5</v>
      </c>
      <c r="E556" s="1">
        <v>-0.5</v>
      </c>
    </row>
    <row r="557" spans="1:5" ht="12.75">
      <c r="A557" s="2"/>
      <c r="B557" s="2"/>
      <c r="C557" s="3"/>
      <c r="D557" s="1">
        <v>0.5</v>
      </c>
      <c r="E557" s="1">
        <v>-0.5</v>
      </c>
    </row>
    <row r="558" spans="1:5" ht="12.75">
      <c r="A558" s="2"/>
      <c r="B558" s="2"/>
      <c r="C558" s="3"/>
      <c r="D558" s="1">
        <v>0.5</v>
      </c>
      <c r="E558" s="1">
        <v>-0.5</v>
      </c>
    </row>
    <row r="559" spans="1:5" ht="12.75">
      <c r="A559" s="2"/>
      <c r="B559" s="2"/>
      <c r="C559" s="3"/>
      <c r="D559" s="1">
        <v>0.5</v>
      </c>
      <c r="E559" s="1">
        <v>-0.5</v>
      </c>
    </row>
    <row r="560" spans="1:5" ht="12.75">
      <c r="A560" s="2"/>
      <c r="B560" s="2"/>
      <c r="C560" s="3"/>
      <c r="D560" s="1">
        <v>0.5</v>
      </c>
      <c r="E560" s="1">
        <v>-0.5</v>
      </c>
    </row>
    <row r="561" spans="1:5" ht="12.75">
      <c r="A561" s="2"/>
      <c r="B561" s="2"/>
      <c r="C561" s="3"/>
      <c r="D561" s="1">
        <v>0.5</v>
      </c>
      <c r="E561" s="1">
        <v>-0.5</v>
      </c>
    </row>
    <row r="562" spans="1:5" ht="12.75">
      <c r="A562" s="2"/>
      <c r="B562" s="2"/>
      <c r="C562" s="3"/>
      <c r="D562" s="1">
        <v>0.5</v>
      </c>
      <c r="E562" s="1">
        <v>-0.5</v>
      </c>
    </row>
    <row r="563" spans="1:5" ht="12.75">
      <c r="A563" s="2"/>
      <c r="B563" s="2"/>
      <c r="C563" s="3"/>
      <c r="D563" s="1">
        <v>0.5</v>
      </c>
      <c r="E563" s="1">
        <v>-0.5</v>
      </c>
    </row>
    <row r="564" spans="1:5" ht="12.75">
      <c r="A564" s="2"/>
      <c r="B564" s="2"/>
      <c r="C564" s="3"/>
      <c r="D564" s="1">
        <v>0.5</v>
      </c>
      <c r="E564" s="1">
        <v>-0.5</v>
      </c>
    </row>
    <row r="565" spans="1:5" ht="12.75">
      <c r="A565" s="2"/>
      <c r="B565" s="2"/>
      <c r="C565" s="3"/>
      <c r="D565" s="1">
        <v>0.5</v>
      </c>
      <c r="E565" s="1">
        <v>-0.5</v>
      </c>
    </row>
    <row r="566" spans="1:5" ht="12.75">
      <c r="A566" s="2"/>
      <c r="B566" s="2"/>
      <c r="C566" s="3"/>
      <c r="D566" s="1">
        <v>0.5</v>
      </c>
      <c r="E566" s="1">
        <v>-0.5</v>
      </c>
    </row>
    <row r="567" spans="1:5" ht="12.75">
      <c r="A567" s="2"/>
      <c r="B567" s="2"/>
      <c r="C567" s="3"/>
      <c r="D567" s="1">
        <v>0.5</v>
      </c>
      <c r="E567" s="1">
        <v>-0.5</v>
      </c>
    </row>
    <row r="568" spans="1:5" ht="12.75">
      <c r="A568" s="2"/>
      <c r="B568" s="2"/>
      <c r="C568" s="3"/>
      <c r="D568" s="1">
        <v>0.5</v>
      </c>
      <c r="E568" s="1">
        <v>-0.5</v>
      </c>
    </row>
    <row r="569" spans="1:5" ht="12.75">
      <c r="A569" s="2">
        <v>1997</v>
      </c>
      <c r="B569" s="2" t="s">
        <v>4</v>
      </c>
      <c r="C569" s="3">
        <v>0.9</v>
      </c>
      <c r="D569" s="1">
        <v>0.5</v>
      </c>
      <c r="E569" s="1">
        <v>-0.5</v>
      </c>
    </row>
    <row r="570" spans="1:5" ht="12.75">
      <c r="A570" s="2">
        <v>1997</v>
      </c>
      <c r="B570" s="2" t="s">
        <v>5</v>
      </c>
      <c r="C570" s="3">
        <v>1.4</v>
      </c>
      <c r="D570" s="1">
        <v>0.5</v>
      </c>
      <c r="E570" s="1">
        <v>-0.5</v>
      </c>
    </row>
    <row r="571" spans="1:5" ht="12.75">
      <c r="A571" s="2">
        <v>1997</v>
      </c>
      <c r="B571" s="2" t="s">
        <v>6</v>
      </c>
      <c r="C571" s="3">
        <v>1.7</v>
      </c>
      <c r="D571" s="1">
        <v>0.5</v>
      </c>
      <c r="E571" s="1">
        <v>-0.5</v>
      </c>
    </row>
    <row r="572" spans="1:5" ht="12.75">
      <c r="A572" s="2">
        <v>1997</v>
      </c>
      <c r="B572" s="2" t="s">
        <v>7</v>
      </c>
      <c r="C572" s="3">
        <v>2</v>
      </c>
      <c r="D572" s="1">
        <v>0.5</v>
      </c>
      <c r="E572" s="1">
        <v>-0.5</v>
      </c>
    </row>
    <row r="573" spans="1:5" ht="12.75">
      <c r="A573" s="2">
        <v>1997</v>
      </c>
      <c r="B573" s="2" t="s">
        <v>8</v>
      </c>
      <c r="C573" s="3">
        <v>2.3</v>
      </c>
      <c r="D573" s="1">
        <v>0.5</v>
      </c>
      <c r="E573" s="1">
        <v>-0.5</v>
      </c>
    </row>
    <row r="574" spans="1:5" ht="12.75">
      <c r="A574" s="2">
        <v>1997</v>
      </c>
      <c r="B574" s="2" t="s">
        <v>9</v>
      </c>
      <c r="C574" s="3">
        <v>2.4</v>
      </c>
      <c r="D574" s="1">
        <v>0.5</v>
      </c>
      <c r="E574" s="1">
        <v>-0.5</v>
      </c>
    </row>
    <row r="575" spans="1:5" ht="12.75">
      <c r="A575" s="2">
        <v>1997</v>
      </c>
      <c r="B575" s="2" t="s">
        <v>10</v>
      </c>
      <c r="C575" s="3">
        <v>2.5</v>
      </c>
      <c r="D575" s="1">
        <v>0.5</v>
      </c>
      <c r="E575" s="1">
        <v>-0.5</v>
      </c>
    </row>
    <row r="576" spans="1:5" ht="12.75">
      <c r="A576" s="2">
        <v>1997</v>
      </c>
      <c r="B576" s="2" t="s">
        <v>11</v>
      </c>
      <c r="C576" s="3">
        <v>2.5</v>
      </c>
      <c r="D576" s="1">
        <v>0.5</v>
      </c>
      <c r="E576" s="1">
        <v>-0.5</v>
      </c>
    </row>
    <row r="577" spans="1:5" ht="12.75">
      <c r="A577" s="2">
        <v>1998</v>
      </c>
      <c r="B577" s="2" t="s">
        <v>0</v>
      </c>
      <c r="C577" s="3">
        <v>2.4</v>
      </c>
      <c r="D577" s="1">
        <v>0.5</v>
      </c>
      <c r="E577" s="1">
        <v>-0.5</v>
      </c>
    </row>
    <row r="578" spans="1:5" ht="12.75">
      <c r="A578" s="2">
        <v>1998</v>
      </c>
      <c r="B578" s="2" t="s">
        <v>1</v>
      </c>
      <c r="C578" s="3">
        <v>2</v>
      </c>
      <c r="D578" s="1">
        <v>0.5</v>
      </c>
      <c r="E578" s="1">
        <v>-0.5</v>
      </c>
    </row>
    <row r="579" spans="1:5" ht="12.75">
      <c r="A579" s="2">
        <v>1998</v>
      </c>
      <c r="B579" s="2" t="s">
        <v>2</v>
      </c>
      <c r="C579" s="3">
        <v>1.4</v>
      </c>
      <c r="D579" s="1">
        <v>0.5</v>
      </c>
      <c r="E579" s="1">
        <v>-0.5</v>
      </c>
    </row>
    <row r="580" spans="1:5" ht="12.75">
      <c r="A580" s="2">
        <v>1998</v>
      </c>
      <c r="B580" s="2" t="s">
        <v>3</v>
      </c>
      <c r="C580" s="3">
        <v>1.1</v>
      </c>
      <c r="D580" s="1">
        <v>0.5</v>
      </c>
      <c r="E580" s="1">
        <v>-0.5</v>
      </c>
    </row>
    <row r="581" spans="1:5" ht="12.75">
      <c r="A581" s="2"/>
      <c r="B581" s="2"/>
      <c r="C581" s="3"/>
      <c r="D581" s="1">
        <v>0.5</v>
      </c>
      <c r="E581" s="1">
        <v>-0.5</v>
      </c>
    </row>
    <row r="582" spans="1:5" ht="12.75">
      <c r="A582" s="2"/>
      <c r="B582" s="2"/>
      <c r="C582" s="3"/>
      <c r="D582" s="1">
        <v>0.5</v>
      </c>
      <c r="E582" s="1">
        <v>-0.5</v>
      </c>
    </row>
    <row r="583" spans="1:5" ht="12.75">
      <c r="A583" s="2">
        <v>1998</v>
      </c>
      <c r="B583" s="2" t="s">
        <v>6</v>
      </c>
      <c r="C583" s="3">
        <v>-0.8</v>
      </c>
      <c r="D583" s="1">
        <v>0.5</v>
      </c>
      <c r="E583" s="1">
        <v>-0.5</v>
      </c>
    </row>
    <row r="584" spans="1:5" ht="12.75">
      <c r="A584" s="2">
        <v>1998</v>
      </c>
      <c r="B584" s="2" t="s">
        <v>7</v>
      </c>
      <c r="C584" s="3">
        <v>-1</v>
      </c>
      <c r="D584" s="1">
        <v>0.5</v>
      </c>
      <c r="E584" s="1">
        <v>-0.5</v>
      </c>
    </row>
    <row r="585" spans="1:5" ht="12.75">
      <c r="A585" s="2">
        <v>1998</v>
      </c>
      <c r="B585" s="2" t="s">
        <v>8</v>
      </c>
      <c r="C585" s="3">
        <v>-1.1</v>
      </c>
      <c r="D585" s="1">
        <v>0.5</v>
      </c>
      <c r="E585" s="1">
        <v>-0.5</v>
      </c>
    </row>
    <row r="586" spans="1:5" ht="12.75">
      <c r="A586" s="2">
        <v>1998</v>
      </c>
      <c r="B586" s="2" t="s">
        <v>9</v>
      </c>
      <c r="C586" s="3">
        <v>-1.1</v>
      </c>
      <c r="D586" s="1">
        <v>0.5</v>
      </c>
      <c r="E586" s="1">
        <v>-0.5</v>
      </c>
    </row>
    <row r="587" spans="1:5" ht="12.75">
      <c r="A587" s="2">
        <v>1998</v>
      </c>
      <c r="B587" s="2" t="s">
        <v>10</v>
      </c>
      <c r="C587" s="3">
        <v>-1.3</v>
      </c>
      <c r="D587" s="1">
        <v>0.5</v>
      </c>
      <c r="E587" s="1">
        <v>-0.5</v>
      </c>
    </row>
    <row r="588" spans="1:5" ht="12.75">
      <c r="A588" s="2">
        <v>1998</v>
      </c>
      <c r="B588" s="2" t="s">
        <v>11</v>
      </c>
      <c r="C588" s="3">
        <v>-1.5</v>
      </c>
      <c r="D588" s="1">
        <v>0.5</v>
      </c>
      <c r="E588" s="1">
        <v>-0.5</v>
      </c>
    </row>
    <row r="589" spans="1:5" ht="12.75">
      <c r="A589" s="2">
        <v>1999</v>
      </c>
      <c r="B589" s="2" t="s">
        <v>0</v>
      </c>
      <c r="C589" s="3">
        <v>-1.6</v>
      </c>
      <c r="D589" s="1">
        <v>0.5</v>
      </c>
      <c r="E589" s="1">
        <v>-0.5</v>
      </c>
    </row>
    <row r="590" spans="1:5" ht="12.75">
      <c r="A590" s="2">
        <v>1999</v>
      </c>
      <c r="B590" s="2" t="s">
        <v>1</v>
      </c>
      <c r="C590" s="3">
        <v>-1.2</v>
      </c>
      <c r="D590" s="1">
        <v>0.5</v>
      </c>
      <c r="E590" s="1">
        <v>-0.5</v>
      </c>
    </row>
    <row r="591" spans="1:5" ht="12.75">
      <c r="A591" s="2">
        <v>1999</v>
      </c>
      <c r="B591" s="2" t="s">
        <v>2</v>
      </c>
      <c r="C591" s="3">
        <v>-0.9</v>
      </c>
      <c r="D591" s="1">
        <v>0.5</v>
      </c>
      <c r="E591" s="1">
        <v>-0.5</v>
      </c>
    </row>
    <row r="592" spans="1:5" ht="12.75">
      <c r="A592" s="2">
        <v>1999</v>
      </c>
      <c r="B592" s="2" t="s">
        <v>3</v>
      </c>
      <c r="C592" s="3">
        <v>-0.7</v>
      </c>
      <c r="D592" s="1">
        <v>0.5</v>
      </c>
      <c r="E592" s="1">
        <v>-0.5</v>
      </c>
    </row>
    <row r="593" spans="1:5" ht="12.75">
      <c r="A593" s="2">
        <v>1999</v>
      </c>
      <c r="B593" s="2" t="s">
        <v>4</v>
      </c>
      <c r="C593" s="3">
        <v>-0.8</v>
      </c>
      <c r="D593" s="1">
        <v>0.5</v>
      </c>
      <c r="E593" s="1">
        <v>-0.5</v>
      </c>
    </row>
    <row r="594" spans="1:5" ht="12.75">
      <c r="A594" s="2">
        <v>1999</v>
      </c>
      <c r="B594" s="2" t="s">
        <v>5</v>
      </c>
      <c r="C594" s="3">
        <v>-0.8</v>
      </c>
      <c r="D594" s="1">
        <v>0.5</v>
      </c>
      <c r="E594" s="1">
        <v>-0.5</v>
      </c>
    </row>
    <row r="595" spans="1:5" ht="12.75">
      <c r="A595" s="2">
        <v>1999</v>
      </c>
      <c r="B595" s="2" t="s">
        <v>6</v>
      </c>
      <c r="C595" s="3">
        <v>-0.9</v>
      </c>
      <c r="D595" s="1">
        <v>0.5</v>
      </c>
      <c r="E595" s="1">
        <v>-0.5</v>
      </c>
    </row>
    <row r="596" spans="1:5" ht="12.75">
      <c r="A596" s="2">
        <v>1999</v>
      </c>
      <c r="B596" s="2" t="s">
        <v>7</v>
      </c>
      <c r="C596" s="3">
        <v>-0.9</v>
      </c>
      <c r="D596" s="1">
        <v>0.5</v>
      </c>
      <c r="E596" s="1">
        <v>-0.5</v>
      </c>
    </row>
    <row r="597" spans="1:5" ht="12.75">
      <c r="A597" s="2">
        <v>1999</v>
      </c>
      <c r="B597" s="2" t="s">
        <v>8</v>
      </c>
      <c r="C597" s="3">
        <v>-1</v>
      </c>
      <c r="D597" s="1">
        <v>0.5</v>
      </c>
      <c r="E597" s="1">
        <v>-0.5</v>
      </c>
    </row>
    <row r="598" spans="1:5" ht="12.75">
      <c r="A598" s="2">
        <v>1999</v>
      </c>
      <c r="B598" s="2" t="s">
        <v>9</v>
      </c>
      <c r="C598" s="3">
        <v>-1.2</v>
      </c>
      <c r="D598" s="1">
        <v>0.5</v>
      </c>
      <c r="E598" s="1">
        <v>-0.5</v>
      </c>
    </row>
    <row r="599" spans="1:5" ht="12.75">
      <c r="A599" s="2">
        <v>1999</v>
      </c>
      <c r="B599" s="2" t="s">
        <v>10</v>
      </c>
      <c r="C599" s="3">
        <v>-1.4</v>
      </c>
      <c r="D599" s="1">
        <v>0.5</v>
      </c>
      <c r="E599" s="1">
        <v>-0.5</v>
      </c>
    </row>
    <row r="600" spans="1:5" ht="12.75">
      <c r="A600" s="2">
        <v>1999</v>
      </c>
      <c r="B600" s="2" t="s">
        <v>11</v>
      </c>
      <c r="C600" s="3">
        <v>-1.6</v>
      </c>
      <c r="D600" s="1">
        <v>0.5</v>
      </c>
      <c r="E600" s="1">
        <v>-0.5</v>
      </c>
    </row>
    <row r="601" spans="1:5" ht="12.75">
      <c r="A601" s="2">
        <v>2000</v>
      </c>
      <c r="B601" s="2" t="s">
        <v>0</v>
      </c>
      <c r="C601" s="3">
        <v>-1.6</v>
      </c>
      <c r="D601" s="1">
        <v>0.5</v>
      </c>
      <c r="E601" s="1">
        <v>-0.5</v>
      </c>
    </row>
    <row r="602" spans="1:5" ht="12.75">
      <c r="A602" s="2">
        <v>2000</v>
      </c>
      <c r="B602" s="2" t="s">
        <v>1</v>
      </c>
      <c r="C602" s="3">
        <v>-1.5</v>
      </c>
      <c r="D602" s="1">
        <v>0.5</v>
      </c>
      <c r="E602" s="1">
        <v>-0.5</v>
      </c>
    </row>
    <row r="603" spans="1:5" ht="12.75">
      <c r="A603" s="2">
        <v>2000</v>
      </c>
      <c r="B603" s="2" t="s">
        <v>2</v>
      </c>
      <c r="C603" s="3">
        <v>-1.1</v>
      </c>
      <c r="D603" s="1">
        <v>0.5</v>
      </c>
      <c r="E603" s="1">
        <v>-0.5</v>
      </c>
    </row>
    <row r="604" spans="1:5" ht="12.75">
      <c r="A604" s="2">
        <v>2000</v>
      </c>
      <c r="B604" s="2" t="s">
        <v>3</v>
      </c>
      <c r="C604" s="3">
        <v>-0.9</v>
      </c>
      <c r="D604" s="1">
        <v>0.5</v>
      </c>
      <c r="E604" s="1">
        <v>-0.5</v>
      </c>
    </row>
    <row r="605" spans="1:5" ht="12.75">
      <c r="A605" s="2">
        <v>2000</v>
      </c>
      <c r="B605" s="2" t="s">
        <v>4</v>
      </c>
      <c r="C605" s="3">
        <v>-0.7</v>
      </c>
      <c r="D605" s="1">
        <v>0.5</v>
      </c>
      <c r="E605" s="1">
        <v>-0.5</v>
      </c>
    </row>
    <row r="606" spans="1:5" ht="12.75">
      <c r="A606" s="2">
        <v>2000</v>
      </c>
      <c r="B606" s="2" t="s">
        <v>5</v>
      </c>
      <c r="C606" s="3">
        <v>-0.6</v>
      </c>
      <c r="D606" s="1">
        <v>0.5</v>
      </c>
      <c r="E606" s="1">
        <v>-0.5</v>
      </c>
    </row>
    <row r="607" spans="1:5" ht="12.75">
      <c r="A607" s="2"/>
      <c r="B607" s="2"/>
      <c r="C607" s="3"/>
      <c r="D607" s="1">
        <v>0.5</v>
      </c>
      <c r="E607" s="1">
        <v>-0.5</v>
      </c>
    </row>
    <row r="608" spans="1:5" ht="12.75">
      <c r="A608" s="2"/>
      <c r="B608" s="2"/>
      <c r="C608" s="3"/>
      <c r="D608" s="1">
        <v>0.5</v>
      </c>
      <c r="E608" s="1">
        <v>-0.5</v>
      </c>
    </row>
    <row r="609" spans="1:5" ht="12.75">
      <c r="A609" s="2"/>
      <c r="B609" s="2"/>
      <c r="C609" s="3"/>
      <c r="D609" s="1">
        <v>0.5</v>
      </c>
      <c r="E609" s="1">
        <v>-0.5</v>
      </c>
    </row>
    <row r="610" spans="1:5" ht="12.75">
      <c r="A610" s="2">
        <v>2000</v>
      </c>
      <c r="B610" s="2" t="s">
        <v>9</v>
      </c>
      <c r="C610" s="3">
        <v>-0.5</v>
      </c>
      <c r="D610" s="1">
        <v>0.5</v>
      </c>
      <c r="E610" s="1">
        <v>-0.5</v>
      </c>
    </row>
    <row r="611" spans="1:5" ht="12.75">
      <c r="A611" s="2">
        <v>2000</v>
      </c>
      <c r="B611" s="2" t="s">
        <v>10</v>
      </c>
      <c r="C611" s="3">
        <v>-0.7</v>
      </c>
      <c r="D611" s="1">
        <v>0.5</v>
      </c>
      <c r="E611" s="1">
        <v>-0.5</v>
      </c>
    </row>
    <row r="612" spans="1:5" ht="12.75">
      <c r="A612" s="2">
        <v>2000</v>
      </c>
      <c r="B612" s="2" t="s">
        <v>11</v>
      </c>
      <c r="C612" s="3">
        <v>-0.7</v>
      </c>
      <c r="D612" s="1">
        <v>0.5</v>
      </c>
      <c r="E612" s="1">
        <v>-0.5</v>
      </c>
    </row>
    <row r="613" spans="1:5" ht="12.75">
      <c r="A613" s="2">
        <v>2001</v>
      </c>
      <c r="B613" s="2" t="s">
        <v>0</v>
      </c>
      <c r="C613" s="3">
        <v>-0.7</v>
      </c>
      <c r="D613" s="1">
        <v>0.5</v>
      </c>
      <c r="E613" s="1">
        <v>-0.5</v>
      </c>
    </row>
    <row r="614" spans="1:5" ht="12.75">
      <c r="A614" s="2">
        <v>2001</v>
      </c>
      <c r="B614" s="2" t="s">
        <v>1</v>
      </c>
      <c r="C614" s="3">
        <v>-0.5</v>
      </c>
      <c r="D614" s="1">
        <v>0.5</v>
      </c>
      <c r="E614" s="1">
        <v>-0.5</v>
      </c>
    </row>
    <row r="615" spans="1:5" ht="12.75">
      <c r="A615" s="2"/>
      <c r="B615" s="2"/>
      <c r="C615" s="3"/>
      <c r="D615" s="1">
        <v>0.5</v>
      </c>
      <c r="E615" s="1">
        <v>-0.5</v>
      </c>
    </row>
    <row r="616" spans="1:5" ht="12.75">
      <c r="A616" s="2"/>
      <c r="B616" s="2"/>
      <c r="C616" s="3"/>
      <c r="D616" s="1">
        <v>0.5</v>
      </c>
      <c r="E616" s="1">
        <v>-0.5</v>
      </c>
    </row>
    <row r="617" spans="1:5" ht="12.75">
      <c r="A617" s="2"/>
      <c r="B617" s="2"/>
      <c r="C617" s="3"/>
      <c r="D617" s="1">
        <v>0.5</v>
      </c>
      <c r="E617" s="1">
        <v>-0.5</v>
      </c>
    </row>
    <row r="618" spans="1:5" ht="12.75">
      <c r="A618" s="2"/>
      <c r="B618" s="2"/>
      <c r="C618" s="3"/>
      <c r="D618" s="1">
        <v>0.5</v>
      </c>
      <c r="E618" s="1">
        <v>-0.5</v>
      </c>
    </row>
    <row r="619" spans="1:5" ht="12.75">
      <c r="A619" s="2"/>
      <c r="B619" s="2"/>
      <c r="C619" s="3"/>
      <c r="D619" s="1">
        <v>0.5</v>
      </c>
      <c r="E619" s="1">
        <v>-0.5</v>
      </c>
    </row>
    <row r="620" spans="1:5" ht="12.75">
      <c r="A620" s="2"/>
      <c r="B620" s="2"/>
      <c r="C620" s="3"/>
      <c r="D620" s="1">
        <v>0.5</v>
      </c>
      <c r="E620" s="1">
        <v>-0.5</v>
      </c>
    </row>
    <row r="621" spans="1:5" ht="12.75">
      <c r="A621" s="2"/>
      <c r="B621" s="2"/>
      <c r="C621" s="3"/>
      <c r="D621" s="1">
        <v>0.5</v>
      </c>
      <c r="E621" s="1">
        <v>-0.5</v>
      </c>
    </row>
    <row r="622" spans="1:5" ht="12.75">
      <c r="A622" s="2"/>
      <c r="B622" s="2"/>
      <c r="C622" s="3"/>
      <c r="D622" s="1">
        <v>0.5</v>
      </c>
      <c r="E622" s="1">
        <v>-0.5</v>
      </c>
    </row>
    <row r="623" spans="1:5" ht="12.75">
      <c r="A623" s="2"/>
      <c r="B623" s="2"/>
      <c r="C623" s="3"/>
      <c r="D623" s="1">
        <v>0.5</v>
      </c>
      <c r="E623" s="1">
        <v>-0.5</v>
      </c>
    </row>
    <row r="624" spans="1:5" ht="12.75">
      <c r="A624" s="2"/>
      <c r="B624" s="2"/>
      <c r="C624" s="3"/>
      <c r="D624" s="1">
        <v>0.5</v>
      </c>
      <c r="E624" s="1">
        <v>-0.5</v>
      </c>
    </row>
    <row r="625" spans="1:5" ht="12.75">
      <c r="A625" s="2">
        <v>2002</v>
      </c>
      <c r="B625" s="2"/>
      <c r="C625" s="3"/>
      <c r="D625" s="1">
        <v>0.5</v>
      </c>
      <c r="E625" s="1">
        <v>-0.5</v>
      </c>
    </row>
    <row r="626" spans="1:5" ht="12.75">
      <c r="A626" s="2"/>
      <c r="B626" s="2"/>
      <c r="C626" s="3"/>
      <c r="D626" s="1">
        <v>0.5</v>
      </c>
      <c r="E626" s="1">
        <v>-0.5</v>
      </c>
    </row>
    <row r="627" spans="1:5" ht="12.75">
      <c r="A627" s="2"/>
      <c r="B627" s="2"/>
      <c r="C627" s="3"/>
      <c r="D627" s="1">
        <v>0.5</v>
      </c>
      <c r="E627" s="1">
        <v>-0.5</v>
      </c>
    </row>
    <row r="628" spans="1:5" ht="12.75">
      <c r="A628" s="2"/>
      <c r="B628" s="2"/>
      <c r="C628" s="3"/>
      <c r="D628" s="1">
        <v>0.5</v>
      </c>
      <c r="E628" s="1">
        <v>-0.5</v>
      </c>
    </row>
    <row r="629" spans="1:5" ht="12.75">
      <c r="A629" s="2">
        <v>2002</v>
      </c>
      <c r="B629" s="2" t="s">
        <v>4</v>
      </c>
      <c r="C629" s="3">
        <v>0.7</v>
      </c>
      <c r="D629" s="1">
        <v>0.5</v>
      </c>
      <c r="E629" s="1">
        <v>-0.5</v>
      </c>
    </row>
    <row r="630" spans="1:5" ht="12.75">
      <c r="A630" s="2">
        <v>2002</v>
      </c>
      <c r="B630" s="2" t="s">
        <v>5</v>
      </c>
      <c r="C630" s="3">
        <v>0.8</v>
      </c>
      <c r="D630" s="1">
        <v>0.5</v>
      </c>
      <c r="E630" s="1">
        <v>-0.5</v>
      </c>
    </row>
    <row r="631" spans="1:5" ht="12.75">
      <c r="A631" s="2">
        <v>2002</v>
      </c>
      <c r="B631" s="2" t="s">
        <v>6</v>
      </c>
      <c r="C631" s="3">
        <v>0.9</v>
      </c>
      <c r="D631" s="1">
        <v>0.5</v>
      </c>
      <c r="E631" s="1">
        <v>-0.5</v>
      </c>
    </row>
    <row r="632" spans="1:5" ht="12.75">
      <c r="A632" s="2">
        <v>2002</v>
      </c>
      <c r="B632" s="2" t="s">
        <v>7</v>
      </c>
      <c r="C632" s="3">
        <v>0.9</v>
      </c>
      <c r="D632" s="1">
        <v>0.5</v>
      </c>
      <c r="E632" s="1">
        <v>-0.5</v>
      </c>
    </row>
    <row r="633" spans="1:5" ht="12.75">
      <c r="A633" s="2">
        <v>2002</v>
      </c>
      <c r="B633" s="2" t="s">
        <v>8</v>
      </c>
      <c r="C633" s="3">
        <v>1.1</v>
      </c>
      <c r="D633" s="1">
        <v>0.5</v>
      </c>
      <c r="E633" s="1">
        <v>-0.5</v>
      </c>
    </row>
    <row r="634" spans="1:5" ht="12.75">
      <c r="A634" s="2">
        <v>2002</v>
      </c>
      <c r="B634" s="2" t="s">
        <v>9</v>
      </c>
      <c r="C634" s="3">
        <v>1.3</v>
      </c>
      <c r="D634" s="1">
        <v>0.5</v>
      </c>
      <c r="E634" s="1">
        <v>-0.5</v>
      </c>
    </row>
    <row r="635" spans="1:5" ht="12.75">
      <c r="A635" s="2">
        <v>2002</v>
      </c>
      <c r="B635" s="2" t="s">
        <v>10</v>
      </c>
      <c r="C635" s="3">
        <v>1.5</v>
      </c>
      <c r="D635" s="1">
        <v>0.5</v>
      </c>
      <c r="E635" s="1">
        <v>-0.5</v>
      </c>
    </row>
    <row r="636" spans="1:5" ht="12.75">
      <c r="A636" s="2">
        <v>2002</v>
      </c>
      <c r="B636" s="2" t="s">
        <v>11</v>
      </c>
      <c r="C636" s="3">
        <v>1.3</v>
      </c>
      <c r="D636" s="1">
        <v>0.5</v>
      </c>
      <c r="E636" s="1">
        <v>-0.5</v>
      </c>
    </row>
    <row r="637" spans="1:5" ht="12.75">
      <c r="A637" s="2">
        <v>2003</v>
      </c>
      <c r="B637" s="2" t="s">
        <v>0</v>
      </c>
      <c r="C637" s="3">
        <v>1.1</v>
      </c>
      <c r="D637" s="1">
        <v>0.5</v>
      </c>
      <c r="E637" s="1">
        <v>-0.5</v>
      </c>
    </row>
    <row r="638" spans="1:5" ht="12.75">
      <c r="A638" s="2">
        <v>2003</v>
      </c>
      <c r="B638" s="2" t="s">
        <v>1</v>
      </c>
      <c r="C638" s="3">
        <v>0.8</v>
      </c>
      <c r="D638" s="1">
        <v>0.5</v>
      </c>
      <c r="E638" s="1">
        <v>-0.5</v>
      </c>
    </row>
    <row r="639" spans="1:5" ht="12.75">
      <c r="A639" s="2">
        <v>2003</v>
      </c>
      <c r="B639" s="2" t="s">
        <v>2</v>
      </c>
      <c r="C639" s="3">
        <v>0.6</v>
      </c>
      <c r="D639" s="1">
        <v>0.5</v>
      </c>
      <c r="E639" s="1">
        <v>-0.5</v>
      </c>
    </row>
    <row r="640" spans="1:5" ht="12.75">
      <c r="A640" s="2">
        <v>2003</v>
      </c>
      <c r="B640" s="2"/>
      <c r="C640" s="3"/>
      <c r="D640" s="1">
        <v>0.5</v>
      </c>
      <c r="E640" s="1">
        <v>-0.5</v>
      </c>
    </row>
    <row r="641" spans="1:5" ht="12.75">
      <c r="A641" s="2">
        <v>2003</v>
      </c>
      <c r="B641" s="2"/>
      <c r="C641" s="3"/>
      <c r="D641" s="1">
        <v>0.5</v>
      </c>
      <c r="E641" s="1">
        <v>-0.5</v>
      </c>
    </row>
    <row r="642" spans="1:5" ht="12.75">
      <c r="A642" s="2">
        <v>2003</v>
      </c>
      <c r="B642" s="2"/>
      <c r="C642" s="3"/>
      <c r="D642" s="1">
        <v>0.5</v>
      </c>
      <c r="E642" s="1">
        <v>-0.5</v>
      </c>
    </row>
    <row r="643" spans="1:5" ht="12.75">
      <c r="A643" s="2">
        <v>2003</v>
      </c>
      <c r="B643" s="2"/>
      <c r="C643" s="3"/>
      <c r="D643" s="1">
        <v>0.5</v>
      </c>
      <c r="E643" s="1">
        <v>-0.5</v>
      </c>
    </row>
    <row r="644" spans="1:5" ht="12.75">
      <c r="A644" s="2">
        <v>2003</v>
      </c>
      <c r="B644" s="2"/>
      <c r="C644" s="3"/>
      <c r="D644" s="1">
        <v>0.5</v>
      </c>
      <c r="E644" s="1">
        <v>-0.5</v>
      </c>
    </row>
    <row r="645" spans="1:5" ht="12.75">
      <c r="A645" s="2">
        <v>2003</v>
      </c>
      <c r="B645" s="2"/>
      <c r="C645" s="3"/>
      <c r="D645" s="1">
        <v>0.5</v>
      </c>
      <c r="E645" s="1">
        <v>-0.5</v>
      </c>
    </row>
    <row r="646" spans="1:5" ht="12.75">
      <c r="A646" s="2">
        <v>2003</v>
      </c>
      <c r="B646" s="2"/>
      <c r="C646" s="3"/>
      <c r="D646" s="1">
        <v>0.5</v>
      </c>
      <c r="E646" s="1">
        <v>-0.5</v>
      </c>
    </row>
    <row r="647" spans="1:5" ht="12.75">
      <c r="A647" s="2">
        <v>2003</v>
      </c>
      <c r="B647" s="2"/>
      <c r="C647" s="3"/>
      <c r="D647" s="1">
        <v>0.5</v>
      </c>
      <c r="E647" s="1">
        <v>-0.5</v>
      </c>
    </row>
    <row r="648" spans="1:5" ht="12.75">
      <c r="A648" s="2">
        <v>2003</v>
      </c>
      <c r="B648" s="2"/>
      <c r="C648" s="3"/>
      <c r="D648" s="1">
        <v>0.5</v>
      </c>
      <c r="E648" s="1">
        <v>-0.5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7"/>
  <sheetViews>
    <sheetView zoomScalePageLayoutView="0" workbookViewId="0" topLeftCell="A1">
      <selection activeCell="J51" sqref="J51"/>
    </sheetView>
  </sheetViews>
  <sheetFormatPr defaultColWidth="9.140625" defaultRowHeight="12.75"/>
  <sheetData>
    <row r="1" spans="1:13" ht="12.75">
      <c r="A1" s="6">
        <v>1957</v>
      </c>
      <c r="B1" s="6" t="s">
        <v>3</v>
      </c>
      <c r="C1" s="7">
        <v>0.6</v>
      </c>
      <c r="D1" s="7">
        <v>60.3</v>
      </c>
      <c r="E1" s="7">
        <v>59.2</v>
      </c>
      <c r="F1" s="7">
        <f>D1-E1</f>
        <v>1.0999999999999943</v>
      </c>
      <c r="G1" s="8">
        <v>13.87</v>
      </c>
      <c r="H1" s="8">
        <v>12.75</v>
      </c>
      <c r="I1" s="8">
        <f>G1/H1</f>
        <v>1.087843137254902</v>
      </c>
      <c r="M1" s="5"/>
    </row>
    <row r="2" spans="1:13" ht="12.75">
      <c r="A2" s="6">
        <v>1957</v>
      </c>
      <c r="B2" s="6" t="s">
        <v>4</v>
      </c>
      <c r="C2" s="7">
        <v>0.7</v>
      </c>
      <c r="D2" s="7">
        <v>70</v>
      </c>
      <c r="E2" s="7">
        <v>68.3</v>
      </c>
      <c r="F2" s="7">
        <f aca="true" t="shared" si="0" ref="F2:F65">D2-E2</f>
        <v>1.7000000000000028</v>
      </c>
      <c r="G2" s="8">
        <v>18.08</v>
      </c>
      <c r="H2" s="8">
        <v>10.66</v>
      </c>
      <c r="I2" s="8">
        <f aca="true" t="shared" si="1" ref="I2:I65">G2/H2</f>
        <v>1.696060037523452</v>
      </c>
      <c r="J2" s="10"/>
      <c r="M2" s="11"/>
    </row>
    <row r="3" spans="1:13" ht="12.75">
      <c r="A3" s="6">
        <v>1957</v>
      </c>
      <c r="B3" s="6" t="s">
        <v>5</v>
      </c>
      <c r="C3" s="7">
        <v>0.8</v>
      </c>
      <c r="D3" s="7">
        <v>75.3</v>
      </c>
      <c r="E3" s="7">
        <v>75</v>
      </c>
      <c r="F3" s="7">
        <f t="shared" si="0"/>
        <v>0.29999999999999716</v>
      </c>
      <c r="G3" s="8">
        <v>17.12</v>
      </c>
      <c r="H3" s="8">
        <v>10.93</v>
      </c>
      <c r="I3" s="8">
        <f t="shared" si="1"/>
        <v>1.5663311985361392</v>
      </c>
      <c r="J3" s="10"/>
      <c r="M3" s="11"/>
    </row>
    <row r="4" spans="1:13" ht="12.75">
      <c r="A4" s="6">
        <v>1957</v>
      </c>
      <c r="B4" s="6" t="s">
        <v>6</v>
      </c>
      <c r="C4" s="7">
        <v>0.9</v>
      </c>
      <c r="D4" s="7">
        <v>77.9</v>
      </c>
      <c r="E4" s="7">
        <v>78.6</v>
      </c>
      <c r="F4" s="7">
        <f t="shared" si="0"/>
        <v>-0.6999999999999886</v>
      </c>
      <c r="G4" s="8">
        <v>11.44</v>
      </c>
      <c r="H4" s="8">
        <v>10.46</v>
      </c>
      <c r="I4" s="8">
        <f t="shared" si="1"/>
        <v>1.0936902485659654</v>
      </c>
      <c r="J4" s="10"/>
      <c r="M4" s="11"/>
    </row>
    <row r="5" spans="1:13" ht="12.75">
      <c r="A5" s="6">
        <v>1957</v>
      </c>
      <c r="B5" s="6" t="s">
        <v>7</v>
      </c>
      <c r="C5" s="7">
        <v>0.9</v>
      </c>
      <c r="D5" s="7">
        <v>76.4</v>
      </c>
      <c r="E5" s="7">
        <v>77.3</v>
      </c>
      <c r="F5" s="7">
        <f t="shared" si="0"/>
        <v>-0.8999999999999915</v>
      </c>
      <c r="G5" s="8">
        <v>8.47</v>
      </c>
      <c r="H5" s="8">
        <v>10.01</v>
      </c>
      <c r="I5" s="8">
        <f t="shared" si="1"/>
        <v>0.8461538461538463</v>
      </c>
      <c r="J5" s="10"/>
      <c r="M5" s="11"/>
    </row>
    <row r="6" spans="1:13" ht="12.75">
      <c r="A6" s="6">
        <v>1957</v>
      </c>
      <c r="B6" s="6" t="s">
        <v>8</v>
      </c>
      <c r="C6" s="7">
        <v>0.8</v>
      </c>
      <c r="D6" s="7">
        <v>68.8</v>
      </c>
      <c r="E6" s="7">
        <v>71.2</v>
      </c>
      <c r="F6" s="7">
        <f t="shared" si="0"/>
        <v>-2.4000000000000057</v>
      </c>
      <c r="G6" s="8">
        <v>10.53</v>
      </c>
      <c r="H6" s="8">
        <v>8.57</v>
      </c>
      <c r="I6" s="8">
        <f t="shared" si="1"/>
        <v>1.2287047841306884</v>
      </c>
      <c r="J6" s="10"/>
      <c r="M6" s="11"/>
    </row>
    <row r="7" spans="1:13" ht="12.75">
      <c r="A7" s="6">
        <v>1957</v>
      </c>
      <c r="B7" s="6" t="s">
        <v>9</v>
      </c>
      <c r="C7" s="7">
        <v>0.9</v>
      </c>
      <c r="D7" s="7">
        <v>59.2</v>
      </c>
      <c r="E7" s="7">
        <v>61.4</v>
      </c>
      <c r="F7" s="7">
        <f t="shared" si="0"/>
        <v>-2.1999999999999957</v>
      </c>
      <c r="G7" s="8">
        <v>14.29</v>
      </c>
      <c r="H7" s="8">
        <v>8.67</v>
      </c>
      <c r="I7" s="8">
        <f t="shared" si="1"/>
        <v>1.6482122260668972</v>
      </c>
      <c r="J7" s="10"/>
      <c r="M7" s="11"/>
    </row>
    <row r="8" spans="1:13" ht="12.75">
      <c r="A8" s="6">
        <v>1957</v>
      </c>
      <c r="B8" s="6" t="s">
        <v>10</v>
      </c>
      <c r="C8" s="7">
        <v>1.2</v>
      </c>
      <c r="D8" s="7">
        <v>50</v>
      </c>
      <c r="E8" s="7">
        <v>50.9</v>
      </c>
      <c r="F8" s="7">
        <f t="shared" si="0"/>
        <v>-0.8999999999999986</v>
      </c>
      <c r="G8" s="8">
        <v>16.04</v>
      </c>
      <c r="H8" s="8">
        <v>9.99</v>
      </c>
      <c r="I8" s="8">
        <f t="shared" si="1"/>
        <v>1.6056056056056054</v>
      </c>
      <c r="J8" s="10">
        <f>AVERAGE(F8:F12)</f>
        <v>-3.78</v>
      </c>
      <c r="K8" s="10"/>
      <c r="M8" s="11"/>
    </row>
    <row r="9" spans="1:13" ht="12.75">
      <c r="A9" s="6">
        <v>1957</v>
      </c>
      <c r="B9" s="6" t="s">
        <v>11</v>
      </c>
      <c r="C9" s="7">
        <v>1.5</v>
      </c>
      <c r="D9" s="7">
        <v>42.8</v>
      </c>
      <c r="E9" s="7">
        <v>43.5</v>
      </c>
      <c r="F9" s="7">
        <f t="shared" si="0"/>
        <v>-0.7000000000000028</v>
      </c>
      <c r="G9" s="8">
        <v>14.75</v>
      </c>
      <c r="H9" s="8">
        <v>12.4</v>
      </c>
      <c r="I9" s="8">
        <f t="shared" si="1"/>
        <v>1.189516129032258</v>
      </c>
      <c r="J9" s="10"/>
      <c r="M9" s="11"/>
    </row>
    <row r="10" spans="1:13" ht="12.75">
      <c r="A10" s="6">
        <v>1958</v>
      </c>
      <c r="B10" s="6" t="s">
        <v>0</v>
      </c>
      <c r="C10" s="7">
        <v>1.6</v>
      </c>
      <c r="D10" s="7">
        <v>37.2</v>
      </c>
      <c r="E10" s="7">
        <v>41.2</v>
      </c>
      <c r="F10" s="7">
        <f t="shared" si="0"/>
        <v>-4</v>
      </c>
      <c r="G10" s="8">
        <v>10.05</v>
      </c>
      <c r="H10" s="8">
        <v>13.15</v>
      </c>
      <c r="I10" s="8">
        <f t="shared" si="1"/>
        <v>0.7642585551330798</v>
      </c>
      <c r="J10" s="10"/>
      <c r="M10" s="11"/>
    </row>
    <row r="11" spans="1:13" ht="12.75">
      <c r="A11" s="6">
        <v>1958</v>
      </c>
      <c r="B11" s="6" t="s">
        <v>1</v>
      </c>
      <c r="C11" s="7">
        <v>1.5</v>
      </c>
      <c r="D11" s="7">
        <v>36.9</v>
      </c>
      <c r="E11" s="7">
        <v>44.1</v>
      </c>
      <c r="F11" s="7">
        <f t="shared" si="0"/>
        <v>-7.200000000000003</v>
      </c>
      <c r="G11" s="8">
        <v>8.13</v>
      </c>
      <c r="H11" s="8">
        <v>14.37</v>
      </c>
      <c r="I11" s="8">
        <f t="shared" si="1"/>
        <v>0.5657620041753655</v>
      </c>
      <c r="J11" s="10"/>
      <c r="M11" s="11"/>
    </row>
    <row r="12" spans="1:13" ht="12.75">
      <c r="A12" s="6">
        <v>1958</v>
      </c>
      <c r="B12" s="6" t="s">
        <v>2</v>
      </c>
      <c r="C12" s="7">
        <v>1.1</v>
      </c>
      <c r="D12" s="7">
        <v>44.7</v>
      </c>
      <c r="E12" s="7">
        <v>50.8</v>
      </c>
      <c r="F12" s="7">
        <f t="shared" si="0"/>
        <v>-6.099999999999994</v>
      </c>
      <c r="G12" s="8">
        <v>11.88</v>
      </c>
      <c r="H12" s="8">
        <v>13.13</v>
      </c>
      <c r="I12" s="8">
        <f t="shared" si="1"/>
        <v>0.9047981721249048</v>
      </c>
      <c r="J12" s="10"/>
      <c r="M12" s="11"/>
    </row>
    <row r="13" spans="1:13" ht="12.75">
      <c r="A13" s="6">
        <v>1958</v>
      </c>
      <c r="B13" s="6" t="s">
        <v>3</v>
      </c>
      <c r="C13" s="7">
        <v>0.7</v>
      </c>
      <c r="D13" s="7">
        <v>56.8</v>
      </c>
      <c r="E13" s="7">
        <v>59.2</v>
      </c>
      <c r="F13" s="7">
        <f t="shared" si="0"/>
        <v>-2.4000000000000057</v>
      </c>
      <c r="G13" s="8">
        <v>12.99</v>
      </c>
      <c r="H13" s="8">
        <v>12.75</v>
      </c>
      <c r="I13" s="8">
        <f t="shared" si="1"/>
        <v>1.0188235294117647</v>
      </c>
      <c r="J13" s="10"/>
      <c r="M13" s="11"/>
    </row>
    <row r="14" spans="1:13" ht="12.75">
      <c r="A14" s="6">
        <v>1958</v>
      </c>
      <c r="B14" s="6" t="s">
        <v>4</v>
      </c>
      <c r="C14" s="7">
        <v>0.5</v>
      </c>
      <c r="D14" s="7">
        <v>67.2</v>
      </c>
      <c r="E14" s="7">
        <v>68.3</v>
      </c>
      <c r="F14" s="7">
        <f t="shared" si="0"/>
        <v>-1.0999999999999943</v>
      </c>
      <c r="G14" s="8">
        <v>12.37</v>
      </c>
      <c r="H14" s="8">
        <v>10.66</v>
      </c>
      <c r="I14" s="8">
        <f t="shared" si="1"/>
        <v>1.1604127579737336</v>
      </c>
      <c r="J14" s="10"/>
      <c r="M14" s="11"/>
    </row>
    <row r="15" spans="1:13" ht="12.75">
      <c r="A15" s="6">
        <v>1958</v>
      </c>
      <c r="B15" s="6" t="s">
        <v>5</v>
      </c>
      <c r="C15" s="7">
        <v>0.5</v>
      </c>
      <c r="D15" s="7">
        <v>74.4</v>
      </c>
      <c r="E15" s="7">
        <v>75</v>
      </c>
      <c r="F15" s="7">
        <f t="shared" si="0"/>
        <v>-0.5999999999999943</v>
      </c>
      <c r="G15" s="8">
        <v>12.17</v>
      </c>
      <c r="H15" s="8">
        <v>10.93</v>
      </c>
      <c r="I15" s="8">
        <f t="shared" si="1"/>
        <v>1.1134492223238792</v>
      </c>
      <c r="J15" s="10"/>
      <c r="M15" s="11"/>
    </row>
    <row r="16" spans="1:13" ht="12.75">
      <c r="A16" s="6">
        <v>1963</v>
      </c>
      <c r="B16" s="6" t="s">
        <v>6</v>
      </c>
      <c r="C16" s="7">
        <v>0.6</v>
      </c>
      <c r="D16" s="7">
        <v>76.7</v>
      </c>
      <c r="E16" s="7">
        <v>79</v>
      </c>
      <c r="F16" s="7">
        <f t="shared" si="0"/>
        <v>-2.299999999999997</v>
      </c>
      <c r="G16" s="8">
        <v>16.05</v>
      </c>
      <c r="H16" s="8">
        <v>9.83</v>
      </c>
      <c r="I16" s="8">
        <f t="shared" si="1"/>
        <v>1.6327568667344863</v>
      </c>
      <c r="J16" s="10"/>
      <c r="M16" s="11"/>
    </row>
    <row r="17" spans="1:13" ht="12.75">
      <c r="A17" s="6">
        <v>1963</v>
      </c>
      <c r="B17" s="6" t="s">
        <v>7</v>
      </c>
      <c r="C17" s="7">
        <v>0.8</v>
      </c>
      <c r="D17" s="7">
        <v>74.8</v>
      </c>
      <c r="E17" s="7">
        <v>77.5</v>
      </c>
      <c r="F17" s="7">
        <f t="shared" si="0"/>
        <v>-2.700000000000003</v>
      </c>
      <c r="G17" s="8">
        <v>16.39</v>
      </c>
      <c r="H17" s="8">
        <v>9.45</v>
      </c>
      <c r="I17" s="8">
        <f t="shared" si="1"/>
        <v>1.7343915343915346</v>
      </c>
      <c r="J17" s="10"/>
      <c r="M17" s="11"/>
    </row>
    <row r="18" spans="1:13" ht="12.75">
      <c r="A18" s="6">
        <v>1963</v>
      </c>
      <c r="B18" s="6" t="s">
        <v>8</v>
      </c>
      <c r="C18" s="7">
        <v>0.8</v>
      </c>
      <c r="D18" s="7">
        <v>70.8</v>
      </c>
      <c r="E18" s="7">
        <v>71.1</v>
      </c>
      <c r="F18" s="7">
        <f t="shared" si="0"/>
        <v>-0.29999999999999716</v>
      </c>
      <c r="G18" s="8">
        <v>11.06</v>
      </c>
      <c r="H18" s="8">
        <v>8.05</v>
      </c>
      <c r="I18" s="8">
        <f t="shared" si="1"/>
        <v>1.3739130434782607</v>
      </c>
      <c r="J18" s="10">
        <f>AVERAGE(F18:F22)</f>
        <v>-2.2</v>
      </c>
      <c r="M18" s="11"/>
    </row>
    <row r="19" spans="1:13" ht="12.75">
      <c r="A19" s="6">
        <v>1963</v>
      </c>
      <c r="B19" s="6" t="s">
        <v>9</v>
      </c>
      <c r="C19" s="7">
        <v>0.9</v>
      </c>
      <c r="D19" s="7">
        <v>61.6</v>
      </c>
      <c r="E19" s="7">
        <v>60.9</v>
      </c>
      <c r="F19" s="7">
        <f t="shared" si="0"/>
        <v>0.7000000000000028</v>
      </c>
      <c r="G19" s="8">
        <v>5.86</v>
      </c>
      <c r="H19" s="8">
        <v>8.47</v>
      </c>
      <c r="I19" s="8">
        <f t="shared" si="1"/>
        <v>0.69185360094451</v>
      </c>
      <c r="J19" s="10"/>
      <c r="M19" s="11"/>
    </row>
    <row r="20" spans="1:13" ht="12.75">
      <c r="A20" s="6">
        <v>1963</v>
      </c>
      <c r="B20" s="6" t="s">
        <v>10</v>
      </c>
      <c r="C20" s="7">
        <v>1</v>
      </c>
      <c r="D20" s="7">
        <v>48.4</v>
      </c>
      <c r="E20" s="7">
        <v>50.5</v>
      </c>
      <c r="F20" s="7">
        <f t="shared" si="0"/>
        <v>-2.1000000000000014</v>
      </c>
      <c r="G20" s="8">
        <v>4.58</v>
      </c>
      <c r="H20" s="8">
        <v>9.79</v>
      </c>
      <c r="I20" s="8">
        <f t="shared" si="1"/>
        <v>0.46782431052093976</v>
      </c>
      <c r="J20" s="10"/>
      <c r="M20" s="11"/>
    </row>
    <row r="21" spans="1:13" ht="12.75">
      <c r="A21" s="6">
        <v>1963</v>
      </c>
      <c r="B21" s="6" t="s">
        <v>11</v>
      </c>
      <c r="C21" s="7">
        <v>1</v>
      </c>
      <c r="D21" s="7">
        <v>39.5</v>
      </c>
      <c r="E21" s="7">
        <v>43.2</v>
      </c>
      <c r="F21" s="7">
        <f t="shared" si="0"/>
        <v>-3.700000000000003</v>
      </c>
      <c r="G21" s="8">
        <v>8.28</v>
      </c>
      <c r="H21" s="8">
        <v>12.96</v>
      </c>
      <c r="I21" s="8">
        <f t="shared" si="1"/>
        <v>0.6388888888888888</v>
      </c>
      <c r="J21" s="10"/>
      <c r="M21" s="11"/>
    </row>
    <row r="22" spans="1:13" ht="12.75">
      <c r="A22" s="6">
        <v>1964</v>
      </c>
      <c r="B22" s="6" t="s">
        <v>0</v>
      </c>
      <c r="C22" s="7">
        <v>0.8</v>
      </c>
      <c r="D22" s="7">
        <v>35.5</v>
      </c>
      <c r="E22" s="7">
        <v>41.1</v>
      </c>
      <c r="F22" s="7">
        <f t="shared" si="0"/>
        <v>-5.600000000000001</v>
      </c>
      <c r="G22" s="8">
        <v>9.11</v>
      </c>
      <c r="H22" s="8">
        <v>14.19</v>
      </c>
      <c r="I22" s="8">
        <f t="shared" si="1"/>
        <v>0.6420014094432699</v>
      </c>
      <c r="J22" s="10"/>
      <c r="M22" s="11"/>
    </row>
    <row r="23" spans="1:13" ht="12.75">
      <c r="A23" s="6">
        <v>1965</v>
      </c>
      <c r="B23" s="6" t="s">
        <v>5</v>
      </c>
      <c r="C23" s="7">
        <v>0.6</v>
      </c>
      <c r="D23" s="7">
        <v>75.1</v>
      </c>
      <c r="E23" s="7">
        <v>75.4</v>
      </c>
      <c r="F23" s="7">
        <f t="shared" si="0"/>
        <v>-0.30000000000001137</v>
      </c>
      <c r="G23" s="8">
        <v>9.18</v>
      </c>
      <c r="H23" s="8">
        <v>10.69</v>
      </c>
      <c r="I23" s="8">
        <f t="shared" si="1"/>
        <v>0.8587464920486436</v>
      </c>
      <c r="J23" s="10"/>
      <c r="M23" s="11"/>
    </row>
    <row r="24" spans="1:13" ht="12.75">
      <c r="A24" s="6">
        <v>1965</v>
      </c>
      <c r="B24" s="6" t="s">
        <v>6</v>
      </c>
      <c r="C24" s="7">
        <v>1</v>
      </c>
      <c r="D24" s="7">
        <v>77.6</v>
      </c>
      <c r="E24" s="7">
        <v>79</v>
      </c>
      <c r="F24" s="7">
        <f t="shared" si="0"/>
        <v>-1.4000000000000057</v>
      </c>
      <c r="G24" s="8">
        <v>8.59</v>
      </c>
      <c r="H24" s="8">
        <v>9.83</v>
      </c>
      <c r="I24" s="8">
        <f t="shared" si="1"/>
        <v>0.8738555442522888</v>
      </c>
      <c r="J24" s="10"/>
      <c r="M24" s="11"/>
    </row>
    <row r="25" spans="1:13" ht="12.75">
      <c r="A25" s="6">
        <v>1965</v>
      </c>
      <c r="B25" s="6" t="s">
        <v>7</v>
      </c>
      <c r="C25" s="7">
        <v>1.2</v>
      </c>
      <c r="D25" s="7">
        <v>77.2</v>
      </c>
      <c r="E25" s="7">
        <v>77.5</v>
      </c>
      <c r="F25" s="7">
        <f t="shared" si="0"/>
        <v>-0.29999999999999716</v>
      </c>
      <c r="G25" s="8">
        <v>10.87</v>
      </c>
      <c r="H25" s="8">
        <v>9.45</v>
      </c>
      <c r="I25" s="8">
        <f t="shared" si="1"/>
        <v>1.1502645502645503</v>
      </c>
      <c r="J25" s="10"/>
      <c r="M25" s="11"/>
    </row>
    <row r="26" spans="1:13" ht="12.75">
      <c r="A26" s="6">
        <v>1965</v>
      </c>
      <c r="B26" s="6" t="s">
        <v>8</v>
      </c>
      <c r="C26" s="7">
        <v>1.4</v>
      </c>
      <c r="D26" s="7">
        <v>70.7</v>
      </c>
      <c r="E26" s="7">
        <v>71.1</v>
      </c>
      <c r="F26" s="7">
        <f t="shared" si="0"/>
        <v>-0.3999999999999915</v>
      </c>
      <c r="G26" s="8">
        <v>8.12</v>
      </c>
      <c r="H26" s="8">
        <v>8.05</v>
      </c>
      <c r="I26" s="8">
        <f t="shared" si="1"/>
        <v>1.0086956521739128</v>
      </c>
      <c r="J26" s="10">
        <f>AVERAGE(F26:F30)</f>
        <v>-0.019999999999998862</v>
      </c>
      <c r="M26" s="11"/>
    </row>
    <row r="27" spans="1:13" ht="12.75">
      <c r="A27" s="6">
        <v>1965</v>
      </c>
      <c r="B27" s="6" t="s">
        <v>9</v>
      </c>
      <c r="C27" s="7">
        <v>1.5</v>
      </c>
      <c r="D27" s="7">
        <v>61.7</v>
      </c>
      <c r="E27" s="7">
        <v>60.9</v>
      </c>
      <c r="F27" s="7">
        <f t="shared" si="0"/>
        <v>0.8000000000000043</v>
      </c>
      <c r="G27" s="8">
        <v>7.41</v>
      </c>
      <c r="H27" s="8">
        <v>8.47</v>
      </c>
      <c r="I27" s="8">
        <f t="shared" si="1"/>
        <v>0.8748524203069658</v>
      </c>
      <c r="J27" s="10"/>
      <c r="M27" s="11"/>
    </row>
    <row r="28" spans="1:13" ht="12.75">
      <c r="A28" s="6">
        <v>1965</v>
      </c>
      <c r="B28" s="6" t="s">
        <v>10</v>
      </c>
      <c r="C28" s="7">
        <v>1.6</v>
      </c>
      <c r="D28" s="7">
        <v>52</v>
      </c>
      <c r="E28" s="7">
        <v>50.5</v>
      </c>
      <c r="F28" s="7">
        <f t="shared" si="0"/>
        <v>1.5</v>
      </c>
      <c r="G28" s="8">
        <v>3.4</v>
      </c>
      <c r="H28" s="8">
        <v>9.79</v>
      </c>
      <c r="I28" s="8">
        <f t="shared" si="1"/>
        <v>0.34729315628192037</v>
      </c>
      <c r="J28" s="10"/>
      <c r="M28" s="11"/>
    </row>
    <row r="29" spans="1:13" ht="12.75">
      <c r="A29" s="6">
        <v>1965</v>
      </c>
      <c r="B29" s="6" t="s">
        <v>11</v>
      </c>
      <c r="C29" s="7">
        <v>1.5</v>
      </c>
      <c r="D29" s="7">
        <v>42.9</v>
      </c>
      <c r="E29" s="7">
        <v>43.2</v>
      </c>
      <c r="F29" s="7">
        <f t="shared" si="0"/>
        <v>-0.30000000000000426</v>
      </c>
      <c r="G29" s="8">
        <v>6.76</v>
      </c>
      <c r="H29" s="8">
        <v>12.96</v>
      </c>
      <c r="I29" s="8">
        <f t="shared" si="1"/>
        <v>0.5216049382716049</v>
      </c>
      <c r="J29" s="10"/>
      <c r="M29" s="11"/>
    </row>
    <row r="30" spans="1:13" ht="12.75">
      <c r="A30" s="6">
        <v>1966</v>
      </c>
      <c r="B30" s="6" t="s">
        <v>0</v>
      </c>
      <c r="C30" s="7">
        <v>1.2</v>
      </c>
      <c r="D30" s="7">
        <v>39.4</v>
      </c>
      <c r="E30" s="7">
        <v>41.1</v>
      </c>
      <c r="F30" s="7">
        <f t="shared" si="0"/>
        <v>-1.7000000000000028</v>
      </c>
      <c r="G30" s="8">
        <v>8.57</v>
      </c>
      <c r="H30" s="8">
        <v>14.19</v>
      </c>
      <c r="I30" s="8">
        <f t="shared" si="1"/>
        <v>0.6039464411557435</v>
      </c>
      <c r="J30" s="10"/>
      <c r="M30" s="11"/>
    </row>
    <row r="31" spans="1:13" ht="12.75">
      <c r="A31" s="6">
        <v>1966</v>
      </c>
      <c r="B31" s="6" t="s">
        <v>1</v>
      </c>
      <c r="C31" s="7">
        <v>1.1</v>
      </c>
      <c r="D31" s="7">
        <v>41.3</v>
      </c>
      <c r="E31" s="7">
        <v>43.7</v>
      </c>
      <c r="F31" s="7">
        <f t="shared" si="0"/>
        <v>-2.4000000000000057</v>
      </c>
      <c r="G31" s="8">
        <v>8.95</v>
      </c>
      <c r="H31" s="8">
        <v>15.19</v>
      </c>
      <c r="I31" s="8">
        <f t="shared" si="1"/>
        <v>0.5892034233048058</v>
      </c>
      <c r="J31" s="10"/>
      <c r="M31" s="11"/>
    </row>
    <row r="32" spans="1:13" ht="12.75">
      <c r="A32" s="6">
        <v>1966</v>
      </c>
      <c r="B32" s="6" t="s">
        <v>2</v>
      </c>
      <c r="C32" s="7">
        <v>0.8</v>
      </c>
      <c r="D32" s="7">
        <v>50.3</v>
      </c>
      <c r="E32" s="7">
        <v>50.4</v>
      </c>
      <c r="F32" s="7">
        <f t="shared" si="0"/>
        <v>-0.10000000000000142</v>
      </c>
      <c r="G32" s="8">
        <v>10.1</v>
      </c>
      <c r="H32" s="8">
        <v>13.44</v>
      </c>
      <c r="I32" s="8">
        <f t="shared" si="1"/>
        <v>0.7514880952380952</v>
      </c>
      <c r="J32" s="10"/>
      <c r="M32" s="11"/>
    </row>
    <row r="33" spans="1:13" ht="12.75">
      <c r="A33" s="6">
        <v>1966</v>
      </c>
      <c r="B33" s="6" t="s">
        <v>3</v>
      </c>
      <c r="C33" s="7">
        <v>0.5</v>
      </c>
      <c r="D33" s="7">
        <v>58.1</v>
      </c>
      <c r="E33" s="7">
        <v>59.1</v>
      </c>
      <c r="F33" s="7">
        <f t="shared" si="0"/>
        <v>-1</v>
      </c>
      <c r="G33" s="8">
        <v>10.46</v>
      </c>
      <c r="H33" s="8">
        <v>12.65</v>
      </c>
      <c r="I33" s="8">
        <f t="shared" si="1"/>
        <v>0.8268774703557312</v>
      </c>
      <c r="J33" s="10"/>
      <c r="M33" s="11"/>
    </row>
    <row r="34" spans="1:13" ht="12.75">
      <c r="A34" s="6">
        <v>1968</v>
      </c>
      <c r="B34" s="6" t="s">
        <v>10</v>
      </c>
      <c r="C34" s="7">
        <v>0.6</v>
      </c>
      <c r="D34" s="7">
        <v>48.8</v>
      </c>
      <c r="E34" s="7">
        <v>50.5</v>
      </c>
      <c r="F34" s="7">
        <f t="shared" si="0"/>
        <v>-1.7000000000000028</v>
      </c>
      <c r="G34" s="8">
        <v>12.89</v>
      </c>
      <c r="H34" s="8">
        <v>9.79</v>
      </c>
      <c r="I34" s="8">
        <f t="shared" si="1"/>
        <v>1.3166496424923393</v>
      </c>
      <c r="J34" s="10">
        <f>AVERAGE(F34:F38)</f>
        <v>-2.6000000000000028</v>
      </c>
      <c r="M34" s="11"/>
    </row>
    <row r="35" spans="1:13" ht="12.75">
      <c r="A35" s="6">
        <v>1968</v>
      </c>
      <c r="B35" s="6" t="s">
        <v>11</v>
      </c>
      <c r="C35" s="7">
        <v>0.9</v>
      </c>
      <c r="D35" s="7">
        <v>41.2</v>
      </c>
      <c r="E35" s="7">
        <v>43.2</v>
      </c>
      <c r="F35" s="7">
        <f t="shared" si="0"/>
        <v>-2</v>
      </c>
      <c r="G35" s="8">
        <v>13.93</v>
      </c>
      <c r="H35" s="8">
        <v>12.96</v>
      </c>
      <c r="I35" s="8">
        <f t="shared" si="1"/>
        <v>1.0748456790123455</v>
      </c>
      <c r="J35" s="10"/>
      <c r="M35" s="11"/>
    </row>
    <row r="36" spans="1:13" ht="12.75">
      <c r="A36" s="6">
        <v>1969</v>
      </c>
      <c r="B36" s="6" t="s">
        <v>0</v>
      </c>
      <c r="C36" s="7">
        <v>1</v>
      </c>
      <c r="D36" s="7">
        <v>38.3</v>
      </c>
      <c r="E36" s="7">
        <v>41.1</v>
      </c>
      <c r="F36" s="7">
        <f t="shared" si="0"/>
        <v>-2.8000000000000043</v>
      </c>
      <c r="G36" s="8">
        <v>13.02</v>
      </c>
      <c r="H36" s="8">
        <v>14.19</v>
      </c>
      <c r="I36" s="8">
        <f t="shared" si="1"/>
        <v>0.9175475687103594</v>
      </c>
      <c r="J36" s="10"/>
      <c r="M36" s="11"/>
    </row>
    <row r="37" spans="1:13" ht="12.75">
      <c r="A37" s="6">
        <v>1969</v>
      </c>
      <c r="B37" s="6" t="s">
        <v>1</v>
      </c>
      <c r="C37" s="7">
        <v>1</v>
      </c>
      <c r="D37" s="7">
        <v>39.8</v>
      </c>
      <c r="E37" s="7">
        <v>43.7</v>
      </c>
      <c r="F37" s="7">
        <f t="shared" si="0"/>
        <v>-3.9000000000000057</v>
      </c>
      <c r="G37" s="8">
        <v>11.56</v>
      </c>
      <c r="H37" s="8">
        <v>15.19</v>
      </c>
      <c r="I37" s="8">
        <f t="shared" si="1"/>
        <v>0.761026991441738</v>
      </c>
      <c r="J37" s="10"/>
      <c r="M37" s="11"/>
    </row>
    <row r="38" spans="1:13" ht="12.75">
      <c r="A38" s="6">
        <v>1969</v>
      </c>
      <c r="B38" s="6" t="s">
        <v>2</v>
      </c>
      <c r="C38" s="7">
        <v>0.9</v>
      </c>
      <c r="D38" s="7">
        <v>47.8</v>
      </c>
      <c r="E38" s="7">
        <v>50.4</v>
      </c>
      <c r="F38" s="7">
        <f t="shared" si="0"/>
        <v>-2.6000000000000014</v>
      </c>
      <c r="G38" s="8">
        <v>12.63</v>
      </c>
      <c r="H38" s="8">
        <v>13.44</v>
      </c>
      <c r="I38" s="8">
        <f t="shared" si="1"/>
        <v>0.9397321428571429</v>
      </c>
      <c r="J38" s="10"/>
      <c r="M38" s="11"/>
    </row>
    <row r="39" spans="1:13" ht="12.75">
      <c r="A39" s="6">
        <v>1969</v>
      </c>
      <c r="B39" s="6" t="s">
        <v>3</v>
      </c>
      <c r="C39" s="7">
        <v>0.7</v>
      </c>
      <c r="D39" s="7">
        <v>57.4</v>
      </c>
      <c r="E39" s="7">
        <v>59.1</v>
      </c>
      <c r="F39" s="7">
        <f t="shared" si="0"/>
        <v>-1.7000000000000028</v>
      </c>
      <c r="G39" s="8">
        <v>12.96</v>
      </c>
      <c r="H39" s="8">
        <v>12.65</v>
      </c>
      <c r="I39" s="8">
        <f t="shared" si="1"/>
        <v>1.024505928853755</v>
      </c>
      <c r="J39" s="10"/>
      <c r="M39" s="11"/>
    </row>
    <row r="40" spans="1:13" ht="12.75">
      <c r="A40" s="6">
        <v>1969</v>
      </c>
      <c r="B40" s="6" t="s">
        <v>4</v>
      </c>
      <c r="C40" s="7">
        <v>0.6</v>
      </c>
      <c r="D40" s="7">
        <v>69</v>
      </c>
      <c r="E40" s="7">
        <v>68.5</v>
      </c>
      <c r="F40" s="7">
        <f t="shared" si="0"/>
        <v>0.5</v>
      </c>
      <c r="G40" s="8">
        <v>14.18</v>
      </c>
      <c r="H40" s="8">
        <v>13.08</v>
      </c>
      <c r="I40" s="8">
        <f t="shared" si="1"/>
        <v>1.084097859327217</v>
      </c>
      <c r="J40" s="10"/>
      <c r="M40" s="11"/>
    </row>
    <row r="41" spans="1:13" ht="12.75">
      <c r="A41" s="6">
        <v>1969</v>
      </c>
      <c r="B41" s="6" t="s">
        <v>8</v>
      </c>
      <c r="C41" s="7">
        <v>0.6</v>
      </c>
      <c r="D41" s="7">
        <v>69.8</v>
      </c>
      <c r="E41" s="7">
        <v>71.1</v>
      </c>
      <c r="F41" s="7">
        <f t="shared" si="0"/>
        <v>-1.2999999999999972</v>
      </c>
      <c r="G41" s="8">
        <v>6.34</v>
      </c>
      <c r="H41" s="8">
        <v>8.05</v>
      </c>
      <c r="I41" s="8">
        <f t="shared" si="1"/>
        <v>0.7875776397515527</v>
      </c>
      <c r="J41" s="10">
        <f>AVERAGE(F41:F44)</f>
        <v>-2.4749999999999996</v>
      </c>
      <c r="M41" s="11"/>
    </row>
    <row r="42" spans="1:13" ht="12.75">
      <c r="A42" s="6">
        <v>1969</v>
      </c>
      <c r="B42" s="6" t="s">
        <v>9</v>
      </c>
      <c r="C42" s="7">
        <v>0.7</v>
      </c>
      <c r="D42" s="7">
        <v>59.3</v>
      </c>
      <c r="E42" s="7">
        <v>60.9</v>
      </c>
      <c r="F42" s="7">
        <f t="shared" si="0"/>
        <v>-1.6000000000000014</v>
      </c>
      <c r="G42" s="8">
        <v>5.9</v>
      </c>
      <c r="H42" s="8">
        <v>8.47</v>
      </c>
      <c r="I42" s="8">
        <f t="shared" si="1"/>
        <v>0.6965761511216056</v>
      </c>
      <c r="J42" s="10"/>
      <c r="M42" s="11"/>
    </row>
    <row r="43" spans="1:13" ht="12.75">
      <c r="A43" s="6">
        <v>1969</v>
      </c>
      <c r="B43" s="6" t="s">
        <v>10</v>
      </c>
      <c r="C43" s="7">
        <v>0.7</v>
      </c>
      <c r="D43" s="7">
        <v>48.1</v>
      </c>
      <c r="E43" s="7">
        <v>50.5</v>
      </c>
      <c r="F43" s="7">
        <f t="shared" si="0"/>
        <v>-2.3999999999999986</v>
      </c>
      <c r="G43" s="8">
        <v>11.87</v>
      </c>
      <c r="H43" s="8">
        <v>9.79</v>
      </c>
      <c r="I43" s="8">
        <f t="shared" si="1"/>
        <v>1.212461695607763</v>
      </c>
      <c r="J43" s="10"/>
      <c r="M43" s="11"/>
    </row>
    <row r="44" spans="1:13" ht="12.75">
      <c r="A44" s="6">
        <v>1969</v>
      </c>
      <c r="B44" s="6" t="s">
        <v>11</v>
      </c>
      <c r="C44" s="7">
        <v>0.6</v>
      </c>
      <c r="D44" s="7">
        <v>38.6</v>
      </c>
      <c r="E44" s="7">
        <v>43.2</v>
      </c>
      <c r="F44" s="7">
        <f t="shared" si="0"/>
        <v>-4.600000000000001</v>
      </c>
      <c r="G44" s="8">
        <v>11.02</v>
      </c>
      <c r="H44" s="8">
        <v>12.96</v>
      </c>
      <c r="I44" s="8">
        <f t="shared" si="1"/>
        <v>0.8503086419753085</v>
      </c>
      <c r="J44" s="10"/>
      <c r="M44" s="11"/>
    </row>
    <row r="45" spans="1:13" ht="12.75">
      <c r="A45" s="6">
        <v>1970</v>
      </c>
      <c r="B45" s="6" t="s">
        <v>0</v>
      </c>
      <c r="C45" s="7">
        <v>0.5</v>
      </c>
      <c r="D45" s="7">
        <v>35.9</v>
      </c>
      <c r="E45" s="7">
        <v>41.1</v>
      </c>
      <c r="F45" s="7">
        <f t="shared" si="0"/>
        <v>-5.200000000000003</v>
      </c>
      <c r="G45" s="8">
        <v>13.55</v>
      </c>
      <c r="H45" s="8">
        <v>14.19</v>
      </c>
      <c r="I45" s="8">
        <f t="shared" si="1"/>
        <v>0.9548978153629317</v>
      </c>
      <c r="J45" s="10"/>
      <c r="M45" s="11"/>
    </row>
    <row r="46" spans="1:13" ht="12.75">
      <c r="A46" s="6">
        <v>1972</v>
      </c>
      <c r="B46" s="6" t="s">
        <v>4</v>
      </c>
      <c r="C46" s="7">
        <v>0.5</v>
      </c>
      <c r="D46" s="7">
        <v>66.9</v>
      </c>
      <c r="E46" s="7">
        <v>68.4</v>
      </c>
      <c r="F46" s="7">
        <f t="shared" si="0"/>
        <v>-1.5</v>
      </c>
      <c r="G46" s="8">
        <v>9.64</v>
      </c>
      <c r="H46" s="8">
        <v>11.59</v>
      </c>
      <c r="I46" s="8">
        <f t="shared" si="1"/>
        <v>0.8317515099223469</v>
      </c>
      <c r="J46" s="10"/>
      <c r="M46" s="11"/>
    </row>
    <row r="47" spans="1:13" ht="12.75">
      <c r="A47" s="6">
        <v>1972</v>
      </c>
      <c r="B47" s="6" t="s">
        <v>5</v>
      </c>
      <c r="C47" s="7">
        <v>0.8</v>
      </c>
      <c r="D47" s="7">
        <v>72.5</v>
      </c>
      <c r="E47" s="7">
        <v>74.9</v>
      </c>
      <c r="F47" s="7">
        <f t="shared" si="0"/>
        <v>-2.4000000000000057</v>
      </c>
      <c r="G47" s="8">
        <v>12.46</v>
      </c>
      <c r="H47" s="8">
        <v>11.31</v>
      </c>
      <c r="I47" s="8">
        <f t="shared" si="1"/>
        <v>1.1016799292661361</v>
      </c>
      <c r="J47" s="10"/>
      <c r="M47" s="11"/>
    </row>
    <row r="48" spans="1:13" ht="12.75">
      <c r="A48" s="6">
        <v>1972</v>
      </c>
      <c r="B48" s="6" t="s">
        <v>6</v>
      </c>
      <c r="C48" s="7">
        <v>1.1</v>
      </c>
      <c r="D48" s="7">
        <v>75.8</v>
      </c>
      <c r="E48" s="7">
        <v>78.3</v>
      </c>
      <c r="F48" s="7">
        <f t="shared" si="0"/>
        <v>-2.5</v>
      </c>
      <c r="G48" s="8">
        <v>13.24</v>
      </c>
      <c r="H48" s="8">
        <v>10.45</v>
      </c>
      <c r="I48" s="8">
        <f t="shared" si="1"/>
        <v>1.2669856459330144</v>
      </c>
      <c r="J48" s="10"/>
      <c r="M48" s="11"/>
    </row>
    <row r="49" spans="1:13" ht="12.75">
      <c r="A49" s="6">
        <v>1972</v>
      </c>
      <c r="B49" s="6" t="s">
        <v>7</v>
      </c>
      <c r="C49" s="7">
        <v>1.3</v>
      </c>
      <c r="D49" s="7">
        <v>76.7</v>
      </c>
      <c r="E49" s="7">
        <v>76.8</v>
      </c>
      <c r="F49" s="7">
        <f t="shared" si="0"/>
        <v>-0.09999999999999432</v>
      </c>
      <c r="G49" s="8">
        <v>14.41</v>
      </c>
      <c r="H49" s="8">
        <v>10.16</v>
      </c>
      <c r="I49" s="8">
        <f t="shared" si="1"/>
        <v>1.4183070866141732</v>
      </c>
      <c r="J49" s="10"/>
      <c r="M49" s="11"/>
    </row>
    <row r="50" spans="1:13" ht="12.75">
      <c r="A50" s="6">
        <v>1972</v>
      </c>
      <c r="B50" s="6" t="s">
        <v>8</v>
      </c>
      <c r="C50" s="7">
        <v>1.5</v>
      </c>
      <c r="D50" s="7">
        <v>71</v>
      </c>
      <c r="E50" s="7">
        <v>70.5</v>
      </c>
      <c r="F50" s="7">
        <f t="shared" si="0"/>
        <v>0.5</v>
      </c>
      <c r="G50" s="8">
        <v>12.07</v>
      </c>
      <c r="H50" s="8">
        <v>8.49</v>
      </c>
      <c r="I50" s="8">
        <f t="shared" si="1"/>
        <v>1.4216725559481742</v>
      </c>
      <c r="J50" s="10"/>
      <c r="M50" s="11"/>
    </row>
    <row r="51" spans="1:13" ht="12.75">
      <c r="A51" s="6">
        <v>1972</v>
      </c>
      <c r="B51" s="6" t="s">
        <v>9</v>
      </c>
      <c r="C51" s="7">
        <v>1.8</v>
      </c>
      <c r="D51" s="7">
        <v>61</v>
      </c>
      <c r="E51" s="7">
        <v>60.4</v>
      </c>
      <c r="F51" s="7">
        <f t="shared" si="0"/>
        <v>0.6000000000000014</v>
      </c>
      <c r="G51" s="8">
        <v>12.99</v>
      </c>
      <c r="H51" s="8">
        <v>8.71</v>
      </c>
      <c r="I51" s="8">
        <f t="shared" si="1"/>
        <v>1.491389207807118</v>
      </c>
      <c r="J51" s="10">
        <f>AVERAGE(F51:F55)</f>
        <v>0.7200000000000017</v>
      </c>
      <c r="M51" s="11"/>
    </row>
    <row r="52" spans="1:13" ht="12.75">
      <c r="A52" s="6">
        <v>1972</v>
      </c>
      <c r="B52" s="6" t="s">
        <v>10</v>
      </c>
      <c r="C52" s="7">
        <v>2</v>
      </c>
      <c r="D52" s="7">
        <v>50.1</v>
      </c>
      <c r="E52" s="7">
        <v>49.9</v>
      </c>
      <c r="F52" s="7">
        <f t="shared" si="0"/>
        <v>0.20000000000000284</v>
      </c>
      <c r="G52" s="8">
        <v>17.42</v>
      </c>
      <c r="H52" s="8">
        <v>10.07</v>
      </c>
      <c r="I52" s="8">
        <f t="shared" si="1"/>
        <v>1.729890764647468</v>
      </c>
      <c r="J52" s="10"/>
      <c r="M52" s="11"/>
    </row>
    <row r="53" spans="1:13" ht="12.75">
      <c r="A53" s="6">
        <v>1972</v>
      </c>
      <c r="B53" s="6" t="s">
        <v>11</v>
      </c>
      <c r="C53" s="7">
        <v>2.1</v>
      </c>
      <c r="D53" s="7">
        <v>42.6</v>
      </c>
      <c r="E53" s="7">
        <v>42.3</v>
      </c>
      <c r="F53" s="7">
        <f t="shared" si="0"/>
        <v>0.30000000000000426</v>
      </c>
      <c r="G53" s="8">
        <v>16.76</v>
      </c>
      <c r="H53" s="8">
        <v>12.66</v>
      </c>
      <c r="I53" s="8">
        <f t="shared" si="1"/>
        <v>1.3238546603475514</v>
      </c>
      <c r="J53" s="10"/>
      <c r="M53" s="11"/>
    </row>
    <row r="54" spans="1:13" ht="12.75">
      <c r="A54" s="6">
        <v>1973</v>
      </c>
      <c r="B54" s="6" t="s">
        <v>0</v>
      </c>
      <c r="C54" s="7">
        <v>1.8</v>
      </c>
      <c r="D54" s="7">
        <v>40.2</v>
      </c>
      <c r="E54" s="7">
        <v>39.9</v>
      </c>
      <c r="F54" s="7">
        <f t="shared" si="0"/>
        <v>0.30000000000000426</v>
      </c>
      <c r="G54" s="8">
        <v>15.17</v>
      </c>
      <c r="H54" s="8">
        <v>13.63</v>
      </c>
      <c r="I54" s="8">
        <f t="shared" si="1"/>
        <v>1.1129860601614086</v>
      </c>
      <c r="J54" s="10"/>
      <c r="M54" s="11"/>
    </row>
    <row r="55" spans="1:13" ht="12.75">
      <c r="A55" s="6">
        <v>1973</v>
      </c>
      <c r="B55" s="6" t="s">
        <v>1</v>
      </c>
      <c r="C55" s="7">
        <v>1.2</v>
      </c>
      <c r="D55" s="7">
        <v>44.9</v>
      </c>
      <c r="E55" s="7">
        <v>42.7</v>
      </c>
      <c r="F55" s="7">
        <f t="shared" si="0"/>
        <v>2.1999999999999957</v>
      </c>
      <c r="G55" s="8">
        <v>16.91</v>
      </c>
      <c r="H55" s="8">
        <v>14.18</v>
      </c>
      <c r="I55" s="8">
        <f t="shared" si="1"/>
        <v>1.192524682651622</v>
      </c>
      <c r="J55" s="10"/>
      <c r="M55" s="11"/>
    </row>
    <row r="56" spans="1:13" ht="12.75">
      <c r="A56" s="6">
        <v>1973</v>
      </c>
      <c r="B56" s="6" t="s">
        <v>2</v>
      </c>
      <c r="C56" s="7">
        <v>0.5</v>
      </c>
      <c r="D56" s="7">
        <v>51.2</v>
      </c>
      <c r="E56" s="7">
        <v>50.1</v>
      </c>
      <c r="F56" s="7">
        <f t="shared" si="0"/>
        <v>1.1000000000000014</v>
      </c>
      <c r="G56" s="8">
        <v>20.51</v>
      </c>
      <c r="H56" s="8">
        <v>13.54</v>
      </c>
      <c r="I56" s="8">
        <f t="shared" si="1"/>
        <v>1.514771048744461</v>
      </c>
      <c r="J56" s="10"/>
      <c r="M56" s="11"/>
    </row>
    <row r="57" spans="1:13" ht="12.75">
      <c r="A57" s="6">
        <v>1976</v>
      </c>
      <c r="B57" s="6" t="s">
        <v>8</v>
      </c>
      <c r="C57" s="7">
        <v>0.5</v>
      </c>
      <c r="D57" s="7">
        <v>65</v>
      </c>
      <c r="E57" s="7">
        <v>70.5</v>
      </c>
      <c r="F57" s="7">
        <f t="shared" si="0"/>
        <v>-5.5</v>
      </c>
      <c r="G57" s="8">
        <v>18.3</v>
      </c>
      <c r="H57" s="8">
        <v>8.49</v>
      </c>
      <c r="I57" s="8">
        <f t="shared" si="1"/>
        <v>2.1554770318021204</v>
      </c>
      <c r="J57" s="10">
        <f>AVERAGE(F57:F61)</f>
        <v>-6.58</v>
      </c>
      <c r="M57" s="11"/>
    </row>
    <row r="58" spans="1:13" ht="12.75">
      <c r="A58" s="6">
        <v>1976</v>
      </c>
      <c r="B58" s="6" t="s">
        <v>9</v>
      </c>
      <c r="C58" s="7">
        <v>0.7</v>
      </c>
      <c r="D58" s="7">
        <v>53.8</v>
      </c>
      <c r="E58" s="7">
        <v>60.4</v>
      </c>
      <c r="F58" s="7">
        <f t="shared" si="0"/>
        <v>-6.600000000000001</v>
      </c>
      <c r="G58" s="8">
        <v>11.55</v>
      </c>
      <c r="H58" s="8">
        <v>8.71</v>
      </c>
      <c r="I58" s="8">
        <f t="shared" si="1"/>
        <v>1.3260619977037886</v>
      </c>
      <c r="J58" s="10"/>
      <c r="M58" s="11"/>
    </row>
    <row r="59" spans="1:13" ht="12.75">
      <c r="A59" s="6">
        <v>1976</v>
      </c>
      <c r="B59" s="6" t="s">
        <v>10</v>
      </c>
      <c r="C59" s="7">
        <v>0.8</v>
      </c>
      <c r="D59" s="7">
        <v>43.8</v>
      </c>
      <c r="E59" s="7">
        <v>49.9</v>
      </c>
      <c r="F59" s="7">
        <f t="shared" si="0"/>
        <v>-6.100000000000001</v>
      </c>
      <c r="G59" s="8">
        <v>8.28</v>
      </c>
      <c r="H59" s="8">
        <v>10.07</v>
      </c>
      <c r="I59" s="8">
        <f t="shared" si="1"/>
        <v>0.8222442899702085</v>
      </c>
      <c r="J59" s="10"/>
      <c r="M59" s="11"/>
    </row>
    <row r="60" spans="1:13" ht="12.75">
      <c r="A60" s="6">
        <v>1976</v>
      </c>
      <c r="B60" s="6" t="s">
        <v>11</v>
      </c>
      <c r="C60" s="7">
        <v>0.8</v>
      </c>
      <c r="D60" s="7">
        <v>33.9</v>
      </c>
      <c r="E60" s="7">
        <v>42.3</v>
      </c>
      <c r="F60" s="7">
        <f t="shared" si="0"/>
        <v>-8.399999999999999</v>
      </c>
      <c r="G60" s="8">
        <v>5.64</v>
      </c>
      <c r="H60" s="8">
        <v>12.66</v>
      </c>
      <c r="I60" s="8">
        <f t="shared" si="1"/>
        <v>0.44549763033175355</v>
      </c>
      <c r="J60" s="10"/>
      <c r="M60" s="11"/>
    </row>
    <row r="61" spans="1:13" ht="12.75">
      <c r="A61" s="6">
        <v>1977</v>
      </c>
      <c r="B61" s="6" t="s">
        <v>0</v>
      </c>
      <c r="C61" s="7">
        <v>0.6</v>
      </c>
      <c r="D61" s="7">
        <v>33.6</v>
      </c>
      <c r="E61" s="7">
        <v>39.9</v>
      </c>
      <c r="F61" s="7">
        <f t="shared" si="0"/>
        <v>-6.299999999999997</v>
      </c>
      <c r="G61" s="8">
        <v>7.61</v>
      </c>
      <c r="H61" s="8">
        <v>13.63</v>
      </c>
      <c r="I61" s="8">
        <f t="shared" si="1"/>
        <v>0.5583272193690388</v>
      </c>
      <c r="J61" s="10"/>
      <c r="M61" s="11"/>
    </row>
    <row r="62" spans="1:13" ht="12.75">
      <c r="A62" s="6">
        <v>1977</v>
      </c>
      <c r="B62" s="6" t="s">
        <v>1</v>
      </c>
      <c r="C62" s="7">
        <v>0.5</v>
      </c>
      <c r="D62" s="7">
        <v>39.6</v>
      </c>
      <c r="E62" s="7">
        <v>42.7</v>
      </c>
      <c r="F62" s="7">
        <f t="shared" si="0"/>
        <v>-3.1000000000000014</v>
      </c>
      <c r="G62" s="8">
        <v>11.63</v>
      </c>
      <c r="H62" s="8">
        <v>14.18</v>
      </c>
      <c r="I62" s="8">
        <f t="shared" si="1"/>
        <v>0.8201692524682652</v>
      </c>
      <c r="J62" s="10"/>
      <c r="M62" s="11"/>
    </row>
    <row r="63" spans="1:13" ht="12.75">
      <c r="A63" s="6">
        <v>1977</v>
      </c>
      <c r="B63" s="6" t="s">
        <v>8</v>
      </c>
      <c r="C63" s="7">
        <v>0.5</v>
      </c>
      <c r="D63" s="7">
        <v>70.1</v>
      </c>
      <c r="E63" s="7">
        <v>70.5</v>
      </c>
      <c r="F63" s="7">
        <f t="shared" si="0"/>
        <v>-0.4000000000000057</v>
      </c>
      <c r="G63" s="8">
        <v>13.91</v>
      </c>
      <c r="H63" s="8">
        <v>8.49</v>
      </c>
      <c r="I63" s="8">
        <f t="shared" si="1"/>
        <v>1.6383981154299174</v>
      </c>
      <c r="J63" s="10">
        <f>AVERAGE(F63:F67)</f>
        <v>-2.6199999999999997</v>
      </c>
      <c r="M63" s="11"/>
    </row>
    <row r="64" spans="1:13" ht="12.75">
      <c r="A64" s="6">
        <v>1977</v>
      </c>
      <c r="B64" s="6" t="s">
        <v>9</v>
      </c>
      <c r="C64" s="7">
        <v>0.7</v>
      </c>
      <c r="D64" s="7">
        <v>60.5</v>
      </c>
      <c r="E64" s="7">
        <v>60.4</v>
      </c>
      <c r="F64" s="7">
        <f t="shared" si="0"/>
        <v>0.10000000000000142</v>
      </c>
      <c r="G64" s="8">
        <v>15.22</v>
      </c>
      <c r="H64" s="8">
        <v>8.71</v>
      </c>
      <c r="I64" s="8">
        <f t="shared" si="1"/>
        <v>1.7474167623421353</v>
      </c>
      <c r="J64" s="10"/>
      <c r="M64" s="11"/>
    </row>
    <row r="65" spans="1:13" ht="12.75">
      <c r="A65" s="6">
        <v>1977</v>
      </c>
      <c r="B65" s="6" t="s">
        <v>10</v>
      </c>
      <c r="C65" s="7">
        <v>0.8</v>
      </c>
      <c r="D65" s="7">
        <v>48.7</v>
      </c>
      <c r="E65" s="7">
        <v>49.9</v>
      </c>
      <c r="F65" s="7">
        <f t="shared" si="0"/>
        <v>-1.1999999999999957</v>
      </c>
      <c r="G65" s="8">
        <v>14.43</v>
      </c>
      <c r="H65" s="8">
        <v>10.07</v>
      </c>
      <c r="I65" s="8">
        <f t="shared" si="1"/>
        <v>1.432969215491559</v>
      </c>
      <c r="J65" s="10"/>
      <c r="M65" s="11"/>
    </row>
    <row r="66" spans="1:13" ht="12.75">
      <c r="A66" s="6">
        <v>1977</v>
      </c>
      <c r="B66" s="6" t="s">
        <v>11</v>
      </c>
      <c r="C66" s="7">
        <v>0.8</v>
      </c>
      <c r="D66" s="7">
        <v>38.8</v>
      </c>
      <c r="E66" s="7">
        <v>42.3</v>
      </c>
      <c r="F66" s="7">
        <f aca="true" t="shared" si="2" ref="F66:F129">D66-E66</f>
        <v>-3.5</v>
      </c>
      <c r="G66" s="8">
        <v>16.16</v>
      </c>
      <c r="H66" s="8">
        <v>12.66</v>
      </c>
      <c r="I66" s="8">
        <f aca="true" t="shared" si="3" ref="I66:I129">G66/H66</f>
        <v>1.2764612954186414</v>
      </c>
      <c r="J66" s="10"/>
      <c r="M66" s="11"/>
    </row>
    <row r="67" spans="1:13" ht="12.75">
      <c r="A67" s="6">
        <v>1978</v>
      </c>
      <c r="B67" s="6" t="s">
        <v>0</v>
      </c>
      <c r="C67" s="7">
        <v>0.7</v>
      </c>
      <c r="D67" s="7">
        <v>31.8</v>
      </c>
      <c r="E67" s="7">
        <v>39.9</v>
      </c>
      <c r="F67" s="7">
        <f t="shared" si="2"/>
        <v>-8.099999999999998</v>
      </c>
      <c r="G67" s="8">
        <v>11.77</v>
      </c>
      <c r="H67" s="8">
        <v>13.63</v>
      </c>
      <c r="I67" s="8">
        <f t="shared" si="3"/>
        <v>0.8635363169479089</v>
      </c>
      <c r="J67" s="10"/>
      <c r="M67" s="11"/>
    </row>
    <row r="68" spans="1:13" ht="12.75">
      <c r="A68" s="6">
        <v>1982</v>
      </c>
      <c r="B68" s="6" t="s">
        <v>4</v>
      </c>
      <c r="C68" s="7">
        <v>0.6</v>
      </c>
      <c r="D68" s="7">
        <v>66.3</v>
      </c>
      <c r="E68" s="7">
        <v>67.8</v>
      </c>
      <c r="F68" s="7">
        <f t="shared" si="2"/>
        <v>-1.5</v>
      </c>
      <c r="G68" s="8">
        <v>10.83</v>
      </c>
      <c r="H68" s="8">
        <v>12.73</v>
      </c>
      <c r="I68" s="8">
        <f t="shared" si="3"/>
        <v>0.8507462686567164</v>
      </c>
      <c r="J68" s="10"/>
      <c r="M68" s="11"/>
    </row>
    <row r="69" spans="1:13" ht="12.75">
      <c r="A69" s="6">
        <v>1982</v>
      </c>
      <c r="B69" s="6" t="s">
        <v>5</v>
      </c>
      <c r="C69" s="7">
        <v>0.7</v>
      </c>
      <c r="D69" s="7">
        <v>74.7</v>
      </c>
      <c r="E69" s="7">
        <v>74.4</v>
      </c>
      <c r="F69" s="7">
        <f t="shared" si="2"/>
        <v>0.29999999999999716</v>
      </c>
      <c r="G69" s="8">
        <v>11.94</v>
      </c>
      <c r="H69" s="8">
        <v>12.08</v>
      </c>
      <c r="I69" s="8">
        <f t="shared" si="3"/>
        <v>0.9884105960264901</v>
      </c>
      <c r="J69" s="10"/>
      <c r="M69" s="11"/>
    </row>
    <row r="70" spans="1:13" ht="12.75">
      <c r="A70" s="6">
        <v>1982</v>
      </c>
      <c r="B70" s="6" t="s">
        <v>6</v>
      </c>
      <c r="C70" s="7">
        <v>0.8</v>
      </c>
      <c r="D70" s="7">
        <v>76.4</v>
      </c>
      <c r="E70" s="7">
        <v>77.9</v>
      </c>
      <c r="F70" s="7">
        <f t="shared" si="2"/>
        <v>-1.5</v>
      </c>
      <c r="G70" s="8">
        <v>11.21</v>
      </c>
      <c r="H70" s="8">
        <v>10.92</v>
      </c>
      <c r="I70" s="8">
        <f t="shared" si="3"/>
        <v>1.0265567765567767</v>
      </c>
      <c r="J70" s="10"/>
      <c r="M70" s="11"/>
    </row>
    <row r="71" spans="1:13" ht="12.75">
      <c r="A71" s="6">
        <v>1982</v>
      </c>
      <c r="B71" s="6" t="s">
        <v>7</v>
      </c>
      <c r="C71" s="7">
        <v>1</v>
      </c>
      <c r="D71" s="7">
        <v>75.2</v>
      </c>
      <c r="E71" s="7">
        <v>76.7</v>
      </c>
      <c r="F71" s="7">
        <f t="shared" si="2"/>
        <v>-1.5</v>
      </c>
      <c r="G71" s="8">
        <v>12.16</v>
      </c>
      <c r="H71" s="8">
        <v>10.93</v>
      </c>
      <c r="I71" s="8">
        <f t="shared" si="3"/>
        <v>1.1125343092406221</v>
      </c>
      <c r="J71" s="10"/>
      <c r="M71" s="11"/>
    </row>
    <row r="72" spans="1:13" ht="12.75">
      <c r="A72" s="6">
        <v>1982</v>
      </c>
      <c r="B72" s="6" t="s">
        <v>8</v>
      </c>
      <c r="C72" s="7">
        <v>1.5</v>
      </c>
      <c r="D72" s="7">
        <v>68.9</v>
      </c>
      <c r="E72" s="7">
        <v>70.3</v>
      </c>
      <c r="F72" s="7">
        <f t="shared" si="2"/>
        <v>-1.3999999999999915</v>
      </c>
      <c r="G72" s="8">
        <v>8.6</v>
      </c>
      <c r="H72" s="8">
        <v>9.69</v>
      </c>
      <c r="I72" s="8">
        <f t="shared" si="3"/>
        <v>0.8875128998968008</v>
      </c>
      <c r="J72" s="10"/>
      <c r="M72" s="11"/>
    </row>
    <row r="73" spans="1:13" ht="12.75">
      <c r="A73" s="6">
        <v>1982</v>
      </c>
      <c r="B73" s="6" t="s">
        <v>9</v>
      </c>
      <c r="C73" s="7">
        <v>1.9</v>
      </c>
      <c r="D73" s="7">
        <v>60.7</v>
      </c>
      <c r="E73" s="7">
        <v>60.4</v>
      </c>
      <c r="F73" s="7">
        <f t="shared" si="2"/>
        <v>0.30000000000000426</v>
      </c>
      <c r="G73" s="8">
        <v>9.01</v>
      </c>
      <c r="H73" s="8">
        <v>9.81</v>
      </c>
      <c r="I73" s="8">
        <f t="shared" si="3"/>
        <v>0.9184505606523955</v>
      </c>
      <c r="J73" s="10">
        <f>AVERAGE(F73:F77)</f>
        <v>2.7000000000000015</v>
      </c>
      <c r="M73" s="11"/>
    </row>
    <row r="74" spans="1:13" ht="12.75">
      <c r="A74" s="6">
        <v>1982</v>
      </c>
      <c r="B74" s="6" t="s">
        <v>10</v>
      </c>
      <c r="C74" s="7">
        <v>2.2</v>
      </c>
      <c r="D74" s="7">
        <v>53.6</v>
      </c>
      <c r="E74" s="7">
        <v>49.9</v>
      </c>
      <c r="F74" s="7">
        <f t="shared" si="2"/>
        <v>3.700000000000003</v>
      </c>
      <c r="G74" s="8">
        <v>12.14</v>
      </c>
      <c r="H74" s="8">
        <v>10.73</v>
      </c>
      <c r="I74" s="8">
        <f t="shared" si="3"/>
        <v>1.131407269338304</v>
      </c>
      <c r="J74" s="10"/>
      <c r="M74" s="11"/>
    </row>
    <row r="75" spans="1:13" ht="12.75">
      <c r="A75" s="6">
        <v>1982</v>
      </c>
      <c r="B75" s="6" t="s">
        <v>11</v>
      </c>
      <c r="C75" s="7">
        <v>2.3</v>
      </c>
      <c r="D75" s="7">
        <v>46.1</v>
      </c>
      <c r="E75" s="7">
        <v>42.1</v>
      </c>
      <c r="F75" s="7">
        <f t="shared" si="2"/>
        <v>4</v>
      </c>
      <c r="G75" s="8">
        <v>12.79</v>
      </c>
      <c r="H75" s="8">
        <v>12.64</v>
      </c>
      <c r="I75" s="8">
        <f t="shared" si="3"/>
        <v>1.0118670886075949</v>
      </c>
      <c r="J75" s="10"/>
      <c r="M75" s="11"/>
    </row>
    <row r="76" spans="1:13" ht="12.75">
      <c r="A76" s="6">
        <v>1983</v>
      </c>
      <c r="B76" s="6" t="s">
        <v>0</v>
      </c>
      <c r="C76" s="7">
        <v>2.3</v>
      </c>
      <c r="D76" s="7">
        <v>43.2</v>
      </c>
      <c r="E76" s="7">
        <v>39.4</v>
      </c>
      <c r="F76" s="7">
        <f t="shared" si="2"/>
        <v>3.8000000000000043</v>
      </c>
      <c r="G76" s="8">
        <v>11.85</v>
      </c>
      <c r="H76" s="8">
        <v>13.15</v>
      </c>
      <c r="I76" s="8">
        <f t="shared" si="3"/>
        <v>0.9011406844106463</v>
      </c>
      <c r="J76" s="10"/>
      <c r="M76" s="11"/>
    </row>
    <row r="77" spans="1:13" ht="12.75">
      <c r="A77" s="6">
        <v>1983</v>
      </c>
      <c r="B77" s="6" t="s">
        <v>1</v>
      </c>
      <c r="C77" s="7">
        <v>2</v>
      </c>
      <c r="D77" s="7">
        <v>43.9</v>
      </c>
      <c r="E77" s="7">
        <v>42.2</v>
      </c>
      <c r="F77" s="7">
        <f t="shared" si="2"/>
        <v>1.6999999999999957</v>
      </c>
      <c r="G77" s="8">
        <v>8.93</v>
      </c>
      <c r="H77" s="8">
        <v>14.1</v>
      </c>
      <c r="I77" s="8">
        <f t="shared" si="3"/>
        <v>0.6333333333333333</v>
      </c>
      <c r="J77" s="10"/>
      <c r="M77" s="11"/>
    </row>
    <row r="78" spans="1:13" ht="12.75">
      <c r="A78" s="6">
        <v>1983</v>
      </c>
      <c r="B78" s="6" t="s">
        <v>2</v>
      </c>
      <c r="C78" s="7">
        <v>1.6</v>
      </c>
      <c r="D78" s="7">
        <v>49.3</v>
      </c>
      <c r="E78" s="7">
        <v>49.9</v>
      </c>
      <c r="F78" s="7">
        <f t="shared" si="2"/>
        <v>-0.6000000000000014</v>
      </c>
      <c r="G78" s="8">
        <v>13.17</v>
      </c>
      <c r="H78" s="8">
        <v>14.08</v>
      </c>
      <c r="I78" s="8">
        <f t="shared" si="3"/>
        <v>0.9353693181818181</v>
      </c>
      <c r="J78" s="10"/>
      <c r="M78" s="11"/>
    </row>
    <row r="79" spans="1:13" ht="12.75">
      <c r="A79" s="6">
        <v>1983</v>
      </c>
      <c r="B79" s="6" t="s">
        <v>3</v>
      </c>
      <c r="C79" s="7">
        <v>1.2</v>
      </c>
      <c r="D79" s="7">
        <v>56.5</v>
      </c>
      <c r="E79" s="7">
        <v>58.9</v>
      </c>
      <c r="F79" s="7">
        <f t="shared" si="2"/>
        <v>-2.3999999999999986</v>
      </c>
      <c r="G79" s="8">
        <v>21.28</v>
      </c>
      <c r="H79" s="8">
        <v>14.61</v>
      </c>
      <c r="I79" s="8">
        <f t="shared" si="3"/>
        <v>1.456536618754278</v>
      </c>
      <c r="J79" s="10"/>
      <c r="M79" s="11"/>
    </row>
    <row r="80" spans="1:13" ht="12.75">
      <c r="A80" s="6">
        <v>1983</v>
      </c>
      <c r="B80" s="6" t="s">
        <v>4</v>
      </c>
      <c r="C80" s="7">
        <v>1</v>
      </c>
      <c r="D80" s="7">
        <v>64.9</v>
      </c>
      <c r="E80" s="7">
        <v>67.8</v>
      </c>
      <c r="F80" s="7">
        <f t="shared" si="2"/>
        <v>-2.8999999999999915</v>
      </c>
      <c r="G80" s="8">
        <v>21.77</v>
      </c>
      <c r="H80" s="8">
        <v>12.73</v>
      </c>
      <c r="I80" s="8">
        <f t="shared" si="3"/>
        <v>1.7101335428122544</v>
      </c>
      <c r="J80" s="10"/>
      <c r="M80" s="11"/>
    </row>
    <row r="81" spans="1:13" ht="12.75">
      <c r="A81" s="6">
        <v>1983</v>
      </c>
      <c r="B81" s="6" t="s">
        <v>5</v>
      </c>
      <c r="C81" s="7">
        <v>0.6</v>
      </c>
      <c r="D81" s="7">
        <v>73.6</v>
      </c>
      <c r="E81" s="7">
        <v>74.4</v>
      </c>
      <c r="F81" s="7">
        <f t="shared" si="2"/>
        <v>-0.8000000000000114</v>
      </c>
      <c r="G81" s="8">
        <v>16.68</v>
      </c>
      <c r="H81" s="8">
        <v>12.08</v>
      </c>
      <c r="I81" s="8">
        <f t="shared" si="3"/>
        <v>1.380794701986755</v>
      </c>
      <c r="J81" s="10"/>
      <c r="M81" s="11"/>
    </row>
    <row r="82" spans="1:13" ht="12.75">
      <c r="A82" s="6">
        <v>1986</v>
      </c>
      <c r="B82" s="6" t="s">
        <v>7</v>
      </c>
      <c r="C82" s="7">
        <v>0.5</v>
      </c>
      <c r="D82" s="7">
        <v>78</v>
      </c>
      <c r="E82" s="7">
        <v>76.7</v>
      </c>
      <c r="F82" s="7">
        <f t="shared" si="2"/>
        <v>1.2999999999999972</v>
      </c>
      <c r="G82" s="8">
        <v>6.34</v>
      </c>
      <c r="H82" s="8">
        <v>10.93</v>
      </c>
      <c r="I82" s="8">
        <f t="shared" si="3"/>
        <v>0.5800548947849954</v>
      </c>
      <c r="J82" s="10"/>
      <c r="M82" s="11"/>
    </row>
    <row r="83" spans="1:13" ht="12.75">
      <c r="A83" s="6">
        <v>1986</v>
      </c>
      <c r="B83" s="6" t="s">
        <v>8</v>
      </c>
      <c r="C83" s="7">
        <v>0.7</v>
      </c>
      <c r="D83" s="7">
        <v>70.8</v>
      </c>
      <c r="E83" s="7">
        <v>70.3</v>
      </c>
      <c r="F83" s="7">
        <f t="shared" si="2"/>
        <v>0.5</v>
      </c>
      <c r="G83" s="8">
        <v>7.76</v>
      </c>
      <c r="H83" s="8">
        <v>9.69</v>
      </c>
      <c r="I83" s="8">
        <f t="shared" si="3"/>
        <v>0.8008255933952528</v>
      </c>
      <c r="J83" s="10"/>
      <c r="M83" s="11"/>
    </row>
    <row r="84" spans="1:13" ht="12.75">
      <c r="A84" s="6">
        <v>1986</v>
      </c>
      <c r="B84" s="6" t="s">
        <v>9</v>
      </c>
      <c r="C84" s="7">
        <v>0.9</v>
      </c>
      <c r="D84" s="7">
        <v>61.9</v>
      </c>
      <c r="E84" s="7">
        <v>60.4</v>
      </c>
      <c r="F84" s="7">
        <f t="shared" si="2"/>
        <v>1.5</v>
      </c>
      <c r="G84" s="8">
        <v>11.81</v>
      </c>
      <c r="H84" s="8">
        <v>9.81</v>
      </c>
      <c r="I84" s="8">
        <f t="shared" si="3"/>
        <v>1.2038735983690112</v>
      </c>
      <c r="J84" s="10"/>
      <c r="M84" s="11"/>
    </row>
    <row r="85" spans="1:13" ht="12.75">
      <c r="A85" s="6">
        <v>1986</v>
      </c>
      <c r="B85" s="6" t="s">
        <v>10</v>
      </c>
      <c r="C85" s="7">
        <v>1.1</v>
      </c>
      <c r="D85" s="7">
        <v>50.2</v>
      </c>
      <c r="E85" s="7">
        <v>49.9</v>
      </c>
      <c r="F85" s="7">
        <f t="shared" si="2"/>
        <v>0.30000000000000426</v>
      </c>
      <c r="G85" s="8">
        <v>12.93</v>
      </c>
      <c r="H85" s="8">
        <v>10.73</v>
      </c>
      <c r="I85" s="8">
        <f t="shared" si="3"/>
        <v>1.205032618825722</v>
      </c>
      <c r="J85" s="10">
        <f>AVERAGE(F85:F89)</f>
        <v>0.5800000000000012</v>
      </c>
      <c r="M85" s="11"/>
    </row>
    <row r="86" spans="1:13" ht="12.75">
      <c r="A86" s="6">
        <v>1986</v>
      </c>
      <c r="B86" s="6" t="s">
        <v>11</v>
      </c>
      <c r="C86" s="7">
        <v>1.2</v>
      </c>
      <c r="D86" s="7">
        <v>41.9</v>
      </c>
      <c r="E86" s="7">
        <v>42.1</v>
      </c>
      <c r="F86" s="7">
        <f t="shared" si="2"/>
        <v>-0.20000000000000284</v>
      </c>
      <c r="G86" s="8">
        <v>12.35</v>
      </c>
      <c r="H86" s="8">
        <v>12.64</v>
      </c>
      <c r="I86" s="8">
        <f t="shared" si="3"/>
        <v>0.9770569620253163</v>
      </c>
      <c r="J86" s="10"/>
      <c r="M86" s="11"/>
    </row>
    <row r="87" spans="1:13" ht="12.75">
      <c r="A87" s="6">
        <v>1987</v>
      </c>
      <c r="B87" s="6" t="s">
        <v>0</v>
      </c>
      <c r="C87" s="7">
        <v>1.3</v>
      </c>
      <c r="D87" s="7">
        <v>39.6</v>
      </c>
      <c r="E87" s="7">
        <v>39.4</v>
      </c>
      <c r="F87" s="7">
        <f t="shared" si="2"/>
        <v>0.20000000000000284</v>
      </c>
      <c r="G87" s="8">
        <v>9.79</v>
      </c>
      <c r="H87" s="8">
        <v>13.15</v>
      </c>
      <c r="I87" s="8">
        <f t="shared" si="3"/>
        <v>0.744486692015209</v>
      </c>
      <c r="J87" s="10"/>
      <c r="M87" s="11"/>
    </row>
    <row r="88" spans="1:13" ht="12.75">
      <c r="A88" s="6">
        <v>1987</v>
      </c>
      <c r="B88" s="6" t="s">
        <v>1</v>
      </c>
      <c r="C88" s="7">
        <v>1.2</v>
      </c>
      <c r="D88" s="7">
        <v>43.7</v>
      </c>
      <c r="E88" s="7">
        <v>42.2</v>
      </c>
      <c r="F88" s="7">
        <f t="shared" si="2"/>
        <v>1.5</v>
      </c>
      <c r="G88" s="8">
        <v>7.66</v>
      </c>
      <c r="H88" s="8">
        <v>14.1</v>
      </c>
      <c r="I88" s="8">
        <f t="shared" si="3"/>
        <v>0.5432624113475177</v>
      </c>
      <c r="J88" s="10"/>
      <c r="M88" s="11"/>
    </row>
    <row r="89" spans="1:13" ht="12.75">
      <c r="A89" s="6">
        <v>1987</v>
      </c>
      <c r="B89" s="6" t="s">
        <v>2</v>
      </c>
      <c r="C89" s="7">
        <v>1.1</v>
      </c>
      <c r="D89" s="7">
        <v>51</v>
      </c>
      <c r="E89" s="7">
        <v>49.9</v>
      </c>
      <c r="F89" s="7">
        <f t="shared" si="2"/>
        <v>1.1000000000000014</v>
      </c>
      <c r="G89" s="8">
        <v>7.08</v>
      </c>
      <c r="H89" s="8">
        <v>14.08</v>
      </c>
      <c r="I89" s="8">
        <f t="shared" si="3"/>
        <v>0.5028409090909091</v>
      </c>
      <c r="J89" s="10"/>
      <c r="M89" s="11"/>
    </row>
    <row r="90" spans="1:13" ht="12.75">
      <c r="A90" s="6">
        <v>1987</v>
      </c>
      <c r="B90" s="6" t="s">
        <v>3</v>
      </c>
      <c r="C90" s="7">
        <v>1</v>
      </c>
      <c r="D90" s="7">
        <v>61</v>
      </c>
      <c r="E90" s="7">
        <v>58.9</v>
      </c>
      <c r="F90" s="7">
        <f t="shared" si="2"/>
        <v>2.1000000000000014</v>
      </c>
      <c r="G90" s="8">
        <v>6.62</v>
      </c>
      <c r="H90" s="8">
        <v>14.61</v>
      </c>
      <c r="I90" s="8">
        <f t="shared" si="3"/>
        <v>0.4531143052703628</v>
      </c>
      <c r="J90" s="10"/>
      <c r="M90" s="11"/>
    </row>
    <row r="91" spans="1:13" ht="12.75">
      <c r="A91" s="6">
        <v>1987</v>
      </c>
      <c r="B91" s="6" t="s">
        <v>4</v>
      </c>
      <c r="C91" s="7">
        <v>1</v>
      </c>
      <c r="D91" s="7">
        <v>69.5</v>
      </c>
      <c r="E91" s="7">
        <v>67.8</v>
      </c>
      <c r="F91" s="7">
        <f t="shared" si="2"/>
        <v>1.7000000000000028</v>
      </c>
      <c r="G91" s="8">
        <v>8.26</v>
      </c>
      <c r="H91" s="8">
        <v>12.73</v>
      </c>
      <c r="I91" s="8">
        <f t="shared" si="3"/>
        <v>0.6488609583660644</v>
      </c>
      <c r="J91" s="10"/>
      <c r="M91" s="11"/>
    </row>
    <row r="92" spans="1:13" ht="12.75">
      <c r="A92" s="6">
        <v>1987</v>
      </c>
      <c r="B92" s="6" t="s">
        <v>5</v>
      </c>
      <c r="C92" s="7">
        <v>1.2</v>
      </c>
      <c r="D92" s="7">
        <v>77</v>
      </c>
      <c r="E92" s="7">
        <v>74.4</v>
      </c>
      <c r="F92" s="7">
        <f t="shared" si="2"/>
        <v>2.5999999999999943</v>
      </c>
      <c r="G92" s="8">
        <v>9.79</v>
      </c>
      <c r="H92" s="8">
        <v>12.08</v>
      </c>
      <c r="I92" s="8">
        <f t="shared" si="3"/>
        <v>0.8104304635761589</v>
      </c>
      <c r="J92" s="10">
        <f>AVERAGE(F92:F96)</f>
        <v>0.7199999999999989</v>
      </c>
      <c r="M92" s="11"/>
    </row>
    <row r="93" spans="1:13" ht="12.75">
      <c r="A93" s="6">
        <v>1987</v>
      </c>
      <c r="B93" s="6" t="s">
        <v>6</v>
      </c>
      <c r="C93" s="7">
        <v>1.5</v>
      </c>
      <c r="D93" s="7">
        <v>79.6</v>
      </c>
      <c r="E93" s="7">
        <v>77.9</v>
      </c>
      <c r="F93" s="7">
        <f t="shared" si="2"/>
        <v>1.6999999999999886</v>
      </c>
      <c r="G93" s="8">
        <v>6.11</v>
      </c>
      <c r="H93" s="8">
        <v>10.92</v>
      </c>
      <c r="I93" s="8">
        <f t="shared" si="3"/>
        <v>0.5595238095238095</v>
      </c>
      <c r="J93" s="10"/>
      <c r="M93" s="11"/>
    </row>
    <row r="94" spans="1:13" ht="12.75">
      <c r="A94" s="6">
        <v>1987</v>
      </c>
      <c r="B94" s="6" t="s">
        <v>7</v>
      </c>
      <c r="C94" s="7">
        <v>1.6</v>
      </c>
      <c r="D94" s="7">
        <v>77.9</v>
      </c>
      <c r="E94" s="7">
        <v>76.7</v>
      </c>
      <c r="F94" s="7">
        <f t="shared" si="2"/>
        <v>1.2000000000000028</v>
      </c>
      <c r="G94" s="8">
        <v>5.24</v>
      </c>
      <c r="H94" s="8">
        <v>10.93</v>
      </c>
      <c r="I94" s="8">
        <f t="shared" si="3"/>
        <v>0.4794144556267155</v>
      </c>
      <c r="J94" s="10"/>
      <c r="M94" s="11"/>
    </row>
    <row r="95" spans="1:13" ht="12.75">
      <c r="A95" s="6">
        <v>1987</v>
      </c>
      <c r="B95" s="6" t="s">
        <v>8</v>
      </c>
      <c r="C95" s="7">
        <v>1.6</v>
      </c>
      <c r="D95" s="7">
        <v>69.2</v>
      </c>
      <c r="E95" s="7">
        <v>70.3</v>
      </c>
      <c r="F95" s="7">
        <f t="shared" si="2"/>
        <v>-1.0999999999999943</v>
      </c>
      <c r="G95" s="8">
        <v>2.89</v>
      </c>
      <c r="H95" s="8">
        <v>9.69</v>
      </c>
      <c r="I95" s="8">
        <f t="shared" si="3"/>
        <v>0.29824561403508776</v>
      </c>
      <c r="J95" s="10"/>
      <c r="M95" s="11"/>
    </row>
    <row r="96" spans="1:13" ht="12.75">
      <c r="A96" s="6">
        <v>1987</v>
      </c>
      <c r="B96" s="6" t="s">
        <v>9</v>
      </c>
      <c r="C96" s="7">
        <v>1.5</v>
      </c>
      <c r="D96" s="7">
        <v>59.6</v>
      </c>
      <c r="E96" s="7">
        <v>60.4</v>
      </c>
      <c r="F96" s="7">
        <f t="shared" si="2"/>
        <v>-0.7999999999999972</v>
      </c>
      <c r="G96" s="8">
        <v>5.56</v>
      </c>
      <c r="H96" s="8">
        <v>9.81</v>
      </c>
      <c r="I96" s="8">
        <f t="shared" si="3"/>
        <v>0.5667686034658511</v>
      </c>
      <c r="J96" s="10"/>
      <c r="M96" s="11"/>
    </row>
    <row r="97" spans="1:13" ht="12.75">
      <c r="A97" s="6">
        <v>1987</v>
      </c>
      <c r="B97" s="6" t="s">
        <v>10</v>
      </c>
      <c r="C97" s="7">
        <v>1.3</v>
      </c>
      <c r="D97" s="7">
        <v>50.3</v>
      </c>
      <c r="E97" s="7">
        <v>49.9</v>
      </c>
      <c r="F97" s="7">
        <f t="shared" si="2"/>
        <v>0.3999999999999986</v>
      </c>
      <c r="G97" s="8">
        <v>9.07</v>
      </c>
      <c r="H97" s="8">
        <v>10.73</v>
      </c>
      <c r="I97" s="8">
        <f t="shared" si="3"/>
        <v>0.8452935694315005</v>
      </c>
      <c r="J97" s="10"/>
      <c r="M97" s="11"/>
    </row>
    <row r="98" spans="1:13" ht="12.75">
      <c r="A98" s="6">
        <v>1987</v>
      </c>
      <c r="B98" s="6" t="s">
        <v>11</v>
      </c>
      <c r="C98" s="7">
        <v>1.1</v>
      </c>
      <c r="D98" s="7">
        <v>43.5</v>
      </c>
      <c r="E98" s="7">
        <v>42.1</v>
      </c>
      <c r="F98" s="7">
        <f t="shared" si="2"/>
        <v>1.3999999999999986</v>
      </c>
      <c r="G98" s="8">
        <v>12.59</v>
      </c>
      <c r="H98" s="8">
        <v>12.64</v>
      </c>
      <c r="I98" s="8">
        <f t="shared" si="3"/>
        <v>0.9960443037974683</v>
      </c>
      <c r="J98" s="10"/>
      <c r="M98" s="11"/>
    </row>
    <row r="99" spans="1:13" ht="12.75">
      <c r="A99" s="6">
        <v>1988</v>
      </c>
      <c r="B99" s="6" t="s">
        <v>0</v>
      </c>
      <c r="C99" s="7">
        <v>0.8</v>
      </c>
      <c r="D99" s="7">
        <v>39</v>
      </c>
      <c r="E99" s="7">
        <v>39.4</v>
      </c>
      <c r="F99" s="7">
        <f t="shared" si="2"/>
        <v>-0.3999999999999986</v>
      </c>
      <c r="G99" s="8">
        <v>11.21</v>
      </c>
      <c r="H99" s="8">
        <v>13.15</v>
      </c>
      <c r="I99" s="8">
        <f t="shared" si="3"/>
        <v>0.8524714828897338</v>
      </c>
      <c r="J99" s="10"/>
      <c r="M99" s="11"/>
    </row>
    <row r="100" spans="1:13" ht="12.75">
      <c r="A100" s="6">
        <v>1988</v>
      </c>
      <c r="B100" s="6" t="s">
        <v>1</v>
      </c>
      <c r="C100" s="7">
        <v>0.5</v>
      </c>
      <c r="D100" s="7">
        <v>40.8</v>
      </c>
      <c r="E100" s="7">
        <v>42.2</v>
      </c>
      <c r="F100" s="7">
        <f t="shared" si="2"/>
        <v>-1.4000000000000057</v>
      </c>
      <c r="G100" s="8">
        <v>7.93</v>
      </c>
      <c r="H100" s="8">
        <v>14.1</v>
      </c>
      <c r="I100" s="8">
        <f t="shared" si="3"/>
        <v>0.5624113475177305</v>
      </c>
      <c r="J100" s="10"/>
      <c r="M100" s="11"/>
    </row>
    <row r="101" spans="1:13" ht="12.75">
      <c r="A101" s="6">
        <v>1991</v>
      </c>
      <c r="B101" s="6" t="s">
        <v>4</v>
      </c>
      <c r="C101" s="7">
        <v>0.6</v>
      </c>
      <c r="D101" s="7">
        <v>72</v>
      </c>
      <c r="E101" s="7">
        <v>67.5</v>
      </c>
      <c r="F101" s="7">
        <f t="shared" si="2"/>
        <v>4.5</v>
      </c>
      <c r="G101" s="8">
        <v>10.23</v>
      </c>
      <c r="H101" s="8">
        <v>12.82</v>
      </c>
      <c r="I101" s="8">
        <f t="shared" si="3"/>
        <v>0.7979719188767551</v>
      </c>
      <c r="J101" s="10"/>
      <c r="M101" s="11"/>
    </row>
    <row r="102" spans="1:13" ht="12.75">
      <c r="A102" s="6">
        <v>1991</v>
      </c>
      <c r="B102" s="6" t="s">
        <v>5</v>
      </c>
      <c r="C102" s="7">
        <v>0.8</v>
      </c>
      <c r="D102" s="7">
        <v>77.8</v>
      </c>
      <c r="E102" s="7">
        <v>74.2</v>
      </c>
      <c r="F102" s="7">
        <f t="shared" si="2"/>
        <v>3.5999999999999943</v>
      </c>
      <c r="G102" s="8">
        <v>9.7</v>
      </c>
      <c r="H102" s="8">
        <v>12.42</v>
      </c>
      <c r="I102" s="8">
        <f t="shared" si="3"/>
        <v>0.7809983896940418</v>
      </c>
      <c r="J102" s="10"/>
      <c r="M102" s="11"/>
    </row>
    <row r="103" spans="1:13" ht="12.75">
      <c r="A103" s="6">
        <v>1991</v>
      </c>
      <c r="B103" s="6" t="s">
        <v>6</v>
      </c>
      <c r="C103" s="7">
        <v>0.9</v>
      </c>
      <c r="D103" s="7">
        <v>79.2</v>
      </c>
      <c r="E103" s="7">
        <v>77.7</v>
      </c>
      <c r="F103" s="7">
        <f t="shared" si="2"/>
        <v>1.5</v>
      </c>
      <c r="G103" s="8">
        <v>5.86</v>
      </c>
      <c r="H103" s="8">
        <v>11</v>
      </c>
      <c r="I103" s="8">
        <f t="shared" si="3"/>
        <v>0.5327272727272727</v>
      </c>
      <c r="J103" s="10"/>
      <c r="M103" s="11"/>
    </row>
    <row r="104" spans="1:13" ht="12.75">
      <c r="A104" s="6">
        <v>1991</v>
      </c>
      <c r="B104" s="6" t="s">
        <v>7</v>
      </c>
      <c r="C104" s="7">
        <v>0.9</v>
      </c>
      <c r="D104" s="7">
        <v>77.3</v>
      </c>
      <c r="E104" s="7">
        <v>76.5</v>
      </c>
      <c r="F104" s="7">
        <f t="shared" si="2"/>
        <v>0.7999999999999972</v>
      </c>
      <c r="G104" s="8">
        <v>10.08</v>
      </c>
      <c r="H104" s="8">
        <v>10.89</v>
      </c>
      <c r="I104" s="8">
        <f t="shared" si="3"/>
        <v>0.9256198347107437</v>
      </c>
      <c r="J104" s="10"/>
      <c r="M104" s="11"/>
    </row>
    <row r="105" spans="1:13" ht="12.75">
      <c r="A105" s="6">
        <v>1991</v>
      </c>
      <c r="B105" s="6" t="s">
        <v>8</v>
      </c>
      <c r="C105" s="7">
        <v>0.8</v>
      </c>
      <c r="D105" s="7">
        <v>70.6</v>
      </c>
      <c r="E105" s="7">
        <v>70.1</v>
      </c>
      <c r="F105" s="7">
        <f t="shared" si="2"/>
        <v>0.5</v>
      </c>
      <c r="G105" s="8">
        <v>11.14</v>
      </c>
      <c r="H105" s="8">
        <v>9.54</v>
      </c>
      <c r="I105" s="8">
        <f t="shared" si="3"/>
        <v>1.167714884696017</v>
      </c>
      <c r="J105" s="10"/>
      <c r="M105" s="11"/>
    </row>
    <row r="106" spans="1:13" ht="12.75">
      <c r="A106" s="6">
        <v>1991</v>
      </c>
      <c r="B106" s="6" t="s">
        <v>9</v>
      </c>
      <c r="C106" s="7">
        <v>1</v>
      </c>
      <c r="D106" s="7">
        <v>60.2</v>
      </c>
      <c r="E106" s="7">
        <v>60.7</v>
      </c>
      <c r="F106" s="7">
        <f t="shared" si="2"/>
        <v>-0.5</v>
      </c>
      <c r="G106" s="8">
        <v>12.22</v>
      </c>
      <c r="H106" s="8">
        <v>10.2</v>
      </c>
      <c r="I106" s="8">
        <f t="shared" si="3"/>
        <v>1.1980392156862747</v>
      </c>
      <c r="J106" s="10"/>
      <c r="M106" s="11"/>
    </row>
    <row r="107" spans="1:13" ht="12.75">
      <c r="A107" s="6">
        <v>1991</v>
      </c>
      <c r="B107" s="6" t="s">
        <v>10</v>
      </c>
      <c r="C107" s="7">
        <v>1.4</v>
      </c>
      <c r="D107" s="7">
        <v>51</v>
      </c>
      <c r="E107" s="7">
        <v>50.3</v>
      </c>
      <c r="F107" s="7">
        <f t="shared" si="2"/>
        <v>0.7000000000000028</v>
      </c>
      <c r="G107" s="8">
        <v>14.02</v>
      </c>
      <c r="H107" s="8">
        <v>11.35</v>
      </c>
      <c r="I107" s="8">
        <f t="shared" si="3"/>
        <v>1.2352422907488987</v>
      </c>
      <c r="J107" s="10">
        <f>AVERAGE(F107:F111)</f>
        <v>2.2999999999999985</v>
      </c>
      <c r="M107" s="11"/>
    </row>
    <row r="108" spans="1:13" ht="12.75">
      <c r="A108" s="6">
        <v>1991</v>
      </c>
      <c r="B108" s="6" t="s">
        <v>11</v>
      </c>
      <c r="C108" s="7">
        <v>1.7</v>
      </c>
      <c r="D108" s="7">
        <v>43.8</v>
      </c>
      <c r="E108" s="7">
        <v>42.1</v>
      </c>
      <c r="F108" s="7">
        <f t="shared" si="2"/>
        <v>1.6999999999999957</v>
      </c>
      <c r="G108" s="8">
        <v>13.11</v>
      </c>
      <c r="H108" s="8">
        <v>12.31</v>
      </c>
      <c r="I108" s="8">
        <f t="shared" si="3"/>
        <v>1.0649878147847278</v>
      </c>
      <c r="J108" s="10"/>
      <c r="M108" s="11"/>
    </row>
    <row r="109" spans="1:13" ht="12.75">
      <c r="A109" s="6">
        <v>1992</v>
      </c>
      <c r="B109" s="6" t="s">
        <v>0</v>
      </c>
      <c r="C109" s="7">
        <v>1.8</v>
      </c>
      <c r="D109" s="7">
        <v>43.4</v>
      </c>
      <c r="E109" s="7">
        <v>39</v>
      </c>
      <c r="F109" s="7">
        <f t="shared" si="2"/>
        <v>4.399999999999999</v>
      </c>
      <c r="G109" s="8">
        <v>12.84</v>
      </c>
      <c r="H109" s="8">
        <v>12</v>
      </c>
      <c r="I109" s="8">
        <f t="shared" si="3"/>
        <v>1.07</v>
      </c>
      <c r="J109" s="10"/>
      <c r="M109" s="11"/>
    </row>
    <row r="110" spans="1:13" ht="12.75">
      <c r="A110" s="6">
        <v>1992</v>
      </c>
      <c r="B110" s="6" t="s">
        <v>1</v>
      </c>
      <c r="C110" s="7">
        <v>1.7</v>
      </c>
      <c r="D110" s="7">
        <v>45.3</v>
      </c>
      <c r="E110" s="7">
        <v>42.3</v>
      </c>
      <c r="F110" s="7">
        <f t="shared" si="2"/>
        <v>3</v>
      </c>
      <c r="G110" s="8">
        <v>10.07</v>
      </c>
      <c r="H110" s="8">
        <v>12.24</v>
      </c>
      <c r="I110" s="8">
        <f t="shared" si="3"/>
        <v>0.8227124183006536</v>
      </c>
      <c r="J110" s="10"/>
      <c r="M110" s="11"/>
    </row>
    <row r="111" spans="1:13" ht="12.75">
      <c r="A111" s="6">
        <v>1992</v>
      </c>
      <c r="B111" s="6" t="s">
        <v>2</v>
      </c>
      <c r="C111" s="7">
        <v>1.6</v>
      </c>
      <c r="D111" s="7">
        <v>51.9</v>
      </c>
      <c r="E111" s="7">
        <v>50.2</v>
      </c>
      <c r="F111" s="7">
        <f t="shared" si="2"/>
        <v>1.6999999999999957</v>
      </c>
      <c r="G111" s="8">
        <v>7.87</v>
      </c>
      <c r="H111" s="8">
        <v>13.03</v>
      </c>
      <c r="I111" s="8">
        <f t="shared" si="3"/>
        <v>0.6039907904834997</v>
      </c>
      <c r="J111" s="10"/>
      <c r="M111" s="11"/>
    </row>
    <row r="112" spans="1:13" ht="12.75">
      <c r="A112" s="6">
        <v>1992</v>
      </c>
      <c r="B112" s="6" t="s">
        <v>3</v>
      </c>
      <c r="C112" s="7">
        <v>1.4</v>
      </c>
      <c r="D112" s="7">
        <v>58.5</v>
      </c>
      <c r="E112" s="7">
        <v>59</v>
      </c>
      <c r="F112" s="7">
        <f t="shared" si="2"/>
        <v>-0.5</v>
      </c>
      <c r="G112" s="8">
        <v>8.39</v>
      </c>
      <c r="H112" s="8">
        <v>14.1</v>
      </c>
      <c r="I112" s="8">
        <f t="shared" si="3"/>
        <v>0.5950354609929078</v>
      </c>
      <c r="J112" s="10"/>
      <c r="M112" s="11"/>
    </row>
    <row r="113" spans="1:13" ht="12.75">
      <c r="A113" s="6">
        <v>1992</v>
      </c>
      <c r="B113" s="6" t="s">
        <v>4</v>
      </c>
      <c r="C113" s="7">
        <v>1.1</v>
      </c>
      <c r="D113" s="7">
        <v>65.9</v>
      </c>
      <c r="E113" s="7">
        <v>67.5</v>
      </c>
      <c r="F113" s="7">
        <f t="shared" si="2"/>
        <v>-1.5999999999999943</v>
      </c>
      <c r="G113" s="8">
        <v>8.2</v>
      </c>
      <c r="H113" s="8">
        <v>12.82</v>
      </c>
      <c r="I113" s="8">
        <f t="shared" si="3"/>
        <v>0.6396255850234008</v>
      </c>
      <c r="J113" s="10"/>
      <c r="M113" s="11"/>
    </row>
    <row r="114" spans="1:13" ht="12.75">
      <c r="A114" s="6">
        <v>1992</v>
      </c>
      <c r="B114" s="6" t="s">
        <v>5</v>
      </c>
      <c r="C114" s="7">
        <v>0.8</v>
      </c>
      <c r="D114" s="7">
        <v>72.7</v>
      </c>
      <c r="E114" s="7">
        <v>74.2</v>
      </c>
      <c r="F114" s="7">
        <f t="shared" si="2"/>
        <v>-1.5</v>
      </c>
      <c r="G114" s="8">
        <v>13.32</v>
      </c>
      <c r="H114" s="8">
        <v>12.42</v>
      </c>
      <c r="I114" s="8">
        <f t="shared" si="3"/>
        <v>1.0724637681159421</v>
      </c>
      <c r="J114" s="10"/>
      <c r="M114" s="11"/>
    </row>
    <row r="115" spans="1:13" ht="12.75">
      <c r="A115" s="6">
        <v>1993</v>
      </c>
      <c r="B115" s="6" t="s">
        <v>2</v>
      </c>
      <c r="C115" s="7">
        <v>0.6</v>
      </c>
      <c r="D115" s="7">
        <v>47.9</v>
      </c>
      <c r="E115" s="7">
        <v>50.2</v>
      </c>
      <c r="F115" s="7">
        <f t="shared" si="2"/>
        <v>-2.3000000000000043</v>
      </c>
      <c r="G115" s="8">
        <v>12.16</v>
      </c>
      <c r="H115" s="8">
        <v>13.03</v>
      </c>
      <c r="I115" s="8">
        <f t="shared" si="3"/>
        <v>0.933231005372218</v>
      </c>
      <c r="J115" s="10">
        <f>AVERAGE(F115:F118)</f>
        <v>-0.9250000000000007</v>
      </c>
      <c r="M115" s="11"/>
    </row>
    <row r="116" spans="1:13" ht="12.75">
      <c r="A116" s="6">
        <v>1993</v>
      </c>
      <c r="B116" s="6" t="s">
        <v>3</v>
      </c>
      <c r="C116" s="7">
        <v>0.8</v>
      </c>
      <c r="D116" s="7">
        <v>57.1</v>
      </c>
      <c r="E116" s="7">
        <v>59</v>
      </c>
      <c r="F116" s="7">
        <f t="shared" si="2"/>
        <v>-1.8999999999999986</v>
      </c>
      <c r="G116" s="8">
        <v>13.33</v>
      </c>
      <c r="H116" s="8">
        <v>14.1</v>
      </c>
      <c r="I116" s="8">
        <f t="shared" si="3"/>
        <v>0.9453900709219858</v>
      </c>
      <c r="J116" s="10"/>
      <c r="M116" s="11"/>
    </row>
    <row r="117" spans="1:13" ht="12.75">
      <c r="A117" s="6">
        <v>1993</v>
      </c>
      <c r="B117" s="6" t="s">
        <v>4</v>
      </c>
      <c r="C117" s="7">
        <v>0.8</v>
      </c>
      <c r="D117" s="7">
        <v>66.7</v>
      </c>
      <c r="E117" s="7">
        <v>67.5</v>
      </c>
      <c r="F117" s="7">
        <f t="shared" si="2"/>
        <v>-0.7999999999999972</v>
      </c>
      <c r="G117" s="8">
        <v>13.14</v>
      </c>
      <c r="H117" s="8">
        <v>12.82</v>
      </c>
      <c r="I117" s="8">
        <f t="shared" si="3"/>
        <v>1.0249609984399377</v>
      </c>
      <c r="J117" s="10"/>
      <c r="M117" s="11"/>
    </row>
    <row r="118" spans="1:13" ht="12.75">
      <c r="A118" s="6">
        <v>1993</v>
      </c>
      <c r="B118" s="6" t="s">
        <v>5</v>
      </c>
      <c r="C118" s="7">
        <v>0.7</v>
      </c>
      <c r="D118" s="7">
        <v>75.5</v>
      </c>
      <c r="E118" s="7">
        <v>74.2</v>
      </c>
      <c r="F118" s="7">
        <f t="shared" si="2"/>
        <v>1.2999999999999972</v>
      </c>
      <c r="G118" s="8">
        <v>13.45</v>
      </c>
      <c r="H118" s="8">
        <v>12.42</v>
      </c>
      <c r="I118" s="8">
        <f t="shared" si="3"/>
        <v>1.0829307568438002</v>
      </c>
      <c r="J118" s="10"/>
      <c r="M118" s="11"/>
    </row>
    <row r="119" spans="1:13" ht="12.75">
      <c r="A119" s="6">
        <v>1993</v>
      </c>
      <c r="B119" s="6" t="s">
        <v>6</v>
      </c>
      <c r="C119" s="7">
        <v>0.5</v>
      </c>
      <c r="D119" s="7">
        <v>80.1</v>
      </c>
      <c r="E119" s="7">
        <v>77.7</v>
      </c>
      <c r="F119" s="7">
        <f t="shared" si="2"/>
        <v>2.3999999999999915</v>
      </c>
      <c r="G119" s="8">
        <v>10.71</v>
      </c>
      <c r="H119" s="8">
        <v>11</v>
      </c>
      <c r="I119" s="8">
        <f t="shared" si="3"/>
        <v>0.9736363636363637</v>
      </c>
      <c r="J119" s="10"/>
      <c r="M119" s="11"/>
    </row>
    <row r="120" spans="1:13" ht="12.75">
      <c r="A120" s="6">
        <v>1994</v>
      </c>
      <c r="B120" s="6" t="s">
        <v>3</v>
      </c>
      <c r="C120" s="7">
        <v>0.5</v>
      </c>
      <c r="D120" s="7">
        <v>59</v>
      </c>
      <c r="E120" s="7">
        <v>59</v>
      </c>
      <c r="F120" s="7">
        <f t="shared" si="2"/>
        <v>0</v>
      </c>
      <c r="G120" s="8">
        <v>17.04</v>
      </c>
      <c r="H120" s="8">
        <v>14.1</v>
      </c>
      <c r="I120" s="8">
        <f t="shared" si="3"/>
        <v>1.2085106382978723</v>
      </c>
      <c r="J120" s="10"/>
      <c r="M120" s="11"/>
    </row>
    <row r="121" spans="1:13" ht="12.75">
      <c r="A121" s="6">
        <v>1994</v>
      </c>
      <c r="B121" s="6" t="s">
        <v>4</v>
      </c>
      <c r="C121" s="7">
        <v>0.6</v>
      </c>
      <c r="D121" s="7">
        <v>68.1</v>
      </c>
      <c r="E121" s="7">
        <v>67.5</v>
      </c>
      <c r="F121" s="7">
        <f t="shared" si="2"/>
        <v>0.5999999999999943</v>
      </c>
      <c r="G121" s="8">
        <v>17.56</v>
      </c>
      <c r="H121" s="8">
        <v>12.82</v>
      </c>
      <c r="I121" s="8">
        <f t="shared" si="3"/>
        <v>1.3697347893915754</v>
      </c>
      <c r="J121" s="10"/>
      <c r="M121" s="11"/>
    </row>
    <row r="122" spans="1:13" ht="12.75">
      <c r="A122" s="6">
        <v>1994</v>
      </c>
      <c r="B122" s="6" t="s">
        <v>5</v>
      </c>
      <c r="C122" s="7">
        <v>0.6</v>
      </c>
      <c r="D122" s="7">
        <v>73.5</v>
      </c>
      <c r="E122" s="7">
        <v>74.2</v>
      </c>
      <c r="F122" s="7">
        <f t="shared" si="2"/>
        <v>-0.7000000000000028</v>
      </c>
      <c r="G122" s="8">
        <v>16.66</v>
      </c>
      <c r="H122" s="8">
        <v>12.42</v>
      </c>
      <c r="I122" s="8">
        <f t="shared" si="3"/>
        <v>1.3413848631239935</v>
      </c>
      <c r="J122" s="10"/>
      <c r="M122" s="11"/>
    </row>
    <row r="123" spans="1:13" ht="12.75">
      <c r="A123" s="6">
        <v>1994</v>
      </c>
      <c r="B123" s="6" t="s">
        <v>6</v>
      </c>
      <c r="C123" s="7">
        <v>0.6</v>
      </c>
      <c r="D123" s="7">
        <v>77.9</v>
      </c>
      <c r="E123" s="7">
        <v>77.7</v>
      </c>
      <c r="F123" s="7">
        <f t="shared" si="2"/>
        <v>0.20000000000000284</v>
      </c>
      <c r="G123" s="8">
        <v>17.95</v>
      </c>
      <c r="H123" s="8">
        <v>11</v>
      </c>
      <c r="I123" s="8">
        <f t="shared" si="3"/>
        <v>1.6318181818181818</v>
      </c>
      <c r="J123" s="10"/>
      <c r="M123" s="11"/>
    </row>
    <row r="124" spans="1:13" ht="12.75">
      <c r="A124" s="6">
        <v>1994</v>
      </c>
      <c r="B124" s="6" t="s">
        <v>7</v>
      </c>
      <c r="C124" s="7">
        <v>0.6</v>
      </c>
      <c r="D124" s="7">
        <v>74.9</v>
      </c>
      <c r="E124" s="7">
        <v>76.5</v>
      </c>
      <c r="F124" s="7">
        <f t="shared" si="2"/>
        <v>-1.5999999999999943</v>
      </c>
      <c r="G124" s="8">
        <v>14.07</v>
      </c>
      <c r="H124" s="8">
        <v>10.89</v>
      </c>
      <c r="I124" s="8">
        <f t="shared" si="3"/>
        <v>1.2920110192837466</v>
      </c>
      <c r="J124" s="10"/>
      <c r="M124" s="11"/>
    </row>
    <row r="125" spans="1:13" ht="12.75">
      <c r="A125" s="6">
        <v>1994</v>
      </c>
      <c r="B125" s="6" t="s">
        <v>8</v>
      </c>
      <c r="C125" s="7">
        <v>0.7</v>
      </c>
      <c r="D125" s="7">
        <v>69</v>
      </c>
      <c r="E125" s="7">
        <v>70.1</v>
      </c>
      <c r="F125" s="7">
        <f t="shared" si="2"/>
        <v>-1.0999999999999943</v>
      </c>
      <c r="G125" s="8">
        <v>12.56</v>
      </c>
      <c r="H125" s="8">
        <v>9.54</v>
      </c>
      <c r="I125" s="8">
        <f t="shared" si="3"/>
        <v>1.3165618448637317</v>
      </c>
      <c r="J125" s="10"/>
      <c r="M125" s="11"/>
    </row>
    <row r="126" spans="1:13" ht="12.75">
      <c r="A126" s="6">
        <v>1994</v>
      </c>
      <c r="B126" s="6" t="s">
        <v>9</v>
      </c>
      <c r="C126" s="7">
        <v>0.9</v>
      </c>
      <c r="D126" s="7">
        <v>61.5</v>
      </c>
      <c r="E126" s="7">
        <v>60.7</v>
      </c>
      <c r="F126" s="7">
        <f t="shared" si="2"/>
        <v>0.7999999999999972</v>
      </c>
      <c r="G126" s="8">
        <v>11.55</v>
      </c>
      <c r="H126" s="8">
        <v>10.2</v>
      </c>
      <c r="I126" s="8">
        <f t="shared" si="3"/>
        <v>1.1323529411764708</v>
      </c>
      <c r="J126" s="10">
        <f>AVERAGE(F126:F130)</f>
        <v>2.4400000000000004</v>
      </c>
      <c r="M126" s="11"/>
    </row>
    <row r="127" spans="1:13" ht="12.75">
      <c r="A127" s="6">
        <v>1994</v>
      </c>
      <c r="B127" s="6" t="s">
        <v>10</v>
      </c>
      <c r="C127" s="7">
        <v>1.2</v>
      </c>
      <c r="D127" s="7">
        <v>53.5</v>
      </c>
      <c r="E127" s="7">
        <v>50.3</v>
      </c>
      <c r="F127" s="7">
        <f t="shared" si="2"/>
        <v>3.200000000000003</v>
      </c>
      <c r="G127" s="8">
        <v>10.04</v>
      </c>
      <c r="H127" s="8">
        <v>11.35</v>
      </c>
      <c r="I127" s="8">
        <f t="shared" si="3"/>
        <v>0.8845814977973567</v>
      </c>
      <c r="J127" s="10"/>
      <c r="M127" s="11"/>
    </row>
    <row r="128" spans="1:13" ht="12.75">
      <c r="A128" s="6">
        <v>1994</v>
      </c>
      <c r="B128" s="6" t="s">
        <v>11</v>
      </c>
      <c r="C128" s="7">
        <v>1.3</v>
      </c>
      <c r="D128" s="7">
        <v>46</v>
      </c>
      <c r="E128" s="7">
        <v>42.1</v>
      </c>
      <c r="F128" s="7">
        <f t="shared" si="2"/>
        <v>3.8999999999999986</v>
      </c>
      <c r="G128" s="8">
        <v>12.34</v>
      </c>
      <c r="H128" s="8">
        <v>12.31</v>
      </c>
      <c r="I128" s="8">
        <f t="shared" si="3"/>
        <v>1.0024370430544272</v>
      </c>
      <c r="J128" s="10"/>
      <c r="M128" s="11"/>
    </row>
    <row r="129" spans="1:13" ht="12.75">
      <c r="A129" s="6">
        <v>1995</v>
      </c>
      <c r="B129" s="6" t="s">
        <v>0</v>
      </c>
      <c r="C129" s="7">
        <v>1.2</v>
      </c>
      <c r="D129" s="7">
        <v>41.4</v>
      </c>
      <c r="E129" s="7">
        <v>39</v>
      </c>
      <c r="F129" s="7">
        <f t="shared" si="2"/>
        <v>2.3999999999999986</v>
      </c>
      <c r="G129" s="8">
        <v>10.11</v>
      </c>
      <c r="H129" s="8">
        <v>12</v>
      </c>
      <c r="I129" s="8">
        <f t="shared" si="3"/>
        <v>0.8424999999999999</v>
      </c>
      <c r="J129" s="10"/>
      <c r="M129" s="11"/>
    </row>
    <row r="130" spans="1:13" ht="12.75">
      <c r="A130" s="6">
        <v>1995</v>
      </c>
      <c r="B130" s="6" t="s">
        <v>1</v>
      </c>
      <c r="C130" s="7">
        <v>0.9</v>
      </c>
      <c r="D130" s="7">
        <v>44.2</v>
      </c>
      <c r="E130" s="7">
        <v>42.3</v>
      </c>
      <c r="F130" s="7">
        <f aca="true" t="shared" si="4" ref="F130:F193">D130-E130</f>
        <v>1.9000000000000057</v>
      </c>
      <c r="G130" s="8">
        <v>11.29</v>
      </c>
      <c r="H130" s="8">
        <v>12.24</v>
      </c>
      <c r="I130" s="8">
        <f aca="true" t="shared" si="5" ref="I130:I193">G130/H130</f>
        <v>0.9223856209150326</v>
      </c>
      <c r="J130" s="10"/>
      <c r="M130" s="11"/>
    </row>
    <row r="131" spans="1:13" ht="12.75">
      <c r="A131" s="6">
        <v>1995</v>
      </c>
      <c r="B131" s="6" t="s">
        <v>2</v>
      </c>
      <c r="C131" s="7">
        <v>0.7</v>
      </c>
      <c r="D131" s="7">
        <v>51.8</v>
      </c>
      <c r="E131" s="7">
        <v>50.2</v>
      </c>
      <c r="F131" s="7">
        <f t="shared" si="4"/>
        <v>1.5999999999999943</v>
      </c>
      <c r="G131" s="8">
        <v>9.63</v>
      </c>
      <c r="H131" s="8">
        <v>13.03</v>
      </c>
      <c r="I131" s="8">
        <f t="shared" si="5"/>
        <v>0.7390636991557944</v>
      </c>
      <c r="J131" s="10"/>
      <c r="M131" s="11"/>
    </row>
    <row r="132" spans="1:13" ht="12.75">
      <c r="A132" s="6">
        <v>1997</v>
      </c>
      <c r="B132" s="6" t="s">
        <v>4</v>
      </c>
      <c r="C132" s="7">
        <v>0.9</v>
      </c>
      <c r="D132" s="7">
        <v>63.2</v>
      </c>
      <c r="E132" s="7">
        <v>67.5</v>
      </c>
      <c r="F132" s="7">
        <f t="shared" si="4"/>
        <v>-4.299999999999997</v>
      </c>
      <c r="G132" s="8">
        <v>14</v>
      </c>
      <c r="H132" s="8">
        <v>12.82</v>
      </c>
      <c r="I132" s="8">
        <f t="shared" si="5"/>
        <v>1.0920436817472698</v>
      </c>
      <c r="J132" s="10"/>
      <c r="M132" s="11"/>
    </row>
    <row r="133" spans="1:13" ht="12.75">
      <c r="A133" s="6">
        <v>1997</v>
      </c>
      <c r="B133" s="6" t="s">
        <v>5</v>
      </c>
      <c r="C133" s="7">
        <v>1.4</v>
      </c>
      <c r="D133" s="7">
        <v>71.6</v>
      </c>
      <c r="E133" s="7">
        <v>74.2</v>
      </c>
      <c r="F133" s="7">
        <f t="shared" si="4"/>
        <v>-2.6000000000000085</v>
      </c>
      <c r="G133" s="8">
        <v>14.84</v>
      </c>
      <c r="H133" s="8">
        <v>12.42</v>
      </c>
      <c r="I133" s="8">
        <f t="shared" si="5"/>
        <v>1.1948470209339774</v>
      </c>
      <c r="J133" s="10"/>
      <c r="M133" s="11"/>
    </row>
    <row r="134" spans="1:13" ht="12.75">
      <c r="A134" s="6">
        <v>1997</v>
      </c>
      <c r="B134" s="6" t="s">
        <v>6</v>
      </c>
      <c r="C134" s="7">
        <v>1.7</v>
      </c>
      <c r="D134" s="7">
        <v>76.2</v>
      </c>
      <c r="E134" s="7">
        <v>77.7</v>
      </c>
      <c r="F134" s="7">
        <f t="shared" si="4"/>
        <v>-1.5</v>
      </c>
      <c r="G134" s="8">
        <v>13.44</v>
      </c>
      <c r="H134" s="8">
        <v>11</v>
      </c>
      <c r="I134" s="8">
        <f t="shared" si="5"/>
        <v>1.2218181818181817</v>
      </c>
      <c r="J134" s="10"/>
      <c r="M134" s="11"/>
    </row>
    <row r="135" spans="1:13" ht="12.75">
      <c r="A135" s="6">
        <v>1997</v>
      </c>
      <c r="B135" s="6" t="s">
        <v>7</v>
      </c>
      <c r="C135" s="7">
        <v>2</v>
      </c>
      <c r="D135" s="7">
        <v>76.2</v>
      </c>
      <c r="E135" s="7">
        <v>76.5</v>
      </c>
      <c r="F135" s="7">
        <f t="shared" si="4"/>
        <v>-0.29999999999999716</v>
      </c>
      <c r="G135" s="8">
        <v>12.53</v>
      </c>
      <c r="H135" s="8">
        <v>10.89</v>
      </c>
      <c r="I135" s="8">
        <f t="shared" si="5"/>
        <v>1.150596877869605</v>
      </c>
      <c r="J135" s="10"/>
      <c r="M135" s="11"/>
    </row>
    <row r="136" spans="1:13" ht="12.75">
      <c r="A136" s="6">
        <v>1997</v>
      </c>
      <c r="B136" s="6" t="s">
        <v>8</v>
      </c>
      <c r="C136" s="7">
        <v>2.3</v>
      </c>
      <c r="D136" s="7">
        <v>69.5</v>
      </c>
      <c r="E136" s="7">
        <v>70.1</v>
      </c>
      <c r="F136" s="7">
        <f t="shared" si="4"/>
        <v>-0.5999999999999943</v>
      </c>
      <c r="G136" s="8">
        <v>11.98</v>
      </c>
      <c r="H136" s="8">
        <v>9.54</v>
      </c>
      <c r="I136" s="8">
        <f t="shared" si="5"/>
        <v>1.2557651991614258</v>
      </c>
      <c r="J136" s="10">
        <f>AVERAGE(F136:F140)</f>
        <v>0.24000000000000057</v>
      </c>
      <c r="M136" s="11"/>
    </row>
    <row r="137" spans="1:13" ht="12.75">
      <c r="A137" s="6">
        <v>1997</v>
      </c>
      <c r="B137" s="6" t="s">
        <v>9</v>
      </c>
      <c r="C137" s="7">
        <v>2.4</v>
      </c>
      <c r="D137" s="7">
        <v>59.1</v>
      </c>
      <c r="E137" s="7">
        <v>60.7</v>
      </c>
      <c r="F137" s="7">
        <f t="shared" si="4"/>
        <v>-1.6000000000000014</v>
      </c>
      <c r="G137" s="8">
        <v>15.05</v>
      </c>
      <c r="H137" s="8">
        <v>10.2</v>
      </c>
      <c r="I137" s="8">
        <f t="shared" si="5"/>
        <v>1.4754901960784315</v>
      </c>
      <c r="J137" s="10"/>
      <c r="M137" s="11"/>
    </row>
    <row r="138" spans="1:13" ht="12.75">
      <c r="A138" s="6">
        <v>1997</v>
      </c>
      <c r="B138" s="6" t="s">
        <v>10</v>
      </c>
      <c r="C138" s="7">
        <v>2.5</v>
      </c>
      <c r="D138" s="7">
        <v>48.3</v>
      </c>
      <c r="E138" s="7">
        <v>50.3</v>
      </c>
      <c r="F138" s="7">
        <f t="shared" si="4"/>
        <v>-2</v>
      </c>
      <c r="G138" s="8">
        <v>11.49</v>
      </c>
      <c r="H138" s="8">
        <v>11.35</v>
      </c>
      <c r="I138" s="8">
        <f t="shared" si="5"/>
        <v>1.0123348017621145</v>
      </c>
      <c r="J138" s="10"/>
      <c r="M138" s="11"/>
    </row>
    <row r="139" spans="1:13" ht="12.75">
      <c r="A139" s="6">
        <v>1997</v>
      </c>
      <c r="B139" s="6" t="s">
        <v>11</v>
      </c>
      <c r="C139" s="7">
        <v>2.5</v>
      </c>
      <c r="D139" s="7">
        <v>43.2</v>
      </c>
      <c r="E139" s="7">
        <v>42.1</v>
      </c>
      <c r="F139" s="7">
        <f t="shared" si="4"/>
        <v>1.1000000000000014</v>
      </c>
      <c r="G139" s="8">
        <v>12.46</v>
      </c>
      <c r="H139" s="8">
        <v>12.31</v>
      </c>
      <c r="I139" s="8">
        <f t="shared" si="5"/>
        <v>1.0121852152721365</v>
      </c>
      <c r="J139" s="10"/>
      <c r="M139" s="11"/>
    </row>
    <row r="140" spans="1:13" ht="12.75">
      <c r="A140" s="6">
        <v>1998</v>
      </c>
      <c r="B140" s="6" t="s">
        <v>0</v>
      </c>
      <c r="C140" s="7">
        <v>2.4</v>
      </c>
      <c r="D140" s="7">
        <v>43.3</v>
      </c>
      <c r="E140" s="7">
        <v>39</v>
      </c>
      <c r="F140" s="7">
        <f t="shared" si="4"/>
        <v>4.299999999999997</v>
      </c>
      <c r="G140" s="8">
        <v>9.98</v>
      </c>
      <c r="H140" s="8">
        <v>12</v>
      </c>
      <c r="I140" s="8">
        <f t="shared" si="5"/>
        <v>0.8316666666666667</v>
      </c>
      <c r="J140" s="10"/>
      <c r="M140" s="11"/>
    </row>
    <row r="141" spans="1:13" ht="12.75">
      <c r="A141" s="6">
        <v>1998</v>
      </c>
      <c r="B141" s="6" t="s">
        <v>1</v>
      </c>
      <c r="C141" s="7">
        <v>2</v>
      </c>
      <c r="D141" s="7">
        <v>46.7</v>
      </c>
      <c r="E141" s="7">
        <v>42.3</v>
      </c>
      <c r="F141" s="7">
        <f t="shared" si="4"/>
        <v>4.400000000000006</v>
      </c>
      <c r="G141" s="8">
        <v>10.92</v>
      </c>
      <c r="H141" s="8">
        <v>12.24</v>
      </c>
      <c r="I141" s="8">
        <f t="shared" si="5"/>
        <v>0.892156862745098</v>
      </c>
      <c r="J141" s="10"/>
      <c r="M141" s="11"/>
    </row>
    <row r="142" spans="1:13" ht="12.75">
      <c r="A142" s="6">
        <v>1998</v>
      </c>
      <c r="B142" s="6" t="s">
        <v>2</v>
      </c>
      <c r="C142" s="7">
        <v>1.4</v>
      </c>
      <c r="D142" s="7">
        <v>51.2</v>
      </c>
      <c r="E142" s="7">
        <v>50.2</v>
      </c>
      <c r="F142" s="7">
        <f t="shared" si="4"/>
        <v>1</v>
      </c>
      <c r="G142" s="8">
        <v>13.55</v>
      </c>
      <c r="H142" s="8">
        <v>13.03</v>
      </c>
      <c r="I142" s="8">
        <f t="shared" si="5"/>
        <v>1.0399079048349962</v>
      </c>
      <c r="J142" s="10"/>
      <c r="M142" s="11"/>
    </row>
    <row r="143" spans="1:13" ht="12.75">
      <c r="A143" s="6">
        <v>1998</v>
      </c>
      <c r="B143" s="6" t="s">
        <v>3</v>
      </c>
      <c r="C143" s="7">
        <v>1.1</v>
      </c>
      <c r="D143" s="7">
        <v>59.6</v>
      </c>
      <c r="E143" s="7">
        <v>59</v>
      </c>
      <c r="F143" s="7">
        <f t="shared" si="4"/>
        <v>0.6000000000000014</v>
      </c>
      <c r="G143" s="8">
        <v>13.9</v>
      </c>
      <c r="H143" s="8">
        <v>14.1</v>
      </c>
      <c r="I143" s="8">
        <f t="shared" si="5"/>
        <v>0.9858156028368795</v>
      </c>
      <c r="J143" s="10"/>
      <c r="M143" s="11"/>
    </row>
    <row r="144" spans="1:13" ht="12.75">
      <c r="A144" s="6">
        <v>2002</v>
      </c>
      <c r="B144" s="6" t="s">
        <v>4</v>
      </c>
      <c r="C144" s="7">
        <v>0.7</v>
      </c>
      <c r="D144" s="7">
        <v>68.2</v>
      </c>
      <c r="E144" s="7">
        <v>66.9</v>
      </c>
      <c r="F144" s="7">
        <f t="shared" si="4"/>
        <v>1.2999999999999972</v>
      </c>
      <c r="G144" s="8">
        <v>12.05</v>
      </c>
      <c r="H144" s="8">
        <v>13.08</v>
      </c>
      <c r="I144" s="8">
        <f t="shared" si="5"/>
        <v>0.9212538226299695</v>
      </c>
      <c r="J144" s="10"/>
      <c r="M144" s="11"/>
    </row>
    <row r="145" spans="1:13" ht="12.75">
      <c r="A145" s="6">
        <v>2002</v>
      </c>
      <c r="B145" s="6" t="s">
        <v>5</v>
      </c>
      <c r="C145" s="7">
        <v>0.8</v>
      </c>
      <c r="D145" s="7">
        <v>74.2</v>
      </c>
      <c r="E145" s="7">
        <v>73.8</v>
      </c>
      <c r="F145" s="7">
        <f t="shared" si="4"/>
        <v>0.4000000000000057</v>
      </c>
      <c r="G145" s="8">
        <v>13.38</v>
      </c>
      <c r="H145" s="8">
        <v>12.92</v>
      </c>
      <c r="I145" s="8">
        <f t="shared" si="5"/>
        <v>1.0356037151702786</v>
      </c>
      <c r="J145" s="10"/>
      <c r="M145" s="11"/>
    </row>
    <row r="146" spans="1:13" ht="12.75">
      <c r="A146" s="6">
        <v>2002</v>
      </c>
      <c r="B146" s="6" t="s">
        <v>6</v>
      </c>
      <c r="C146" s="7">
        <v>0.9</v>
      </c>
      <c r="D146" s="7">
        <v>79</v>
      </c>
      <c r="E146" s="7">
        <v>77.4</v>
      </c>
      <c r="F146" s="7">
        <f t="shared" si="4"/>
        <v>1.5999999999999943</v>
      </c>
      <c r="G146" s="8">
        <v>12.53</v>
      </c>
      <c r="H146" s="8">
        <v>11.86</v>
      </c>
      <c r="I146" s="8">
        <f t="shared" si="5"/>
        <v>1.0564924114671164</v>
      </c>
      <c r="J146" s="10"/>
      <c r="M146" s="11"/>
    </row>
    <row r="147" spans="1:13" ht="12.75">
      <c r="A147" s="6">
        <v>2002</v>
      </c>
      <c r="B147" s="6" t="s">
        <v>7</v>
      </c>
      <c r="C147" s="7">
        <v>0.9</v>
      </c>
      <c r="D147" s="7">
        <v>78.4</v>
      </c>
      <c r="E147" s="7">
        <v>76.1</v>
      </c>
      <c r="F147" s="7">
        <f t="shared" si="4"/>
        <v>2.3000000000000114</v>
      </c>
      <c r="G147" s="8">
        <v>15.06</v>
      </c>
      <c r="H147" s="8">
        <v>10.64</v>
      </c>
      <c r="I147" s="8">
        <f t="shared" si="5"/>
        <v>1.4154135338345863</v>
      </c>
      <c r="J147" s="10"/>
      <c r="M147" s="11"/>
    </row>
    <row r="148" spans="1:13" ht="12.75">
      <c r="A148" s="6">
        <v>2002</v>
      </c>
      <c r="B148" s="6" t="s">
        <v>8</v>
      </c>
      <c r="C148" s="7">
        <v>1.1</v>
      </c>
      <c r="D148" s="7">
        <v>72.1</v>
      </c>
      <c r="E148" s="7">
        <v>69.7</v>
      </c>
      <c r="F148" s="7">
        <f t="shared" si="4"/>
        <v>2.3999999999999915</v>
      </c>
      <c r="G148" s="8">
        <v>13.9</v>
      </c>
      <c r="H148" s="8">
        <v>9.74</v>
      </c>
      <c r="I148" s="8">
        <f t="shared" si="5"/>
        <v>1.427104722792608</v>
      </c>
      <c r="J148" s="10">
        <f>AVERAGE(F148:F152)</f>
        <v>-0.42000000000000315</v>
      </c>
      <c r="M148" s="11"/>
    </row>
    <row r="149" spans="1:13" ht="12.75">
      <c r="A149" s="6">
        <v>2002</v>
      </c>
      <c r="B149" s="6" t="s">
        <v>9</v>
      </c>
      <c r="C149" s="7">
        <v>1.3</v>
      </c>
      <c r="D149" s="7">
        <v>60.9</v>
      </c>
      <c r="E149" s="7">
        <v>60.2</v>
      </c>
      <c r="F149" s="7">
        <f t="shared" si="4"/>
        <v>0.6999999999999957</v>
      </c>
      <c r="G149" s="8">
        <v>13.68</v>
      </c>
      <c r="H149" s="8">
        <v>10.19</v>
      </c>
      <c r="I149" s="8">
        <f t="shared" si="5"/>
        <v>1.3424926398429833</v>
      </c>
      <c r="J149" s="10"/>
      <c r="M149" s="11"/>
    </row>
    <row r="150" spans="1:13" ht="12.75">
      <c r="A150" s="6">
        <v>2002</v>
      </c>
      <c r="B150" s="6" t="s">
        <v>10</v>
      </c>
      <c r="C150" s="7">
        <v>1.5</v>
      </c>
      <c r="D150" s="7">
        <v>49.5</v>
      </c>
      <c r="E150" s="7">
        <v>49.9</v>
      </c>
      <c r="F150" s="7">
        <f t="shared" si="4"/>
        <v>-0.3999999999999986</v>
      </c>
      <c r="G150" s="8">
        <v>13</v>
      </c>
      <c r="H150" s="8">
        <v>11.86</v>
      </c>
      <c r="I150" s="8">
        <f t="shared" si="5"/>
        <v>1.0961214165261384</v>
      </c>
      <c r="J150" s="10"/>
      <c r="M150" s="11"/>
    </row>
    <row r="151" spans="1:13" ht="12.75">
      <c r="A151" s="6">
        <v>2002</v>
      </c>
      <c r="B151" s="6" t="s">
        <v>11</v>
      </c>
      <c r="C151" s="7">
        <v>1.3</v>
      </c>
      <c r="D151" s="7">
        <v>39.8</v>
      </c>
      <c r="E151" s="7">
        <v>42.2</v>
      </c>
      <c r="F151" s="7">
        <f t="shared" si="4"/>
        <v>-2.4000000000000057</v>
      </c>
      <c r="G151" s="8">
        <v>10.31</v>
      </c>
      <c r="H151" s="8">
        <v>12.96</v>
      </c>
      <c r="I151" s="8">
        <f t="shared" si="5"/>
        <v>0.7955246913580247</v>
      </c>
      <c r="J151" s="10"/>
      <c r="M151" s="11"/>
    </row>
    <row r="152" spans="1:13" ht="12.75">
      <c r="A152" s="6">
        <v>2003</v>
      </c>
      <c r="B152" s="6" t="s">
        <v>0</v>
      </c>
      <c r="C152" s="7">
        <v>1.1</v>
      </c>
      <c r="D152" s="7">
        <v>37.1</v>
      </c>
      <c r="E152" s="7">
        <v>39.5</v>
      </c>
      <c r="F152" s="7">
        <f t="shared" si="4"/>
        <v>-2.3999999999999986</v>
      </c>
      <c r="G152" s="8">
        <v>15.87</v>
      </c>
      <c r="H152" s="8">
        <v>12.2</v>
      </c>
      <c r="I152" s="8">
        <f t="shared" si="5"/>
        <v>1.3008196721311476</v>
      </c>
      <c r="J152" s="10"/>
      <c r="M152" s="11"/>
    </row>
    <row r="153" spans="1:13" ht="12.75">
      <c r="A153" s="6">
        <v>2003</v>
      </c>
      <c r="B153" s="6" t="s">
        <v>1</v>
      </c>
      <c r="C153" s="7">
        <v>0.8</v>
      </c>
      <c r="D153" s="7">
        <v>41</v>
      </c>
      <c r="E153" s="7">
        <v>42.7</v>
      </c>
      <c r="F153" s="7">
        <f t="shared" si="4"/>
        <v>-1.7000000000000028</v>
      </c>
      <c r="G153" s="8">
        <v>12.36</v>
      </c>
      <c r="H153" s="8">
        <v>12.53</v>
      </c>
      <c r="I153" s="8">
        <f t="shared" si="5"/>
        <v>0.9864325618515563</v>
      </c>
      <c r="J153" s="10"/>
      <c r="M153" s="11"/>
    </row>
    <row r="154" spans="1:13" ht="12.75">
      <c r="A154" s="6">
        <v>2003</v>
      </c>
      <c r="B154" s="6" t="s">
        <v>2</v>
      </c>
      <c r="C154" s="7">
        <v>0.6</v>
      </c>
      <c r="D154" s="7">
        <v>50.7</v>
      </c>
      <c r="E154" s="7">
        <v>50</v>
      </c>
      <c r="F154" s="7">
        <f t="shared" si="4"/>
        <v>0.7000000000000028</v>
      </c>
      <c r="G154" s="8">
        <v>15.46</v>
      </c>
      <c r="H154" s="8">
        <v>12.49</v>
      </c>
      <c r="I154" s="8">
        <f t="shared" si="5"/>
        <v>1.2377902321857486</v>
      </c>
      <c r="J154" s="10"/>
      <c r="M154" s="11"/>
    </row>
    <row r="155" spans="1:13" ht="12.75">
      <c r="A155" s="6">
        <v>1950</v>
      </c>
      <c r="B155" s="6" t="s">
        <v>0</v>
      </c>
      <c r="C155" s="7">
        <v>-1.8</v>
      </c>
      <c r="D155" s="7">
        <v>45.4</v>
      </c>
      <c r="E155" s="7">
        <v>40.4</v>
      </c>
      <c r="F155" s="7">
        <f t="shared" si="4"/>
        <v>5</v>
      </c>
      <c r="G155" s="8">
        <v>27.38</v>
      </c>
      <c r="H155" s="8">
        <v>13.09</v>
      </c>
      <c r="I155" s="8">
        <f t="shared" si="5"/>
        <v>2.0916730328495032</v>
      </c>
      <c r="J155" s="10">
        <f>AVERAGE(F155:F157)</f>
        <v>2.366666666666665</v>
      </c>
      <c r="M155" s="11"/>
    </row>
    <row r="156" spans="1:13" ht="12.75">
      <c r="A156" s="6">
        <v>1950</v>
      </c>
      <c r="B156" s="6" t="s">
        <v>1</v>
      </c>
      <c r="C156" s="7">
        <v>-1.5</v>
      </c>
      <c r="D156" s="7">
        <v>46.6</v>
      </c>
      <c r="E156" s="7">
        <v>43.2</v>
      </c>
      <c r="F156" s="7">
        <f t="shared" si="4"/>
        <v>3.3999999999999986</v>
      </c>
      <c r="G156" s="8">
        <v>25.47</v>
      </c>
      <c r="H156" s="8">
        <v>14</v>
      </c>
      <c r="I156" s="8">
        <f t="shared" si="5"/>
        <v>1.8192857142857142</v>
      </c>
      <c r="J156" s="10"/>
      <c r="M156" s="11"/>
    </row>
    <row r="157" spans="1:13" ht="12.75">
      <c r="A157" s="6">
        <v>1950</v>
      </c>
      <c r="B157" s="6" t="s">
        <v>2</v>
      </c>
      <c r="C157" s="7">
        <v>-1.4</v>
      </c>
      <c r="D157" s="7">
        <v>48.8</v>
      </c>
      <c r="E157" s="7">
        <v>50.1</v>
      </c>
      <c r="F157" s="7">
        <f t="shared" si="4"/>
        <v>-1.3000000000000043</v>
      </c>
      <c r="G157" s="8">
        <v>13.13</v>
      </c>
      <c r="H157" s="8">
        <v>13.37</v>
      </c>
      <c r="I157" s="8">
        <f t="shared" si="5"/>
        <v>0.9820493642483172</v>
      </c>
      <c r="J157" s="10"/>
      <c r="M157" s="11"/>
    </row>
    <row r="158" spans="1:13" ht="12.75">
      <c r="A158" s="6">
        <v>1950</v>
      </c>
      <c r="B158" s="6" t="s">
        <v>3</v>
      </c>
      <c r="C158" s="7">
        <v>-1.4</v>
      </c>
      <c r="D158" s="7">
        <v>57.7</v>
      </c>
      <c r="E158" s="7">
        <v>58.8</v>
      </c>
      <c r="F158" s="7">
        <f t="shared" si="4"/>
        <v>-1.0999999999999943</v>
      </c>
      <c r="G158" s="8">
        <v>9.45</v>
      </c>
      <c r="H158" s="8">
        <v>13.11</v>
      </c>
      <c r="I158" s="8">
        <f t="shared" si="5"/>
        <v>0.7208237986270023</v>
      </c>
      <c r="J158" s="10"/>
      <c r="M158" s="11"/>
    </row>
    <row r="159" spans="1:13" ht="12.75">
      <c r="A159" s="6">
        <v>1950</v>
      </c>
      <c r="B159" s="6" t="s">
        <v>4</v>
      </c>
      <c r="C159" s="7">
        <v>-1.4</v>
      </c>
      <c r="D159" s="7">
        <v>67.3</v>
      </c>
      <c r="E159" s="7">
        <v>67.6</v>
      </c>
      <c r="F159" s="7">
        <f t="shared" si="4"/>
        <v>-0.29999999999999716</v>
      </c>
      <c r="G159" s="8">
        <v>10.37</v>
      </c>
      <c r="H159" s="8">
        <v>12</v>
      </c>
      <c r="I159" s="8">
        <f t="shared" si="5"/>
        <v>0.8641666666666666</v>
      </c>
      <c r="J159" s="10"/>
      <c r="M159" s="11"/>
    </row>
    <row r="160" spans="1:13" ht="12.75">
      <c r="A160" s="6">
        <v>1950</v>
      </c>
      <c r="B160" s="6" t="s">
        <v>5</v>
      </c>
      <c r="C160" s="7">
        <v>-1.2</v>
      </c>
      <c r="D160" s="7">
        <v>74.3</v>
      </c>
      <c r="E160" s="7">
        <v>74.3</v>
      </c>
      <c r="F160" s="7">
        <f t="shared" si="4"/>
        <v>0</v>
      </c>
      <c r="G160" s="8">
        <v>16.54</v>
      </c>
      <c r="H160" s="8">
        <v>11.75</v>
      </c>
      <c r="I160" s="8">
        <f t="shared" si="5"/>
        <v>1.407659574468085</v>
      </c>
      <c r="J160" s="10"/>
      <c r="M160" s="11"/>
    </row>
    <row r="161" spans="1:13" ht="12.75">
      <c r="A161" s="6">
        <v>1950</v>
      </c>
      <c r="B161" s="6" t="s">
        <v>6</v>
      </c>
      <c r="C161" s="7">
        <v>-0.9</v>
      </c>
      <c r="D161" s="7">
        <v>75.2</v>
      </c>
      <c r="E161" s="7">
        <v>77.5</v>
      </c>
      <c r="F161" s="7">
        <f t="shared" si="4"/>
        <v>-2.299999999999997</v>
      </c>
      <c r="G161" s="8">
        <v>19.1</v>
      </c>
      <c r="H161" s="8">
        <v>11.59</v>
      </c>
      <c r="I161" s="8">
        <f t="shared" si="5"/>
        <v>1.647972389991372</v>
      </c>
      <c r="J161" s="10"/>
      <c r="M161" s="11"/>
    </row>
    <row r="162" spans="1:13" ht="12.75">
      <c r="A162" s="6">
        <v>1950</v>
      </c>
      <c r="B162" s="6" t="s">
        <v>7</v>
      </c>
      <c r="C162" s="7">
        <v>-0.8</v>
      </c>
      <c r="D162" s="7">
        <v>73.1</v>
      </c>
      <c r="E162" s="7">
        <v>76.3</v>
      </c>
      <c r="F162" s="7">
        <f t="shared" si="4"/>
        <v>-3.200000000000003</v>
      </c>
      <c r="G162" s="8">
        <v>18</v>
      </c>
      <c r="H162" s="8">
        <v>11.01</v>
      </c>
      <c r="I162" s="8">
        <f t="shared" si="5"/>
        <v>1.6348773841961852</v>
      </c>
      <c r="J162" s="10"/>
      <c r="M162" s="11"/>
    </row>
    <row r="163" spans="1:13" ht="12.75">
      <c r="A163" s="6">
        <v>1950</v>
      </c>
      <c r="B163" s="6" t="s">
        <v>8</v>
      </c>
      <c r="C163" s="7">
        <v>-0.8</v>
      </c>
      <c r="D163" s="7">
        <v>69.3</v>
      </c>
      <c r="E163" s="7">
        <v>70.2</v>
      </c>
      <c r="F163" s="7">
        <f t="shared" si="4"/>
        <v>-0.9000000000000057</v>
      </c>
      <c r="G163" s="8">
        <v>11.9</v>
      </c>
      <c r="H163" s="8">
        <v>9.62</v>
      </c>
      <c r="I163" s="8">
        <f t="shared" si="5"/>
        <v>1.2370062370062371</v>
      </c>
      <c r="J163" s="10"/>
      <c r="M163" s="11"/>
    </row>
    <row r="164" spans="1:13" ht="12.75">
      <c r="A164" s="6">
        <v>1950</v>
      </c>
      <c r="B164" s="6" t="s">
        <v>9</v>
      </c>
      <c r="C164" s="7">
        <v>-0.8</v>
      </c>
      <c r="D164" s="7">
        <v>59</v>
      </c>
      <c r="E164" s="7">
        <v>60.6</v>
      </c>
      <c r="F164" s="7">
        <f t="shared" si="4"/>
        <v>-1.6000000000000014</v>
      </c>
      <c r="G164" s="8">
        <v>11.84</v>
      </c>
      <c r="H164" s="8">
        <v>9.41</v>
      </c>
      <c r="I164" s="8">
        <f t="shared" si="5"/>
        <v>1.2582359192348564</v>
      </c>
      <c r="J164" s="10"/>
      <c r="M164" s="11"/>
    </row>
    <row r="165" spans="1:13" ht="12.75">
      <c r="A165" s="6">
        <v>1950</v>
      </c>
      <c r="B165" s="6" t="s">
        <v>10</v>
      </c>
      <c r="C165" s="7">
        <v>-0.9</v>
      </c>
      <c r="D165" s="7">
        <v>47.3</v>
      </c>
      <c r="E165" s="7">
        <v>50.3</v>
      </c>
      <c r="F165" s="7">
        <f t="shared" si="4"/>
        <v>-3</v>
      </c>
      <c r="G165" s="8">
        <v>10.42</v>
      </c>
      <c r="H165" s="8">
        <v>10.19</v>
      </c>
      <c r="I165" s="8">
        <f t="shared" si="5"/>
        <v>1.0225711481844946</v>
      </c>
      <c r="J165" s="10"/>
      <c r="M165" s="11"/>
    </row>
    <row r="166" spans="1:13" ht="12.75">
      <c r="A166" s="6">
        <v>1950</v>
      </c>
      <c r="B166" s="6" t="s">
        <v>11</v>
      </c>
      <c r="C166" s="7">
        <v>-1</v>
      </c>
      <c r="D166" s="7">
        <v>39</v>
      </c>
      <c r="E166" s="7">
        <v>42.8</v>
      </c>
      <c r="F166" s="7">
        <f t="shared" si="4"/>
        <v>-3.799999999999997</v>
      </c>
      <c r="G166" s="8">
        <v>19.31</v>
      </c>
      <c r="H166" s="8">
        <v>12.46</v>
      </c>
      <c r="I166" s="8">
        <f t="shared" si="5"/>
        <v>1.5497592295345102</v>
      </c>
      <c r="J166" s="10"/>
      <c r="M166" s="11"/>
    </row>
    <row r="167" spans="1:13" ht="12.75">
      <c r="A167" s="6">
        <v>1951</v>
      </c>
      <c r="B167" s="6" t="s">
        <v>0</v>
      </c>
      <c r="C167" s="7">
        <v>-1</v>
      </c>
      <c r="D167" s="7">
        <v>38.6</v>
      </c>
      <c r="E167" s="7">
        <v>40.4</v>
      </c>
      <c r="F167" s="7">
        <f t="shared" si="4"/>
        <v>-1.7999999999999972</v>
      </c>
      <c r="G167" s="8">
        <v>15.65</v>
      </c>
      <c r="H167" s="8">
        <v>13.09</v>
      </c>
      <c r="I167" s="8">
        <f t="shared" si="5"/>
        <v>1.1955691367456074</v>
      </c>
      <c r="J167" s="10"/>
      <c r="M167" s="11"/>
    </row>
    <row r="168" spans="1:13" ht="12.75">
      <c r="A168" s="6">
        <v>1951</v>
      </c>
      <c r="B168" s="6" t="s">
        <v>1</v>
      </c>
      <c r="C168" s="7">
        <v>-0.8</v>
      </c>
      <c r="D168" s="7">
        <v>43.8</v>
      </c>
      <c r="E168" s="7">
        <v>43.2</v>
      </c>
      <c r="F168" s="7">
        <f t="shared" si="4"/>
        <v>0.5999999999999943</v>
      </c>
      <c r="G168" s="8">
        <v>18.64</v>
      </c>
      <c r="H168" s="8">
        <v>14</v>
      </c>
      <c r="I168" s="8">
        <f t="shared" si="5"/>
        <v>1.3314285714285714</v>
      </c>
      <c r="J168" s="10"/>
      <c r="M168" s="11"/>
    </row>
    <row r="169" spans="1:13" ht="12.75">
      <c r="A169" s="6">
        <v>1951</v>
      </c>
      <c r="B169" s="6" t="s">
        <v>2</v>
      </c>
      <c r="C169" s="7">
        <v>-0.6</v>
      </c>
      <c r="D169" s="7">
        <v>49</v>
      </c>
      <c r="E169" s="7">
        <v>50.1</v>
      </c>
      <c r="F169" s="7">
        <f t="shared" si="4"/>
        <v>-1.1000000000000014</v>
      </c>
      <c r="G169" s="8">
        <v>12.85</v>
      </c>
      <c r="H169" s="8">
        <v>13.37</v>
      </c>
      <c r="I169" s="8">
        <f t="shared" si="5"/>
        <v>0.9611069558713538</v>
      </c>
      <c r="J169" s="10"/>
      <c r="M169" s="11"/>
    </row>
    <row r="170" spans="1:13" ht="12.75">
      <c r="A170" s="6">
        <v>1954</v>
      </c>
      <c r="B170" s="6" t="s">
        <v>3</v>
      </c>
      <c r="C170" s="7">
        <v>-0.5</v>
      </c>
      <c r="D170" s="7">
        <v>58.8</v>
      </c>
      <c r="E170" s="7">
        <v>59.2</v>
      </c>
      <c r="F170" s="7">
        <f t="shared" si="4"/>
        <v>-0.4000000000000057</v>
      </c>
      <c r="G170" s="8">
        <v>12.44</v>
      </c>
      <c r="H170" s="8">
        <v>12.75</v>
      </c>
      <c r="I170" s="8">
        <f t="shared" si="5"/>
        <v>0.9756862745098038</v>
      </c>
      <c r="J170" s="10"/>
      <c r="M170" s="11"/>
    </row>
    <row r="171" spans="1:13" ht="12.75">
      <c r="A171" s="6">
        <v>1954</v>
      </c>
      <c r="B171" s="6" t="s">
        <v>4</v>
      </c>
      <c r="C171" s="7">
        <v>-0.7</v>
      </c>
      <c r="D171" s="7">
        <v>68.7</v>
      </c>
      <c r="E171" s="7">
        <v>68.3</v>
      </c>
      <c r="F171" s="7">
        <f t="shared" si="4"/>
        <v>0.4000000000000057</v>
      </c>
      <c r="G171" s="8">
        <v>10.64</v>
      </c>
      <c r="H171" s="8">
        <v>10.66</v>
      </c>
      <c r="I171" s="8">
        <f t="shared" si="5"/>
        <v>0.9981238273921201</v>
      </c>
      <c r="J171" s="10"/>
      <c r="M171" s="11"/>
    </row>
    <row r="172" spans="1:13" ht="12.75">
      <c r="A172" s="6">
        <v>1954</v>
      </c>
      <c r="B172" s="6" t="s">
        <v>5</v>
      </c>
      <c r="C172" s="7">
        <v>-0.7</v>
      </c>
      <c r="D172" s="7">
        <v>75</v>
      </c>
      <c r="E172" s="7">
        <v>75</v>
      </c>
      <c r="F172" s="7">
        <f t="shared" si="4"/>
        <v>0</v>
      </c>
      <c r="G172" s="8">
        <v>6.93</v>
      </c>
      <c r="H172" s="8">
        <v>10.93</v>
      </c>
      <c r="I172" s="8">
        <f t="shared" si="5"/>
        <v>0.6340347666971637</v>
      </c>
      <c r="J172" s="10"/>
      <c r="M172" s="11"/>
    </row>
    <row r="173" spans="1:13" ht="12.75">
      <c r="A173" s="6">
        <v>1954</v>
      </c>
      <c r="B173" s="6" t="s">
        <v>6</v>
      </c>
      <c r="C173" s="7">
        <v>-0.8</v>
      </c>
      <c r="D173" s="7">
        <v>81.5</v>
      </c>
      <c r="E173" s="7">
        <v>78.6</v>
      </c>
      <c r="F173" s="7">
        <f t="shared" si="4"/>
        <v>2.9000000000000057</v>
      </c>
      <c r="G173" s="8">
        <v>4.74</v>
      </c>
      <c r="H173" s="8">
        <v>10.46</v>
      </c>
      <c r="I173" s="8">
        <f t="shared" si="5"/>
        <v>0.4531548757170172</v>
      </c>
      <c r="J173" s="10"/>
      <c r="M173" s="11"/>
    </row>
    <row r="174" spans="1:13" ht="12.75">
      <c r="A174" s="6">
        <v>1954</v>
      </c>
      <c r="B174" s="6" t="s">
        <v>7</v>
      </c>
      <c r="C174" s="7">
        <v>-1</v>
      </c>
      <c r="D174" s="7">
        <v>81.1</v>
      </c>
      <c r="E174" s="7">
        <v>77.3</v>
      </c>
      <c r="F174" s="7">
        <f t="shared" si="4"/>
        <v>3.799999999999997</v>
      </c>
      <c r="G174" s="8">
        <v>6.6</v>
      </c>
      <c r="H174" s="8">
        <v>10.01</v>
      </c>
      <c r="I174" s="8">
        <f t="shared" si="5"/>
        <v>0.6593406593406593</v>
      </c>
      <c r="J174" s="10"/>
      <c r="M174" s="11"/>
    </row>
    <row r="175" spans="1:13" ht="12.75">
      <c r="A175" s="6">
        <v>1954</v>
      </c>
      <c r="B175" s="6" t="s">
        <v>8</v>
      </c>
      <c r="C175" s="7">
        <v>-1.1</v>
      </c>
      <c r="D175" s="7">
        <v>73.4</v>
      </c>
      <c r="E175" s="7">
        <v>71.2</v>
      </c>
      <c r="F175" s="7">
        <f t="shared" si="4"/>
        <v>2.200000000000003</v>
      </c>
      <c r="G175" s="8">
        <v>8.82</v>
      </c>
      <c r="H175" s="8">
        <v>8.57</v>
      </c>
      <c r="I175" s="8">
        <f t="shared" si="5"/>
        <v>1.029171528588098</v>
      </c>
      <c r="J175" s="10"/>
      <c r="M175" s="11"/>
    </row>
    <row r="176" spans="1:13" ht="12.75">
      <c r="A176" s="6">
        <v>1954</v>
      </c>
      <c r="B176" s="6" t="s">
        <v>9</v>
      </c>
      <c r="C176" s="7">
        <v>-1.1</v>
      </c>
      <c r="D176" s="7">
        <v>62.1</v>
      </c>
      <c r="E176" s="7">
        <v>61.4</v>
      </c>
      <c r="F176" s="7">
        <f t="shared" si="4"/>
        <v>0.7000000000000028</v>
      </c>
      <c r="G176" s="8">
        <v>8.33</v>
      </c>
      <c r="H176" s="8">
        <v>8.67</v>
      </c>
      <c r="I176" s="8">
        <f t="shared" si="5"/>
        <v>0.9607843137254902</v>
      </c>
      <c r="J176" s="10"/>
      <c r="M176" s="11"/>
    </row>
    <row r="177" spans="1:13" ht="12.75">
      <c r="A177" s="6">
        <v>1954</v>
      </c>
      <c r="B177" s="6" t="s">
        <v>10</v>
      </c>
      <c r="C177" s="7">
        <v>-1</v>
      </c>
      <c r="D177" s="7">
        <v>49.8</v>
      </c>
      <c r="E177" s="7">
        <v>50.9</v>
      </c>
      <c r="F177" s="7">
        <f t="shared" si="4"/>
        <v>-1.1000000000000014</v>
      </c>
      <c r="G177" s="8">
        <v>9.62</v>
      </c>
      <c r="H177" s="8">
        <v>9.99</v>
      </c>
      <c r="I177" s="8">
        <f t="shared" si="5"/>
        <v>0.9629629629629629</v>
      </c>
      <c r="J177" s="10"/>
      <c r="M177" s="11"/>
    </row>
    <row r="178" spans="1:13" ht="12.75">
      <c r="A178" s="6">
        <v>1954</v>
      </c>
      <c r="B178" s="6" t="s">
        <v>11</v>
      </c>
      <c r="C178" s="7">
        <v>-1</v>
      </c>
      <c r="D178" s="7">
        <v>41.9</v>
      </c>
      <c r="E178" s="7">
        <v>43.5</v>
      </c>
      <c r="F178" s="7">
        <f t="shared" si="4"/>
        <v>-1.6000000000000014</v>
      </c>
      <c r="G178" s="8">
        <v>7.94</v>
      </c>
      <c r="H178" s="8">
        <v>12.4</v>
      </c>
      <c r="I178" s="8">
        <f t="shared" si="5"/>
        <v>0.6403225806451613</v>
      </c>
      <c r="J178" s="10"/>
      <c r="M178" s="11"/>
    </row>
    <row r="179" spans="1:13" ht="12.75">
      <c r="A179" s="6">
        <v>1955</v>
      </c>
      <c r="B179" s="6" t="s">
        <v>0</v>
      </c>
      <c r="C179" s="7">
        <v>-1</v>
      </c>
      <c r="D179" s="7">
        <v>39.8</v>
      </c>
      <c r="E179" s="7">
        <v>41.2</v>
      </c>
      <c r="F179" s="7">
        <f t="shared" si="4"/>
        <v>-1.4000000000000057</v>
      </c>
      <c r="G179" s="8">
        <v>13.58</v>
      </c>
      <c r="H179" s="8">
        <v>13.15</v>
      </c>
      <c r="I179" s="8">
        <f t="shared" si="5"/>
        <v>1.0326996197718632</v>
      </c>
      <c r="J179" s="10"/>
      <c r="M179" s="11"/>
    </row>
    <row r="180" spans="1:13" ht="12.75">
      <c r="A180" s="6">
        <v>1955</v>
      </c>
      <c r="B180" s="6" t="s">
        <v>1</v>
      </c>
      <c r="C180" s="7">
        <v>-0.9</v>
      </c>
      <c r="D180" s="7">
        <v>43.5</v>
      </c>
      <c r="E180" s="7">
        <v>44.1</v>
      </c>
      <c r="F180" s="7">
        <f t="shared" si="4"/>
        <v>-0.6000000000000014</v>
      </c>
      <c r="G180" s="8">
        <v>17.88</v>
      </c>
      <c r="H180" s="8">
        <v>14.37</v>
      </c>
      <c r="I180" s="8">
        <f t="shared" si="5"/>
        <v>1.244258872651357</v>
      </c>
      <c r="J180" s="10"/>
      <c r="M180" s="11"/>
    </row>
    <row r="181" spans="1:13" ht="12.75">
      <c r="A181" s="6">
        <v>1955</v>
      </c>
      <c r="B181" s="6" t="s">
        <v>2</v>
      </c>
      <c r="C181" s="7">
        <v>-0.9</v>
      </c>
      <c r="D181" s="7">
        <v>52.4</v>
      </c>
      <c r="E181" s="7">
        <v>50.8</v>
      </c>
      <c r="F181" s="7">
        <f t="shared" si="4"/>
        <v>1.6000000000000014</v>
      </c>
      <c r="G181" s="8">
        <v>21.25</v>
      </c>
      <c r="H181" s="8">
        <v>13.13</v>
      </c>
      <c r="I181" s="8">
        <f t="shared" si="5"/>
        <v>1.6184310738766183</v>
      </c>
      <c r="J181" s="10"/>
      <c r="M181" s="11"/>
    </row>
    <row r="182" spans="1:13" ht="12.75">
      <c r="A182" s="6">
        <v>1955</v>
      </c>
      <c r="B182" s="6" t="s">
        <v>3</v>
      </c>
      <c r="C182" s="7">
        <v>-1</v>
      </c>
      <c r="D182" s="7">
        <v>62</v>
      </c>
      <c r="E182" s="7">
        <v>59.2</v>
      </c>
      <c r="F182" s="7">
        <f t="shared" si="4"/>
        <v>2.799999999999997</v>
      </c>
      <c r="G182" s="8">
        <v>17.41</v>
      </c>
      <c r="H182" s="8">
        <v>12.75</v>
      </c>
      <c r="I182" s="8">
        <f t="shared" si="5"/>
        <v>1.3654901960784314</v>
      </c>
      <c r="J182" s="10"/>
      <c r="M182" s="11"/>
    </row>
    <row r="183" spans="1:13" ht="12.75">
      <c r="A183" s="6">
        <v>1955</v>
      </c>
      <c r="B183" s="6" t="s">
        <v>4</v>
      </c>
      <c r="C183" s="7">
        <v>-1.1</v>
      </c>
      <c r="D183" s="7">
        <v>68.9</v>
      </c>
      <c r="E183" s="7">
        <v>68.3</v>
      </c>
      <c r="F183" s="7">
        <f t="shared" si="4"/>
        <v>0.6000000000000085</v>
      </c>
      <c r="G183" s="8">
        <v>10.48</v>
      </c>
      <c r="H183" s="8">
        <v>10.66</v>
      </c>
      <c r="I183" s="8">
        <f t="shared" si="5"/>
        <v>0.9831144465290808</v>
      </c>
      <c r="J183" s="10"/>
      <c r="M183" s="11"/>
    </row>
    <row r="184" spans="1:13" ht="12.75">
      <c r="A184" s="6">
        <v>1955</v>
      </c>
      <c r="B184" s="6" t="s">
        <v>5</v>
      </c>
      <c r="C184" s="7">
        <v>-1</v>
      </c>
      <c r="D184" s="7">
        <v>75</v>
      </c>
      <c r="E184" s="7">
        <v>75</v>
      </c>
      <c r="F184" s="7">
        <f t="shared" si="4"/>
        <v>0</v>
      </c>
      <c r="G184" s="8">
        <v>7.62</v>
      </c>
      <c r="H184" s="8">
        <v>10.93</v>
      </c>
      <c r="I184" s="8">
        <f t="shared" si="5"/>
        <v>0.6971637694419031</v>
      </c>
      <c r="J184" s="10"/>
      <c r="M184" s="11"/>
    </row>
    <row r="185" spans="1:13" ht="12.75">
      <c r="A185" s="6">
        <v>1955</v>
      </c>
      <c r="B185" s="6" t="s">
        <v>6</v>
      </c>
      <c r="C185" s="7">
        <v>-1</v>
      </c>
      <c r="D185" s="7">
        <v>78.3</v>
      </c>
      <c r="E185" s="7">
        <v>78.6</v>
      </c>
      <c r="F185" s="7">
        <f t="shared" si="4"/>
        <v>-0.29999999999999716</v>
      </c>
      <c r="G185" s="8">
        <v>8.72</v>
      </c>
      <c r="H185" s="8">
        <v>10.46</v>
      </c>
      <c r="I185" s="8">
        <f t="shared" si="5"/>
        <v>0.8336520076481836</v>
      </c>
      <c r="J185" s="10"/>
      <c r="M185" s="11"/>
    </row>
    <row r="186" spans="1:13" ht="12.75">
      <c r="A186" s="6">
        <v>1955</v>
      </c>
      <c r="B186" s="6" t="s">
        <v>7</v>
      </c>
      <c r="C186" s="7">
        <v>-1</v>
      </c>
      <c r="D186" s="7">
        <v>79.9</v>
      </c>
      <c r="E186" s="7">
        <v>77.3</v>
      </c>
      <c r="F186" s="7">
        <f t="shared" si="4"/>
        <v>2.6000000000000085</v>
      </c>
      <c r="G186" s="8">
        <v>10.04</v>
      </c>
      <c r="H186" s="8">
        <v>10.01</v>
      </c>
      <c r="I186" s="8">
        <f t="shared" si="5"/>
        <v>1.002997002997003</v>
      </c>
      <c r="J186" s="10"/>
      <c r="M186" s="11"/>
    </row>
    <row r="187" spans="1:13" ht="12.75">
      <c r="A187" s="6">
        <v>1955</v>
      </c>
      <c r="B187" s="6" t="s">
        <v>8</v>
      </c>
      <c r="C187" s="7">
        <v>-1.5</v>
      </c>
      <c r="D187" s="7">
        <v>72.3</v>
      </c>
      <c r="E187" s="7">
        <v>71.2</v>
      </c>
      <c r="F187" s="7">
        <f t="shared" si="4"/>
        <v>1.0999999999999943</v>
      </c>
      <c r="G187" s="8">
        <v>10.32</v>
      </c>
      <c r="H187" s="8">
        <v>8.57</v>
      </c>
      <c r="I187" s="8">
        <f t="shared" si="5"/>
        <v>1.2042007001166861</v>
      </c>
      <c r="J187" s="10">
        <f>AVERAGE(F187:F191)</f>
        <v>-1.1200000000000017</v>
      </c>
      <c r="M187" s="11"/>
    </row>
    <row r="188" spans="1:13" ht="12.75">
      <c r="A188" s="6">
        <v>1955</v>
      </c>
      <c r="B188" s="6" t="s">
        <v>9</v>
      </c>
      <c r="C188" s="7">
        <v>-1.8</v>
      </c>
      <c r="D188" s="7">
        <v>60.8</v>
      </c>
      <c r="E188" s="7">
        <v>61.4</v>
      </c>
      <c r="F188" s="7">
        <f t="shared" si="4"/>
        <v>-0.6000000000000014</v>
      </c>
      <c r="G188" s="8">
        <v>10.08</v>
      </c>
      <c r="H188" s="8">
        <v>8.67</v>
      </c>
      <c r="I188" s="8">
        <f t="shared" si="5"/>
        <v>1.1626297577854672</v>
      </c>
      <c r="J188" s="10"/>
      <c r="M188" s="11"/>
    </row>
    <row r="189" spans="1:13" ht="12.75">
      <c r="A189" s="6">
        <v>1955</v>
      </c>
      <c r="B189" s="6" t="s">
        <v>10</v>
      </c>
      <c r="C189" s="7">
        <v>-2.1</v>
      </c>
      <c r="D189" s="7">
        <v>48.5</v>
      </c>
      <c r="E189" s="7">
        <v>50.9</v>
      </c>
      <c r="F189" s="7">
        <f t="shared" si="4"/>
        <v>-2.3999999999999986</v>
      </c>
      <c r="G189" s="8">
        <v>7.03</v>
      </c>
      <c r="H189" s="8">
        <v>9.99</v>
      </c>
      <c r="I189" s="8">
        <f t="shared" si="5"/>
        <v>0.7037037037037037</v>
      </c>
      <c r="J189" s="10"/>
      <c r="M189" s="11"/>
    </row>
    <row r="190" spans="1:13" ht="12.75">
      <c r="A190" s="6">
        <v>1955</v>
      </c>
      <c r="B190" s="6" t="s">
        <v>11</v>
      </c>
      <c r="C190" s="7">
        <v>-1.7</v>
      </c>
      <c r="D190" s="7">
        <v>40.4</v>
      </c>
      <c r="E190" s="7">
        <v>43.5</v>
      </c>
      <c r="F190" s="7">
        <f t="shared" si="4"/>
        <v>-3.1000000000000014</v>
      </c>
      <c r="G190" s="8">
        <v>10.66</v>
      </c>
      <c r="H190" s="8">
        <v>12.4</v>
      </c>
      <c r="I190" s="8">
        <f t="shared" si="5"/>
        <v>0.8596774193548387</v>
      </c>
      <c r="J190" s="10"/>
      <c r="M190" s="11"/>
    </row>
    <row r="191" spans="1:13" ht="12.75">
      <c r="A191" s="6">
        <v>1956</v>
      </c>
      <c r="B191" s="6" t="s">
        <v>0</v>
      </c>
      <c r="C191" s="7">
        <v>-1.2</v>
      </c>
      <c r="D191" s="7">
        <v>40.6</v>
      </c>
      <c r="E191" s="7">
        <v>41.2</v>
      </c>
      <c r="F191" s="7">
        <f t="shared" si="4"/>
        <v>-0.6000000000000014</v>
      </c>
      <c r="G191" s="8">
        <v>17</v>
      </c>
      <c r="H191" s="8">
        <v>13.15</v>
      </c>
      <c r="I191" s="8">
        <f t="shared" si="5"/>
        <v>1.2927756653992395</v>
      </c>
      <c r="J191" s="10"/>
      <c r="M191" s="11"/>
    </row>
    <row r="192" spans="1:13" ht="12.75">
      <c r="A192" s="6">
        <v>1956</v>
      </c>
      <c r="B192" s="6" t="s">
        <v>1</v>
      </c>
      <c r="C192" s="7">
        <v>-0.8</v>
      </c>
      <c r="D192" s="7">
        <v>44</v>
      </c>
      <c r="E192" s="7">
        <v>44.1</v>
      </c>
      <c r="F192" s="7">
        <f t="shared" si="4"/>
        <v>-0.10000000000000142</v>
      </c>
      <c r="G192" s="8">
        <v>20.06</v>
      </c>
      <c r="H192" s="8">
        <v>14.37</v>
      </c>
      <c r="I192" s="8">
        <f t="shared" si="5"/>
        <v>1.395963813500348</v>
      </c>
      <c r="J192" s="10"/>
      <c r="M192" s="11"/>
    </row>
    <row r="193" spans="1:13" ht="12.75">
      <c r="A193" s="6">
        <v>1956</v>
      </c>
      <c r="B193" s="6" t="s">
        <v>2</v>
      </c>
      <c r="C193" s="7">
        <v>-0.7</v>
      </c>
      <c r="D193" s="7">
        <v>51.4</v>
      </c>
      <c r="E193" s="7">
        <v>50.8</v>
      </c>
      <c r="F193" s="7">
        <f t="shared" si="4"/>
        <v>0.6000000000000014</v>
      </c>
      <c r="G193" s="8">
        <v>18.62</v>
      </c>
      <c r="H193" s="8">
        <v>13.13</v>
      </c>
      <c r="I193" s="8">
        <f t="shared" si="5"/>
        <v>1.4181264280274182</v>
      </c>
      <c r="J193" s="10"/>
      <c r="M193" s="11"/>
    </row>
    <row r="194" spans="1:13" ht="12.75">
      <c r="A194" s="6">
        <v>1956</v>
      </c>
      <c r="B194" s="6" t="s">
        <v>3</v>
      </c>
      <c r="C194" s="7">
        <v>-0.6</v>
      </c>
      <c r="D194" s="7">
        <v>59.1</v>
      </c>
      <c r="E194" s="7">
        <v>59.2</v>
      </c>
      <c r="F194" s="7">
        <f aca="true" t="shared" si="6" ref="F194:F257">D194-E194</f>
        <v>-0.10000000000000142</v>
      </c>
      <c r="G194" s="8">
        <v>11.18</v>
      </c>
      <c r="H194" s="8">
        <v>12.75</v>
      </c>
      <c r="I194" s="8">
        <f aca="true" t="shared" si="7" ref="I194:I257">G194/H194</f>
        <v>0.8768627450980392</v>
      </c>
      <c r="J194" s="10"/>
      <c r="M194" s="11"/>
    </row>
    <row r="195" spans="1:13" ht="12.75">
      <c r="A195" s="6">
        <v>1956</v>
      </c>
      <c r="B195" s="6" t="s">
        <v>4</v>
      </c>
      <c r="C195" s="7">
        <v>-0.6</v>
      </c>
      <c r="D195" s="7">
        <v>68</v>
      </c>
      <c r="E195" s="7">
        <v>68.3</v>
      </c>
      <c r="F195" s="7">
        <f t="shared" si="6"/>
        <v>-0.29999999999999716</v>
      </c>
      <c r="G195" s="8">
        <v>9.52</v>
      </c>
      <c r="H195" s="8">
        <v>10.66</v>
      </c>
      <c r="I195" s="8">
        <f t="shared" si="7"/>
        <v>0.8930581613508443</v>
      </c>
      <c r="J195" s="10"/>
      <c r="M195" s="11"/>
    </row>
    <row r="196" spans="1:13" ht="12.75">
      <c r="A196" s="6">
        <v>1956</v>
      </c>
      <c r="B196" s="6" t="s">
        <v>5</v>
      </c>
      <c r="C196" s="7">
        <v>-0.6</v>
      </c>
      <c r="D196" s="7">
        <v>75.8</v>
      </c>
      <c r="E196" s="7">
        <v>75</v>
      </c>
      <c r="F196" s="7">
        <f t="shared" si="6"/>
        <v>0.7999999999999972</v>
      </c>
      <c r="G196" s="8">
        <v>7.23</v>
      </c>
      <c r="H196" s="8">
        <v>10.93</v>
      </c>
      <c r="I196" s="8">
        <f t="shared" si="7"/>
        <v>0.6614821591948765</v>
      </c>
      <c r="J196" s="10"/>
      <c r="M196" s="11"/>
    </row>
    <row r="197" spans="1:13" ht="12.75">
      <c r="A197" s="6">
        <v>1956</v>
      </c>
      <c r="B197" s="6" t="s">
        <v>6</v>
      </c>
      <c r="C197" s="7">
        <v>-0.7</v>
      </c>
      <c r="D197" s="7">
        <v>79.1</v>
      </c>
      <c r="E197" s="7">
        <v>78.6</v>
      </c>
      <c r="F197" s="7">
        <f t="shared" si="6"/>
        <v>0.5</v>
      </c>
      <c r="G197" s="8">
        <v>6.25</v>
      </c>
      <c r="H197" s="8">
        <v>10.46</v>
      </c>
      <c r="I197" s="8">
        <f t="shared" si="7"/>
        <v>0.5975143403441682</v>
      </c>
      <c r="J197" s="10"/>
      <c r="M197" s="11"/>
    </row>
    <row r="198" spans="1:13" ht="12.75">
      <c r="A198" s="6">
        <v>1956</v>
      </c>
      <c r="B198" s="6" t="s">
        <v>7</v>
      </c>
      <c r="C198" s="7">
        <v>-0.8</v>
      </c>
      <c r="D198" s="7">
        <v>77.5</v>
      </c>
      <c r="E198" s="7">
        <v>77.3</v>
      </c>
      <c r="F198" s="7">
        <f t="shared" si="6"/>
        <v>0.20000000000000284</v>
      </c>
      <c r="G198" s="8">
        <v>4.11</v>
      </c>
      <c r="H198" s="8">
        <v>10.01</v>
      </c>
      <c r="I198" s="8">
        <f t="shared" si="7"/>
        <v>0.4105894105894106</v>
      </c>
      <c r="J198" s="10"/>
      <c r="M198" s="11"/>
    </row>
    <row r="199" spans="1:13" ht="12.75">
      <c r="A199" s="6">
        <v>1956</v>
      </c>
      <c r="B199" s="6" t="s">
        <v>8</v>
      </c>
      <c r="C199" s="7">
        <v>-0.9</v>
      </c>
      <c r="D199" s="7">
        <v>71.7</v>
      </c>
      <c r="E199" s="7">
        <v>71.2</v>
      </c>
      <c r="F199" s="7">
        <f t="shared" si="6"/>
        <v>0.5</v>
      </c>
      <c r="G199" s="8">
        <v>4.16</v>
      </c>
      <c r="H199" s="8">
        <v>8.57</v>
      </c>
      <c r="I199" s="8">
        <f t="shared" si="7"/>
        <v>0.485414235705951</v>
      </c>
      <c r="J199" s="10"/>
      <c r="M199" s="11"/>
    </row>
    <row r="200" spans="1:13" ht="12.75">
      <c r="A200" s="6">
        <v>1956</v>
      </c>
      <c r="B200" s="6" t="s">
        <v>9</v>
      </c>
      <c r="C200" s="7">
        <v>-0.9</v>
      </c>
      <c r="D200" s="7">
        <v>61</v>
      </c>
      <c r="E200" s="7">
        <v>61.4</v>
      </c>
      <c r="F200" s="7">
        <f t="shared" si="6"/>
        <v>-0.3999999999999986</v>
      </c>
      <c r="G200" s="8">
        <v>4</v>
      </c>
      <c r="H200" s="8">
        <v>8.67</v>
      </c>
      <c r="I200" s="8">
        <f t="shared" si="7"/>
        <v>0.461361014994233</v>
      </c>
      <c r="J200" s="10"/>
      <c r="M200" s="11"/>
    </row>
    <row r="201" spans="1:13" ht="12.75">
      <c r="A201" s="6">
        <v>1956</v>
      </c>
      <c r="B201" s="6" t="s">
        <v>10</v>
      </c>
      <c r="C201" s="7">
        <v>-0.9</v>
      </c>
      <c r="D201" s="7">
        <v>54</v>
      </c>
      <c r="E201" s="7">
        <v>50.9</v>
      </c>
      <c r="F201" s="7">
        <f t="shared" si="6"/>
        <v>3.1000000000000014</v>
      </c>
      <c r="G201" s="8">
        <v>10.25</v>
      </c>
      <c r="H201" s="8">
        <v>9.99</v>
      </c>
      <c r="I201" s="8">
        <f t="shared" si="7"/>
        <v>1.026026026026026</v>
      </c>
      <c r="J201" s="10"/>
      <c r="M201" s="11"/>
    </row>
    <row r="202" spans="1:13" ht="12.75">
      <c r="A202" s="6">
        <v>1956</v>
      </c>
      <c r="B202" s="6" t="s">
        <v>11</v>
      </c>
      <c r="C202" s="7">
        <v>-0.8</v>
      </c>
      <c r="D202" s="7">
        <v>45.1</v>
      </c>
      <c r="E202" s="7">
        <v>43.5</v>
      </c>
      <c r="F202" s="7">
        <f t="shared" si="6"/>
        <v>1.6000000000000014</v>
      </c>
      <c r="G202" s="8">
        <v>17.65</v>
      </c>
      <c r="H202" s="8">
        <v>12.4</v>
      </c>
      <c r="I202" s="8">
        <f t="shared" si="7"/>
        <v>1.4233870967741933</v>
      </c>
      <c r="J202" s="10"/>
      <c r="M202" s="11"/>
    </row>
    <row r="203" spans="1:13" ht="12.75">
      <c r="A203" s="6">
        <v>1957</v>
      </c>
      <c r="B203" s="6" t="s">
        <v>0</v>
      </c>
      <c r="C203" s="7">
        <v>-0.5</v>
      </c>
      <c r="D203" s="7">
        <v>45</v>
      </c>
      <c r="E203" s="7">
        <v>41.2</v>
      </c>
      <c r="F203" s="7">
        <f t="shared" si="6"/>
        <v>3.799999999999997</v>
      </c>
      <c r="G203" s="8">
        <v>21.16</v>
      </c>
      <c r="H203" s="8">
        <v>13.15</v>
      </c>
      <c r="I203" s="8">
        <f t="shared" si="7"/>
        <v>1.6091254752851711</v>
      </c>
      <c r="J203" s="10"/>
      <c r="M203" s="11"/>
    </row>
    <row r="204" spans="1:13" ht="12.75">
      <c r="A204" s="6">
        <v>1961</v>
      </c>
      <c r="B204" s="6" t="s">
        <v>8</v>
      </c>
      <c r="C204" s="7">
        <v>-0.6</v>
      </c>
      <c r="D204" s="7">
        <v>69.8</v>
      </c>
      <c r="E204" s="7">
        <v>71.1</v>
      </c>
      <c r="F204" s="7">
        <f t="shared" si="6"/>
        <v>-1.2999999999999972</v>
      </c>
      <c r="G204" s="8">
        <v>4.09</v>
      </c>
      <c r="H204" s="8">
        <v>8.05</v>
      </c>
      <c r="I204" s="8">
        <f t="shared" si="7"/>
        <v>0.5080745341614906</v>
      </c>
      <c r="J204" s="10">
        <f>AVERAGE(F204:F206)</f>
        <v>-0.5666666666666652</v>
      </c>
      <c r="M204" s="11"/>
    </row>
    <row r="205" spans="1:13" ht="12.75">
      <c r="A205" s="6">
        <v>1961</v>
      </c>
      <c r="B205" s="6" t="s">
        <v>9</v>
      </c>
      <c r="C205" s="7">
        <v>-0.6</v>
      </c>
      <c r="D205" s="7">
        <v>60.9</v>
      </c>
      <c r="E205" s="7">
        <v>60.9</v>
      </c>
      <c r="F205" s="7">
        <f t="shared" si="6"/>
        <v>0</v>
      </c>
      <c r="G205" s="8">
        <v>5.34</v>
      </c>
      <c r="H205" s="8">
        <v>8.47</v>
      </c>
      <c r="I205" s="8">
        <f t="shared" si="7"/>
        <v>0.6304604486422668</v>
      </c>
      <c r="J205" s="10"/>
      <c r="M205" s="11"/>
    </row>
    <row r="206" spans="1:13" ht="12.75">
      <c r="A206" s="6">
        <v>1961</v>
      </c>
      <c r="B206" s="6" t="s">
        <v>10</v>
      </c>
      <c r="C206" s="7">
        <v>-0.5</v>
      </c>
      <c r="D206" s="7">
        <v>50.1</v>
      </c>
      <c r="E206" s="7">
        <v>50.5</v>
      </c>
      <c r="F206" s="7">
        <f t="shared" si="6"/>
        <v>-0.3999999999999986</v>
      </c>
      <c r="G206" s="8">
        <v>11.49</v>
      </c>
      <c r="H206" s="8">
        <v>9.79</v>
      </c>
      <c r="I206" s="8">
        <f t="shared" si="7"/>
        <v>1.1736465781409602</v>
      </c>
      <c r="J206" s="10"/>
      <c r="M206" s="11"/>
    </row>
    <row r="207" spans="1:13" ht="12.75">
      <c r="A207" s="6">
        <v>1961</v>
      </c>
      <c r="B207" s="6" t="s">
        <v>11</v>
      </c>
      <c r="C207" s="7">
        <v>-0.5</v>
      </c>
      <c r="D207" s="7">
        <v>41.9</v>
      </c>
      <c r="E207" s="7">
        <v>43.2</v>
      </c>
      <c r="F207" s="7">
        <f t="shared" si="6"/>
        <v>-1.3000000000000043</v>
      </c>
      <c r="G207" s="8">
        <v>16.88</v>
      </c>
      <c r="H207" s="8">
        <v>12.96</v>
      </c>
      <c r="I207" s="8">
        <f t="shared" si="7"/>
        <v>1.302469135802469</v>
      </c>
      <c r="J207" s="10"/>
      <c r="M207" s="11"/>
    </row>
    <row r="208" spans="1:13" ht="12.75">
      <c r="A208" s="6">
        <v>1962</v>
      </c>
      <c r="B208" s="6" t="s">
        <v>0</v>
      </c>
      <c r="C208" s="7">
        <v>-0.5</v>
      </c>
      <c r="D208" s="7">
        <v>40.6</v>
      </c>
      <c r="E208" s="7">
        <v>41.1</v>
      </c>
      <c r="F208" s="7">
        <f t="shared" si="6"/>
        <v>-0.5</v>
      </c>
      <c r="G208" s="8">
        <v>22.08</v>
      </c>
      <c r="H208" s="8">
        <v>14.19</v>
      </c>
      <c r="I208" s="8">
        <f t="shared" si="7"/>
        <v>1.5560253699788582</v>
      </c>
      <c r="J208" s="10"/>
      <c r="M208" s="11"/>
    </row>
    <row r="209" spans="1:13" ht="12.75">
      <c r="A209" s="6">
        <v>1962</v>
      </c>
      <c r="B209" s="6" t="s">
        <v>1</v>
      </c>
      <c r="C209" s="7">
        <v>-0.5</v>
      </c>
      <c r="D209" s="7">
        <v>42.1</v>
      </c>
      <c r="E209" s="7">
        <v>43.7</v>
      </c>
      <c r="F209" s="7">
        <f t="shared" si="6"/>
        <v>-1.6000000000000014</v>
      </c>
      <c r="G209" s="8">
        <v>21.47</v>
      </c>
      <c r="H209" s="8">
        <v>15.19</v>
      </c>
      <c r="I209" s="8">
        <f t="shared" si="7"/>
        <v>1.413429888084266</v>
      </c>
      <c r="J209" s="10"/>
      <c r="M209" s="11"/>
    </row>
    <row r="210" spans="1:13" ht="12.75">
      <c r="A210" s="6">
        <v>1962</v>
      </c>
      <c r="B210" s="6" t="s">
        <v>2</v>
      </c>
      <c r="C210" s="7">
        <v>-0.5</v>
      </c>
      <c r="D210" s="7">
        <v>49.2</v>
      </c>
      <c r="E210" s="7">
        <v>50.4</v>
      </c>
      <c r="F210" s="7">
        <f t="shared" si="6"/>
        <v>-1.1999999999999957</v>
      </c>
      <c r="G210" s="8">
        <v>21.87</v>
      </c>
      <c r="H210" s="8">
        <v>13.44</v>
      </c>
      <c r="I210" s="8">
        <f t="shared" si="7"/>
        <v>1.627232142857143</v>
      </c>
      <c r="J210" s="10"/>
      <c r="M210" s="11"/>
    </row>
    <row r="211" spans="1:13" ht="12.75">
      <c r="A211" s="6">
        <v>1962</v>
      </c>
      <c r="B211" s="6" t="s">
        <v>3</v>
      </c>
      <c r="C211" s="7">
        <v>-0.5</v>
      </c>
      <c r="D211" s="7">
        <v>58.8</v>
      </c>
      <c r="E211" s="7">
        <v>59.1</v>
      </c>
      <c r="F211" s="7">
        <f t="shared" si="6"/>
        <v>-0.30000000000000426</v>
      </c>
      <c r="G211" s="8">
        <v>14.67</v>
      </c>
      <c r="H211" s="8">
        <v>12.65</v>
      </c>
      <c r="I211" s="8">
        <f t="shared" si="7"/>
        <v>1.1596837944664031</v>
      </c>
      <c r="J211" s="10"/>
      <c r="M211" s="11"/>
    </row>
    <row r="212" spans="1:13" ht="12.75">
      <c r="A212" s="6">
        <v>1964</v>
      </c>
      <c r="B212" s="6" t="s">
        <v>3</v>
      </c>
      <c r="C212" s="7">
        <v>-0.5</v>
      </c>
      <c r="D212" s="7">
        <v>60.3</v>
      </c>
      <c r="E212" s="7">
        <v>59.1</v>
      </c>
      <c r="F212" s="7">
        <f t="shared" si="6"/>
        <v>1.1999999999999957</v>
      </c>
      <c r="G212" s="8">
        <v>14.91</v>
      </c>
      <c r="H212" s="8">
        <v>12.65</v>
      </c>
      <c r="I212" s="8">
        <f t="shared" si="7"/>
        <v>1.1786561264822135</v>
      </c>
      <c r="J212" s="10"/>
      <c r="M212" s="11"/>
    </row>
    <row r="213" spans="1:13" ht="12.75">
      <c r="A213" s="6">
        <v>1964</v>
      </c>
      <c r="B213" s="6" t="s">
        <v>4</v>
      </c>
      <c r="C213" s="7">
        <v>-0.7</v>
      </c>
      <c r="D213" s="7">
        <v>69.9</v>
      </c>
      <c r="E213" s="7">
        <v>68.5</v>
      </c>
      <c r="F213" s="7">
        <f t="shared" si="6"/>
        <v>1.4000000000000057</v>
      </c>
      <c r="G213" s="8">
        <v>12.11</v>
      </c>
      <c r="H213" s="8">
        <v>10.71</v>
      </c>
      <c r="I213" s="8">
        <f t="shared" si="7"/>
        <v>1.1307189542483658</v>
      </c>
      <c r="J213" s="10"/>
      <c r="M213" s="11"/>
    </row>
    <row r="214" spans="1:13" ht="12.75">
      <c r="A214" s="6">
        <v>1964</v>
      </c>
      <c r="B214" s="6" t="s">
        <v>5</v>
      </c>
      <c r="C214" s="7">
        <v>-0.7</v>
      </c>
      <c r="D214" s="7">
        <v>75.3</v>
      </c>
      <c r="E214" s="7">
        <v>75.4</v>
      </c>
      <c r="F214" s="7">
        <f t="shared" si="6"/>
        <v>-0.10000000000000853</v>
      </c>
      <c r="G214" s="8">
        <v>8.41</v>
      </c>
      <c r="H214" s="8">
        <v>10.69</v>
      </c>
      <c r="I214" s="8">
        <f t="shared" si="7"/>
        <v>0.7867165575304023</v>
      </c>
      <c r="J214" s="10"/>
      <c r="M214" s="11"/>
    </row>
    <row r="215" spans="1:13" ht="12.75">
      <c r="A215" s="6">
        <v>1964</v>
      </c>
      <c r="B215" s="6" t="s">
        <v>6</v>
      </c>
      <c r="C215" s="7">
        <v>-0.8</v>
      </c>
      <c r="D215" s="7">
        <v>77.8</v>
      </c>
      <c r="E215" s="7">
        <v>79</v>
      </c>
      <c r="F215" s="7">
        <f t="shared" si="6"/>
        <v>-1.2000000000000028</v>
      </c>
      <c r="G215" s="8">
        <v>7.93</v>
      </c>
      <c r="H215" s="8">
        <v>9.83</v>
      </c>
      <c r="I215" s="8">
        <f t="shared" si="7"/>
        <v>0.8067141403865716</v>
      </c>
      <c r="J215" s="10"/>
      <c r="M215" s="11"/>
    </row>
    <row r="216" spans="1:13" ht="12.75">
      <c r="A216" s="6">
        <v>1964</v>
      </c>
      <c r="B216" s="6" t="s">
        <v>7</v>
      </c>
      <c r="C216" s="7">
        <v>-0.9</v>
      </c>
      <c r="D216" s="7">
        <v>75.8</v>
      </c>
      <c r="E216" s="7">
        <v>77.5</v>
      </c>
      <c r="F216" s="7">
        <f t="shared" si="6"/>
        <v>-1.7000000000000028</v>
      </c>
      <c r="G216" s="8">
        <v>9.37</v>
      </c>
      <c r="H216" s="8">
        <v>9.45</v>
      </c>
      <c r="I216" s="8">
        <f t="shared" si="7"/>
        <v>0.9915343915343915</v>
      </c>
      <c r="J216" s="10">
        <f>AVERAGE(F216:F220)</f>
        <v>-0.8600000000000009</v>
      </c>
      <c r="M216" s="11"/>
    </row>
    <row r="217" spans="1:13" ht="12.75">
      <c r="A217" s="6">
        <v>1964</v>
      </c>
      <c r="B217" s="6" t="s">
        <v>8</v>
      </c>
      <c r="C217" s="7">
        <v>-1</v>
      </c>
      <c r="D217" s="7">
        <v>68.3</v>
      </c>
      <c r="E217" s="7">
        <v>71.1</v>
      </c>
      <c r="F217" s="7">
        <f t="shared" si="6"/>
        <v>-2.799999999999997</v>
      </c>
      <c r="G217" s="8">
        <v>9.04</v>
      </c>
      <c r="H217" s="8">
        <v>8.05</v>
      </c>
      <c r="I217" s="8">
        <f t="shared" si="7"/>
        <v>1.122981366459627</v>
      </c>
      <c r="J217" s="10"/>
      <c r="M217" s="11"/>
    </row>
    <row r="218" spans="1:13" ht="12.75">
      <c r="A218" s="6">
        <v>1964</v>
      </c>
      <c r="B218" s="6" t="s">
        <v>9</v>
      </c>
      <c r="C218" s="7">
        <v>-1.1</v>
      </c>
      <c r="D218" s="7">
        <v>59.8</v>
      </c>
      <c r="E218" s="7">
        <v>60.9</v>
      </c>
      <c r="F218" s="7">
        <f t="shared" si="6"/>
        <v>-1.1000000000000014</v>
      </c>
      <c r="G218" s="8">
        <v>8.15</v>
      </c>
      <c r="H218" s="8">
        <v>8.47</v>
      </c>
      <c r="I218" s="8">
        <f t="shared" si="7"/>
        <v>0.9622195985832349</v>
      </c>
      <c r="J218" s="10"/>
      <c r="M218" s="11"/>
    </row>
    <row r="219" spans="1:13" ht="12.75">
      <c r="A219" s="6">
        <v>1964</v>
      </c>
      <c r="B219" s="6" t="s">
        <v>10</v>
      </c>
      <c r="C219" s="7">
        <v>-1.1</v>
      </c>
      <c r="D219" s="7">
        <v>50.3</v>
      </c>
      <c r="E219" s="7">
        <v>50.5</v>
      </c>
      <c r="F219" s="7">
        <f t="shared" si="6"/>
        <v>-0.20000000000000284</v>
      </c>
      <c r="G219" s="8">
        <v>10.65</v>
      </c>
      <c r="H219" s="8">
        <v>9.79</v>
      </c>
      <c r="I219" s="8">
        <f t="shared" si="7"/>
        <v>1.087844739530133</v>
      </c>
      <c r="J219" s="10"/>
      <c r="M219" s="11"/>
    </row>
    <row r="220" spans="1:13" ht="12.75">
      <c r="A220" s="6">
        <v>1964</v>
      </c>
      <c r="B220" s="6" t="s">
        <v>11</v>
      </c>
      <c r="C220" s="7">
        <v>-1</v>
      </c>
      <c r="D220" s="7">
        <v>44.7</v>
      </c>
      <c r="E220" s="7">
        <v>43.2</v>
      </c>
      <c r="F220" s="7">
        <f t="shared" si="6"/>
        <v>1.5</v>
      </c>
      <c r="G220" s="8">
        <v>11.8</v>
      </c>
      <c r="H220" s="8">
        <v>12.96</v>
      </c>
      <c r="I220" s="8">
        <f t="shared" si="7"/>
        <v>0.9104938271604939</v>
      </c>
      <c r="J220" s="10"/>
      <c r="M220" s="11"/>
    </row>
    <row r="221" spans="1:13" ht="12.75">
      <c r="A221" s="6">
        <v>1965</v>
      </c>
      <c r="B221" s="6" t="s">
        <v>0</v>
      </c>
      <c r="C221" s="7">
        <v>-0.8</v>
      </c>
      <c r="D221" s="7">
        <v>40.8</v>
      </c>
      <c r="E221" s="7">
        <v>41.1</v>
      </c>
      <c r="F221" s="7">
        <f t="shared" si="6"/>
        <v>-0.30000000000000426</v>
      </c>
      <c r="G221" s="8">
        <v>12.84</v>
      </c>
      <c r="H221" s="8">
        <v>14.19</v>
      </c>
      <c r="I221" s="8">
        <f t="shared" si="7"/>
        <v>0.904862579281184</v>
      </c>
      <c r="J221" s="10"/>
      <c r="M221" s="11"/>
    </row>
    <row r="222" spans="1:13" ht="12.75">
      <c r="A222" s="6">
        <v>1965</v>
      </c>
      <c r="B222" s="6" t="s">
        <v>1</v>
      </c>
      <c r="C222" s="7">
        <v>-0.5</v>
      </c>
      <c r="D222" s="7">
        <v>40.6</v>
      </c>
      <c r="E222" s="7">
        <v>43.7</v>
      </c>
      <c r="F222" s="7">
        <f t="shared" si="6"/>
        <v>-3.1000000000000014</v>
      </c>
      <c r="G222" s="8">
        <v>13.82</v>
      </c>
      <c r="H222" s="8">
        <v>15.19</v>
      </c>
      <c r="I222" s="8">
        <f t="shared" si="7"/>
        <v>0.9098090849242924</v>
      </c>
      <c r="J222" s="10"/>
      <c r="M222" s="11"/>
    </row>
    <row r="223" spans="1:13" ht="12.75">
      <c r="A223" s="6">
        <v>1967</v>
      </c>
      <c r="B223" s="6" t="s">
        <v>9</v>
      </c>
      <c r="C223" s="7">
        <v>-0.5</v>
      </c>
      <c r="D223" s="7">
        <v>56.8</v>
      </c>
      <c r="E223" s="7">
        <v>60.9</v>
      </c>
      <c r="F223" s="7">
        <f t="shared" si="6"/>
        <v>-4.100000000000001</v>
      </c>
      <c r="G223" s="8">
        <v>7.37</v>
      </c>
      <c r="H223" s="8">
        <v>8.47</v>
      </c>
      <c r="I223" s="8">
        <f t="shared" si="7"/>
        <v>0.8701298701298701</v>
      </c>
      <c r="J223" s="10"/>
      <c r="M223" s="11"/>
    </row>
    <row r="224" spans="1:13" ht="12.75">
      <c r="A224" s="6">
        <v>1967</v>
      </c>
      <c r="B224" s="6" t="s">
        <v>10</v>
      </c>
      <c r="C224" s="7">
        <v>-0.5</v>
      </c>
      <c r="D224" s="7">
        <v>48.8</v>
      </c>
      <c r="E224" s="7">
        <v>50.5</v>
      </c>
      <c r="F224" s="7">
        <f t="shared" si="6"/>
        <v>-1.7000000000000028</v>
      </c>
      <c r="G224" s="8">
        <v>11.32</v>
      </c>
      <c r="H224" s="8">
        <v>9.79</v>
      </c>
      <c r="I224" s="8">
        <f t="shared" si="7"/>
        <v>1.1562819203268644</v>
      </c>
      <c r="J224" s="10"/>
      <c r="M224" s="11"/>
    </row>
    <row r="225" spans="1:13" ht="12.75">
      <c r="A225" s="6">
        <v>1967</v>
      </c>
      <c r="B225" s="6" t="s">
        <v>11</v>
      </c>
      <c r="C225" s="7">
        <v>-0.6</v>
      </c>
      <c r="D225" s="7">
        <v>40.2</v>
      </c>
      <c r="E225" s="7">
        <v>43.2</v>
      </c>
      <c r="F225" s="7">
        <f t="shared" si="6"/>
        <v>-3</v>
      </c>
      <c r="G225" s="8">
        <v>13.25</v>
      </c>
      <c r="H225" s="8">
        <v>12.96</v>
      </c>
      <c r="I225" s="8">
        <f t="shared" si="7"/>
        <v>1.0223765432098764</v>
      </c>
      <c r="J225" s="10">
        <f>AVERAGE(F225:F229)</f>
        <v>-3.72</v>
      </c>
      <c r="M225" s="11"/>
    </row>
    <row r="226" spans="1:13" ht="12.75">
      <c r="A226" s="6">
        <v>1968</v>
      </c>
      <c r="B226" s="6" t="s">
        <v>0</v>
      </c>
      <c r="C226" s="7">
        <v>-0.7</v>
      </c>
      <c r="D226" s="7">
        <v>36.4</v>
      </c>
      <c r="E226" s="7">
        <v>41.1</v>
      </c>
      <c r="F226" s="7">
        <f t="shared" si="6"/>
        <v>-4.700000000000003</v>
      </c>
      <c r="G226" s="8">
        <v>10.02</v>
      </c>
      <c r="H226" s="8">
        <v>14.19</v>
      </c>
      <c r="I226" s="8">
        <f t="shared" si="7"/>
        <v>0.7061310782241015</v>
      </c>
      <c r="J226" s="10"/>
      <c r="M226" s="11"/>
    </row>
    <row r="227" spans="1:13" ht="12.75">
      <c r="A227" s="6">
        <v>1968</v>
      </c>
      <c r="B227" s="6" t="s">
        <v>1</v>
      </c>
      <c r="C227" s="7">
        <v>-0.9</v>
      </c>
      <c r="D227" s="7">
        <v>38.2</v>
      </c>
      <c r="E227" s="7">
        <v>43.7</v>
      </c>
      <c r="F227" s="7">
        <f t="shared" si="6"/>
        <v>-5.5</v>
      </c>
      <c r="G227" s="8">
        <v>8.61</v>
      </c>
      <c r="H227" s="8">
        <v>15.19</v>
      </c>
      <c r="I227" s="8">
        <f t="shared" si="7"/>
        <v>0.5668202764976958</v>
      </c>
      <c r="J227" s="10"/>
      <c r="M227" s="11"/>
    </row>
    <row r="228" spans="1:13" ht="12.75">
      <c r="A228" s="6">
        <v>1968</v>
      </c>
      <c r="B228" s="6" t="s">
        <v>2</v>
      </c>
      <c r="C228" s="7">
        <v>-0.8</v>
      </c>
      <c r="D228" s="7">
        <v>46.5</v>
      </c>
      <c r="E228" s="7">
        <v>50.4</v>
      </c>
      <c r="F228" s="7">
        <f t="shared" si="6"/>
        <v>-3.8999999999999986</v>
      </c>
      <c r="G228" s="8">
        <v>8.68</v>
      </c>
      <c r="H228" s="8">
        <v>13.44</v>
      </c>
      <c r="I228" s="8">
        <f t="shared" si="7"/>
        <v>0.6458333333333334</v>
      </c>
      <c r="J228" s="10"/>
      <c r="M228" s="11"/>
    </row>
    <row r="229" spans="1:13" ht="12.75">
      <c r="A229" s="6">
        <v>1968</v>
      </c>
      <c r="B229" s="6" t="s">
        <v>3</v>
      </c>
      <c r="C229" s="7">
        <v>-0.8</v>
      </c>
      <c r="D229" s="7">
        <v>57.6</v>
      </c>
      <c r="E229" s="7">
        <v>59.1</v>
      </c>
      <c r="F229" s="7">
        <f t="shared" si="6"/>
        <v>-1.5</v>
      </c>
      <c r="G229" s="8">
        <v>14.32</v>
      </c>
      <c r="H229" s="8">
        <v>12.65</v>
      </c>
      <c r="I229" s="8">
        <f t="shared" si="7"/>
        <v>1.1320158102766797</v>
      </c>
      <c r="J229" s="10"/>
      <c r="M229" s="11"/>
    </row>
    <row r="230" spans="1:13" ht="12.75">
      <c r="A230" s="6">
        <v>1970</v>
      </c>
      <c r="B230" s="6" t="s">
        <v>6</v>
      </c>
      <c r="C230" s="7">
        <v>-0.6</v>
      </c>
      <c r="D230" s="7">
        <v>76.7</v>
      </c>
      <c r="E230" s="7">
        <v>78.3</v>
      </c>
      <c r="F230" s="7">
        <f t="shared" si="6"/>
        <v>-1.5999999999999943</v>
      </c>
      <c r="G230" s="8">
        <v>13.33</v>
      </c>
      <c r="H230" s="8">
        <v>10.45</v>
      </c>
      <c r="I230" s="8">
        <f t="shared" si="7"/>
        <v>1.275598086124402</v>
      </c>
      <c r="J230" s="10"/>
      <c r="M230" s="11"/>
    </row>
    <row r="231" spans="1:13" ht="12.75">
      <c r="A231" s="6">
        <v>1970</v>
      </c>
      <c r="B231" s="6" t="s">
        <v>7</v>
      </c>
      <c r="C231" s="7">
        <v>-0.8</v>
      </c>
      <c r="D231" s="7">
        <v>77.8</v>
      </c>
      <c r="E231" s="7">
        <v>76.8</v>
      </c>
      <c r="F231" s="7">
        <f t="shared" si="6"/>
        <v>1</v>
      </c>
      <c r="G231" s="8">
        <v>9.36</v>
      </c>
      <c r="H231" s="8">
        <v>10.16</v>
      </c>
      <c r="I231" s="8">
        <f t="shared" si="7"/>
        <v>0.921259842519685</v>
      </c>
      <c r="J231" s="10"/>
      <c r="M231" s="11"/>
    </row>
    <row r="232" spans="1:13" ht="12.75">
      <c r="A232" s="6">
        <v>1970</v>
      </c>
      <c r="B232" s="6" t="s">
        <v>8</v>
      </c>
      <c r="C232" s="7">
        <v>-0.8</v>
      </c>
      <c r="D232" s="7">
        <v>72.3</v>
      </c>
      <c r="E232" s="7">
        <v>70.5</v>
      </c>
      <c r="F232" s="7">
        <f t="shared" si="6"/>
        <v>1.7999999999999972</v>
      </c>
      <c r="G232" s="8">
        <v>8.69</v>
      </c>
      <c r="H232" s="8">
        <v>8.49</v>
      </c>
      <c r="I232" s="8">
        <f t="shared" si="7"/>
        <v>1.0235571260306242</v>
      </c>
      <c r="J232" s="10"/>
      <c r="M232" s="11"/>
    </row>
    <row r="233" spans="1:13" ht="12.75">
      <c r="A233" s="6">
        <v>1970</v>
      </c>
      <c r="B233" s="6" t="s">
        <v>9</v>
      </c>
      <c r="C233" s="7">
        <v>-0.8</v>
      </c>
      <c r="D233" s="7">
        <v>61.7</v>
      </c>
      <c r="E233" s="7">
        <v>60.4</v>
      </c>
      <c r="F233" s="7">
        <f t="shared" si="6"/>
        <v>1.3000000000000043</v>
      </c>
      <c r="G233" s="8">
        <v>7.9</v>
      </c>
      <c r="H233" s="8">
        <v>8.71</v>
      </c>
      <c r="I233" s="8">
        <f t="shared" si="7"/>
        <v>0.9070034443168771</v>
      </c>
      <c r="J233" s="10"/>
      <c r="M233" s="11"/>
    </row>
    <row r="234" spans="1:13" ht="12.75">
      <c r="A234" s="6">
        <v>1970</v>
      </c>
      <c r="B234" s="6" t="s">
        <v>10</v>
      </c>
      <c r="C234" s="7">
        <v>-0.9</v>
      </c>
      <c r="D234" s="7">
        <v>50.6</v>
      </c>
      <c r="E234" s="7">
        <v>49.9</v>
      </c>
      <c r="F234" s="7">
        <f t="shared" si="6"/>
        <v>0.7000000000000028</v>
      </c>
      <c r="G234" s="8">
        <v>8.74</v>
      </c>
      <c r="H234" s="8">
        <v>10.07</v>
      </c>
      <c r="I234" s="8">
        <f t="shared" si="7"/>
        <v>0.8679245283018868</v>
      </c>
      <c r="J234" s="10">
        <f>AVERAGE(F234:F238)</f>
        <v>-1.259999999999998</v>
      </c>
      <c r="M234" s="11"/>
    </row>
    <row r="235" spans="1:13" ht="12.75">
      <c r="A235" s="6">
        <v>1970</v>
      </c>
      <c r="B235" s="6" t="s">
        <v>11</v>
      </c>
      <c r="C235" s="7">
        <v>-1.2</v>
      </c>
      <c r="D235" s="7">
        <v>42</v>
      </c>
      <c r="E235" s="7">
        <v>42.3</v>
      </c>
      <c r="F235" s="7">
        <f t="shared" si="6"/>
        <v>-0.29999999999999716</v>
      </c>
      <c r="G235" s="8">
        <v>8.46</v>
      </c>
      <c r="H235" s="8">
        <v>12.66</v>
      </c>
      <c r="I235" s="8">
        <f t="shared" si="7"/>
        <v>0.6682464454976303</v>
      </c>
      <c r="J235" s="10"/>
      <c r="M235" s="11"/>
    </row>
    <row r="236" spans="1:13" ht="12.75">
      <c r="A236" s="6">
        <v>1971</v>
      </c>
      <c r="B236" s="6" t="s">
        <v>0</v>
      </c>
      <c r="C236" s="7">
        <v>-1.4</v>
      </c>
      <c r="D236" s="7">
        <v>39.2</v>
      </c>
      <c r="E236" s="7">
        <v>39.9</v>
      </c>
      <c r="F236" s="7">
        <f t="shared" si="6"/>
        <v>-0.6999999999999957</v>
      </c>
      <c r="G236" s="8">
        <v>10.96</v>
      </c>
      <c r="H236" s="8">
        <v>13.63</v>
      </c>
      <c r="I236" s="8">
        <f t="shared" si="7"/>
        <v>0.8041085840058694</v>
      </c>
      <c r="J236" s="10"/>
      <c r="M236" s="11"/>
    </row>
    <row r="237" spans="1:13" ht="12.75">
      <c r="A237" s="6">
        <v>1971</v>
      </c>
      <c r="B237" s="6" t="s">
        <v>1</v>
      </c>
      <c r="C237" s="7">
        <v>-1.4</v>
      </c>
      <c r="D237" s="7">
        <v>39.6</v>
      </c>
      <c r="E237" s="7">
        <v>42.7</v>
      </c>
      <c r="F237" s="7">
        <f t="shared" si="6"/>
        <v>-3.1000000000000014</v>
      </c>
      <c r="G237" s="8">
        <v>10.31</v>
      </c>
      <c r="H237" s="8">
        <v>14.18</v>
      </c>
      <c r="I237" s="8">
        <f t="shared" si="7"/>
        <v>0.727080394922426</v>
      </c>
      <c r="J237" s="10"/>
      <c r="M237" s="11"/>
    </row>
    <row r="238" spans="1:13" ht="12.75">
      <c r="A238" s="6">
        <v>1971</v>
      </c>
      <c r="B238" s="6" t="s">
        <v>2</v>
      </c>
      <c r="C238" s="7">
        <v>-1.2</v>
      </c>
      <c r="D238" s="7">
        <v>47.2</v>
      </c>
      <c r="E238" s="7">
        <v>50.1</v>
      </c>
      <c r="F238" s="7">
        <f t="shared" si="6"/>
        <v>-2.8999999999999986</v>
      </c>
      <c r="G238" s="8">
        <v>10.99</v>
      </c>
      <c r="H238" s="8">
        <v>13.54</v>
      </c>
      <c r="I238" s="8">
        <f t="shared" si="7"/>
        <v>0.8116691285081241</v>
      </c>
      <c r="J238" s="10"/>
      <c r="M238" s="11"/>
    </row>
    <row r="239" spans="1:13" ht="12.75">
      <c r="A239" s="6">
        <v>1971</v>
      </c>
      <c r="B239" s="6" t="s">
        <v>3</v>
      </c>
      <c r="C239" s="7">
        <v>-1</v>
      </c>
      <c r="D239" s="7">
        <v>55.2</v>
      </c>
      <c r="E239" s="7">
        <v>59.1</v>
      </c>
      <c r="F239" s="7">
        <f t="shared" si="6"/>
        <v>-3.8999999999999986</v>
      </c>
      <c r="G239" s="8">
        <v>9.22</v>
      </c>
      <c r="H239" s="8">
        <v>13.21</v>
      </c>
      <c r="I239" s="8">
        <f t="shared" si="7"/>
        <v>0.6979560938682816</v>
      </c>
      <c r="J239" s="10"/>
      <c r="M239" s="11"/>
    </row>
    <row r="240" spans="1:13" ht="12.75">
      <c r="A240" s="6">
        <v>1971</v>
      </c>
      <c r="B240" s="6" t="s">
        <v>4</v>
      </c>
      <c r="C240" s="7">
        <v>-0.8</v>
      </c>
      <c r="D240" s="7">
        <v>66.2</v>
      </c>
      <c r="E240" s="7">
        <v>68.4</v>
      </c>
      <c r="F240" s="7">
        <f t="shared" si="6"/>
        <v>-2.200000000000003</v>
      </c>
      <c r="G240" s="8">
        <v>9.74</v>
      </c>
      <c r="H240" s="8">
        <v>11.59</v>
      </c>
      <c r="I240" s="8">
        <f t="shared" si="7"/>
        <v>0.8403796376186368</v>
      </c>
      <c r="J240" s="10"/>
      <c r="M240" s="11"/>
    </row>
    <row r="241" spans="1:13" ht="12.75">
      <c r="A241" s="6">
        <v>1971</v>
      </c>
      <c r="B241" s="6" t="s">
        <v>5</v>
      </c>
      <c r="C241" s="7">
        <v>-0.8</v>
      </c>
      <c r="D241" s="7">
        <v>72.5</v>
      </c>
      <c r="E241" s="7">
        <v>74.9</v>
      </c>
      <c r="F241" s="7">
        <f t="shared" si="6"/>
        <v>-2.4000000000000057</v>
      </c>
      <c r="G241" s="8">
        <v>11.4</v>
      </c>
      <c r="H241" s="8">
        <v>11.31</v>
      </c>
      <c r="I241" s="8">
        <f t="shared" si="7"/>
        <v>1.0079575596816976</v>
      </c>
      <c r="J241" s="10"/>
      <c r="M241" s="11"/>
    </row>
    <row r="242" spans="1:13" ht="12.75">
      <c r="A242" s="6">
        <v>1971</v>
      </c>
      <c r="B242" s="6" t="s">
        <v>6</v>
      </c>
      <c r="C242" s="7">
        <v>-0.8</v>
      </c>
      <c r="D242" s="7">
        <v>76.9</v>
      </c>
      <c r="E242" s="7">
        <v>78.3</v>
      </c>
      <c r="F242" s="7">
        <f t="shared" si="6"/>
        <v>-1.3999999999999915</v>
      </c>
      <c r="G242" s="8">
        <v>14.34</v>
      </c>
      <c r="H242" s="8">
        <v>10.45</v>
      </c>
      <c r="I242" s="8">
        <f t="shared" si="7"/>
        <v>1.3722488038277514</v>
      </c>
      <c r="J242" s="10"/>
      <c r="M242" s="11"/>
    </row>
    <row r="243" spans="1:13" ht="12.75">
      <c r="A243" s="6">
        <v>1971</v>
      </c>
      <c r="B243" s="6" t="s">
        <v>7</v>
      </c>
      <c r="C243" s="7">
        <v>-0.8</v>
      </c>
      <c r="D243" s="7">
        <v>75.9</v>
      </c>
      <c r="E243" s="7">
        <v>76.8</v>
      </c>
      <c r="F243" s="7">
        <f t="shared" si="6"/>
        <v>-0.8999999999999915</v>
      </c>
      <c r="G243" s="8">
        <v>12.98</v>
      </c>
      <c r="H243" s="8">
        <v>10.16</v>
      </c>
      <c r="I243" s="8">
        <f t="shared" si="7"/>
        <v>1.2775590551181102</v>
      </c>
      <c r="J243" s="10"/>
      <c r="M243" s="11"/>
    </row>
    <row r="244" spans="1:13" ht="12.75">
      <c r="A244" s="6">
        <v>1971</v>
      </c>
      <c r="B244" s="6" t="s">
        <v>8</v>
      </c>
      <c r="C244" s="7">
        <v>-0.9</v>
      </c>
      <c r="D244" s="7">
        <v>72.5</v>
      </c>
      <c r="E244" s="7">
        <v>70.5</v>
      </c>
      <c r="F244" s="7">
        <f t="shared" si="6"/>
        <v>2</v>
      </c>
      <c r="G244" s="8">
        <v>9.25</v>
      </c>
      <c r="H244" s="8">
        <v>8.49</v>
      </c>
      <c r="I244" s="8">
        <f t="shared" si="7"/>
        <v>1.0895170789163722</v>
      </c>
      <c r="J244" s="10"/>
      <c r="M244" s="11"/>
    </row>
    <row r="245" spans="1:13" ht="12.75">
      <c r="A245" s="6">
        <v>1971</v>
      </c>
      <c r="B245" s="6" t="s">
        <v>9</v>
      </c>
      <c r="C245" s="7">
        <v>-0.9</v>
      </c>
      <c r="D245" s="7">
        <v>63.7</v>
      </c>
      <c r="E245" s="7">
        <v>60.4</v>
      </c>
      <c r="F245" s="7">
        <f t="shared" si="6"/>
        <v>3.3000000000000043</v>
      </c>
      <c r="G245" s="8">
        <v>4.56</v>
      </c>
      <c r="H245" s="8">
        <v>8.71</v>
      </c>
      <c r="I245" s="8">
        <f t="shared" si="7"/>
        <v>0.52353616532721</v>
      </c>
      <c r="J245" s="10"/>
      <c r="M245" s="11"/>
    </row>
    <row r="246" spans="1:13" ht="12.75">
      <c r="A246" s="6">
        <v>1971</v>
      </c>
      <c r="B246" s="6" t="s">
        <v>10</v>
      </c>
      <c r="C246" s="7">
        <v>-1</v>
      </c>
      <c r="D246" s="7">
        <v>55.3</v>
      </c>
      <c r="E246" s="7">
        <v>49.9</v>
      </c>
      <c r="F246" s="7">
        <f t="shared" si="6"/>
        <v>5.399999999999999</v>
      </c>
      <c r="G246" s="8">
        <v>7.62</v>
      </c>
      <c r="H246" s="8">
        <v>10.07</v>
      </c>
      <c r="I246" s="8">
        <f t="shared" si="7"/>
        <v>0.7567030784508441</v>
      </c>
      <c r="J246" s="10"/>
      <c r="M246" s="11"/>
    </row>
    <row r="247" spans="1:13" ht="12.75">
      <c r="A247" s="6">
        <v>1971</v>
      </c>
      <c r="B247" s="6" t="s">
        <v>11</v>
      </c>
      <c r="C247" s="7">
        <v>-0.9</v>
      </c>
      <c r="D247" s="7">
        <v>46.9</v>
      </c>
      <c r="E247" s="7">
        <v>42.3</v>
      </c>
      <c r="F247" s="7">
        <f t="shared" si="6"/>
        <v>4.600000000000001</v>
      </c>
      <c r="G247" s="8">
        <v>11.5</v>
      </c>
      <c r="H247" s="8">
        <v>12.66</v>
      </c>
      <c r="I247" s="8">
        <f t="shared" si="7"/>
        <v>0.9083728278041074</v>
      </c>
      <c r="J247" s="10"/>
      <c r="M247" s="11"/>
    </row>
    <row r="248" spans="1:13" ht="12.75">
      <c r="A248" s="6">
        <v>1972</v>
      </c>
      <c r="B248" s="6" t="s">
        <v>0</v>
      </c>
      <c r="C248" s="7">
        <v>-0.7</v>
      </c>
      <c r="D248" s="7">
        <v>44.3</v>
      </c>
      <c r="E248" s="7">
        <v>39.9</v>
      </c>
      <c r="F248" s="7">
        <f t="shared" si="6"/>
        <v>4.399999999999999</v>
      </c>
      <c r="G248" s="8">
        <v>13.77</v>
      </c>
      <c r="H248" s="8">
        <v>13.63</v>
      </c>
      <c r="I248" s="8">
        <f t="shared" si="7"/>
        <v>1.0102714600146734</v>
      </c>
      <c r="J248" s="10"/>
      <c r="M248" s="11"/>
    </row>
    <row r="249" spans="1:13" ht="12.75">
      <c r="A249" s="6">
        <v>1973</v>
      </c>
      <c r="B249" s="6" t="s">
        <v>4</v>
      </c>
      <c r="C249" s="7">
        <v>-0.5</v>
      </c>
      <c r="D249" s="7">
        <v>65.5</v>
      </c>
      <c r="E249" s="7">
        <v>68.4</v>
      </c>
      <c r="F249" s="7">
        <f t="shared" si="6"/>
        <v>-2.9000000000000057</v>
      </c>
      <c r="G249" s="8">
        <v>17.52</v>
      </c>
      <c r="H249" s="8">
        <v>11.59</v>
      </c>
      <c r="I249" s="8">
        <f t="shared" si="7"/>
        <v>1.5116479723899914</v>
      </c>
      <c r="J249" s="10"/>
      <c r="M249" s="11"/>
    </row>
    <row r="250" spans="1:13" ht="12.75">
      <c r="A250" s="6">
        <v>1973</v>
      </c>
      <c r="B250" s="6" t="s">
        <v>5</v>
      </c>
      <c r="C250" s="7">
        <v>-0.8</v>
      </c>
      <c r="D250" s="7">
        <v>72.9</v>
      </c>
      <c r="E250" s="7">
        <v>74.9</v>
      </c>
      <c r="F250" s="7">
        <f t="shared" si="6"/>
        <v>-2</v>
      </c>
      <c r="G250" s="8">
        <v>18</v>
      </c>
      <c r="H250" s="8">
        <v>11.31</v>
      </c>
      <c r="I250" s="8">
        <f t="shared" si="7"/>
        <v>1.5915119363395225</v>
      </c>
      <c r="J250" s="10"/>
      <c r="M250" s="11"/>
    </row>
    <row r="251" spans="1:13" ht="12.75">
      <c r="A251" s="6">
        <v>1973</v>
      </c>
      <c r="B251" s="6" t="s">
        <v>6</v>
      </c>
      <c r="C251" s="7">
        <v>-1.1</v>
      </c>
      <c r="D251" s="7">
        <v>77.6</v>
      </c>
      <c r="E251" s="7">
        <v>78.3</v>
      </c>
      <c r="F251" s="7">
        <f t="shared" si="6"/>
        <v>-0.7000000000000028</v>
      </c>
      <c r="G251" s="8">
        <v>14.26</v>
      </c>
      <c r="H251" s="8">
        <v>10.45</v>
      </c>
      <c r="I251" s="8">
        <f t="shared" si="7"/>
        <v>1.3645933014354068</v>
      </c>
      <c r="J251" s="10"/>
      <c r="M251" s="11"/>
    </row>
    <row r="252" spans="1:13" ht="12.75">
      <c r="A252" s="6">
        <v>1973</v>
      </c>
      <c r="B252" s="6" t="s">
        <v>7</v>
      </c>
      <c r="C252" s="7">
        <v>-1.3</v>
      </c>
      <c r="D252" s="7">
        <v>77.7</v>
      </c>
      <c r="E252" s="7">
        <v>76.8</v>
      </c>
      <c r="F252" s="7">
        <f t="shared" si="6"/>
        <v>0.9000000000000057</v>
      </c>
      <c r="G252" s="8">
        <v>11.02</v>
      </c>
      <c r="H252" s="8">
        <v>10.16</v>
      </c>
      <c r="I252" s="8">
        <f t="shared" si="7"/>
        <v>1.0846456692913384</v>
      </c>
      <c r="J252" s="10"/>
      <c r="M252" s="11"/>
    </row>
    <row r="253" spans="1:13" ht="12.75">
      <c r="A253" s="6">
        <v>1973</v>
      </c>
      <c r="B253" s="6" t="s">
        <v>8</v>
      </c>
      <c r="C253" s="7">
        <v>-1.4</v>
      </c>
      <c r="D253" s="7">
        <v>73.5</v>
      </c>
      <c r="E253" s="7">
        <v>70.5</v>
      </c>
      <c r="F253" s="7">
        <f t="shared" si="6"/>
        <v>3</v>
      </c>
      <c r="G253" s="8">
        <v>6.67</v>
      </c>
      <c r="H253" s="8">
        <v>8.49</v>
      </c>
      <c r="I253" s="8">
        <f t="shared" si="7"/>
        <v>0.7856301531213191</v>
      </c>
      <c r="J253" s="10"/>
      <c r="M253" s="11"/>
    </row>
    <row r="254" spans="1:13" ht="12.75">
      <c r="A254" s="6">
        <v>1973</v>
      </c>
      <c r="B254" s="6" t="s">
        <v>9</v>
      </c>
      <c r="C254" s="7">
        <v>-1.7</v>
      </c>
      <c r="D254" s="7">
        <v>65.7</v>
      </c>
      <c r="E254" s="7">
        <v>60.4</v>
      </c>
      <c r="F254" s="7">
        <f t="shared" si="6"/>
        <v>5.300000000000004</v>
      </c>
      <c r="G254" s="8">
        <v>12.66</v>
      </c>
      <c r="H254" s="8">
        <v>8.71</v>
      </c>
      <c r="I254" s="8">
        <f t="shared" si="7"/>
        <v>1.4535017221584385</v>
      </c>
      <c r="J254" s="10">
        <f>AVERAGE(F254:F258)</f>
        <v>4.24</v>
      </c>
      <c r="M254" s="11"/>
    </row>
    <row r="255" spans="1:13" ht="12.75">
      <c r="A255" s="6">
        <v>1973</v>
      </c>
      <c r="B255" s="6" t="s">
        <v>10</v>
      </c>
      <c r="C255" s="7">
        <v>-1.9</v>
      </c>
      <c r="D255" s="7">
        <v>53.8</v>
      </c>
      <c r="E255" s="7">
        <v>49.9</v>
      </c>
      <c r="F255" s="7">
        <f t="shared" si="6"/>
        <v>3.8999999999999986</v>
      </c>
      <c r="G255" s="8">
        <v>14.33</v>
      </c>
      <c r="H255" s="8">
        <v>10.07</v>
      </c>
      <c r="I255" s="8">
        <f t="shared" si="7"/>
        <v>1.423038728897716</v>
      </c>
      <c r="J255" s="10"/>
      <c r="M255" s="11"/>
    </row>
    <row r="256" spans="1:13" ht="12.75">
      <c r="A256" s="6">
        <v>1973</v>
      </c>
      <c r="B256" s="6" t="s">
        <v>11</v>
      </c>
      <c r="C256" s="7">
        <v>-2</v>
      </c>
      <c r="D256" s="7">
        <v>46.8</v>
      </c>
      <c r="E256" s="7">
        <v>42.3</v>
      </c>
      <c r="F256" s="7">
        <f t="shared" si="6"/>
        <v>4.5</v>
      </c>
      <c r="G256" s="8">
        <v>20.46</v>
      </c>
      <c r="H256" s="8">
        <v>12.66</v>
      </c>
      <c r="I256" s="8">
        <f t="shared" si="7"/>
        <v>1.6161137440758295</v>
      </c>
      <c r="J256" s="10"/>
      <c r="M256" s="11"/>
    </row>
    <row r="257" spans="1:13" ht="12.75">
      <c r="A257" s="6">
        <v>1974</v>
      </c>
      <c r="B257" s="6" t="s">
        <v>0</v>
      </c>
      <c r="C257" s="7">
        <v>-1.8</v>
      </c>
      <c r="D257" s="7">
        <v>42.6</v>
      </c>
      <c r="E257" s="7">
        <v>39.9</v>
      </c>
      <c r="F257" s="7">
        <f t="shared" si="6"/>
        <v>2.700000000000003</v>
      </c>
      <c r="G257" s="8">
        <v>15.69</v>
      </c>
      <c r="H257" s="8">
        <v>13.63</v>
      </c>
      <c r="I257" s="8">
        <f t="shared" si="7"/>
        <v>1.1511371973587674</v>
      </c>
      <c r="J257" s="10"/>
      <c r="M257" s="11"/>
    </row>
    <row r="258" spans="1:13" ht="12.75">
      <c r="A258" s="6">
        <v>1974</v>
      </c>
      <c r="B258" s="6" t="s">
        <v>1</v>
      </c>
      <c r="C258" s="7">
        <v>-1.6</v>
      </c>
      <c r="D258" s="7">
        <v>47.5</v>
      </c>
      <c r="E258" s="7">
        <v>42.7</v>
      </c>
      <c r="F258" s="7">
        <f aca="true" t="shared" si="8" ref="F258:F321">D258-E258</f>
        <v>4.799999999999997</v>
      </c>
      <c r="G258" s="8">
        <v>17.71</v>
      </c>
      <c r="H258" s="8">
        <v>14.18</v>
      </c>
      <c r="I258" s="8">
        <f aca="true" t="shared" si="9" ref="I258:I321">G258/H258</f>
        <v>1.248942172073343</v>
      </c>
      <c r="J258" s="10"/>
      <c r="M258" s="11"/>
    </row>
    <row r="259" spans="1:13" ht="12.75">
      <c r="A259" s="6">
        <v>1974</v>
      </c>
      <c r="B259" s="6" t="s">
        <v>2</v>
      </c>
      <c r="C259" s="7">
        <v>-1.2</v>
      </c>
      <c r="D259" s="7">
        <v>52</v>
      </c>
      <c r="E259" s="7">
        <v>50.1</v>
      </c>
      <c r="F259" s="7">
        <f t="shared" si="8"/>
        <v>1.8999999999999986</v>
      </c>
      <c r="G259" s="8">
        <v>12.23</v>
      </c>
      <c r="H259" s="8">
        <v>13.54</v>
      </c>
      <c r="I259" s="8">
        <f t="shared" si="9"/>
        <v>0.9032496307237815</v>
      </c>
      <c r="J259" s="10"/>
      <c r="M259" s="11"/>
    </row>
    <row r="260" spans="1:13" ht="12.75">
      <c r="A260" s="6">
        <v>1974</v>
      </c>
      <c r="B260" s="6" t="s">
        <v>3</v>
      </c>
      <c r="C260" s="7">
        <v>-1.1</v>
      </c>
      <c r="D260" s="7">
        <v>61.2</v>
      </c>
      <c r="E260" s="7">
        <v>59.1</v>
      </c>
      <c r="F260" s="7">
        <f t="shared" si="8"/>
        <v>2.1000000000000014</v>
      </c>
      <c r="G260" s="8">
        <v>14.26</v>
      </c>
      <c r="H260" s="8">
        <v>13.21</v>
      </c>
      <c r="I260" s="8">
        <f t="shared" si="9"/>
        <v>1.0794852384557152</v>
      </c>
      <c r="J260" s="10"/>
      <c r="M260" s="11"/>
    </row>
    <row r="261" spans="1:13" ht="12.75">
      <c r="A261" s="6">
        <v>1974</v>
      </c>
      <c r="B261" s="6" t="s">
        <v>4</v>
      </c>
      <c r="C261" s="7">
        <v>-0.9</v>
      </c>
      <c r="D261" s="7">
        <v>66.7</v>
      </c>
      <c r="E261" s="7">
        <v>68.4</v>
      </c>
      <c r="F261" s="7">
        <f t="shared" si="8"/>
        <v>-1.7000000000000028</v>
      </c>
      <c r="G261" s="8">
        <v>15.81</v>
      </c>
      <c r="H261" s="8">
        <v>11.59</v>
      </c>
      <c r="I261" s="8">
        <f t="shared" si="9"/>
        <v>1.364106988783434</v>
      </c>
      <c r="J261" s="10"/>
      <c r="M261" s="11"/>
    </row>
    <row r="262" spans="1:13" ht="12.75">
      <c r="A262" s="6">
        <v>1974</v>
      </c>
      <c r="B262" s="6" t="s">
        <v>5</v>
      </c>
      <c r="C262" s="7">
        <v>-0.7</v>
      </c>
      <c r="D262" s="7">
        <v>73.1</v>
      </c>
      <c r="E262" s="7">
        <v>74.9</v>
      </c>
      <c r="F262" s="7">
        <f t="shared" si="8"/>
        <v>-1.8000000000000114</v>
      </c>
      <c r="G262" s="8">
        <v>13.94</v>
      </c>
      <c r="H262" s="8">
        <v>11.31</v>
      </c>
      <c r="I262" s="8">
        <f t="shared" si="9"/>
        <v>1.2325375773651635</v>
      </c>
      <c r="J262" s="10"/>
      <c r="M262" s="11"/>
    </row>
    <row r="263" spans="1:13" ht="12.75">
      <c r="A263" s="6">
        <v>1974</v>
      </c>
      <c r="B263" s="6" t="s">
        <v>6</v>
      </c>
      <c r="C263" s="7">
        <v>-0.5</v>
      </c>
      <c r="D263" s="7">
        <v>75.7</v>
      </c>
      <c r="E263" s="7">
        <v>78.3</v>
      </c>
      <c r="F263" s="7">
        <f t="shared" si="8"/>
        <v>-2.5999999999999943</v>
      </c>
      <c r="G263" s="8">
        <v>13.03</v>
      </c>
      <c r="H263" s="8">
        <v>10.45</v>
      </c>
      <c r="I263" s="8">
        <f t="shared" si="9"/>
        <v>1.24688995215311</v>
      </c>
      <c r="J263" s="10"/>
      <c r="M263" s="11"/>
    </row>
    <row r="264" spans="1:13" ht="12.75">
      <c r="A264" s="6">
        <v>1974</v>
      </c>
      <c r="B264" s="6" t="s">
        <v>8</v>
      </c>
      <c r="C264" s="7">
        <v>-0.5</v>
      </c>
      <c r="D264" s="7">
        <v>68.2</v>
      </c>
      <c r="E264" s="7">
        <v>70.5</v>
      </c>
      <c r="F264" s="7">
        <f t="shared" si="8"/>
        <v>-2.299999999999997</v>
      </c>
      <c r="G264" s="8">
        <v>16.04</v>
      </c>
      <c r="H264" s="8">
        <v>8.49</v>
      </c>
      <c r="I264" s="8">
        <f t="shared" si="9"/>
        <v>1.8892815076560658</v>
      </c>
      <c r="J264" s="10"/>
      <c r="M264" s="11"/>
    </row>
    <row r="265" spans="1:13" ht="12.75">
      <c r="A265" s="6">
        <v>1974</v>
      </c>
      <c r="B265" s="6" t="s">
        <v>9</v>
      </c>
      <c r="C265" s="7">
        <v>-0.7</v>
      </c>
      <c r="D265" s="7">
        <v>59</v>
      </c>
      <c r="E265" s="7">
        <v>60.4</v>
      </c>
      <c r="F265" s="7">
        <f t="shared" si="8"/>
        <v>-1.3999999999999986</v>
      </c>
      <c r="G265" s="8">
        <v>18.14</v>
      </c>
      <c r="H265" s="8">
        <v>8.71</v>
      </c>
      <c r="I265" s="8">
        <f t="shared" si="9"/>
        <v>2.0826636050516645</v>
      </c>
      <c r="J265" s="10"/>
      <c r="M265" s="11"/>
    </row>
    <row r="266" spans="1:13" ht="12.75">
      <c r="A266" s="6">
        <v>1974</v>
      </c>
      <c r="B266" s="6" t="s">
        <v>10</v>
      </c>
      <c r="C266" s="7">
        <v>-0.8</v>
      </c>
      <c r="D266" s="7">
        <v>50.7</v>
      </c>
      <c r="E266" s="7">
        <v>49.9</v>
      </c>
      <c r="F266" s="7">
        <f t="shared" si="8"/>
        <v>0.8000000000000043</v>
      </c>
      <c r="G266" s="8">
        <v>10.51</v>
      </c>
      <c r="H266" s="8">
        <v>10.07</v>
      </c>
      <c r="I266" s="8">
        <f t="shared" si="9"/>
        <v>1.0436941410129097</v>
      </c>
      <c r="J266" s="10"/>
      <c r="M266" s="11"/>
    </row>
    <row r="267" spans="1:13" ht="12.75">
      <c r="A267" s="6">
        <v>1974</v>
      </c>
      <c r="B267" s="6" t="s">
        <v>11</v>
      </c>
      <c r="C267" s="7">
        <v>-0.7</v>
      </c>
      <c r="D267" s="7">
        <v>45.3</v>
      </c>
      <c r="E267" s="7">
        <v>42.3</v>
      </c>
      <c r="F267" s="7">
        <f t="shared" si="8"/>
        <v>3</v>
      </c>
      <c r="G267" s="8">
        <v>13.71</v>
      </c>
      <c r="H267" s="8">
        <v>12.66</v>
      </c>
      <c r="I267" s="8">
        <f t="shared" si="9"/>
        <v>1.0829383886255926</v>
      </c>
      <c r="J267" s="10"/>
      <c r="M267" s="11"/>
    </row>
    <row r="268" spans="1:13" ht="12.75">
      <c r="A268" s="6">
        <v>1975</v>
      </c>
      <c r="B268" s="6" t="s">
        <v>0</v>
      </c>
      <c r="C268" s="7">
        <v>-0.6</v>
      </c>
      <c r="D268" s="7">
        <v>43.5</v>
      </c>
      <c r="E268" s="7">
        <v>39.9</v>
      </c>
      <c r="F268" s="7">
        <f t="shared" si="8"/>
        <v>3.6000000000000014</v>
      </c>
      <c r="G268" s="8">
        <v>12.7</v>
      </c>
      <c r="H268" s="8">
        <v>13.63</v>
      </c>
      <c r="I268" s="8">
        <f t="shared" si="9"/>
        <v>0.9317681584739544</v>
      </c>
      <c r="J268" s="10"/>
      <c r="M268" s="11"/>
    </row>
    <row r="269" spans="1:13" ht="12.75">
      <c r="A269" s="6">
        <v>1975</v>
      </c>
      <c r="B269" s="6" t="s">
        <v>1</v>
      </c>
      <c r="C269" s="7">
        <v>-0.6</v>
      </c>
      <c r="D269" s="7">
        <v>45.1</v>
      </c>
      <c r="E269" s="7">
        <v>42.7</v>
      </c>
      <c r="F269" s="7">
        <f t="shared" si="8"/>
        <v>2.3999999999999986</v>
      </c>
      <c r="G269" s="8">
        <v>22.24</v>
      </c>
      <c r="H269" s="8">
        <v>14.18</v>
      </c>
      <c r="I269" s="8">
        <f t="shared" si="9"/>
        <v>1.5684062059238364</v>
      </c>
      <c r="J269" s="10"/>
      <c r="M269" s="11"/>
    </row>
    <row r="270" spans="1:13" ht="12.75">
      <c r="A270" s="6">
        <v>1975</v>
      </c>
      <c r="B270" s="6" t="s">
        <v>2</v>
      </c>
      <c r="C270" s="7">
        <v>-0.7</v>
      </c>
      <c r="D270" s="7">
        <v>50.2</v>
      </c>
      <c r="E270" s="7">
        <v>50.1</v>
      </c>
      <c r="F270" s="7">
        <f t="shared" si="8"/>
        <v>0.10000000000000142</v>
      </c>
      <c r="G270" s="8">
        <v>21.12</v>
      </c>
      <c r="H270" s="8">
        <v>13.54</v>
      </c>
      <c r="I270" s="8">
        <f t="shared" si="9"/>
        <v>1.5598227474150665</v>
      </c>
      <c r="J270" s="10"/>
      <c r="M270" s="11"/>
    </row>
    <row r="271" spans="1:13" ht="12.75">
      <c r="A271" s="6">
        <v>1975</v>
      </c>
      <c r="B271" s="6" t="s">
        <v>3</v>
      </c>
      <c r="C271" s="7">
        <v>-0.8</v>
      </c>
      <c r="D271" s="7">
        <v>58.7</v>
      </c>
      <c r="E271" s="7">
        <v>59.1</v>
      </c>
      <c r="F271" s="7">
        <f t="shared" si="8"/>
        <v>-0.3999999999999986</v>
      </c>
      <c r="G271" s="8">
        <v>22.42</v>
      </c>
      <c r="H271" s="8">
        <v>13.21</v>
      </c>
      <c r="I271" s="8">
        <f t="shared" si="9"/>
        <v>1.6971990915972748</v>
      </c>
      <c r="J271" s="10"/>
      <c r="M271" s="11"/>
    </row>
    <row r="272" spans="1:13" ht="12.75">
      <c r="A272" s="6">
        <v>1975</v>
      </c>
      <c r="B272" s="6" t="s">
        <v>4</v>
      </c>
      <c r="C272" s="7">
        <v>-1</v>
      </c>
      <c r="D272" s="7">
        <v>68.3</v>
      </c>
      <c r="E272" s="7">
        <v>68.4</v>
      </c>
      <c r="F272" s="7">
        <f t="shared" si="8"/>
        <v>-0.10000000000000853</v>
      </c>
      <c r="G272" s="8">
        <v>12.29</v>
      </c>
      <c r="H272" s="8">
        <v>11.59</v>
      </c>
      <c r="I272" s="8">
        <f t="shared" si="9"/>
        <v>1.0603968938740294</v>
      </c>
      <c r="J272" s="10"/>
      <c r="M272" s="11"/>
    </row>
    <row r="273" spans="1:13" ht="12.75">
      <c r="A273" s="6">
        <v>1975</v>
      </c>
      <c r="B273" s="6" t="s">
        <v>5</v>
      </c>
      <c r="C273" s="7">
        <v>-1.1</v>
      </c>
      <c r="D273" s="7">
        <v>74.9</v>
      </c>
      <c r="E273" s="7">
        <v>74.9</v>
      </c>
      <c r="F273" s="7">
        <f t="shared" si="8"/>
        <v>0</v>
      </c>
      <c r="G273" s="8">
        <v>11.7</v>
      </c>
      <c r="H273" s="8">
        <v>11.31</v>
      </c>
      <c r="I273" s="8">
        <f t="shared" si="9"/>
        <v>1.0344827586206895</v>
      </c>
      <c r="J273" s="10"/>
      <c r="M273" s="11"/>
    </row>
    <row r="274" spans="1:13" ht="12.75">
      <c r="A274" s="6">
        <v>1975</v>
      </c>
      <c r="B274" s="6" t="s">
        <v>6</v>
      </c>
      <c r="C274" s="7">
        <v>-1.3</v>
      </c>
      <c r="D274" s="7">
        <v>77.8</v>
      </c>
      <c r="E274" s="7">
        <v>78.3</v>
      </c>
      <c r="F274" s="7">
        <f t="shared" si="8"/>
        <v>-0.5</v>
      </c>
      <c r="G274" s="8">
        <v>9.87</v>
      </c>
      <c r="H274" s="8">
        <v>10.45</v>
      </c>
      <c r="I274" s="8">
        <f t="shared" si="9"/>
        <v>0.9444976076555024</v>
      </c>
      <c r="J274" s="10"/>
      <c r="M274" s="11"/>
    </row>
    <row r="275" spans="1:13" ht="12.75">
      <c r="A275" s="6">
        <v>1975</v>
      </c>
      <c r="B275" s="6" t="s">
        <v>7</v>
      </c>
      <c r="C275" s="7">
        <v>-1.4</v>
      </c>
      <c r="D275" s="7">
        <v>75.2</v>
      </c>
      <c r="E275" s="7">
        <v>76.8</v>
      </c>
      <c r="F275" s="7">
        <f t="shared" si="8"/>
        <v>-1.5999999999999943</v>
      </c>
      <c r="G275" s="8">
        <v>13.07</v>
      </c>
      <c r="H275" s="8">
        <v>10.16</v>
      </c>
      <c r="I275" s="8">
        <f t="shared" si="9"/>
        <v>1.2864173228346456</v>
      </c>
      <c r="J275" s="10"/>
      <c r="M275" s="11"/>
    </row>
    <row r="276" spans="1:13" ht="12.75">
      <c r="A276" s="6">
        <v>1975</v>
      </c>
      <c r="B276" s="6" t="s">
        <v>8</v>
      </c>
      <c r="C276" s="7">
        <v>-1.6</v>
      </c>
      <c r="D276" s="7">
        <v>69.8</v>
      </c>
      <c r="E276" s="7">
        <v>70.5</v>
      </c>
      <c r="F276" s="7">
        <f t="shared" si="8"/>
        <v>-0.7000000000000028</v>
      </c>
      <c r="G276" s="8">
        <v>15.97</v>
      </c>
      <c r="H276" s="8">
        <v>8.49</v>
      </c>
      <c r="I276" s="8">
        <f t="shared" si="9"/>
        <v>1.8810365135453475</v>
      </c>
      <c r="J276" s="10"/>
      <c r="M276" s="11"/>
    </row>
    <row r="277" spans="1:13" ht="12.75">
      <c r="A277" s="6">
        <v>1975</v>
      </c>
      <c r="B277" s="6" t="s">
        <v>9</v>
      </c>
      <c r="C277" s="7">
        <v>-1.6</v>
      </c>
      <c r="D277" s="7">
        <v>60.8</v>
      </c>
      <c r="E277" s="7">
        <v>60.4</v>
      </c>
      <c r="F277" s="7">
        <f t="shared" si="8"/>
        <v>0.3999999999999986</v>
      </c>
      <c r="G277" s="8">
        <v>14.28</v>
      </c>
      <c r="H277" s="8">
        <v>8.71</v>
      </c>
      <c r="I277" s="8">
        <f t="shared" si="9"/>
        <v>1.639494833524684</v>
      </c>
      <c r="J277" s="10">
        <f>AVERAGE(F277:F281)</f>
        <v>2.5200000000000005</v>
      </c>
      <c r="M277" s="11"/>
    </row>
    <row r="278" spans="1:13" ht="12.75">
      <c r="A278" s="6">
        <v>1975</v>
      </c>
      <c r="B278" s="6" t="s">
        <v>10</v>
      </c>
      <c r="C278" s="7">
        <v>-1.7</v>
      </c>
      <c r="D278" s="7">
        <v>52.4</v>
      </c>
      <c r="E278" s="7">
        <v>49.9</v>
      </c>
      <c r="F278" s="7">
        <f t="shared" si="8"/>
        <v>2.5</v>
      </c>
      <c r="G278" s="8">
        <v>12.98</v>
      </c>
      <c r="H278" s="8">
        <v>10.07</v>
      </c>
      <c r="I278" s="8">
        <f t="shared" si="9"/>
        <v>1.2889771598808342</v>
      </c>
      <c r="J278" s="10"/>
      <c r="M278" s="11"/>
    </row>
    <row r="279" spans="1:13" ht="12.75">
      <c r="A279" s="6">
        <v>1975</v>
      </c>
      <c r="B279" s="6" t="s">
        <v>11</v>
      </c>
      <c r="C279" s="7">
        <v>-1.8</v>
      </c>
      <c r="D279" s="7">
        <v>43.8</v>
      </c>
      <c r="E279" s="7">
        <v>42.3</v>
      </c>
      <c r="F279" s="7">
        <f t="shared" si="8"/>
        <v>1.5</v>
      </c>
      <c r="G279" s="8">
        <v>11.23</v>
      </c>
      <c r="H279" s="8">
        <v>12.66</v>
      </c>
      <c r="I279" s="8">
        <f t="shared" si="9"/>
        <v>0.887045813586098</v>
      </c>
      <c r="J279" s="10"/>
      <c r="M279" s="11"/>
    </row>
    <row r="280" spans="1:13" ht="12.75">
      <c r="A280" s="6">
        <v>1976</v>
      </c>
      <c r="B280" s="6" t="s">
        <v>0</v>
      </c>
      <c r="C280" s="7">
        <v>-1.6</v>
      </c>
      <c r="D280" s="7">
        <v>43.2</v>
      </c>
      <c r="E280" s="7">
        <v>39.9</v>
      </c>
      <c r="F280" s="7">
        <f t="shared" si="8"/>
        <v>3.3000000000000043</v>
      </c>
      <c r="G280" s="8">
        <v>10.51</v>
      </c>
      <c r="H280" s="8">
        <v>13.63</v>
      </c>
      <c r="I280" s="8">
        <f t="shared" si="9"/>
        <v>0.7710931768158473</v>
      </c>
      <c r="J280" s="10"/>
      <c r="M280" s="11"/>
    </row>
    <row r="281" spans="1:13" ht="12.75">
      <c r="A281" s="6">
        <v>1976</v>
      </c>
      <c r="B281" s="6" t="s">
        <v>1</v>
      </c>
      <c r="C281" s="7">
        <v>-1.2</v>
      </c>
      <c r="D281" s="7">
        <v>47.6</v>
      </c>
      <c r="E281" s="7">
        <v>42.7</v>
      </c>
      <c r="F281" s="7">
        <f t="shared" si="8"/>
        <v>4.899999999999999</v>
      </c>
      <c r="G281" s="8">
        <v>11.71</v>
      </c>
      <c r="H281" s="8">
        <v>14.18</v>
      </c>
      <c r="I281" s="8">
        <f t="shared" si="9"/>
        <v>0.8258110014104373</v>
      </c>
      <c r="J281" s="10"/>
      <c r="M281" s="11"/>
    </row>
    <row r="282" spans="1:13" ht="12.75">
      <c r="A282" s="6">
        <v>1976</v>
      </c>
      <c r="B282" s="6" t="s">
        <v>2</v>
      </c>
      <c r="C282" s="7">
        <v>-0.9</v>
      </c>
      <c r="D282" s="7">
        <v>55.5</v>
      </c>
      <c r="E282" s="7">
        <v>50.1</v>
      </c>
      <c r="F282" s="7">
        <f t="shared" si="8"/>
        <v>5.399999999999999</v>
      </c>
      <c r="G282" s="8">
        <v>9.13</v>
      </c>
      <c r="H282" s="8">
        <v>13.54</v>
      </c>
      <c r="I282" s="8">
        <f t="shared" si="9"/>
        <v>0.6742983751846382</v>
      </c>
      <c r="J282" s="10"/>
      <c r="M282" s="11"/>
    </row>
    <row r="283" spans="1:13" ht="12.75">
      <c r="A283" s="6">
        <v>1976</v>
      </c>
      <c r="B283" s="6" t="s">
        <v>3</v>
      </c>
      <c r="C283" s="7">
        <v>-0.7</v>
      </c>
      <c r="D283" s="7">
        <v>59.9</v>
      </c>
      <c r="E283" s="7">
        <v>59.1</v>
      </c>
      <c r="F283" s="7">
        <f t="shared" si="8"/>
        <v>0.7999999999999972</v>
      </c>
      <c r="G283" s="8">
        <v>13.04</v>
      </c>
      <c r="H283" s="8">
        <v>13.21</v>
      </c>
      <c r="I283" s="8">
        <f t="shared" si="9"/>
        <v>0.987130961392884</v>
      </c>
      <c r="J283" s="10"/>
      <c r="M283" s="11"/>
    </row>
    <row r="284" spans="1:13" ht="12.75">
      <c r="A284" s="6">
        <v>1976</v>
      </c>
      <c r="B284" s="6" t="s">
        <v>4</v>
      </c>
      <c r="C284" s="7">
        <v>-0.5</v>
      </c>
      <c r="D284" s="7">
        <v>65.7</v>
      </c>
      <c r="E284" s="7">
        <v>68.4</v>
      </c>
      <c r="F284" s="7">
        <f t="shared" si="8"/>
        <v>-2.700000000000003</v>
      </c>
      <c r="G284" s="8">
        <v>12.44</v>
      </c>
      <c r="H284" s="8">
        <v>11.59</v>
      </c>
      <c r="I284" s="8">
        <f t="shared" si="9"/>
        <v>1.0733390854184641</v>
      </c>
      <c r="J284" s="10"/>
      <c r="M284" s="11"/>
    </row>
    <row r="285" spans="1:13" ht="12.75">
      <c r="A285" s="6">
        <v>1983</v>
      </c>
      <c r="B285" s="6" t="s">
        <v>8</v>
      </c>
      <c r="C285" s="7">
        <v>-0.5</v>
      </c>
      <c r="D285" s="7">
        <v>73.1</v>
      </c>
      <c r="E285" s="7">
        <v>70.3</v>
      </c>
      <c r="F285" s="7">
        <f t="shared" si="8"/>
        <v>2.799999999999997</v>
      </c>
      <c r="G285" s="8">
        <v>4.58</v>
      </c>
      <c r="H285" s="8">
        <v>9.69</v>
      </c>
      <c r="I285" s="8">
        <f t="shared" si="9"/>
        <v>0.4726522187822498</v>
      </c>
      <c r="J285" s="10">
        <f>AVERAGE(F285:F289)</f>
        <v>-0.7</v>
      </c>
      <c r="M285" s="11"/>
    </row>
    <row r="286" spans="1:13" ht="12.75">
      <c r="A286" s="6">
        <v>1983</v>
      </c>
      <c r="B286" s="6" t="s">
        <v>9</v>
      </c>
      <c r="C286" s="7">
        <v>-0.8</v>
      </c>
      <c r="D286" s="7">
        <v>62</v>
      </c>
      <c r="E286" s="7">
        <v>60.4</v>
      </c>
      <c r="F286" s="7">
        <f t="shared" si="8"/>
        <v>1.6000000000000014</v>
      </c>
      <c r="G286" s="8">
        <v>10.2</v>
      </c>
      <c r="H286" s="8">
        <v>9.81</v>
      </c>
      <c r="I286" s="8">
        <f t="shared" si="9"/>
        <v>1.039755351681957</v>
      </c>
      <c r="J286" s="10"/>
      <c r="M286" s="11"/>
    </row>
    <row r="287" spans="1:13" ht="12.75">
      <c r="A287" s="6">
        <v>1983</v>
      </c>
      <c r="B287" s="6" t="s">
        <v>10</v>
      </c>
      <c r="C287" s="7">
        <v>-0.9</v>
      </c>
      <c r="D287" s="7">
        <v>48.7</v>
      </c>
      <c r="E287" s="7">
        <v>49.9</v>
      </c>
      <c r="F287" s="7">
        <f t="shared" si="8"/>
        <v>-1.1999999999999957</v>
      </c>
      <c r="G287" s="8">
        <v>17.5</v>
      </c>
      <c r="H287" s="8">
        <v>10.73</v>
      </c>
      <c r="I287" s="8">
        <f t="shared" si="9"/>
        <v>1.6309412861136998</v>
      </c>
      <c r="J287" s="10"/>
      <c r="M287" s="11"/>
    </row>
    <row r="288" spans="1:13" ht="12.75">
      <c r="A288" s="6">
        <v>1983</v>
      </c>
      <c r="B288" s="6" t="s">
        <v>11</v>
      </c>
      <c r="C288" s="7">
        <v>-0.8</v>
      </c>
      <c r="D288" s="7">
        <v>38.5</v>
      </c>
      <c r="E288" s="7">
        <v>42.1</v>
      </c>
      <c r="F288" s="7">
        <f t="shared" si="8"/>
        <v>-3.6000000000000014</v>
      </c>
      <c r="G288" s="8">
        <v>16.52</v>
      </c>
      <c r="H288" s="8">
        <v>12.64</v>
      </c>
      <c r="I288" s="8">
        <f t="shared" si="9"/>
        <v>1.3069620253164556</v>
      </c>
      <c r="J288" s="10"/>
      <c r="M288" s="11"/>
    </row>
    <row r="289" spans="1:13" ht="12.75">
      <c r="A289" s="6">
        <v>1984</v>
      </c>
      <c r="B289" s="6" t="s">
        <v>0</v>
      </c>
      <c r="C289" s="7">
        <v>-0.5</v>
      </c>
      <c r="D289" s="7">
        <v>36.3</v>
      </c>
      <c r="E289" s="7">
        <v>39.4</v>
      </c>
      <c r="F289" s="7">
        <f t="shared" si="8"/>
        <v>-3.1000000000000014</v>
      </c>
      <c r="G289" s="8">
        <v>11.92</v>
      </c>
      <c r="H289" s="8">
        <v>13.15</v>
      </c>
      <c r="I289" s="8">
        <f t="shared" si="9"/>
        <v>0.9064638783269962</v>
      </c>
      <c r="J289" s="10"/>
      <c r="M289" s="11"/>
    </row>
    <row r="290" spans="1:13" ht="12.75">
      <c r="A290" s="6">
        <v>1984</v>
      </c>
      <c r="B290" s="6" t="s">
        <v>9</v>
      </c>
      <c r="C290" s="7">
        <v>-0.6</v>
      </c>
      <c r="D290" s="7">
        <v>60.4</v>
      </c>
      <c r="E290" s="7">
        <v>60.4</v>
      </c>
      <c r="F290" s="7">
        <f t="shared" si="8"/>
        <v>0</v>
      </c>
      <c r="G290" s="8">
        <v>13.17</v>
      </c>
      <c r="H290" s="8">
        <v>9.81</v>
      </c>
      <c r="I290" s="8">
        <f t="shared" si="9"/>
        <v>1.3425076452599387</v>
      </c>
      <c r="J290" s="10">
        <f>AVERAGE(F290:F294)</f>
        <v>-0.21999999999999886</v>
      </c>
      <c r="M290" s="11"/>
    </row>
    <row r="291" spans="1:13" ht="12.75">
      <c r="A291" s="6">
        <v>1984</v>
      </c>
      <c r="B291" s="6" t="s">
        <v>10</v>
      </c>
      <c r="C291" s="7">
        <v>-1</v>
      </c>
      <c r="D291" s="7">
        <v>54.2</v>
      </c>
      <c r="E291" s="7">
        <v>49.9</v>
      </c>
      <c r="F291" s="7">
        <f t="shared" si="8"/>
        <v>4.300000000000004</v>
      </c>
      <c r="G291" s="8">
        <v>14.58</v>
      </c>
      <c r="H291" s="8">
        <v>10.73</v>
      </c>
      <c r="I291" s="8">
        <f t="shared" si="9"/>
        <v>1.3588070829450138</v>
      </c>
      <c r="J291" s="10"/>
      <c r="M291" s="11"/>
    </row>
    <row r="292" spans="1:13" ht="12.75">
      <c r="A292" s="6">
        <v>1984</v>
      </c>
      <c r="B292" s="6" t="s">
        <v>11</v>
      </c>
      <c r="C292" s="7">
        <v>-1.1</v>
      </c>
      <c r="D292" s="7">
        <v>41.1</v>
      </c>
      <c r="E292" s="7">
        <v>42.1</v>
      </c>
      <c r="F292" s="7">
        <f t="shared" si="8"/>
        <v>-1</v>
      </c>
      <c r="G292" s="8">
        <v>11.6</v>
      </c>
      <c r="H292" s="8">
        <v>12.64</v>
      </c>
      <c r="I292" s="8">
        <f t="shared" si="9"/>
        <v>0.9177215189873417</v>
      </c>
      <c r="J292" s="10"/>
      <c r="M292" s="11"/>
    </row>
    <row r="293" spans="1:13" ht="12.75">
      <c r="A293" s="6">
        <v>1985</v>
      </c>
      <c r="B293" s="6" t="s">
        <v>0</v>
      </c>
      <c r="C293" s="7">
        <v>-1</v>
      </c>
      <c r="D293" s="7">
        <v>38</v>
      </c>
      <c r="E293" s="7">
        <v>39.4</v>
      </c>
      <c r="F293" s="7">
        <f t="shared" si="8"/>
        <v>-1.3999999999999986</v>
      </c>
      <c r="G293" s="8">
        <v>8.7</v>
      </c>
      <c r="H293" s="8">
        <v>13.15</v>
      </c>
      <c r="I293" s="8">
        <f t="shared" si="9"/>
        <v>0.6615969581749048</v>
      </c>
      <c r="J293" s="10"/>
      <c r="M293" s="11"/>
    </row>
    <row r="294" spans="1:13" ht="12.75">
      <c r="A294" s="6">
        <v>1985</v>
      </c>
      <c r="B294" s="6" t="s">
        <v>1</v>
      </c>
      <c r="C294" s="7">
        <v>-0.8</v>
      </c>
      <c r="D294" s="7">
        <v>39.2</v>
      </c>
      <c r="E294" s="7">
        <v>42.2</v>
      </c>
      <c r="F294" s="7">
        <f t="shared" si="8"/>
        <v>-3</v>
      </c>
      <c r="G294" s="8">
        <v>9.02</v>
      </c>
      <c r="H294" s="8">
        <v>14.1</v>
      </c>
      <c r="I294" s="8">
        <f t="shared" si="9"/>
        <v>0.6397163120567376</v>
      </c>
      <c r="J294" s="10"/>
      <c r="M294" s="11"/>
    </row>
    <row r="295" spans="1:13" ht="12.75">
      <c r="A295" s="6">
        <v>1985</v>
      </c>
      <c r="B295" s="6" t="s">
        <v>2</v>
      </c>
      <c r="C295" s="7">
        <v>-0.8</v>
      </c>
      <c r="D295" s="7">
        <v>50.8</v>
      </c>
      <c r="E295" s="7">
        <v>49.9</v>
      </c>
      <c r="F295" s="7">
        <f t="shared" si="8"/>
        <v>0.8999999999999986</v>
      </c>
      <c r="G295" s="8">
        <v>8.91</v>
      </c>
      <c r="H295" s="8">
        <v>14.08</v>
      </c>
      <c r="I295" s="8">
        <f t="shared" si="9"/>
        <v>0.6328125</v>
      </c>
      <c r="J295" s="10"/>
      <c r="M295" s="11"/>
    </row>
    <row r="296" spans="1:13" ht="12.75">
      <c r="A296" s="6">
        <v>1985</v>
      </c>
      <c r="B296" s="6" t="s">
        <v>3</v>
      </c>
      <c r="C296" s="7">
        <v>-0.8</v>
      </c>
      <c r="D296" s="7">
        <v>61.1</v>
      </c>
      <c r="E296" s="7">
        <v>58.9</v>
      </c>
      <c r="F296" s="7">
        <f t="shared" si="8"/>
        <v>2.200000000000003</v>
      </c>
      <c r="G296" s="8">
        <v>8.26</v>
      </c>
      <c r="H296" s="8">
        <v>14.61</v>
      </c>
      <c r="I296" s="8">
        <f t="shared" si="9"/>
        <v>0.5653661875427789</v>
      </c>
      <c r="J296" s="10"/>
      <c r="M296" s="11"/>
    </row>
    <row r="297" spans="1:13" ht="12.75">
      <c r="A297" s="6">
        <v>1985</v>
      </c>
      <c r="B297" s="6" t="s">
        <v>4</v>
      </c>
      <c r="C297" s="7">
        <v>-0.7</v>
      </c>
      <c r="D297" s="7">
        <v>68.6</v>
      </c>
      <c r="E297" s="7">
        <v>67.8</v>
      </c>
      <c r="F297" s="7">
        <f t="shared" si="8"/>
        <v>0.7999999999999972</v>
      </c>
      <c r="G297" s="8">
        <v>7.09</v>
      </c>
      <c r="H297" s="8">
        <v>12.73</v>
      </c>
      <c r="I297" s="8">
        <f t="shared" si="9"/>
        <v>0.5569520816967792</v>
      </c>
      <c r="J297" s="10"/>
      <c r="M297" s="11"/>
    </row>
    <row r="298" spans="1:13" ht="12.75">
      <c r="A298" s="6">
        <v>1985</v>
      </c>
      <c r="B298" s="6" t="s">
        <v>5</v>
      </c>
      <c r="C298" s="7">
        <v>-0.5</v>
      </c>
      <c r="D298" s="7">
        <v>74.7</v>
      </c>
      <c r="E298" s="7">
        <v>74.4</v>
      </c>
      <c r="F298" s="7">
        <f t="shared" si="8"/>
        <v>0.29999999999999716</v>
      </c>
      <c r="G298" s="8">
        <v>6.18</v>
      </c>
      <c r="H298" s="8">
        <v>12.08</v>
      </c>
      <c r="I298" s="8">
        <f t="shared" si="9"/>
        <v>0.5115894039735099</v>
      </c>
      <c r="J298" s="10"/>
      <c r="M298" s="11"/>
    </row>
    <row r="299" spans="1:13" ht="12.75">
      <c r="A299" s="6">
        <v>1988</v>
      </c>
      <c r="B299" s="6" t="s">
        <v>4</v>
      </c>
      <c r="C299" s="7">
        <v>-0.8</v>
      </c>
      <c r="D299" s="7">
        <v>67.2</v>
      </c>
      <c r="E299" s="7">
        <v>67.8</v>
      </c>
      <c r="F299" s="7">
        <f t="shared" si="8"/>
        <v>-0.5999999999999943</v>
      </c>
      <c r="G299" s="8">
        <v>4.4</v>
      </c>
      <c r="H299" s="8">
        <v>12.73</v>
      </c>
      <c r="I299" s="8">
        <f t="shared" si="9"/>
        <v>0.34564021995286726</v>
      </c>
      <c r="J299" s="10"/>
      <c r="M299" s="11"/>
    </row>
    <row r="300" spans="1:13" ht="12.75">
      <c r="A300" s="6">
        <v>1988</v>
      </c>
      <c r="B300" s="6" t="s">
        <v>5</v>
      </c>
      <c r="C300" s="7">
        <v>-1.2</v>
      </c>
      <c r="D300" s="7">
        <v>75.3</v>
      </c>
      <c r="E300" s="7">
        <v>74.4</v>
      </c>
      <c r="F300" s="7">
        <f t="shared" si="8"/>
        <v>0.8999999999999915</v>
      </c>
      <c r="G300" s="8">
        <v>5.57</v>
      </c>
      <c r="H300" s="8">
        <v>12.08</v>
      </c>
      <c r="I300" s="8">
        <f t="shared" si="9"/>
        <v>0.4610927152317881</v>
      </c>
      <c r="J300" s="10"/>
      <c r="M300" s="11"/>
    </row>
    <row r="301" spans="1:13" ht="12.75">
      <c r="A301" s="6">
        <v>1988</v>
      </c>
      <c r="B301" s="6" t="s">
        <v>6</v>
      </c>
      <c r="C301" s="7">
        <v>-1.2</v>
      </c>
      <c r="D301" s="7">
        <v>80.2</v>
      </c>
      <c r="E301" s="7">
        <v>77.9</v>
      </c>
      <c r="F301" s="7">
        <f t="shared" si="8"/>
        <v>2.299999999999997</v>
      </c>
      <c r="G301" s="8">
        <v>6.1</v>
      </c>
      <c r="H301" s="8">
        <v>10.92</v>
      </c>
      <c r="I301" s="8">
        <f t="shared" si="9"/>
        <v>0.5586080586080586</v>
      </c>
      <c r="J301" s="10"/>
      <c r="M301" s="11"/>
    </row>
    <row r="302" spans="1:13" ht="12.75">
      <c r="A302" s="6">
        <v>1988</v>
      </c>
      <c r="B302" s="6" t="s">
        <v>7</v>
      </c>
      <c r="C302" s="7">
        <v>-1.1</v>
      </c>
      <c r="D302" s="7">
        <v>78.7</v>
      </c>
      <c r="E302" s="7">
        <v>76.7</v>
      </c>
      <c r="F302" s="7">
        <f t="shared" si="8"/>
        <v>2</v>
      </c>
      <c r="G302" s="8">
        <v>8.1</v>
      </c>
      <c r="H302" s="8">
        <v>10.93</v>
      </c>
      <c r="I302" s="8">
        <f t="shared" si="9"/>
        <v>0.7410795974382434</v>
      </c>
      <c r="J302" s="10"/>
      <c r="M302" s="11"/>
    </row>
    <row r="303" spans="1:13" ht="12.75">
      <c r="A303" s="6">
        <v>1988</v>
      </c>
      <c r="B303" s="6" t="s">
        <v>8</v>
      </c>
      <c r="C303" s="7">
        <v>-1.3</v>
      </c>
      <c r="D303" s="7">
        <v>69.6</v>
      </c>
      <c r="E303" s="7">
        <v>70.3</v>
      </c>
      <c r="F303" s="7">
        <f t="shared" si="8"/>
        <v>-0.7000000000000028</v>
      </c>
      <c r="G303" s="8">
        <v>6.38</v>
      </c>
      <c r="H303" s="8">
        <v>9.69</v>
      </c>
      <c r="I303" s="8">
        <f t="shared" si="9"/>
        <v>0.6584107327141383</v>
      </c>
      <c r="J303" s="10">
        <f>AVERAGE(F303:F307)</f>
        <v>0.8600000000000009</v>
      </c>
      <c r="M303" s="11"/>
    </row>
    <row r="304" spans="1:13" ht="12.75">
      <c r="A304" s="6">
        <v>1988</v>
      </c>
      <c r="B304" s="6" t="s">
        <v>9</v>
      </c>
      <c r="C304" s="7">
        <v>-1.6</v>
      </c>
      <c r="D304" s="7">
        <v>59.3</v>
      </c>
      <c r="E304" s="7">
        <v>60.4</v>
      </c>
      <c r="F304" s="7">
        <f t="shared" si="8"/>
        <v>-1.1000000000000014</v>
      </c>
      <c r="G304" s="8">
        <v>9.48</v>
      </c>
      <c r="H304" s="8">
        <v>9.81</v>
      </c>
      <c r="I304" s="8">
        <f t="shared" si="9"/>
        <v>0.9663608562691132</v>
      </c>
      <c r="J304" s="10"/>
      <c r="M304" s="11"/>
    </row>
    <row r="305" spans="1:13" ht="12.75">
      <c r="A305" s="6">
        <v>1988</v>
      </c>
      <c r="B305" s="6" t="s">
        <v>10</v>
      </c>
      <c r="C305" s="7">
        <v>-1.9</v>
      </c>
      <c r="D305" s="7">
        <v>49.2</v>
      </c>
      <c r="E305" s="7">
        <v>49.9</v>
      </c>
      <c r="F305" s="7">
        <f t="shared" si="8"/>
        <v>-0.6999999999999957</v>
      </c>
      <c r="G305" s="8">
        <v>10.98</v>
      </c>
      <c r="H305" s="8">
        <v>10.73</v>
      </c>
      <c r="I305" s="8">
        <f t="shared" si="9"/>
        <v>1.0232991612301958</v>
      </c>
      <c r="J305" s="10"/>
      <c r="M305" s="11"/>
    </row>
    <row r="306" spans="1:13" ht="12.75">
      <c r="A306" s="6">
        <v>1988</v>
      </c>
      <c r="B306" s="6" t="s">
        <v>11</v>
      </c>
      <c r="C306" s="7">
        <v>-1.9</v>
      </c>
      <c r="D306" s="7">
        <v>46.1</v>
      </c>
      <c r="E306" s="7">
        <v>42.1</v>
      </c>
      <c r="F306" s="7">
        <f t="shared" si="8"/>
        <v>4</v>
      </c>
      <c r="G306" s="8">
        <v>13.96</v>
      </c>
      <c r="H306" s="8">
        <v>12.64</v>
      </c>
      <c r="I306" s="8">
        <f t="shared" si="9"/>
        <v>1.1044303797468356</v>
      </c>
      <c r="J306" s="10"/>
      <c r="M306" s="11"/>
    </row>
    <row r="307" spans="1:13" ht="12.75">
      <c r="A307" s="6">
        <v>1989</v>
      </c>
      <c r="B307" s="6" t="s">
        <v>0</v>
      </c>
      <c r="C307" s="7">
        <v>-1.7</v>
      </c>
      <c r="D307" s="7">
        <v>42.2</v>
      </c>
      <c r="E307" s="7">
        <v>39.4</v>
      </c>
      <c r="F307" s="7">
        <f t="shared" si="8"/>
        <v>2.8000000000000043</v>
      </c>
      <c r="G307" s="8">
        <v>17.83</v>
      </c>
      <c r="H307" s="8">
        <v>13.15</v>
      </c>
      <c r="I307" s="8">
        <f t="shared" si="9"/>
        <v>1.3558935361216728</v>
      </c>
      <c r="J307" s="10"/>
      <c r="M307" s="11"/>
    </row>
    <row r="308" spans="1:13" ht="12.75">
      <c r="A308" s="6">
        <v>1989</v>
      </c>
      <c r="B308" s="6" t="s">
        <v>1</v>
      </c>
      <c r="C308" s="7">
        <v>-1.5</v>
      </c>
      <c r="D308" s="7">
        <v>45.7</v>
      </c>
      <c r="E308" s="7">
        <v>42.2</v>
      </c>
      <c r="F308" s="7">
        <f t="shared" si="8"/>
        <v>3.5</v>
      </c>
      <c r="G308" s="8">
        <v>19</v>
      </c>
      <c r="H308" s="8">
        <v>14.1</v>
      </c>
      <c r="I308" s="8">
        <f t="shared" si="9"/>
        <v>1.3475177304964538</v>
      </c>
      <c r="J308" s="10"/>
      <c r="M308" s="11"/>
    </row>
    <row r="309" spans="1:13" ht="12.75">
      <c r="A309" s="6">
        <v>1989</v>
      </c>
      <c r="B309" s="6" t="s">
        <v>2</v>
      </c>
      <c r="C309" s="7">
        <v>-1.1</v>
      </c>
      <c r="D309" s="7">
        <v>50.6</v>
      </c>
      <c r="E309" s="7">
        <v>49.9</v>
      </c>
      <c r="F309" s="7">
        <f t="shared" si="8"/>
        <v>0.7000000000000028</v>
      </c>
      <c r="G309" s="8">
        <v>17.35</v>
      </c>
      <c r="H309" s="8">
        <v>14.08</v>
      </c>
      <c r="I309" s="8">
        <f t="shared" si="9"/>
        <v>1.2322443181818183</v>
      </c>
      <c r="J309" s="10"/>
      <c r="M309" s="11"/>
    </row>
    <row r="310" spans="1:13" ht="12.75">
      <c r="A310" s="6">
        <v>1989</v>
      </c>
      <c r="B310" s="6" t="s">
        <v>3</v>
      </c>
      <c r="C310" s="7">
        <v>-0.9</v>
      </c>
      <c r="D310" s="7">
        <v>59.2</v>
      </c>
      <c r="E310" s="7">
        <v>58.9</v>
      </c>
      <c r="F310" s="7">
        <f t="shared" si="8"/>
        <v>0.30000000000000426</v>
      </c>
      <c r="G310" s="8">
        <v>12.6</v>
      </c>
      <c r="H310" s="8">
        <v>14.61</v>
      </c>
      <c r="I310" s="8">
        <f t="shared" si="9"/>
        <v>0.8624229979466119</v>
      </c>
      <c r="J310" s="10"/>
      <c r="M310" s="11"/>
    </row>
    <row r="311" spans="1:13" ht="12.75">
      <c r="A311" s="6">
        <v>1989</v>
      </c>
      <c r="B311" s="6" t="s">
        <v>4</v>
      </c>
      <c r="C311" s="7">
        <v>-0.6</v>
      </c>
      <c r="D311" s="7">
        <v>66.5</v>
      </c>
      <c r="E311" s="7">
        <v>67.8</v>
      </c>
      <c r="F311" s="7">
        <f t="shared" si="8"/>
        <v>-1.2999999999999972</v>
      </c>
      <c r="G311" s="8">
        <v>15.16</v>
      </c>
      <c r="H311" s="8">
        <v>12.73</v>
      </c>
      <c r="I311" s="8">
        <f t="shared" si="9"/>
        <v>1.1908876669285153</v>
      </c>
      <c r="J311" s="10"/>
      <c r="M311" s="11"/>
    </row>
    <row r="312" spans="1:13" ht="12.75">
      <c r="A312" s="6">
        <v>1995</v>
      </c>
      <c r="B312" s="6" t="s">
        <v>8</v>
      </c>
      <c r="C312" s="7">
        <v>-0.5</v>
      </c>
      <c r="D312" s="7">
        <v>71.3</v>
      </c>
      <c r="E312" s="7">
        <v>70.1</v>
      </c>
      <c r="F312" s="7">
        <f t="shared" si="8"/>
        <v>1.2000000000000028</v>
      </c>
      <c r="G312" s="8">
        <v>11.14</v>
      </c>
      <c r="H312" s="8">
        <v>9.54</v>
      </c>
      <c r="I312" s="8">
        <f t="shared" si="9"/>
        <v>1.167714884696017</v>
      </c>
      <c r="J312" s="10"/>
      <c r="M312" s="11"/>
    </row>
    <row r="313" spans="1:13" ht="12.75">
      <c r="A313" s="6">
        <v>1995</v>
      </c>
      <c r="B313" s="6" t="s">
        <v>9</v>
      </c>
      <c r="C313" s="7">
        <v>-0.6</v>
      </c>
      <c r="D313" s="7">
        <v>58.2</v>
      </c>
      <c r="E313" s="7">
        <v>60.7</v>
      </c>
      <c r="F313" s="7">
        <f t="shared" si="8"/>
        <v>-2.5</v>
      </c>
      <c r="G313" s="8">
        <v>12.22</v>
      </c>
      <c r="H313" s="8">
        <v>10.2</v>
      </c>
      <c r="I313" s="8">
        <f t="shared" si="9"/>
        <v>1.1980392156862747</v>
      </c>
      <c r="J313" s="10">
        <f>AVERAGE(F313:F317)</f>
        <v>-1.8200000000000003</v>
      </c>
      <c r="M313" s="11"/>
    </row>
    <row r="314" spans="1:13" ht="12.75">
      <c r="A314" s="6">
        <v>1995</v>
      </c>
      <c r="B314" s="6" t="s">
        <v>10</v>
      </c>
      <c r="C314" s="7">
        <v>-0.7</v>
      </c>
      <c r="D314" s="7">
        <v>47.9</v>
      </c>
      <c r="E314" s="7">
        <v>50.3</v>
      </c>
      <c r="F314" s="7">
        <f t="shared" si="8"/>
        <v>-2.3999999999999986</v>
      </c>
      <c r="G314" s="8">
        <v>14.02</v>
      </c>
      <c r="H314" s="8">
        <v>11.35</v>
      </c>
      <c r="I314" s="8">
        <f t="shared" si="9"/>
        <v>1.2352422907488987</v>
      </c>
      <c r="J314" s="10"/>
      <c r="M314" s="11"/>
    </row>
    <row r="315" spans="1:13" ht="12.75">
      <c r="A315" s="6">
        <v>1995</v>
      </c>
      <c r="B315" s="6" t="s">
        <v>11</v>
      </c>
      <c r="C315" s="7">
        <v>-0.8</v>
      </c>
      <c r="D315" s="7">
        <v>39.9</v>
      </c>
      <c r="E315" s="7">
        <v>42.1</v>
      </c>
      <c r="F315" s="7">
        <f t="shared" si="8"/>
        <v>-2.200000000000003</v>
      </c>
      <c r="G315" s="8">
        <v>13.11</v>
      </c>
      <c r="H315" s="8">
        <v>12.31</v>
      </c>
      <c r="I315" s="8">
        <f t="shared" si="9"/>
        <v>1.0649878147847278</v>
      </c>
      <c r="J315" s="10"/>
      <c r="M315" s="11"/>
    </row>
    <row r="316" spans="1:13" ht="12.75">
      <c r="A316" s="6">
        <v>1996</v>
      </c>
      <c r="B316" s="6" t="s">
        <v>0</v>
      </c>
      <c r="C316" s="7">
        <v>-0.8</v>
      </c>
      <c r="D316" s="7">
        <v>38.8</v>
      </c>
      <c r="E316" s="7">
        <v>39</v>
      </c>
      <c r="F316" s="7">
        <f t="shared" si="8"/>
        <v>-0.20000000000000284</v>
      </c>
      <c r="G316" s="8">
        <v>12.84</v>
      </c>
      <c r="H316" s="8">
        <v>12</v>
      </c>
      <c r="I316" s="8">
        <f t="shared" si="9"/>
        <v>1.07</v>
      </c>
      <c r="J316" s="10"/>
      <c r="M316" s="11"/>
    </row>
    <row r="317" spans="1:13" ht="12.75">
      <c r="A317" s="6">
        <v>1996</v>
      </c>
      <c r="B317" s="6" t="s">
        <v>1</v>
      </c>
      <c r="C317" s="7">
        <v>-0.7</v>
      </c>
      <c r="D317" s="7">
        <v>40.5</v>
      </c>
      <c r="E317" s="7">
        <v>42.3</v>
      </c>
      <c r="F317" s="7">
        <f t="shared" si="8"/>
        <v>-1.7999999999999972</v>
      </c>
      <c r="G317" s="8">
        <v>10.07</v>
      </c>
      <c r="H317" s="8">
        <v>12.24</v>
      </c>
      <c r="I317" s="8">
        <f t="shared" si="9"/>
        <v>0.8227124183006536</v>
      </c>
      <c r="J317" s="10"/>
      <c r="M317" s="11"/>
    </row>
    <row r="318" spans="1:13" ht="12.75">
      <c r="A318" s="6">
        <v>1996</v>
      </c>
      <c r="B318" s="6" t="s">
        <v>2</v>
      </c>
      <c r="C318" s="7">
        <v>-0.5</v>
      </c>
      <c r="D318" s="7">
        <v>47</v>
      </c>
      <c r="E318" s="7">
        <v>50.2</v>
      </c>
      <c r="F318" s="7">
        <f t="shared" si="8"/>
        <v>-3.200000000000003</v>
      </c>
      <c r="G318" s="8">
        <v>7.87</v>
      </c>
      <c r="H318" s="8">
        <v>13.03</v>
      </c>
      <c r="I318" s="8">
        <f t="shared" si="9"/>
        <v>0.6039907904834997</v>
      </c>
      <c r="J318" s="10"/>
      <c r="M318" s="11"/>
    </row>
    <row r="319" spans="1:13" ht="12.75">
      <c r="A319" s="6">
        <v>1998</v>
      </c>
      <c r="B319" s="6" t="s">
        <v>6</v>
      </c>
      <c r="C319" s="7">
        <v>-0.8</v>
      </c>
      <c r="D319" s="7">
        <v>78.8</v>
      </c>
      <c r="E319" s="7">
        <v>77.7</v>
      </c>
      <c r="F319" s="7">
        <f t="shared" si="8"/>
        <v>1.0999999999999943</v>
      </c>
      <c r="G319" s="8">
        <v>19.51</v>
      </c>
      <c r="H319" s="8">
        <v>11</v>
      </c>
      <c r="I319" s="8">
        <f t="shared" si="9"/>
        <v>1.7736363636363637</v>
      </c>
      <c r="J319" s="10"/>
      <c r="M319" s="11"/>
    </row>
    <row r="320" spans="1:13" ht="12.75">
      <c r="A320" s="6">
        <v>1998</v>
      </c>
      <c r="B320" s="6" t="s">
        <v>7</v>
      </c>
      <c r="C320" s="7">
        <v>-1</v>
      </c>
      <c r="D320" s="7">
        <v>78.6</v>
      </c>
      <c r="E320" s="7">
        <v>76.5</v>
      </c>
      <c r="F320" s="7">
        <f t="shared" si="8"/>
        <v>2.0999999999999943</v>
      </c>
      <c r="G320" s="8">
        <v>8.95</v>
      </c>
      <c r="H320" s="8">
        <v>10.89</v>
      </c>
      <c r="I320" s="8">
        <f t="shared" si="9"/>
        <v>0.8218549127640036</v>
      </c>
      <c r="J320" s="10"/>
      <c r="M320" s="11"/>
    </row>
    <row r="321" spans="1:13" ht="12.75">
      <c r="A321" s="6">
        <v>1998</v>
      </c>
      <c r="B321" s="6" t="s">
        <v>8</v>
      </c>
      <c r="C321" s="7">
        <v>-1.1</v>
      </c>
      <c r="D321" s="7">
        <v>73.2</v>
      </c>
      <c r="E321" s="7">
        <v>70.1</v>
      </c>
      <c r="F321" s="7">
        <f t="shared" si="8"/>
        <v>3.1000000000000085</v>
      </c>
      <c r="G321" s="8">
        <v>5.91</v>
      </c>
      <c r="H321" s="8">
        <v>9.54</v>
      </c>
      <c r="I321" s="8">
        <f t="shared" si="9"/>
        <v>0.619496855345912</v>
      </c>
      <c r="J321" s="10"/>
      <c r="M321" s="11"/>
    </row>
    <row r="322" spans="1:13" ht="12.75">
      <c r="A322" s="6">
        <v>1998</v>
      </c>
      <c r="B322" s="6" t="s">
        <v>9</v>
      </c>
      <c r="C322" s="7">
        <v>-1.1</v>
      </c>
      <c r="D322" s="7">
        <v>64.3</v>
      </c>
      <c r="E322" s="7">
        <v>60.7</v>
      </c>
      <c r="F322" s="7">
        <f aca="true" t="shared" si="10" ref="F322:F347">D322-E322</f>
        <v>3.5999999999999943</v>
      </c>
      <c r="G322" s="8">
        <v>4.28</v>
      </c>
      <c r="H322" s="8">
        <v>10.2</v>
      </c>
      <c r="I322" s="8">
        <f aca="true" t="shared" si="11" ref="I322:I347">G322/H322</f>
        <v>0.41960784313725497</v>
      </c>
      <c r="J322" s="10"/>
      <c r="M322" s="11"/>
    </row>
    <row r="323" spans="1:13" ht="12.75">
      <c r="A323" s="6">
        <v>1998</v>
      </c>
      <c r="B323" s="6" t="s">
        <v>10</v>
      </c>
      <c r="C323" s="7">
        <v>-1.3</v>
      </c>
      <c r="D323" s="7">
        <v>52.9</v>
      </c>
      <c r="E323" s="7">
        <v>50.3</v>
      </c>
      <c r="F323" s="7">
        <f t="shared" si="10"/>
        <v>2.6000000000000014</v>
      </c>
      <c r="G323" s="8">
        <v>9.42</v>
      </c>
      <c r="H323" s="8">
        <v>11.35</v>
      </c>
      <c r="I323" s="8">
        <f t="shared" si="11"/>
        <v>0.8299559471365638</v>
      </c>
      <c r="J323" s="10">
        <f>AVERAGE(F323:F327)</f>
        <v>2.9200000000000004</v>
      </c>
      <c r="M323" s="11"/>
    </row>
    <row r="324" spans="1:13" ht="12.75">
      <c r="A324" s="6">
        <v>1998</v>
      </c>
      <c r="B324" s="6" t="s">
        <v>11</v>
      </c>
      <c r="C324" s="7">
        <v>-1.5</v>
      </c>
      <c r="D324" s="7">
        <v>45.9</v>
      </c>
      <c r="E324" s="7">
        <v>42.1</v>
      </c>
      <c r="F324" s="7">
        <f t="shared" si="10"/>
        <v>3.799999999999997</v>
      </c>
      <c r="G324" s="8">
        <v>17.11</v>
      </c>
      <c r="H324" s="8">
        <v>12.31</v>
      </c>
      <c r="I324" s="8">
        <f t="shared" si="11"/>
        <v>1.3899268887083671</v>
      </c>
      <c r="J324" s="10"/>
      <c r="M324" s="11"/>
    </row>
    <row r="325" spans="1:13" ht="12.75">
      <c r="A325" s="6">
        <v>1999</v>
      </c>
      <c r="B325" s="6" t="s">
        <v>0</v>
      </c>
      <c r="C325" s="7">
        <v>-1.6</v>
      </c>
      <c r="D325" s="7">
        <v>43.7</v>
      </c>
      <c r="E325" s="7">
        <v>39</v>
      </c>
      <c r="F325" s="7">
        <f t="shared" si="10"/>
        <v>4.700000000000003</v>
      </c>
      <c r="G325" s="8">
        <v>18.14</v>
      </c>
      <c r="H325" s="8">
        <v>12</v>
      </c>
      <c r="I325" s="8">
        <f t="shared" si="11"/>
        <v>1.5116666666666667</v>
      </c>
      <c r="J325" s="10"/>
      <c r="M325" s="11"/>
    </row>
    <row r="326" spans="1:13" ht="12.75">
      <c r="A326" s="6">
        <v>1999</v>
      </c>
      <c r="B326" s="6" t="s">
        <v>1</v>
      </c>
      <c r="C326" s="7">
        <v>-1.2</v>
      </c>
      <c r="D326" s="7">
        <v>44.6</v>
      </c>
      <c r="E326" s="7">
        <v>42.3</v>
      </c>
      <c r="F326" s="7">
        <f t="shared" si="10"/>
        <v>2.3000000000000043</v>
      </c>
      <c r="G326" s="8">
        <v>15.88</v>
      </c>
      <c r="H326" s="8">
        <v>12.24</v>
      </c>
      <c r="I326" s="8">
        <f t="shared" si="11"/>
        <v>1.2973856209150327</v>
      </c>
      <c r="J326" s="10"/>
      <c r="M326" s="11"/>
    </row>
    <row r="327" spans="1:13" ht="12.75">
      <c r="A327" s="6">
        <v>1999</v>
      </c>
      <c r="B327" s="6" t="s">
        <v>2</v>
      </c>
      <c r="C327" s="7">
        <v>-0.9</v>
      </c>
      <c r="D327" s="7">
        <v>51.4</v>
      </c>
      <c r="E327" s="7">
        <v>50.2</v>
      </c>
      <c r="F327" s="7">
        <f t="shared" si="10"/>
        <v>1.1999999999999957</v>
      </c>
      <c r="G327" s="8">
        <v>8.89</v>
      </c>
      <c r="H327" s="8">
        <v>13.03</v>
      </c>
      <c r="I327" s="8">
        <f t="shared" si="11"/>
        <v>0.6822716807367614</v>
      </c>
      <c r="J327" s="10"/>
      <c r="M327" s="11"/>
    </row>
    <row r="328" spans="1:13" ht="12.75">
      <c r="A328" s="6">
        <v>1999</v>
      </c>
      <c r="B328" s="6" t="s">
        <v>3</v>
      </c>
      <c r="C328" s="7">
        <v>-0.7</v>
      </c>
      <c r="D328" s="7">
        <v>58.5</v>
      </c>
      <c r="E328" s="7">
        <v>59</v>
      </c>
      <c r="F328" s="7">
        <f t="shared" si="10"/>
        <v>-0.5</v>
      </c>
      <c r="G328" s="8">
        <v>10.91</v>
      </c>
      <c r="H328" s="8">
        <v>14.1</v>
      </c>
      <c r="I328" s="8">
        <f t="shared" si="11"/>
        <v>0.773758865248227</v>
      </c>
      <c r="J328" s="10"/>
      <c r="M328" s="11"/>
    </row>
    <row r="329" spans="1:13" ht="12.75">
      <c r="A329" s="6">
        <v>1999</v>
      </c>
      <c r="B329" s="6" t="s">
        <v>4</v>
      </c>
      <c r="C329" s="7">
        <v>-0.8</v>
      </c>
      <c r="D329" s="7">
        <v>68.9</v>
      </c>
      <c r="E329" s="7">
        <v>67.5</v>
      </c>
      <c r="F329" s="7">
        <f t="shared" si="10"/>
        <v>1.4000000000000057</v>
      </c>
      <c r="G329" s="8">
        <v>10.2</v>
      </c>
      <c r="H329" s="8">
        <v>12.82</v>
      </c>
      <c r="I329" s="8">
        <f t="shared" si="11"/>
        <v>0.7956318252730108</v>
      </c>
      <c r="J329" s="10"/>
      <c r="M329" s="11"/>
    </row>
    <row r="330" spans="1:13" ht="12.75">
      <c r="A330" s="6">
        <v>1999</v>
      </c>
      <c r="B330" s="6" t="s">
        <v>5</v>
      </c>
      <c r="C330" s="7">
        <v>-0.8</v>
      </c>
      <c r="D330" s="7">
        <v>75.3</v>
      </c>
      <c r="E330" s="7">
        <v>74.2</v>
      </c>
      <c r="F330" s="7">
        <f t="shared" si="10"/>
        <v>1.0999999999999943</v>
      </c>
      <c r="G330" s="8">
        <v>11.1</v>
      </c>
      <c r="H330" s="8">
        <v>12.42</v>
      </c>
      <c r="I330" s="8">
        <f t="shared" si="11"/>
        <v>0.893719806763285</v>
      </c>
      <c r="J330" s="10"/>
      <c r="M330" s="11"/>
    </row>
    <row r="331" spans="1:13" ht="12.75">
      <c r="A331" s="6">
        <v>1999</v>
      </c>
      <c r="B331" s="6" t="s">
        <v>6</v>
      </c>
      <c r="C331" s="7">
        <v>-0.9</v>
      </c>
      <c r="D331" s="7">
        <v>79.3</v>
      </c>
      <c r="E331" s="7">
        <v>77.7</v>
      </c>
      <c r="F331" s="7">
        <f t="shared" si="10"/>
        <v>1.5999999999999943</v>
      </c>
      <c r="G331" s="8">
        <v>9.8</v>
      </c>
      <c r="H331" s="8">
        <v>11</v>
      </c>
      <c r="I331" s="8">
        <f t="shared" si="11"/>
        <v>0.890909090909091</v>
      </c>
      <c r="J331" s="10"/>
      <c r="M331" s="11"/>
    </row>
    <row r="332" spans="1:13" ht="12.75">
      <c r="A332" s="6">
        <v>1999</v>
      </c>
      <c r="B332" s="6" t="s">
        <v>7</v>
      </c>
      <c r="C332" s="7">
        <v>-0.9</v>
      </c>
      <c r="D332" s="7">
        <v>77.8</v>
      </c>
      <c r="E332" s="7">
        <v>76.5</v>
      </c>
      <c r="F332" s="7">
        <f t="shared" si="10"/>
        <v>1.2999999999999972</v>
      </c>
      <c r="G332" s="8">
        <v>8.21</v>
      </c>
      <c r="H332" s="8">
        <v>10.89</v>
      </c>
      <c r="I332" s="8">
        <f t="shared" si="11"/>
        <v>0.7539026629935721</v>
      </c>
      <c r="J332" s="10"/>
      <c r="M332" s="11"/>
    </row>
    <row r="333" spans="1:13" ht="12.75">
      <c r="A333" s="6">
        <v>1999</v>
      </c>
      <c r="B333" s="6" t="s">
        <v>8</v>
      </c>
      <c r="C333" s="7">
        <v>-1</v>
      </c>
      <c r="D333" s="7">
        <v>70.4</v>
      </c>
      <c r="E333" s="7">
        <v>70.1</v>
      </c>
      <c r="F333" s="7">
        <f t="shared" si="10"/>
        <v>0.30000000000001137</v>
      </c>
      <c r="G333" s="8">
        <v>7.06</v>
      </c>
      <c r="H333" s="8">
        <v>9.54</v>
      </c>
      <c r="I333" s="8">
        <f t="shared" si="11"/>
        <v>0.740041928721174</v>
      </c>
      <c r="J333" s="10"/>
      <c r="M333" s="11"/>
    </row>
    <row r="334" spans="1:13" ht="12.75">
      <c r="A334" s="6">
        <v>1999</v>
      </c>
      <c r="B334" s="6" t="s">
        <v>9</v>
      </c>
      <c r="C334" s="7">
        <v>-1.2</v>
      </c>
      <c r="D334" s="7">
        <v>61.9</v>
      </c>
      <c r="E334" s="7">
        <v>60.7</v>
      </c>
      <c r="F334" s="7">
        <f t="shared" si="10"/>
        <v>1.1999999999999957</v>
      </c>
      <c r="G334" s="8">
        <v>7</v>
      </c>
      <c r="H334" s="8">
        <v>10.2</v>
      </c>
      <c r="I334" s="8">
        <f t="shared" si="11"/>
        <v>0.6862745098039216</v>
      </c>
      <c r="J334" s="10">
        <f>AVERAGE(F334:F338)</f>
        <v>2.9799999999999995</v>
      </c>
      <c r="M334" s="11"/>
    </row>
    <row r="335" spans="1:13" ht="12.75">
      <c r="A335" s="6">
        <v>1999</v>
      </c>
      <c r="B335" s="6" t="s">
        <v>10</v>
      </c>
      <c r="C335" s="7">
        <v>-1.4</v>
      </c>
      <c r="D335" s="7">
        <v>52.5</v>
      </c>
      <c r="E335" s="7">
        <v>50.3</v>
      </c>
      <c r="F335" s="7">
        <f t="shared" si="10"/>
        <v>2.200000000000003</v>
      </c>
      <c r="G335" s="8">
        <v>7.53</v>
      </c>
      <c r="H335" s="8">
        <v>11.35</v>
      </c>
      <c r="I335" s="8">
        <f t="shared" si="11"/>
        <v>0.6634361233480177</v>
      </c>
      <c r="J335" s="10"/>
      <c r="M335" s="11"/>
    </row>
    <row r="336" spans="1:13" ht="12.75">
      <c r="A336" s="6">
        <v>1999</v>
      </c>
      <c r="B336" s="6" t="s">
        <v>11</v>
      </c>
      <c r="C336" s="7">
        <v>-1.6</v>
      </c>
      <c r="D336" s="7">
        <v>45.5</v>
      </c>
      <c r="E336" s="7">
        <v>42.1</v>
      </c>
      <c r="F336" s="7">
        <f t="shared" si="10"/>
        <v>3.3999999999999986</v>
      </c>
      <c r="G336" s="8">
        <v>9.01</v>
      </c>
      <c r="H336" s="8">
        <v>12.31</v>
      </c>
      <c r="I336" s="8">
        <f t="shared" si="11"/>
        <v>0.7319252640129975</v>
      </c>
      <c r="J336" s="10"/>
      <c r="M336" s="11"/>
    </row>
    <row r="337" spans="1:13" ht="12.75">
      <c r="A337" s="6">
        <v>2000</v>
      </c>
      <c r="B337" s="6" t="s">
        <v>0</v>
      </c>
      <c r="C337" s="7">
        <v>-1.6</v>
      </c>
      <c r="D337" s="7">
        <v>43.1</v>
      </c>
      <c r="E337" s="7">
        <v>39</v>
      </c>
      <c r="F337" s="7">
        <f t="shared" si="10"/>
        <v>4.100000000000001</v>
      </c>
      <c r="G337" s="8">
        <v>9.77</v>
      </c>
      <c r="H337" s="8">
        <v>12</v>
      </c>
      <c r="I337" s="8">
        <f t="shared" si="11"/>
        <v>0.8141666666666666</v>
      </c>
      <c r="J337" s="10"/>
      <c r="M337" s="11"/>
    </row>
    <row r="338" spans="1:13" ht="12.75">
      <c r="A338" s="6">
        <v>2000</v>
      </c>
      <c r="B338" s="6" t="s">
        <v>1</v>
      </c>
      <c r="C338" s="7">
        <v>-1.5</v>
      </c>
      <c r="D338" s="7">
        <v>46.3</v>
      </c>
      <c r="E338" s="7">
        <v>42.3</v>
      </c>
      <c r="F338" s="7">
        <f t="shared" si="10"/>
        <v>4</v>
      </c>
      <c r="G338" s="8">
        <v>10.61</v>
      </c>
      <c r="H338" s="8">
        <v>12.24</v>
      </c>
      <c r="I338" s="8">
        <f t="shared" si="11"/>
        <v>0.866830065359477</v>
      </c>
      <c r="J338" s="10"/>
      <c r="M338" s="11"/>
    </row>
    <row r="339" spans="1:13" ht="12.75">
      <c r="A339" s="6">
        <v>2000</v>
      </c>
      <c r="B339" s="6" t="s">
        <v>2</v>
      </c>
      <c r="C339" s="7">
        <v>-1.1</v>
      </c>
      <c r="D339" s="7">
        <v>52.2</v>
      </c>
      <c r="E339" s="7">
        <v>50.2</v>
      </c>
      <c r="F339" s="7">
        <f t="shared" si="10"/>
        <v>2</v>
      </c>
      <c r="G339" s="8">
        <v>13.32</v>
      </c>
      <c r="H339" s="8">
        <v>13.03</v>
      </c>
      <c r="I339" s="8">
        <f t="shared" si="11"/>
        <v>1.022256331542594</v>
      </c>
      <c r="J339" s="10"/>
      <c r="M339" s="11"/>
    </row>
    <row r="340" spans="1:13" ht="12.75">
      <c r="A340" s="6">
        <v>2000</v>
      </c>
      <c r="B340" s="6" t="s">
        <v>3</v>
      </c>
      <c r="C340" s="7">
        <v>-0.9</v>
      </c>
      <c r="D340" s="7">
        <v>59.9</v>
      </c>
      <c r="E340" s="7">
        <v>59</v>
      </c>
      <c r="F340" s="7">
        <f t="shared" si="10"/>
        <v>0.8999999999999986</v>
      </c>
      <c r="G340" s="8">
        <v>17.23</v>
      </c>
      <c r="H340" s="8">
        <v>14.1</v>
      </c>
      <c r="I340" s="8">
        <f t="shared" si="11"/>
        <v>1.221985815602837</v>
      </c>
      <c r="J340" s="10"/>
      <c r="M340" s="11"/>
    </row>
    <row r="341" spans="1:13" ht="12.75">
      <c r="A341" s="6">
        <v>2000</v>
      </c>
      <c r="B341" s="6" t="s">
        <v>4</v>
      </c>
      <c r="C341" s="7">
        <v>-0.7</v>
      </c>
      <c r="D341" s="7">
        <v>67.6</v>
      </c>
      <c r="E341" s="7">
        <v>67.5</v>
      </c>
      <c r="F341" s="7">
        <f t="shared" si="10"/>
        <v>0.09999999999999432</v>
      </c>
      <c r="G341" s="8">
        <v>15.63</v>
      </c>
      <c r="H341" s="8">
        <v>12.82</v>
      </c>
      <c r="I341" s="8">
        <f t="shared" si="11"/>
        <v>1.219188767550702</v>
      </c>
      <c r="J341" s="10"/>
      <c r="M341" s="11"/>
    </row>
    <row r="342" spans="1:13" ht="12.75">
      <c r="A342" s="6">
        <v>2000</v>
      </c>
      <c r="B342" s="6" t="s">
        <v>5</v>
      </c>
      <c r="C342" s="7">
        <v>-0.6</v>
      </c>
      <c r="D342" s="7">
        <v>75.5</v>
      </c>
      <c r="E342" s="7">
        <v>74.2</v>
      </c>
      <c r="F342" s="7">
        <f t="shared" si="10"/>
        <v>1.2999999999999972</v>
      </c>
      <c r="G342" s="8">
        <v>11.65</v>
      </c>
      <c r="H342" s="8">
        <v>12.42</v>
      </c>
      <c r="I342" s="8">
        <f t="shared" si="11"/>
        <v>0.9380032206119163</v>
      </c>
      <c r="J342" s="10"/>
      <c r="M342" s="11"/>
    </row>
    <row r="343" spans="1:13" ht="12.75">
      <c r="A343" s="6">
        <v>2000</v>
      </c>
      <c r="B343" s="6" t="s">
        <v>9</v>
      </c>
      <c r="C343" s="7">
        <v>-0.5</v>
      </c>
      <c r="D343" s="7">
        <v>61.1</v>
      </c>
      <c r="E343" s="7">
        <v>60.7</v>
      </c>
      <c r="F343" s="7">
        <f t="shared" si="10"/>
        <v>0.3999999999999986</v>
      </c>
      <c r="G343" s="8">
        <v>8.55</v>
      </c>
      <c r="H343" s="8">
        <v>10.2</v>
      </c>
      <c r="I343" s="8">
        <f t="shared" si="11"/>
        <v>0.8382352941176472</v>
      </c>
      <c r="J343" s="10">
        <f>AVERAGE(F343:F346)</f>
        <v>-2.2249999999999996</v>
      </c>
      <c r="M343" s="11"/>
    </row>
    <row r="344" spans="1:13" ht="12.75">
      <c r="A344" s="6">
        <v>2000</v>
      </c>
      <c r="B344" s="6" t="s">
        <v>10</v>
      </c>
      <c r="C344" s="7">
        <v>-0.7</v>
      </c>
      <c r="D344" s="7">
        <v>47.5</v>
      </c>
      <c r="E344" s="7">
        <v>50.3</v>
      </c>
      <c r="F344" s="7">
        <f t="shared" si="10"/>
        <v>-2.799999999999997</v>
      </c>
      <c r="G344" s="8">
        <v>10.09</v>
      </c>
      <c r="H344" s="8">
        <v>11.35</v>
      </c>
      <c r="I344" s="8">
        <f t="shared" si="11"/>
        <v>0.8889867841409692</v>
      </c>
      <c r="J344" s="10"/>
      <c r="M344" s="11"/>
    </row>
    <row r="345" spans="1:13" ht="12.75">
      <c r="A345" s="6">
        <v>2000</v>
      </c>
      <c r="B345" s="6" t="s">
        <v>11</v>
      </c>
      <c r="C345" s="7">
        <v>-0.7</v>
      </c>
      <c r="D345" s="7">
        <v>37.9</v>
      </c>
      <c r="E345" s="7">
        <v>42.1</v>
      </c>
      <c r="F345" s="7">
        <f t="shared" si="10"/>
        <v>-4.200000000000003</v>
      </c>
      <c r="G345" s="8">
        <v>13.04</v>
      </c>
      <c r="H345" s="8">
        <v>12.31</v>
      </c>
      <c r="I345" s="8">
        <f t="shared" si="11"/>
        <v>1.059301380991064</v>
      </c>
      <c r="J345" s="10"/>
      <c r="M345" s="11"/>
    </row>
    <row r="346" spans="1:13" ht="12.75">
      <c r="A346" s="6">
        <v>2001</v>
      </c>
      <c r="B346" s="6" t="s">
        <v>0</v>
      </c>
      <c r="C346" s="7">
        <v>-0.7</v>
      </c>
      <c r="D346" s="7">
        <v>36.7</v>
      </c>
      <c r="E346" s="7">
        <v>39</v>
      </c>
      <c r="F346" s="7">
        <f t="shared" si="10"/>
        <v>-2.299999999999997</v>
      </c>
      <c r="G346" s="8">
        <v>15.19</v>
      </c>
      <c r="H346" s="8">
        <v>12</v>
      </c>
      <c r="I346" s="8">
        <f t="shared" si="11"/>
        <v>1.2658333333333334</v>
      </c>
      <c r="J346" s="10"/>
      <c r="M346" s="11"/>
    </row>
    <row r="347" spans="1:13" ht="12.75">
      <c r="A347" s="6">
        <v>2001</v>
      </c>
      <c r="B347" s="6" t="s">
        <v>1</v>
      </c>
      <c r="C347" s="7">
        <v>-0.5</v>
      </c>
      <c r="D347" s="7">
        <v>41.7</v>
      </c>
      <c r="E347" s="7">
        <v>42.3</v>
      </c>
      <c r="F347" s="7">
        <f t="shared" si="10"/>
        <v>-0.5999999999999943</v>
      </c>
      <c r="G347" s="8">
        <v>14.48</v>
      </c>
      <c r="H347" s="8">
        <v>12.24</v>
      </c>
      <c r="I347" s="8">
        <f t="shared" si="11"/>
        <v>1.1830065359477124</v>
      </c>
      <c r="M34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spans="1:5" ht="12.75">
      <c r="A1" t="s">
        <v>23</v>
      </c>
      <c r="B1" s="4">
        <f>ABS((-0.9-0.7-4-7.2-6.1)/5)</f>
        <v>3.78</v>
      </c>
      <c r="C1" s="4">
        <v>1.7</v>
      </c>
      <c r="D1" s="9">
        <f>ABS((61+19-24-43-10)/5)</f>
        <v>0.6</v>
      </c>
      <c r="E1">
        <v>15</v>
      </c>
    </row>
    <row r="2" spans="1:5" ht="12.75">
      <c r="A2" t="s">
        <v>24</v>
      </c>
      <c r="B2" s="4">
        <f>ABS((-0.3+0.7-2.1-3.7-5.6)/5)</f>
        <v>2.2</v>
      </c>
      <c r="C2" s="4">
        <v>1.7</v>
      </c>
      <c r="D2" s="9">
        <f>ABS((37-31-53-36-36)/5)</f>
        <v>23.8</v>
      </c>
      <c r="E2">
        <v>15</v>
      </c>
    </row>
    <row r="3" spans="1:5" ht="12.75">
      <c r="A3" t="s">
        <v>25</v>
      </c>
      <c r="B3" s="4">
        <f>ABS((-0.4+0.8+1.5-0.3-1.7)/5)</f>
        <v>0.020000000000000018</v>
      </c>
      <c r="C3" s="4">
        <v>1.7</v>
      </c>
      <c r="D3" s="9">
        <f>ABS((1-13-65-48-40)/5)</f>
        <v>33</v>
      </c>
      <c r="E3">
        <v>15</v>
      </c>
    </row>
    <row r="4" spans="1:5" ht="12.75">
      <c r="A4" t="s">
        <v>26</v>
      </c>
      <c r="B4" s="4">
        <f>ABS((-1.7-2-2.8-3.9-2.6)/5)</f>
        <v>2.6</v>
      </c>
      <c r="C4" s="4">
        <v>1.7</v>
      </c>
      <c r="D4" s="9">
        <f>ABS((32+7-8-24-6)/5)</f>
        <v>0.2</v>
      </c>
      <c r="E4">
        <v>15</v>
      </c>
    </row>
    <row r="5" spans="1:5" ht="12.75">
      <c r="A5" t="s">
        <v>27</v>
      </c>
      <c r="B5" s="4">
        <f>ABS((-1.3-1.6-2.4-4.6)/4)</f>
        <v>2.475</v>
      </c>
      <c r="C5" s="4">
        <v>1.7</v>
      </c>
      <c r="D5" s="9">
        <f>ABS((-21-30+21-15)/4)</f>
        <v>11.25</v>
      </c>
      <c r="E5">
        <v>15</v>
      </c>
    </row>
    <row r="6" spans="1:5" ht="12.75">
      <c r="A6" t="s">
        <v>28</v>
      </c>
      <c r="B6" s="4">
        <f>ABS((0.6+0.2+0.3+0.3+2.2)/5)</f>
        <v>0.7200000000000001</v>
      </c>
      <c r="C6" s="4">
        <v>1.7</v>
      </c>
      <c r="D6" s="9">
        <f>ABS((49+73+32+11+19)/5)</f>
        <v>36.8</v>
      </c>
      <c r="E6">
        <v>15</v>
      </c>
    </row>
    <row r="7" spans="1:5" ht="12.75">
      <c r="A7" t="s">
        <v>29</v>
      </c>
      <c r="B7" s="4">
        <f>ABS((-5.5-6.6-6.1-8.4-6.3)/5)</f>
        <v>6.58</v>
      </c>
      <c r="C7" s="4">
        <v>1.7</v>
      </c>
      <c r="D7" s="9">
        <f>ABS((116+33-18-55-44)/5)</f>
        <v>6.4</v>
      </c>
      <c r="E7">
        <v>15</v>
      </c>
    </row>
    <row r="8" spans="1:5" ht="12.75">
      <c r="A8" t="s">
        <v>30</v>
      </c>
      <c r="B8" s="4">
        <f>ABS((-0.4+0.1-1.2-3.5-8.1)/5)</f>
        <v>2.62</v>
      </c>
      <c r="C8" s="4">
        <v>1.7</v>
      </c>
      <c r="D8" s="9">
        <f>ABS((64+75+43+28-14)/5)</f>
        <v>39.2</v>
      </c>
      <c r="E8">
        <v>15</v>
      </c>
    </row>
    <row r="9" spans="1:5" ht="12.75">
      <c r="A9" t="s">
        <v>31</v>
      </c>
      <c r="B9" s="4">
        <v>2.7</v>
      </c>
      <c r="C9" s="4">
        <v>1.7</v>
      </c>
      <c r="D9" s="9">
        <f>ABS((-8+13+1-10-37)/5)</f>
        <v>8.2</v>
      </c>
      <c r="E9">
        <v>15</v>
      </c>
    </row>
    <row r="10" spans="1:5" ht="12.75">
      <c r="A10" t="s">
        <v>32</v>
      </c>
      <c r="B10" s="4">
        <f>ABS((0.3-0.2+0.2+1.5+1.1)/5)</f>
        <v>0.5800000000000001</v>
      </c>
      <c r="C10" s="4">
        <v>1.7</v>
      </c>
      <c r="D10" s="9">
        <f>ABS((21-2-26-46-50)/5)</f>
        <v>20.6</v>
      </c>
      <c r="E10">
        <v>15</v>
      </c>
    </row>
    <row r="11" spans="1:5" ht="12.75">
      <c r="A11" t="s">
        <v>32</v>
      </c>
      <c r="B11" s="4">
        <f>ABS((2.6+1.7+1.2-1.1-0.8)/5)</f>
        <v>0.7200000000000001</v>
      </c>
      <c r="C11" s="4">
        <v>1.7</v>
      </c>
      <c r="D11" s="9">
        <f>ABS((-19-44-52-70-43)/5)</f>
        <v>45.6</v>
      </c>
      <c r="E11">
        <v>15</v>
      </c>
    </row>
    <row r="12" spans="1:5" ht="12.75">
      <c r="A12" t="s">
        <v>33</v>
      </c>
      <c r="B12" s="4">
        <f>ABS((0.7+1.7+4.4+3+1.7)/5)</f>
        <v>2.3</v>
      </c>
      <c r="C12" s="4">
        <v>1.7</v>
      </c>
      <c r="D12" s="9">
        <f>ABS((27+5+0-25-40)/5)</f>
        <v>6.6</v>
      </c>
      <c r="E12">
        <v>15</v>
      </c>
    </row>
    <row r="13" spans="1:5" ht="12.75">
      <c r="A13">
        <v>1993</v>
      </c>
      <c r="B13" s="4">
        <f>ABS((-2.3-1.9-0.8+1.3)/4)</f>
        <v>0.9249999999999998</v>
      </c>
      <c r="C13" s="4">
        <v>1.7</v>
      </c>
      <c r="D13" s="9">
        <v>1</v>
      </c>
      <c r="E13">
        <v>15</v>
      </c>
    </row>
    <row r="14" spans="1:5" ht="12.75">
      <c r="A14" t="s">
        <v>34</v>
      </c>
      <c r="B14" s="4">
        <f>ABS((0.8+3.2+3.9+2.4+1.9)/5)</f>
        <v>2.4400000000000004</v>
      </c>
      <c r="C14" s="4">
        <v>1.7</v>
      </c>
      <c r="D14" s="9">
        <f>ABS((13-12+0-16-8)/5)</f>
        <v>4.6</v>
      </c>
      <c r="E14">
        <v>15</v>
      </c>
    </row>
    <row r="15" spans="1:5" ht="12.75">
      <c r="A15" t="s">
        <v>35</v>
      </c>
      <c r="B15" s="4">
        <f>ABS((-0.6-1.6-2+1.1+4.3)/5)</f>
        <v>0.23999999999999994</v>
      </c>
      <c r="C15" s="4">
        <v>1.7</v>
      </c>
      <c r="D15" s="9">
        <f>ABS((26+48+1+1-17)/5)</f>
        <v>11.8</v>
      </c>
      <c r="E15">
        <v>15</v>
      </c>
    </row>
    <row r="16" spans="1:5" ht="12.75">
      <c r="A16" s="22" t="s">
        <v>36</v>
      </c>
      <c r="B16" s="4">
        <f>ABS((2.4+0.7-0.4-2.4-2.4)/5)</f>
        <v>0.42000000000000004</v>
      </c>
      <c r="C16" s="4">
        <v>1.7</v>
      </c>
      <c r="D16" s="9">
        <f>ABS((47+34+19-18+23)/5)</f>
        <v>21</v>
      </c>
      <c r="E16">
        <v>15</v>
      </c>
    </row>
    <row r="17" spans="1:5" ht="12.75">
      <c r="A17" t="s">
        <v>37</v>
      </c>
      <c r="B17" s="4">
        <f>ABS((5+3.4-1.3)/3)</f>
        <v>2.3666666666666667</v>
      </c>
      <c r="C17" s="4">
        <v>1.2</v>
      </c>
      <c r="D17" s="9">
        <f>ABS((109+82-2)/3)</f>
        <v>63</v>
      </c>
      <c r="E17">
        <v>17</v>
      </c>
    </row>
    <row r="18" spans="1:5" ht="12.75">
      <c r="A18" t="s">
        <v>38</v>
      </c>
      <c r="B18" s="4">
        <f>ABS((1.1-0.6-2.4-3.1-0.6)/5)</f>
        <v>1.1199999999999999</v>
      </c>
      <c r="C18" s="4">
        <v>1.2</v>
      </c>
      <c r="D18" s="9">
        <f>ABS((20+16-30-14+29)/5)</f>
        <v>4.2</v>
      </c>
      <c r="E18">
        <v>17</v>
      </c>
    </row>
    <row r="19" spans="1:5" ht="12.75">
      <c r="A19" t="s">
        <v>39</v>
      </c>
      <c r="B19" s="4">
        <f>ABS((-1.3+0-0.4)/3)</f>
        <v>0.5666666666666668</v>
      </c>
      <c r="C19" s="4">
        <v>1.2</v>
      </c>
      <c r="D19" s="9">
        <f>ABS((-49-37+17)/3)</f>
        <v>23</v>
      </c>
      <c r="E19">
        <v>17</v>
      </c>
    </row>
    <row r="20" spans="1:5" ht="12.75">
      <c r="A20" t="s">
        <v>40</v>
      </c>
      <c r="B20" s="4">
        <f>ABS((-1.7-2.8-1.1-0.2+1.5)/5)</f>
        <v>0.86</v>
      </c>
      <c r="C20" s="4">
        <v>1.2</v>
      </c>
      <c r="D20" s="9">
        <f>ABS((-1+12-4+9-9)/5)</f>
        <v>1.4</v>
      </c>
      <c r="E20">
        <v>17</v>
      </c>
    </row>
    <row r="21" spans="1:5" ht="12.75">
      <c r="A21" t="s">
        <v>41</v>
      </c>
      <c r="B21" s="4">
        <f>ABS((-3-4.7-5.5-3.9-1.5)/5)</f>
        <v>3.7199999999999998</v>
      </c>
      <c r="C21" s="4">
        <v>1.2</v>
      </c>
      <c r="D21" s="9">
        <f>ABS((2-29-43-35+13)/5)</f>
        <v>18.4</v>
      </c>
      <c r="E21">
        <v>17</v>
      </c>
    </row>
    <row r="22" spans="1:5" ht="12.75">
      <c r="A22" t="s">
        <v>42</v>
      </c>
      <c r="B22" s="4">
        <f>ABS((0.7-0.3-0.7-3.1-2.9)/5)</f>
        <v>1.26</v>
      </c>
      <c r="C22" s="4">
        <v>1.2</v>
      </c>
      <c r="D22" s="9">
        <f>ABS((-13-33-20-27-19)/5)</f>
        <v>22.4</v>
      </c>
      <c r="E22">
        <v>17</v>
      </c>
    </row>
    <row r="23" spans="1:5" ht="12.75">
      <c r="A23" t="s">
        <v>43</v>
      </c>
      <c r="B23" s="4">
        <f>ABS((5.3+3.9+4.5+2.7+4.8)/5)</f>
        <v>4.24</v>
      </c>
      <c r="C23" s="4">
        <v>1.2</v>
      </c>
      <c r="D23" s="9">
        <f>ABS((45+42+62+15+25)/5)</f>
        <v>37.8</v>
      </c>
      <c r="E23">
        <v>17</v>
      </c>
    </row>
    <row r="24" spans="1:5" ht="12.75">
      <c r="A24" t="s">
        <v>44</v>
      </c>
      <c r="B24" s="4">
        <f>ABS((0.4+2.5+1.5+3.3+4.9)/5)</f>
        <v>2.5200000000000005</v>
      </c>
      <c r="C24" s="4">
        <v>1.2</v>
      </c>
      <c r="D24" s="9">
        <f>ABS((64+29-11-23-17)/5)</f>
        <v>8.4</v>
      </c>
      <c r="E24">
        <v>17</v>
      </c>
    </row>
    <row r="25" spans="1:5" ht="12.75">
      <c r="A25" t="s">
        <v>45</v>
      </c>
      <c r="B25" s="4">
        <f>ABS((2.8+1.6-1.2-3.6-3.1)/5)</f>
        <v>0.7</v>
      </c>
      <c r="C25" s="4">
        <v>1.2</v>
      </c>
      <c r="D25" s="9">
        <f>ABS((-53+4+63+31-9)/5)</f>
        <v>7.2</v>
      </c>
      <c r="E25">
        <v>17</v>
      </c>
    </row>
    <row r="26" spans="1:5" ht="12.75">
      <c r="A26" t="s">
        <v>49</v>
      </c>
      <c r="B26" s="4">
        <f>ABS((0+4.3-1-1.4-3)/5)</f>
        <v>0.22000000000000003</v>
      </c>
      <c r="C26" s="4">
        <v>1.2</v>
      </c>
      <c r="D26" s="9">
        <f>ABS((29+32-7-33-32)/5)</f>
        <v>2.2</v>
      </c>
      <c r="E26">
        <v>17</v>
      </c>
    </row>
    <row r="27" spans="1:5" ht="12.75">
      <c r="A27" t="s">
        <v>46</v>
      </c>
      <c r="B27" s="4">
        <f>ABS((-0.7-1.1-0.7+4+2.8)/5)</f>
        <v>0.86</v>
      </c>
      <c r="C27" s="4">
        <v>1.2</v>
      </c>
      <c r="D27" s="9">
        <f>ABS((-34-3+2+10+36)/5)</f>
        <v>2.2</v>
      </c>
      <c r="E27">
        <v>17</v>
      </c>
    </row>
    <row r="28" spans="1:5" ht="12.75">
      <c r="A28" t="s">
        <v>47</v>
      </c>
      <c r="B28" s="4">
        <f>ABS((-2.5-2.4-2.2-0.2-1.8)/5)</f>
        <v>1.8200000000000003</v>
      </c>
      <c r="C28" s="4">
        <v>1.2</v>
      </c>
      <c r="D28" s="9">
        <f>ABS((20+24+6+7-18)/5)</f>
        <v>7.8</v>
      </c>
      <c r="E28">
        <v>17</v>
      </c>
    </row>
    <row r="29" spans="1:5" ht="12.75">
      <c r="A29" t="s">
        <v>48</v>
      </c>
      <c r="B29" s="4">
        <f>ABS((2.6+3.8+4.7+2.3+1.2)/5)</f>
        <v>2.9200000000000004</v>
      </c>
      <c r="C29" s="4">
        <v>1.2</v>
      </c>
      <c r="D29" s="9">
        <f>ABS((-17+39+51+30-32)/5)</f>
        <v>14.2</v>
      </c>
      <c r="E29">
        <v>17</v>
      </c>
    </row>
    <row r="30" spans="1:5" ht="12.75">
      <c r="A30" t="s">
        <v>48</v>
      </c>
      <c r="B30" s="4">
        <f>ABS((1.2+2.2+3.4+4.1+4)/5)</f>
        <v>2.98</v>
      </c>
      <c r="C30" s="4">
        <v>1.2</v>
      </c>
      <c r="D30" s="9">
        <f>ABS((-31-34-27-19-13)/5)</f>
        <v>24.8</v>
      </c>
      <c r="E30">
        <v>17</v>
      </c>
    </row>
    <row r="31" spans="1:5" ht="12.75">
      <c r="A31" t="s">
        <v>50</v>
      </c>
      <c r="B31" s="4">
        <f>ABS((0.4-2.8-4.2-2.3)/4)</f>
        <v>2.2249999999999996</v>
      </c>
      <c r="C31" s="4">
        <v>1.2</v>
      </c>
      <c r="D31" s="9">
        <f>ABS((-16-11+6+27)/4)</f>
        <v>1.5</v>
      </c>
      <c r="E31">
        <v>17</v>
      </c>
    </row>
    <row r="33" spans="2:4" ht="12.75">
      <c r="B33">
        <f>STDEV(B1:B16)</f>
        <v>1.6705837303170412</v>
      </c>
      <c r="D33">
        <f>STDEV(D1:D16)</f>
        <v>14.950916568893026</v>
      </c>
    </row>
    <row r="34" spans="2:4" ht="12.75">
      <c r="B34">
        <f>STDEV(B17:B31)</f>
        <v>1.2226842164359915</v>
      </c>
      <c r="D34">
        <f>STDEV(D17:D31)</f>
        <v>16.91672882934861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C25">
      <selection activeCell="F31" sqref="F31"/>
    </sheetView>
  </sheetViews>
  <sheetFormatPr defaultColWidth="9.140625" defaultRowHeight="12.75"/>
  <cols>
    <col min="1" max="1" width="16.00390625" style="0" customWidth="1"/>
  </cols>
  <sheetData>
    <row r="1" spans="1:2" ht="12.75">
      <c r="A1" t="s">
        <v>13</v>
      </c>
      <c r="B1" t="s">
        <v>12</v>
      </c>
    </row>
    <row r="2" spans="1:3" ht="12.75">
      <c r="A2" t="s">
        <v>51</v>
      </c>
      <c r="B2" s="4">
        <v>-0.9</v>
      </c>
      <c r="C2">
        <f>B2</f>
        <v>-0.9</v>
      </c>
    </row>
    <row r="3" spans="1:3" ht="12.75">
      <c r="A3" t="s">
        <v>56</v>
      </c>
      <c r="B3" s="4">
        <v>-1.5</v>
      </c>
      <c r="C3">
        <f aca="true" t="shared" si="0" ref="C3:C11">B3</f>
        <v>-1.5</v>
      </c>
    </row>
    <row r="4" spans="1:3" ht="12.75">
      <c r="A4" t="s">
        <v>57</v>
      </c>
      <c r="B4" s="4">
        <v>-0.9</v>
      </c>
      <c r="C4">
        <f t="shared" si="0"/>
        <v>-0.9</v>
      </c>
    </row>
    <row r="5" spans="1:3" ht="12.75">
      <c r="A5" t="s">
        <v>55</v>
      </c>
      <c r="B5" s="4">
        <v>0.9</v>
      </c>
      <c r="C5">
        <f t="shared" si="0"/>
        <v>0.9</v>
      </c>
    </row>
    <row r="6" spans="1:3" ht="12.75">
      <c r="A6" t="s">
        <v>58</v>
      </c>
      <c r="B6" s="4">
        <v>2.7</v>
      </c>
      <c r="C6">
        <f t="shared" si="0"/>
        <v>2.7</v>
      </c>
    </row>
    <row r="7" spans="1:3" ht="12.75">
      <c r="A7" t="s">
        <v>52</v>
      </c>
      <c r="B7" s="4">
        <v>3.8</v>
      </c>
      <c r="C7">
        <f t="shared" si="0"/>
        <v>3.8</v>
      </c>
    </row>
    <row r="8" spans="1:3" ht="12.75">
      <c r="A8" t="s">
        <v>54</v>
      </c>
      <c r="B8" s="4">
        <v>3.2</v>
      </c>
      <c r="C8">
        <f t="shared" si="0"/>
        <v>3.2</v>
      </c>
    </row>
    <row r="9" spans="1:3" ht="12.75">
      <c r="A9" t="s">
        <v>59</v>
      </c>
      <c r="B9" s="4">
        <v>1.6</v>
      </c>
      <c r="C9">
        <f t="shared" si="0"/>
        <v>1.6</v>
      </c>
    </row>
    <row r="10" spans="1:3" ht="12.75">
      <c r="A10" t="s">
        <v>60</v>
      </c>
      <c r="B10" s="4">
        <v>-0.4</v>
      </c>
      <c r="C10">
        <f t="shared" si="0"/>
        <v>-0.4</v>
      </c>
    </row>
    <row r="11" spans="1:3" ht="12.75">
      <c r="A11" t="s">
        <v>53</v>
      </c>
      <c r="B11" s="4">
        <v>-2</v>
      </c>
      <c r="C11">
        <f t="shared" si="0"/>
        <v>-2</v>
      </c>
    </row>
    <row r="29" spans="1:2" ht="12.75">
      <c r="A29" t="s">
        <v>14</v>
      </c>
      <c r="B29" t="s">
        <v>15</v>
      </c>
    </row>
    <row r="30" spans="1:3" ht="12.75">
      <c r="A30">
        <v>1977</v>
      </c>
      <c r="B30" s="4">
        <v>59.48</v>
      </c>
      <c r="C30">
        <v>59.2</v>
      </c>
    </row>
    <row r="31" spans="1:3" ht="12.75">
      <c r="A31">
        <v>1978</v>
      </c>
      <c r="B31" s="4">
        <v>58.98</v>
      </c>
      <c r="C31">
        <v>59.2</v>
      </c>
    </row>
    <row r="32" spans="1:3" ht="12.75">
      <c r="A32">
        <v>1979</v>
      </c>
      <c r="B32" s="4">
        <v>58.48</v>
      </c>
      <c r="C32">
        <v>59.2</v>
      </c>
    </row>
    <row r="33" spans="1:3" ht="12.75">
      <c r="A33">
        <v>1980</v>
      </c>
      <c r="B33" s="4">
        <v>58.26</v>
      </c>
      <c r="C33">
        <v>59.2</v>
      </c>
    </row>
    <row r="34" spans="1:3" ht="12.75">
      <c r="A34">
        <v>1981</v>
      </c>
      <c r="B34" s="4">
        <v>58.52</v>
      </c>
      <c r="C34">
        <v>59.2</v>
      </c>
    </row>
    <row r="35" spans="1:3" ht="12.75">
      <c r="A35">
        <v>1982</v>
      </c>
      <c r="B35" s="4">
        <v>58.5</v>
      </c>
      <c r="C35">
        <v>59.2</v>
      </c>
    </row>
    <row r="36" spans="1:3" ht="12.75">
      <c r="A36">
        <v>1983</v>
      </c>
      <c r="B36" s="4">
        <v>58.74</v>
      </c>
      <c r="C36">
        <v>59.2</v>
      </c>
    </row>
    <row r="37" spans="1:3" ht="12.75">
      <c r="A37">
        <v>1984</v>
      </c>
      <c r="B37" s="4">
        <v>59.04</v>
      </c>
      <c r="C37">
        <v>59.2</v>
      </c>
    </row>
    <row r="38" spans="1:3" ht="12.75">
      <c r="A38">
        <v>1985</v>
      </c>
      <c r="B38" s="4">
        <v>58.98</v>
      </c>
      <c r="C38">
        <v>59.2</v>
      </c>
    </row>
    <row r="39" spans="1:3" ht="12.75">
      <c r="A39">
        <v>1986</v>
      </c>
      <c r="B39" s="4">
        <v>59.3</v>
      </c>
      <c r="C39">
        <v>59.2</v>
      </c>
    </row>
    <row r="40" spans="1:3" ht="12.75">
      <c r="A40">
        <v>1987</v>
      </c>
      <c r="B40" s="4">
        <v>59.52</v>
      </c>
      <c r="C40">
        <v>59.2</v>
      </c>
    </row>
    <row r="41" spans="1:3" ht="12.75">
      <c r="A41">
        <v>1988</v>
      </c>
      <c r="B41" s="4">
        <v>59.48</v>
      </c>
      <c r="C41">
        <v>59.2</v>
      </c>
    </row>
    <row r="42" ht="12.75">
      <c r="B42" s="4"/>
    </row>
    <row r="43" spans="1:2" ht="12.75">
      <c r="A43">
        <v>-0.9</v>
      </c>
      <c r="B43" s="4" t="s">
        <v>6</v>
      </c>
    </row>
    <row r="44" spans="1:2" ht="12.75">
      <c r="A44">
        <v>-1.5</v>
      </c>
      <c r="B44" s="4" t="s">
        <v>7</v>
      </c>
    </row>
    <row r="45" spans="1:2" ht="12.75">
      <c r="A45">
        <v>-0.9</v>
      </c>
      <c r="B45" s="4" t="s">
        <v>8</v>
      </c>
    </row>
    <row r="46" spans="1:2" ht="12.75">
      <c r="A46">
        <v>0.9</v>
      </c>
      <c r="B46" s="4" t="s">
        <v>9</v>
      </c>
    </row>
    <row r="47" spans="1:2" ht="12.75">
      <c r="A47">
        <v>2.7</v>
      </c>
      <c r="B47" s="4" t="s">
        <v>10</v>
      </c>
    </row>
    <row r="48" spans="1:2" ht="12.75">
      <c r="A48">
        <v>3.8</v>
      </c>
      <c r="B48" s="4" t="s">
        <v>11</v>
      </c>
    </row>
    <row r="49" spans="1:2" ht="12.75">
      <c r="A49">
        <v>3.2</v>
      </c>
      <c r="B49" s="4" t="s">
        <v>0</v>
      </c>
    </row>
    <row r="50" spans="1:2" ht="12.75">
      <c r="A50">
        <v>1.6</v>
      </c>
      <c r="B50" s="4" t="s">
        <v>1</v>
      </c>
    </row>
    <row r="51" spans="1:2" ht="12.75">
      <c r="A51">
        <v>-0.4</v>
      </c>
      <c r="B51" s="4" t="s">
        <v>2</v>
      </c>
    </row>
    <row r="52" spans="1:2" ht="12.75">
      <c r="A52">
        <v>-2</v>
      </c>
      <c r="B52" s="4" t="s">
        <v>3</v>
      </c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8.57421875" style="0" customWidth="1"/>
    <col min="3" max="3" width="7.57421875" style="0" customWidth="1"/>
  </cols>
  <sheetData>
    <row r="1" spans="1:13" ht="12.75">
      <c r="A1" s="12"/>
      <c r="B1" s="15"/>
      <c r="C1" s="15"/>
      <c r="D1" s="15"/>
      <c r="E1" s="15"/>
      <c r="F1" s="12"/>
      <c r="G1" s="12"/>
      <c r="H1" s="12"/>
      <c r="I1" s="12"/>
      <c r="J1" s="12"/>
      <c r="K1" s="12"/>
      <c r="L1" s="12"/>
      <c r="M1" s="12"/>
    </row>
    <row r="2" spans="1:13" ht="12.75">
      <c r="A2" s="13"/>
      <c r="B2" s="12"/>
      <c r="C2" s="12"/>
      <c r="D2" s="12"/>
      <c r="E2" s="12"/>
      <c r="F2" s="14"/>
      <c r="G2" s="12"/>
      <c r="H2" s="12"/>
      <c r="I2" s="12"/>
      <c r="J2" s="12"/>
      <c r="K2" s="12"/>
      <c r="L2" s="12"/>
      <c r="M2" s="12"/>
    </row>
    <row r="3" spans="1:13" ht="12.75">
      <c r="A3" s="13"/>
      <c r="B3" s="12"/>
      <c r="C3" s="12"/>
      <c r="D3" s="12"/>
      <c r="E3" s="12"/>
      <c r="F3" s="14"/>
      <c r="G3" s="12"/>
      <c r="H3" s="12"/>
      <c r="I3" s="12"/>
      <c r="J3" s="12"/>
      <c r="K3" s="12"/>
      <c r="L3" s="12"/>
      <c r="M3" s="12"/>
    </row>
    <row r="4" spans="1:13" ht="12.75">
      <c r="A4" s="13"/>
      <c r="B4" s="12"/>
      <c r="C4" s="12"/>
      <c r="D4" s="12"/>
      <c r="E4" s="12"/>
      <c r="F4" s="14"/>
      <c r="G4" s="12"/>
      <c r="H4" s="12"/>
      <c r="I4" s="12"/>
      <c r="J4" s="12"/>
      <c r="K4" s="12"/>
      <c r="L4" s="12"/>
      <c r="M4" s="12"/>
    </row>
    <row r="5" spans="1:13" ht="12.75">
      <c r="A5" s="13"/>
      <c r="B5" s="12"/>
      <c r="C5" s="12"/>
      <c r="D5" s="12"/>
      <c r="E5" s="12"/>
      <c r="F5" s="14"/>
      <c r="G5" s="12"/>
      <c r="H5" s="12"/>
      <c r="I5" s="12"/>
      <c r="J5" s="12"/>
      <c r="K5" s="12"/>
      <c r="L5" s="12"/>
      <c r="M5" s="12"/>
    </row>
    <row r="6" spans="1:13" ht="12.75">
      <c r="A6" s="13"/>
      <c r="B6" s="12"/>
      <c r="C6" s="12"/>
      <c r="D6" s="12"/>
      <c r="E6" s="12"/>
      <c r="F6" s="14"/>
      <c r="G6" s="12"/>
      <c r="H6" s="12"/>
      <c r="I6" s="12"/>
      <c r="J6" s="12"/>
      <c r="K6" s="12"/>
      <c r="L6" s="12"/>
      <c r="M6" s="12"/>
    </row>
    <row r="7" spans="1:13" ht="12.75">
      <c r="A7" s="13"/>
      <c r="B7" s="12"/>
      <c r="C7" s="12"/>
      <c r="D7" s="12"/>
      <c r="E7" s="12"/>
      <c r="F7" s="14"/>
      <c r="G7" s="12"/>
      <c r="H7" s="12"/>
      <c r="I7" s="12"/>
      <c r="J7" s="12"/>
      <c r="K7" s="12"/>
      <c r="L7" s="12"/>
      <c r="M7" s="12"/>
    </row>
    <row r="8" spans="1:13" ht="12.75">
      <c r="A8" s="13"/>
      <c r="B8" s="12"/>
      <c r="C8" s="12"/>
      <c r="D8" s="12"/>
      <c r="E8" s="12"/>
      <c r="F8" s="14"/>
      <c r="G8" s="12"/>
      <c r="H8" s="12"/>
      <c r="I8" s="12"/>
      <c r="J8" s="12"/>
      <c r="K8" s="12"/>
      <c r="L8" s="12"/>
      <c r="M8" s="12"/>
    </row>
    <row r="9" spans="1:13" ht="12.75">
      <c r="A9" s="13"/>
      <c r="B9" s="25" t="s">
        <v>16</v>
      </c>
      <c r="C9" s="25"/>
      <c r="D9" s="25"/>
      <c r="E9" s="25"/>
      <c r="F9" s="14"/>
      <c r="G9" s="12"/>
      <c r="H9" s="12"/>
      <c r="I9" s="12"/>
      <c r="J9" s="12"/>
      <c r="K9" s="12"/>
      <c r="L9" s="12"/>
      <c r="M9" s="12"/>
    </row>
    <row r="10" spans="1:13" ht="51">
      <c r="A10" s="12"/>
      <c r="B10" s="18" t="s">
        <v>17</v>
      </c>
      <c r="C10" s="18" t="s">
        <v>18</v>
      </c>
      <c r="D10" s="23" t="s">
        <v>12</v>
      </c>
      <c r="E10" s="24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6">
        <v>58.8</v>
      </c>
      <c r="C11" s="16">
        <v>59.2</v>
      </c>
      <c r="D11" s="16">
        <v>-0.4</v>
      </c>
      <c r="E11" s="19" t="s">
        <v>19</v>
      </c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6">
        <v>68.7</v>
      </c>
      <c r="C12" s="16">
        <v>68.3</v>
      </c>
      <c r="D12" s="16">
        <v>0.4</v>
      </c>
      <c r="E12" s="17">
        <v>0</v>
      </c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6">
        <v>75</v>
      </c>
      <c r="C13" s="16">
        <v>75</v>
      </c>
      <c r="D13" s="16">
        <v>0</v>
      </c>
      <c r="E13" s="17">
        <v>1.1</v>
      </c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6">
        <v>81.5</v>
      </c>
      <c r="C14" s="16">
        <v>78.6</v>
      </c>
      <c r="D14" s="16">
        <v>2.9</v>
      </c>
      <c r="E14" s="17">
        <v>2.2</v>
      </c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6">
        <v>81.1</v>
      </c>
      <c r="C15" s="16">
        <v>77.3</v>
      </c>
      <c r="D15" s="16">
        <v>3.8</v>
      </c>
      <c r="E15" s="17">
        <v>3</v>
      </c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6">
        <v>73.4</v>
      </c>
      <c r="C16" s="16">
        <v>71.2</v>
      </c>
      <c r="D16" s="16">
        <v>2.2</v>
      </c>
      <c r="E16" s="17">
        <v>2.2</v>
      </c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2">
    <mergeCell ref="D10:E10"/>
    <mergeCell ref="B9:E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Rose</dc:creator>
  <cp:keywords/>
  <dc:description/>
  <cp:lastModifiedBy>Mark A. Rose</cp:lastModifiedBy>
  <dcterms:created xsi:type="dcterms:W3CDTF">2004-11-19T01:18:20Z</dcterms:created>
  <dcterms:modified xsi:type="dcterms:W3CDTF">2009-01-07T18:45:30Z</dcterms:modified>
  <cp:category/>
  <cp:version/>
  <cp:contentType/>
  <cp:contentStatus/>
</cp:coreProperties>
</file>