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1780" windowWidth="20540" windowHeight="13800" activeTab="0"/>
  </bookViews>
  <sheets>
    <sheet name="Sheet1" sheetId="1" r:id="rId1"/>
    <sheet name="Sheet2" sheetId="2" r:id="rId2"/>
    <sheet name="Sheet3" sheetId="3" r:id="rId3"/>
  </sheets>
  <definedNames>
    <definedName name="CSABase">'Sheet1'!$B$3</definedName>
    <definedName name="CSAnom">'Sheet1'!$B$4</definedName>
    <definedName name="Depth">'Sheet1'!$B$12</definedName>
    <definedName name="Dia">'Sheet1'!$B$11</definedName>
    <definedName name="dxflag">'Sheet1'!$B$10</definedName>
    <definedName name="dz">'Sheet1'!$B$16</definedName>
    <definedName name="dzflag">'Sheet1'!$B$9</definedName>
    <definedName name="dzg">'Sheet1'!$B$14</definedName>
    <definedName name="Ginit">'Sheet1'!$B$8</definedName>
    <definedName name="Ipulse">'Sheet1'!$B$1</definedName>
    <definedName name="Jnom">'Sheet1'!$B$5</definedName>
    <definedName name="Nbolt">'Sheet1'!$B$13</definedName>
    <definedName name="Tpulse">'Sheet1'!$B$2</definedName>
    <definedName name="xn">'Sheet1'!$B$6</definedName>
  </definedNames>
  <calcPr fullCalcOnLoad="1"/>
</workbook>
</file>

<file path=xl/sharedStrings.xml><?xml version="1.0" encoding="utf-8"?>
<sst xmlns="http://schemas.openxmlformats.org/spreadsheetml/2006/main" count="33" uniqueCount="31">
  <si>
    <t>Flag Height</t>
  </si>
  <si>
    <t>Bolt Hole Dia</t>
  </si>
  <si>
    <t>Bolt Hole Depth</t>
  </si>
  <si>
    <t>#Bolts</t>
  </si>
  <si>
    <t>dZ per gap</t>
  </si>
  <si>
    <t>n</t>
  </si>
  <si>
    <t>dZ</t>
  </si>
  <si>
    <t>z</t>
  </si>
  <si>
    <t>Bolt #</t>
  </si>
  <si>
    <t>dz to CL</t>
  </si>
  <si>
    <t>In Bolt?</t>
  </si>
  <si>
    <t>dx</t>
  </si>
  <si>
    <t>CSABase</t>
  </si>
  <si>
    <t>Ipulse</t>
  </si>
  <si>
    <t>Tpulse</t>
  </si>
  <si>
    <t>Tinit</t>
  </si>
  <si>
    <t>C</t>
  </si>
  <si>
    <t>Ginit</t>
  </si>
  <si>
    <t>Jnom</t>
  </si>
  <si>
    <t>J2T</t>
  </si>
  <si>
    <t>CSANom</t>
  </si>
  <si>
    <t>Tmax</t>
  </si>
  <si>
    <t>Gmax</t>
  </si>
  <si>
    <t>xn</t>
  </si>
  <si>
    <t>Iz</t>
  </si>
  <si>
    <t>Ir</t>
  </si>
  <si>
    <t>Jz</t>
  </si>
  <si>
    <t>CSAz</t>
  </si>
  <si>
    <t>CSAr</t>
  </si>
  <si>
    <t>Flag Width</t>
  </si>
  <si>
    <t>Jr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</si>
</sst>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.5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b/>
      <sz val="10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Tmax from Fully Rated Pulse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4"/>
          <c:order val="0"/>
          <c:tx>
            <c:strRef>
              <c:f>Sheet1!$P$17</c:f>
              <c:strCache>
                <c:ptCount val="1"/>
                <c:pt idx="0">
                  <c:v>Tmax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Sheet1!$A$18:$A$118</c:f>
              <c:numCache/>
            </c:numRef>
          </c:xVal>
          <c:yVal>
            <c:numRef>
              <c:f>Sheet1!$P$18:$P$118</c:f>
              <c:numCache/>
            </c:numRef>
          </c:yVal>
          <c:smooth val="0"/>
        </c:ser>
        <c:axId val="48270393"/>
        <c:axId val="31780354"/>
      </c:scatterChart>
      <c:valAx>
        <c:axId val="4827039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Z distance along flag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1780354"/>
        <c:crosses val="autoZero"/>
        <c:crossBetween val="midCat"/>
        <c:dispUnits/>
      </c:valAx>
      <c:val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0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Current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Sheet1!$H$17</c:f>
              <c:strCache>
                <c:ptCount val="1"/>
                <c:pt idx="0">
                  <c:v>Iz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Sheet1!$A$18:$A$118</c:f>
              <c:numCache/>
            </c:numRef>
          </c:xVal>
          <c:yVal>
            <c:numRef>
              <c:f>Sheet1!$H$18:$H$118</c:f>
              <c:numCache/>
            </c:numRef>
          </c:yVal>
          <c:smooth val="0"/>
        </c:ser>
        <c:ser>
          <c:idx val="0"/>
          <c:order val="1"/>
          <c:tx>
            <c:v>Ir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Sheet1!$A$18:$A$118</c:f>
              <c:numCache/>
            </c:numRef>
          </c:xVal>
          <c:yVal>
            <c:numRef>
              <c:f>Sheet1!$L$18:$L$118</c:f>
              <c:numCache/>
            </c:numRef>
          </c:yVal>
          <c:smooth val="0"/>
        </c:ser>
        <c:axId val="17587731"/>
        <c:axId val="24071852"/>
      </c:scatterChart>
      <c:valAx>
        <c:axId val="1758773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Z distance along flag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71852"/>
        <c:crosses val="autoZero"/>
        <c:crossBetween val="midCat"/>
        <c:dispUnits/>
      </c:valAx>
      <c:valAx>
        <c:axId val="240718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Fraction of total current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87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Current Density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Sheet1!$I$17</c:f>
              <c:strCache>
                <c:ptCount val="1"/>
                <c:pt idx="0">
                  <c:v>Jz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Sheet1!$A$18:$A$118</c:f>
              <c:numCache/>
            </c:numRef>
          </c:xVal>
          <c:yVal>
            <c:numRef>
              <c:f>Sheet1!$I$18:$I$118</c:f>
              <c:numCache/>
            </c:numRef>
          </c:yVal>
          <c:smooth val="0"/>
        </c:ser>
        <c:ser>
          <c:idx val="7"/>
          <c:order val="1"/>
          <c:tx>
            <c:strRef>
              <c:f>Sheet1!$M$17</c:f>
              <c:strCache>
                <c:ptCount val="1"/>
                <c:pt idx="0">
                  <c:v>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Sheet1!$A$18:$A$118</c:f>
              <c:numCache/>
            </c:numRef>
          </c:xVal>
          <c:yVal>
            <c:numRef>
              <c:f>Sheet1!$M$18:$M$118</c:f>
              <c:numCache/>
            </c:numRef>
          </c:yVal>
          <c:smooth val="0"/>
        </c:ser>
        <c:axId val="15320077"/>
        <c:axId val="3662966"/>
      </c:scatterChart>
      <c:valAx>
        <c:axId val="15320077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Z distance along flag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966"/>
        <c:crosses val="autoZero"/>
        <c:crossBetween val="midCat"/>
        <c:dispUnits/>
      </c:val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J (Amp/m^2)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0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85725</xdr:rowOff>
    </xdr:from>
    <xdr:to>
      <xdr:col>10</xdr:col>
      <xdr:colOff>819150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219450" y="571500"/>
        <a:ext cx="6210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13</xdr:row>
      <xdr:rowOff>38100</xdr:rowOff>
    </xdr:from>
    <xdr:to>
      <xdr:col>9</xdr:col>
      <xdr:colOff>38100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609600" y="2143125"/>
        <a:ext cx="721042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161925</xdr:colOff>
      <xdr:row>21</xdr:row>
      <xdr:rowOff>76200</xdr:rowOff>
    </xdr:from>
    <xdr:to>
      <xdr:col>15</xdr:col>
      <xdr:colOff>180975</xdr:colOff>
      <xdr:row>45</xdr:row>
      <xdr:rowOff>47625</xdr:rowOff>
    </xdr:to>
    <xdr:graphicFrame>
      <xdr:nvGraphicFramePr>
        <xdr:cNvPr id="3" name="Chart 3"/>
        <xdr:cNvGraphicFramePr/>
      </xdr:nvGraphicFramePr>
      <xdr:xfrm>
        <a:off x="6905625" y="3476625"/>
        <a:ext cx="62007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">
      <selection activeCell="B7" sqref="B7"/>
    </sheetView>
  </sheetViews>
  <sheetFormatPr defaultColWidth="11.00390625" defaultRowHeight="12"/>
  <cols>
    <col min="2" max="2" width="12.00390625" style="0" bestFit="1" customWidth="1"/>
    <col min="5" max="8" width="10.875" style="3" customWidth="1"/>
    <col min="9" max="9" width="13.625" style="3" bestFit="1" customWidth="1"/>
    <col min="10" max="13" width="10.875" style="3" customWidth="1"/>
    <col min="14" max="15" width="12.00390625" style="0" bestFit="1" customWidth="1"/>
  </cols>
  <sheetData>
    <row r="1" spans="1:2" ht="12.75">
      <c r="A1" t="s">
        <v>13</v>
      </c>
      <c r="B1">
        <v>71160</v>
      </c>
    </row>
    <row r="2" spans="1:2" ht="12.75">
      <c r="A2" t="s">
        <v>14</v>
      </c>
      <c r="B2">
        <v>1.289</v>
      </c>
    </row>
    <row r="3" spans="1:2" ht="12.75">
      <c r="A3" t="s">
        <v>12</v>
      </c>
      <c r="B3">
        <v>1.045</v>
      </c>
    </row>
    <row r="4" spans="1:2" ht="12.75">
      <c r="A4" t="s">
        <v>20</v>
      </c>
      <c r="B4" s="1">
        <f>CSABase*2.54^2/100^2</f>
        <v>0.0006741922</v>
      </c>
    </row>
    <row r="5" spans="1:2" ht="12.75">
      <c r="A5" t="s">
        <v>18</v>
      </c>
      <c r="B5" s="1">
        <f>B1/B4</f>
        <v>105548536.4559246</v>
      </c>
    </row>
    <row r="6" spans="1:2" ht="12.75">
      <c r="A6" t="s">
        <v>23</v>
      </c>
      <c r="B6" s="1">
        <v>0.6</v>
      </c>
    </row>
    <row r="7" spans="1:3" ht="12.75">
      <c r="A7" t="s">
        <v>15</v>
      </c>
      <c r="B7">
        <v>12</v>
      </c>
      <c r="C7" t="s">
        <v>16</v>
      </c>
    </row>
    <row r="8" spans="1:2" ht="12.75">
      <c r="A8" t="s">
        <v>17</v>
      </c>
      <c r="B8">
        <f>62949000000000+209340000000000*B7-287090000000*B7^2</f>
        <v>2533688040000000</v>
      </c>
    </row>
    <row r="9" spans="1:2" ht="12.75">
      <c r="A9" t="s">
        <v>0</v>
      </c>
      <c r="B9">
        <v>6</v>
      </c>
    </row>
    <row r="10" spans="1:2" ht="12.75">
      <c r="A10" t="s">
        <v>29</v>
      </c>
      <c r="B10">
        <v>1</v>
      </c>
    </row>
    <row r="11" spans="1:2" ht="12.75">
      <c r="A11" t="s">
        <v>1</v>
      </c>
      <c r="B11">
        <v>0.437</v>
      </c>
    </row>
    <row r="12" spans="1:2" ht="12.75">
      <c r="A12" t="s">
        <v>2</v>
      </c>
      <c r="B12">
        <v>0.75</v>
      </c>
    </row>
    <row r="13" spans="1:2" ht="12.75">
      <c r="A13" t="s">
        <v>3</v>
      </c>
      <c r="B13">
        <v>4</v>
      </c>
    </row>
    <row r="14" spans="1:2" ht="12.75">
      <c r="A14" t="s">
        <v>4</v>
      </c>
      <c r="B14">
        <f>B9/(B13+1)</f>
        <v>1.2</v>
      </c>
    </row>
    <row r="15" spans="1:2" ht="12.75">
      <c r="A15" t="s">
        <v>5</v>
      </c>
      <c r="B15">
        <v>100</v>
      </c>
    </row>
    <row r="16" spans="1:12" ht="12.75">
      <c r="A16" t="s">
        <v>6</v>
      </c>
      <c r="B16">
        <f>B9/B15</f>
        <v>0.06</v>
      </c>
      <c r="L16" s="3">
        <f>SUM(L18:L118)</f>
        <v>1</v>
      </c>
    </row>
    <row r="17" spans="1:16" ht="12.75">
      <c r="A17" t="s">
        <v>7</v>
      </c>
      <c r="B17" t="s">
        <v>8</v>
      </c>
      <c r="C17" t="s">
        <v>9</v>
      </c>
      <c r="D17" t="s">
        <v>10</v>
      </c>
      <c r="E17" s="3" t="s">
        <v>11</v>
      </c>
      <c r="F17" s="3" t="s">
        <v>27</v>
      </c>
      <c r="G17" s="3" t="s">
        <v>27</v>
      </c>
      <c r="H17" s="3" t="s">
        <v>24</v>
      </c>
      <c r="I17" s="3" t="s">
        <v>26</v>
      </c>
      <c r="J17" s="3" t="s">
        <v>28</v>
      </c>
      <c r="K17" s="3" t="s">
        <v>28</v>
      </c>
      <c r="L17" s="3" t="s">
        <v>25</v>
      </c>
      <c r="M17" s="3" t="s">
        <v>30</v>
      </c>
      <c r="N17" t="s">
        <v>19</v>
      </c>
      <c r="O17" t="s">
        <v>22</v>
      </c>
      <c r="P17" t="s">
        <v>21</v>
      </c>
    </row>
    <row r="18" spans="1:16" ht="12.75">
      <c r="A18">
        <v>0</v>
      </c>
      <c r="B18">
        <v>1</v>
      </c>
      <c r="C18">
        <f>A18-B18*dzg</f>
        <v>-1.2</v>
      </c>
      <c r="D18" t="str">
        <f>IF(AND(-Dia/2&lt;C18,Dia/2&gt;C18),"Yes","No")</f>
        <v>No</v>
      </c>
      <c r="E18" s="3">
        <f>IF(D18="Yes",2*SQRT((Dia/2)^2-C18^2),0)</f>
        <v>0</v>
      </c>
      <c r="F18" s="3">
        <f>CSABase-E18*Depth</f>
        <v>1.045</v>
      </c>
      <c r="G18" s="1">
        <f>F18*2.54^2/100^2</f>
        <v>0.0006741922</v>
      </c>
      <c r="H18" s="3">
        <f>1-(A18/dzflag)^xn</f>
        <v>1</v>
      </c>
      <c r="I18" s="1">
        <f>H18*Ipulse/G18</f>
        <v>105548536.4559246</v>
      </c>
      <c r="J18" s="3">
        <f>dz*(dxflag-E18)</f>
        <v>0.06</v>
      </c>
      <c r="K18" s="1">
        <f>J18*2.54^2/100^2</f>
        <v>3.87096E-05</v>
      </c>
      <c r="L18" s="3">
        <f>H18-H19</f>
        <v>0.0630957344480193</v>
      </c>
      <c r="M18" s="1">
        <f>L18*Ipulse/K18</f>
        <v>115989120.61403511</v>
      </c>
      <c r="N18">
        <f>(I18^2+M18^2)*Tpulse</f>
        <v>31701626877309428</v>
      </c>
      <c r="O18">
        <f>Ginit+N18</f>
        <v>34235314917309428</v>
      </c>
      <c r="P18" s="2">
        <f>0.13608+0.0000000000000045496*O18+5.3309E-32*O18^2</f>
        <v>218.37424403195405</v>
      </c>
    </row>
    <row r="19" spans="1:16" ht="12.75">
      <c r="A19">
        <f>A18+dz</f>
        <v>0.06</v>
      </c>
      <c r="B19">
        <f>MIN(Nbolt,IF(C18&gt;Dia/2,B18+1,B18))</f>
        <v>1</v>
      </c>
      <c r="C19">
        <f>A19-B19*dzg</f>
        <v>-1.14</v>
      </c>
      <c r="D19" t="str">
        <f>IF(AND(-Dia/2&lt;C19,Dia/2&gt;C19),"Yes","No")</f>
        <v>No</v>
      </c>
      <c r="E19" s="3">
        <f>IF(D19="Yes",2*SQRT((Dia/2)^2-C19^2),0)</f>
        <v>0</v>
      </c>
      <c r="F19" s="3">
        <f>CSABase-E19*Depth</f>
        <v>1.045</v>
      </c>
      <c r="G19" s="1">
        <f aca="true" t="shared" si="0" ref="G19:G82">F19*2.54^2/100^2</f>
        <v>0.0006741922</v>
      </c>
      <c r="H19" s="3">
        <f aca="true" t="shared" si="1" ref="H19:H82">1-(A19/dzflag)^xn</f>
        <v>0.9369042655519807</v>
      </c>
      <c r="I19" s="1">
        <f aca="true" t="shared" si="2" ref="I19:I82">H19*Ipulse/G19</f>
        <v>98888874.02832448</v>
      </c>
      <c r="J19" s="3">
        <f aca="true" t="shared" si="3" ref="J19:J82">dz*(dxflag-E19)</f>
        <v>0.06</v>
      </c>
      <c r="K19" s="1">
        <f aca="true" t="shared" si="4" ref="K19:K82">J19*2.54^2/100^2</f>
        <v>3.87096E-05</v>
      </c>
      <c r="L19" s="3">
        <f aca="true" t="shared" si="5" ref="L19:L82">H19-H20</f>
        <v>0.03253951553098433</v>
      </c>
      <c r="M19" s="1">
        <f aca="true" t="shared" si="6" ref="M19:M82">L19*Ipulse/K19</f>
        <v>59817511.03563057</v>
      </c>
      <c r="N19">
        <f aca="true" t="shared" si="7" ref="N19:N82">(I19^2+M19^2)*Tpulse</f>
        <v>17217358658649930</v>
      </c>
      <c r="O19">
        <f aca="true" t="shared" si="8" ref="O19:O82">Ginit+N19</f>
        <v>19751046698649930</v>
      </c>
      <c r="P19" s="2">
        <f aca="true" t="shared" si="9" ref="P19:P82">0.13608+0.0000000000000045496*O19+5.3309E-32*O19^2</f>
        <v>110.79148797018587</v>
      </c>
    </row>
    <row r="20" spans="1:16" ht="12.75">
      <c r="A20">
        <f aca="true" t="shared" si="10" ref="A20:A47">A19+dz</f>
        <v>0.12</v>
      </c>
      <c r="B20">
        <f aca="true" t="shared" si="11" ref="B20:B83">MIN(Nbolt,IF(C19&gt;Dia/2,B19+1,B19))</f>
        <v>1</v>
      </c>
      <c r="C20">
        <f aca="true" t="shared" si="12" ref="C20:C47">A20-B20*dzg</f>
        <v>-1.08</v>
      </c>
      <c r="D20" t="str">
        <f aca="true" t="shared" si="13" ref="D20:D83">IF(AND(-Dia/2&lt;C20,Dia/2&gt;C20),"Yes","No")</f>
        <v>No</v>
      </c>
      <c r="E20" s="3">
        <f aca="true" t="shared" si="14" ref="E20:E47">IF(D20="Yes",2*SQRT((Dia/2)^2-C20^2),0)</f>
        <v>0</v>
      </c>
      <c r="F20" s="3">
        <f aca="true" t="shared" si="15" ref="F20:F83">CSABase-E20*Depth</f>
        <v>1.045</v>
      </c>
      <c r="G20" s="1">
        <f t="shared" si="0"/>
        <v>0.0006741922</v>
      </c>
      <c r="H20" s="3">
        <f t="shared" si="1"/>
        <v>0.9043647500209964</v>
      </c>
      <c r="I20" s="1">
        <f t="shared" si="2"/>
        <v>95454375.78704426</v>
      </c>
      <c r="J20" s="3">
        <f t="shared" si="3"/>
        <v>0.06</v>
      </c>
      <c r="K20" s="1">
        <f t="shared" si="4"/>
        <v>3.87096E-05</v>
      </c>
      <c r="L20" s="3">
        <f t="shared" si="5"/>
        <v>0.02634029096768986</v>
      </c>
      <c r="M20" s="1">
        <f t="shared" si="6"/>
        <v>48421453.728811726</v>
      </c>
      <c r="N20">
        <f t="shared" si="7"/>
        <v>14767009624118268</v>
      </c>
      <c r="O20">
        <f t="shared" si="8"/>
        <v>17300697664118268</v>
      </c>
      <c r="P20" s="2">
        <f t="shared" si="9"/>
        <v>94.80347156408607</v>
      </c>
    </row>
    <row r="21" spans="1:16" ht="12.75">
      <c r="A21">
        <f t="shared" si="10"/>
        <v>0.18</v>
      </c>
      <c r="B21">
        <f t="shared" si="11"/>
        <v>1</v>
      </c>
      <c r="C21">
        <f t="shared" si="12"/>
        <v>-1.02</v>
      </c>
      <c r="D21" t="str">
        <f t="shared" si="13"/>
        <v>No</v>
      </c>
      <c r="E21" s="3">
        <f t="shared" si="14"/>
        <v>0</v>
      </c>
      <c r="F21" s="3">
        <f t="shared" si="15"/>
        <v>1.045</v>
      </c>
      <c r="G21" s="1">
        <f t="shared" si="0"/>
        <v>0.0006741922</v>
      </c>
      <c r="H21" s="3">
        <f t="shared" si="1"/>
        <v>0.8780244590533065</v>
      </c>
      <c r="I21" s="1">
        <f t="shared" si="2"/>
        <v>92674196.6255814</v>
      </c>
      <c r="J21" s="3">
        <f t="shared" si="3"/>
        <v>0.06</v>
      </c>
      <c r="K21" s="1">
        <f t="shared" si="4"/>
        <v>3.87096E-05</v>
      </c>
      <c r="L21" s="3">
        <f t="shared" si="5"/>
        <v>0.0229803917888457</v>
      </c>
      <c r="M21" s="1">
        <f t="shared" si="6"/>
        <v>42244938.71531248</v>
      </c>
      <c r="N21">
        <f t="shared" si="7"/>
        <v>13370979480194826</v>
      </c>
      <c r="O21">
        <f t="shared" si="8"/>
        <v>15904667520194826</v>
      </c>
      <c r="P21" s="2">
        <f t="shared" si="9"/>
        <v>85.98091730377796</v>
      </c>
    </row>
    <row r="22" spans="1:16" ht="12.75">
      <c r="A22">
        <f t="shared" si="10"/>
        <v>0.24</v>
      </c>
      <c r="B22">
        <f t="shared" si="11"/>
        <v>1</v>
      </c>
      <c r="C22">
        <f t="shared" si="12"/>
        <v>-0.96</v>
      </c>
      <c r="D22" t="str">
        <f t="shared" si="13"/>
        <v>No</v>
      </c>
      <c r="E22" s="3">
        <f t="shared" si="14"/>
        <v>0</v>
      </c>
      <c r="F22" s="3">
        <f t="shared" si="15"/>
        <v>1.045</v>
      </c>
      <c r="G22" s="1">
        <f t="shared" si="0"/>
        <v>0.0006741922</v>
      </c>
      <c r="H22" s="3">
        <f t="shared" si="1"/>
        <v>0.8550440672644608</v>
      </c>
      <c r="I22" s="1">
        <f t="shared" si="2"/>
        <v>90248649.90508498</v>
      </c>
      <c r="J22" s="3">
        <f t="shared" si="3"/>
        <v>0.06</v>
      </c>
      <c r="K22" s="1">
        <f t="shared" si="4"/>
        <v>3.87096E-05</v>
      </c>
      <c r="L22" s="3">
        <f t="shared" si="5"/>
        <v>0.020766768131460167</v>
      </c>
      <c r="M22" s="1">
        <f t="shared" si="6"/>
        <v>38175626.20731564</v>
      </c>
      <c r="N22">
        <f t="shared" si="7"/>
        <v>12377232250108540</v>
      </c>
      <c r="O22">
        <f t="shared" si="8"/>
        <v>14910920290108540</v>
      </c>
      <c r="P22" s="2">
        <f t="shared" si="9"/>
        <v>79.82728846153474</v>
      </c>
    </row>
    <row r="23" spans="1:16" ht="12.75">
      <c r="A23">
        <f t="shared" si="10"/>
        <v>0.3</v>
      </c>
      <c r="B23">
        <f t="shared" si="11"/>
        <v>1</v>
      </c>
      <c r="C23">
        <f t="shared" si="12"/>
        <v>-0.8999999999999999</v>
      </c>
      <c r="D23" t="str">
        <f t="shared" si="13"/>
        <v>No</v>
      </c>
      <c r="E23" s="3">
        <f t="shared" si="14"/>
        <v>0</v>
      </c>
      <c r="F23" s="3">
        <f t="shared" si="15"/>
        <v>1.045</v>
      </c>
      <c r="G23" s="1">
        <f t="shared" si="0"/>
        <v>0.0006741922</v>
      </c>
      <c r="H23" s="3">
        <f t="shared" si="1"/>
        <v>0.8342772991330006</v>
      </c>
      <c r="I23" s="1">
        <f t="shared" si="2"/>
        <v>88056747.92188983</v>
      </c>
      <c r="J23" s="3">
        <f t="shared" si="3"/>
        <v>0.06</v>
      </c>
      <c r="K23" s="1">
        <f t="shared" si="4"/>
        <v>3.87096E-05</v>
      </c>
      <c r="L23" s="3">
        <f t="shared" si="5"/>
        <v>0.019157647254971377</v>
      </c>
      <c r="M23" s="1">
        <f t="shared" si="6"/>
        <v>35217573.38396065</v>
      </c>
      <c r="N23">
        <f t="shared" si="7"/>
        <v>11593611876898098</v>
      </c>
      <c r="O23">
        <f t="shared" si="8"/>
        <v>14127299916898098</v>
      </c>
      <c r="P23" s="2">
        <f t="shared" si="9"/>
        <v>75.04908606415408</v>
      </c>
    </row>
    <row r="24" spans="1:16" ht="12.75">
      <c r="A24">
        <f t="shared" si="10"/>
        <v>0.36</v>
      </c>
      <c r="B24">
        <f t="shared" si="11"/>
        <v>1</v>
      </c>
      <c r="C24">
        <f t="shared" si="12"/>
        <v>-0.84</v>
      </c>
      <c r="D24" t="str">
        <f t="shared" si="13"/>
        <v>No</v>
      </c>
      <c r="E24" s="3">
        <f t="shared" si="14"/>
        <v>0</v>
      </c>
      <c r="F24" s="3">
        <f t="shared" si="15"/>
        <v>1.045</v>
      </c>
      <c r="G24" s="1">
        <f t="shared" si="0"/>
        <v>0.0006741922</v>
      </c>
      <c r="H24" s="3">
        <f t="shared" si="1"/>
        <v>0.8151196518780293</v>
      </c>
      <c r="I24" s="1">
        <f t="shared" si="2"/>
        <v>86034686.29218873</v>
      </c>
      <c r="J24" s="3">
        <f t="shared" si="3"/>
        <v>0.06</v>
      </c>
      <c r="K24" s="1">
        <f t="shared" si="4"/>
        <v>3.87096E-05</v>
      </c>
      <c r="L24" s="3">
        <f t="shared" si="5"/>
        <v>0.01791539010219345</v>
      </c>
      <c r="M24" s="1">
        <f t="shared" si="6"/>
        <v>32933927.492717206</v>
      </c>
      <c r="N24">
        <f t="shared" si="7"/>
        <v>10939241354057746</v>
      </c>
      <c r="O24">
        <f t="shared" si="8"/>
        <v>13472929394057746</v>
      </c>
      <c r="P24" s="2">
        <f t="shared" si="9"/>
        <v>71.10915999981546</v>
      </c>
    </row>
    <row r="25" spans="1:16" ht="12.75">
      <c r="A25">
        <f t="shared" si="10"/>
        <v>0.42</v>
      </c>
      <c r="B25">
        <f t="shared" si="11"/>
        <v>1</v>
      </c>
      <c r="C25">
        <f t="shared" si="12"/>
        <v>-0.78</v>
      </c>
      <c r="D25" t="str">
        <f t="shared" si="13"/>
        <v>No</v>
      </c>
      <c r="E25" s="3">
        <f t="shared" si="14"/>
        <v>0</v>
      </c>
      <c r="F25" s="3">
        <f t="shared" si="15"/>
        <v>1.045</v>
      </c>
      <c r="G25" s="1">
        <f t="shared" si="0"/>
        <v>0.0006741922</v>
      </c>
      <c r="H25" s="3">
        <f t="shared" si="1"/>
        <v>0.7972042617758358</v>
      </c>
      <c r="I25" s="1">
        <f t="shared" si="2"/>
        <v>84143743.08686526</v>
      </c>
      <c r="J25" s="3">
        <f t="shared" si="3"/>
        <v>0.06</v>
      </c>
      <c r="K25" s="1">
        <f t="shared" si="4"/>
        <v>3.87096E-05</v>
      </c>
      <c r="L25" s="3">
        <f t="shared" si="5"/>
        <v>0.01691637043705929</v>
      </c>
      <c r="M25" s="1">
        <f t="shared" si="6"/>
        <v>31097425.969298035</v>
      </c>
      <c r="N25">
        <f t="shared" si="7"/>
        <v>10372865809931236</v>
      </c>
      <c r="O25">
        <f t="shared" si="8"/>
        <v>12906553849931236</v>
      </c>
      <c r="P25" s="2">
        <f t="shared" si="9"/>
        <v>67.73590435842429</v>
      </c>
    </row>
    <row r="26" spans="1:16" ht="12.75">
      <c r="A26">
        <f t="shared" si="10"/>
        <v>0.48</v>
      </c>
      <c r="B26">
        <f t="shared" si="11"/>
        <v>1</v>
      </c>
      <c r="C26">
        <f t="shared" si="12"/>
        <v>-0.72</v>
      </c>
      <c r="D26" t="str">
        <f t="shared" si="13"/>
        <v>No</v>
      </c>
      <c r="E26" s="3">
        <f t="shared" si="14"/>
        <v>0</v>
      </c>
      <c r="F26" s="3">
        <f t="shared" si="15"/>
        <v>1.045</v>
      </c>
      <c r="G26" s="1">
        <f t="shared" si="0"/>
        <v>0.0006741922</v>
      </c>
      <c r="H26" s="3">
        <f t="shared" si="1"/>
        <v>0.7802878913387765</v>
      </c>
      <c r="I26" s="1">
        <f t="shared" si="2"/>
        <v>82358244.94508739</v>
      </c>
      <c r="J26" s="3">
        <f t="shared" si="3"/>
        <v>0.06</v>
      </c>
      <c r="K26" s="1">
        <f t="shared" si="4"/>
        <v>3.87096E-05</v>
      </c>
      <c r="L26" s="3">
        <f t="shared" si="5"/>
        <v>0.016088817017763324</v>
      </c>
      <c r="M26" s="1">
        <f t="shared" si="6"/>
        <v>29576131.47601727</v>
      </c>
      <c r="N26">
        <f t="shared" si="7"/>
        <v>9870682573879434</v>
      </c>
      <c r="O26">
        <f t="shared" si="8"/>
        <v>12404370613879434</v>
      </c>
      <c r="P26" s="2">
        <f t="shared" si="9"/>
        <v>64.77357563099996</v>
      </c>
    </row>
    <row r="27" spans="1:16" ht="12.75">
      <c r="A27">
        <f t="shared" si="10"/>
        <v>0.54</v>
      </c>
      <c r="B27">
        <f t="shared" si="11"/>
        <v>1</v>
      </c>
      <c r="C27">
        <f t="shared" si="12"/>
        <v>-0.6599999999999999</v>
      </c>
      <c r="D27" t="str">
        <f t="shared" si="13"/>
        <v>No</v>
      </c>
      <c r="E27" s="3">
        <f t="shared" si="14"/>
        <v>0</v>
      </c>
      <c r="F27" s="3">
        <f t="shared" si="15"/>
        <v>1.045</v>
      </c>
      <c r="G27" s="1">
        <f t="shared" si="0"/>
        <v>0.0006741922</v>
      </c>
      <c r="H27" s="3">
        <f t="shared" si="1"/>
        <v>0.7641990743210132</v>
      </c>
      <c r="I27" s="1">
        <f t="shared" si="2"/>
        <v>80660093.8555553</v>
      </c>
      <c r="J27" s="3">
        <f t="shared" si="3"/>
        <v>0.06</v>
      </c>
      <c r="K27" s="1">
        <f t="shared" si="4"/>
        <v>3.87096E-05</v>
      </c>
      <c r="L27" s="3">
        <f t="shared" si="5"/>
        <v>0.015387717471971207</v>
      </c>
      <c r="M27" s="1">
        <f t="shared" si="6"/>
        <v>28287297.603319876</v>
      </c>
      <c r="N27">
        <f t="shared" si="7"/>
        <v>9417720089020164</v>
      </c>
      <c r="O27">
        <f t="shared" si="8"/>
        <v>11951408129020164</v>
      </c>
      <c r="P27" s="2">
        <f t="shared" si="9"/>
        <v>62.12465907819614</v>
      </c>
    </row>
    <row r="28" spans="1:16" ht="12.75">
      <c r="A28">
        <f t="shared" si="10"/>
        <v>0.6000000000000001</v>
      </c>
      <c r="B28">
        <f t="shared" si="11"/>
        <v>1</v>
      </c>
      <c r="C28">
        <f t="shared" si="12"/>
        <v>-0.5999999999999999</v>
      </c>
      <c r="D28" t="str">
        <f t="shared" si="13"/>
        <v>No</v>
      </c>
      <c r="E28" s="3">
        <f t="shared" si="14"/>
        <v>0</v>
      </c>
      <c r="F28" s="3">
        <f t="shared" si="15"/>
        <v>1.045</v>
      </c>
      <c r="G28" s="1">
        <f t="shared" si="0"/>
        <v>0.0006741922</v>
      </c>
      <c r="H28" s="3">
        <f t="shared" si="1"/>
        <v>0.748811356849042</v>
      </c>
      <c r="I28" s="1">
        <f t="shared" si="2"/>
        <v>79035942.79699147</v>
      </c>
      <c r="J28" s="3">
        <f t="shared" si="3"/>
        <v>0.06</v>
      </c>
      <c r="K28" s="1">
        <f t="shared" si="4"/>
        <v>3.87096E-05</v>
      </c>
      <c r="L28" s="3">
        <f t="shared" si="5"/>
        <v>0.014783168270986025</v>
      </c>
      <c r="M28" s="1">
        <f t="shared" si="6"/>
        <v>27175952.58445878</v>
      </c>
      <c r="N28">
        <f t="shared" si="7"/>
        <v>9003939109307174</v>
      </c>
      <c r="O28">
        <f t="shared" si="8"/>
        <v>11537627149307174</v>
      </c>
      <c r="P28" s="2">
        <f t="shared" si="9"/>
        <v>59.72399411465176</v>
      </c>
    </row>
    <row r="29" spans="1:16" ht="12.75">
      <c r="A29">
        <f t="shared" si="10"/>
        <v>0.6600000000000001</v>
      </c>
      <c r="B29">
        <f t="shared" si="11"/>
        <v>1</v>
      </c>
      <c r="C29">
        <f t="shared" si="12"/>
        <v>-0.5399999999999998</v>
      </c>
      <c r="D29" t="str">
        <f t="shared" si="13"/>
        <v>No</v>
      </c>
      <c r="E29" s="3">
        <f t="shared" si="14"/>
        <v>0</v>
      </c>
      <c r="F29" s="3">
        <f t="shared" si="15"/>
        <v>1.045</v>
      </c>
      <c r="G29" s="1">
        <f t="shared" si="0"/>
        <v>0.0006741922</v>
      </c>
      <c r="H29" s="3">
        <f t="shared" si="1"/>
        <v>0.734028188578056</v>
      </c>
      <c r="I29" s="1">
        <f t="shared" si="2"/>
        <v>77475601.02180724</v>
      </c>
      <c r="J29" s="3">
        <f t="shared" si="3"/>
        <v>0.06</v>
      </c>
      <c r="K29" s="1">
        <f t="shared" si="4"/>
        <v>3.87096E-05</v>
      </c>
      <c r="L29" s="3">
        <f t="shared" si="5"/>
        <v>0.014254395048736601</v>
      </c>
      <c r="M29" s="1">
        <f t="shared" si="6"/>
        <v>26203906.825906146</v>
      </c>
      <c r="N29">
        <f t="shared" si="7"/>
        <v>8622267284267397</v>
      </c>
      <c r="O29">
        <f t="shared" si="8"/>
        <v>11155955324267396</v>
      </c>
      <c r="P29" s="2">
        <f t="shared" si="9"/>
        <v>57.52580402054248</v>
      </c>
    </row>
    <row r="30" spans="1:16" ht="12.75">
      <c r="A30">
        <f t="shared" si="10"/>
        <v>0.7200000000000002</v>
      </c>
      <c r="B30">
        <f t="shared" si="11"/>
        <v>1</v>
      </c>
      <c r="C30">
        <f t="shared" si="12"/>
        <v>-0.47999999999999976</v>
      </c>
      <c r="D30" t="str">
        <f t="shared" si="13"/>
        <v>No</v>
      </c>
      <c r="E30" s="3">
        <f t="shared" si="14"/>
        <v>0</v>
      </c>
      <c r="F30" s="3">
        <f t="shared" si="15"/>
        <v>1.045</v>
      </c>
      <c r="G30" s="1">
        <f t="shared" si="0"/>
        <v>0.0006741922</v>
      </c>
      <c r="H30" s="3">
        <f t="shared" si="1"/>
        <v>0.7197737935293194</v>
      </c>
      <c r="I30" s="1">
        <f t="shared" si="2"/>
        <v>75971070.48634851</v>
      </c>
      <c r="J30" s="3">
        <f t="shared" si="3"/>
        <v>0.06</v>
      </c>
      <c r="K30" s="1">
        <f t="shared" si="4"/>
        <v>3.87096E-05</v>
      </c>
      <c r="L30" s="3">
        <f t="shared" si="5"/>
        <v>0.013786440072401707</v>
      </c>
      <c r="M30" s="1">
        <f t="shared" si="6"/>
        <v>25343663.472423002</v>
      </c>
      <c r="N30">
        <f t="shared" si="7"/>
        <v>8267523324639213</v>
      </c>
      <c r="O30">
        <f t="shared" si="8"/>
        <v>10801211364639212</v>
      </c>
      <c r="P30" s="2">
        <f t="shared" si="9"/>
        <v>55.496627918159525</v>
      </c>
    </row>
    <row r="31" spans="1:16" ht="12.75">
      <c r="A31">
        <f t="shared" si="10"/>
        <v>0.7800000000000002</v>
      </c>
      <c r="B31">
        <f t="shared" si="11"/>
        <v>1</v>
      </c>
      <c r="C31">
        <f t="shared" si="12"/>
        <v>-0.4199999999999997</v>
      </c>
      <c r="D31" t="str">
        <f t="shared" si="13"/>
        <v>No</v>
      </c>
      <c r="E31" s="3">
        <f t="shared" si="14"/>
        <v>0</v>
      </c>
      <c r="F31" s="3">
        <f t="shared" si="15"/>
        <v>1.045</v>
      </c>
      <c r="G31" s="1">
        <f t="shared" si="0"/>
        <v>0.0006741922</v>
      </c>
      <c r="H31" s="3">
        <f t="shared" si="1"/>
        <v>0.7059873534569177</v>
      </c>
      <c r="I31" s="1">
        <f t="shared" si="2"/>
        <v>74515931.9137692</v>
      </c>
      <c r="J31" s="3">
        <f t="shared" si="3"/>
        <v>0.06</v>
      </c>
      <c r="K31" s="1">
        <f t="shared" si="4"/>
        <v>3.87096E-05</v>
      </c>
      <c r="L31" s="3">
        <f t="shared" si="5"/>
        <v>0.013368213500989379</v>
      </c>
      <c r="M31" s="1">
        <f t="shared" si="6"/>
        <v>24574836.02854083</v>
      </c>
      <c r="N31">
        <f t="shared" si="7"/>
        <v>7935788663826424</v>
      </c>
      <c r="O31">
        <f t="shared" si="8"/>
        <v>10469476703826424</v>
      </c>
      <c r="P31" s="2">
        <f t="shared" si="9"/>
        <v>53.61120763390045</v>
      </c>
    </row>
    <row r="32" spans="1:16" ht="12.75">
      <c r="A32">
        <f t="shared" si="10"/>
        <v>0.8400000000000003</v>
      </c>
      <c r="B32">
        <f t="shared" si="11"/>
        <v>1</v>
      </c>
      <c r="C32">
        <f t="shared" si="12"/>
        <v>-0.35999999999999965</v>
      </c>
      <c r="D32" t="str">
        <f t="shared" si="13"/>
        <v>No</v>
      </c>
      <c r="E32" s="3">
        <f t="shared" si="14"/>
        <v>0</v>
      </c>
      <c r="F32" s="3">
        <f t="shared" si="15"/>
        <v>1.045</v>
      </c>
      <c r="G32" s="1">
        <f t="shared" si="0"/>
        <v>0.0006741922</v>
      </c>
      <c r="H32" s="3">
        <f t="shared" si="1"/>
        <v>0.6926191399559283</v>
      </c>
      <c r="I32" s="1">
        <f t="shared" si="2"/>
        <v>73104936.54370943</v>
      </c>
      <c r="J32" s="3">
        <f t="shared" si="3"/>
        <v>0.06</v>
      </c>
      <c r="K32" s="1">
        <f t="shared" si="4"/>
        <v>3.87096E-05</v>
      </c>
      <c r="L32" s="3">
        <f t="shared" si="5"/>
        <v>0.012991289709608944</v>
      </c>
      <c r="M32" s="1">
        <f t="shared" si="6"/>
        <v>23881935.6370454</v>
      </c>
      <c r="N32">
        <f t="shared" si="7"/>
        <v>7624020711316139</v>
      </c>
      <c r="O32">
        <f t="shared" si="8"/>
        <v>10157708751316140</v>
      </c>
      <c r="P32" s="2">
        <f t="shared" si="9"/>
        <v>51.84996355559248</v>
      </c>
    </row>
    <row r="33" spans="1:16" ht="12.75">
      <c r="A33">
        <f t="shared" si="10"/>
        <v>0.9000000000000004</v>
      </c>
      <c r="B33">
        <f t="shared" si="11"/>
        <v>1</v>
      </c>
      <c r="C33">
        <f t="shared" si="12"/>
        <v>-0.2999999999999996</v>
      </c>
      <c r="D33" t="str">
        <f t="shared" si="13"/>
        <v>No</v>
      </c>
      <c r="E33" s="3">
        <f t="shared" si="14"/>
        <v>0</v>
      </c>
      <c r="F33" s="3">
        <f t="shared" si="15"/>
        <v>1.045</v>
      </c>
      <c r="G33" s="1">
        <f t="shared" si="0"/>
        <v>0.0006741922</v>
      </c>
      <c r="H33" s="3">
        <f t="shared" si="1"/>
        <v>0.6796278502463193</v>
      </c>
      <c r="I33" s="1">
        <f t="shared" si="2"/>
        <v>71733724.9281853</v>
      </c>
      <c r="J33" s="3">
        <f t="shared" si="3"/>
        <v>0.06</v>
      </c>
      <c r="K33" s="1">
        <f t="shared" si="4"/>
        <v>3.87096E-05</v>
      </c>
      <c r="L33" s="3">
        <f t="shared" si="5"/>
        <v>0.01264913320706873</v>
      </c>
      <c r="M33" s="1">
        <f t="shared" si="6"/>
        <v>23252948.08045061</v>
      </c>
      <c r="N33">
        <f t="shared" si="7"/>
        <v>7329804256704539</v>
      </c>
      <c r="O33">
        <f t="shared" si="8"/>
        <v>9863492296704540</v>
      </c>
      <c r="P33" s="2">
        <f t="shared" si="9"/>
        <v>50.19737614871464</v>
      </c>
    </row>
    <row r="34" spans="1:16" ht="12.75">
      <c r="A34">
        <f t="shared" si="10"/>
        <v>0.9600000000000004</v>
      </c>
      <c r="B34">
        <f t="shared" si="11"/>
        <v>1</v>
      </c>
      <c r="C34">
        <f t="shared" si="12"/>
        <v>-0.23999999999999955</v>
      </c>
      <c r="D34" t="str">
        <f t="shared" si="13"/>
        <v>No</v>
      </c>
      <c r="E34" s="3">
        <f t="shared" si="14"/>
        <v>0</v>
      </c>
      <c r="F34" s="3">
        <f t="shared" si="15"/>
        <v>1.045</v>
      </c>
      <c r="G34" s="1">
        <f t="shared" si="0"/>
        <v>0.0006741922</v>
      </c>
      <c r="H34" s="3">
        <f t="shared" si="1"/>
        <v>0.6669787170392506</v>
      </c>
      <c r="I34" s="1">
        <f t="shared" si="2"/>
        <v>70398627.43074314</v>
      </c>
      <c r="J34" s="3">
        <f t="shared" si="3"/>
        <v>0.06</v>
      </c>
      <c r="K34" s="1">
        <f t="shared" si="4"/>
        <v>3.87096E-05</v>
      </c>
      <c r="L34" s="3">
        <f t="shared" si="5"/>
        <v>0.01233658361061496</v>
      </c>
      <c r="M34" s="1">
        <f t="shared" si="6"/>
        <v>22678387.008167498</v>
      </c>
      <c r="N34">
        <f t="shared" si="7"/>
        <v>7051185740056568</v>
      </c>
      <c r="O34">
        <f t="shared" si="8"/>
        <v>9584873780056568</v>
      </c>
      <c r="P34" s="2">
        <f t="shared" si="9"/>
        <v>48.6409092047273</v>
      </c>
    </row>
    <row r="35" spans="1:16" ht="12.75">
      <c r="A35">
        <f t="shared" si="10"/>
        <v>1.0200000000000005</v>
      </c>
      <c r="B35">
        <f t="shared" si="11"/>
        <v>1</v>
      </c>
      <c r="C35">
        <f t="shared" si="12"/>
        <v>-0.1799999999999995</v>
      </c>
      <c r="D35" t="str">
        <f t="shared" si="13"/>
        <v>Yes</v>
      </c>
      <c r="E35" s="3">
        <f t="shared" si="14"/>
        <v>0.24772767306056206</v>
      </c>
      <c r="F35" s="3">
        <f t="shared" si="15"/>
        <v>0.8592042452045784</v>
      </c>
      <c r="G35" s="1">
        <f t="shared" si="0"/>
        <v>0.0005543242108361858</v>
      </c>
      <c r="H35" s="3">
        <f t="shared" si="1"/>
        <v>0.6546421334286356</v>
      </c>
      <c r="I35" s="1">
        <f t="shared" si="2"/>
        <v>84038065.2768355</v>
      </c>
      <c r="J35" s="3">
        <f t="shared" si="3"/>
        <v>0.045136339616366275</v>
      </c>
      <c r="K35" s="1">
        <f t="shared" si="4"/>
        <v>2.9120160866894867E-05</v>
      </c>
      <c r="L35" s="3">
        <f t="shared" si="5"/>
        <v>0.012049502878763274</v>
      </c>
      <c r="M35" s="1">
        <f t="shared" si="6"/>
        <v>29444982.42204337</v>
      </c>
      <c r="N35">
        <f t="shared" si="7"/>
        <v>10221000989442150</v>
      </c>
      <c r="O35">
        <f t="shared" si="8"/>
        <v>12754689029442150</v>
      </c>
      <c r="P35" s="2">
        <f t="shared" si="9"/>
        <v>66.83723286345338</v>
      </c>
    </row>
    <row r="36" spans="1:16" ht="12.75">
      <c r="A36">
        <f t="shared" si="10"/>
        <v>1.0800000000000005</v>
      </c>
      <c r="B36">
        <f t="shared" si="11"/>
        <v>1</v>
      </c>
      <c r="C36">
        <f t="shared" si="12"/>
        <v>-0.11999999999999944</v>
      </c>
      <c r="D36" t="str">
        <f t="shared" si="13"/>
        <v>Yes</v>
      </c>
      <c r="E36" s="3">
        <f t="shared" si="14"/>
        <v>0.3651972069991781</v>
      </c>
      <c r="F36" s="3">
        <f t="shared" si="15"/>
        <v>0.7711020947506163</v>
      </c>
      <c r="G36" s="1">
        <f t="shared" si="0"/>
        <v>0.0004974842274493076</v>
      </c>
      <c r="H36" s="3">
        <f t="shared" si="1"/>
        <v>0.6425926305498724</v>
      </c>
      <c r="I36" s="1">
        <f t="shared" si="2"/>
        <v>91916264.0077637</v>
      </c>
      <c r="J36" s="3">
        <f t="shared" si="3"/>
        <v>0.03808816758004931</v>
      </c>
      <c r="K36" s="1">
        <f t="shared" si="4"/>
        <v>2.4572962195944616E-05</v>
      </c>
      <c r="L36" s="3">
        <f t="shared" si="5"/>
        <v>0.01178452753335213</v>
      </c>
      <c r="M36" s="1">
        <f t="shared" si="6"/>
        <v>34126409.8559405</v>
      </c>
      <c r="N36">
        <f t="shared" si="7"/>
        <v>12391429544613906</v>
      </c>
      <c r="O36">
        <f t="shared" si="8"/>
        <v>14925117584613906</v>
      </c>
      <c r="P36" s="2">
        <f t="shared" si="9"/>
        <v>79.91446168611925</v>
      </c>
    </row>
    <row r="37" spans="1:16" ht="12.75">
      <c r="A37">
        <f t="shared" si="10"/>
        <v>1.1400000000000006</v>
      </c>
      <c r="B37">
        <f t="shared" si="11"/>
        <v>1</v>
      </c>
      <c r="C37">
        <f t="shared" si="12"/>
        <v>-0.05999999999999939</v>
      </c>
      <c r="D37" t="str">
        <f t="shared" si="13"/>
        <v>Yes</v>
      </c>
      <c r="E37" s="3">
        <f t="shared" si="14"/>
        <v>0.42020114231163186</v>
      </c>
      <c r="F37" s="3">
        <f t="shared" si="15"/>
        <v>0.729849143266276</v>
      </c>
      <c r="G37" s="1">
        <f t="shared" si="0"/>
        <v>0.00047086947326967064</v>
      </c>
      <c r="H37" s="3">
        <f t="shared" si="1"/>
        <v>0.6308081030165202</v>
      </c>
      <c r="I37" s="1">
        <f t="shared" si="2"/>
        <v>95330674.75994073</v>
      </c>
      <c r="J37" s="3">
        <f t="shared" si="3"/>
        <v>0.03478793146130209</v>
      </c>
      <c r="K37" s="1">
        <f t="shared" si="4"/>
        <v>2.2443781861573655E-05</v>
      </c>
      <c r="L37" s="3">
        <f t="shared" si="5"/>
        <v>0.011538890759696052</v>
      </c>
      <c r="M37" s="1">
        <f t="shared" si="6"/>
        <v>36585076.059120044</v>
      </c>
      <c r="N37">
        <f t="shared" si="7"/>
        <v>13439636483823548</v>
      </c>
      <c r="O37">
        <f t="shared" si="8"/>
        <v>15973324523823548</v>
      </c>
      <c r="P37" s="2">
        <f t="shared" si="9"/>
        <v>86.409953812557</v>
      </c>
    </row>
    <row r="38" spans="1:16" ht="12.75">
      <c r="A38">
        <f t="shared" si="10"/>
        <v>1.2000000000000006</v>
      </c>
      <c r="B38">
        <f t="shared" si="11"/>
        <v>1</v>
      </c>
      <c r="C38">
        <f t="shared" si="12"/>
        <v>0</v>
      </c>
      <c r="D38" t="str">
        <f t="shared" si="13"/>
        <v>Yes</v>
      </c>
      <c r="E38" s="3">
        <f t="shared" si="14"/>
        <v>0.437</v>
      </c>
      <c r="F38" s="3">
        <f t="shared" si="15"/>
        <v>0.7172499999999999</v>
      </c>
      <c r="G38" s="1">
        <f t="shared" si="0"/>
        <v>0.00046274101</v>
      </c>
      <c r="H38" s="3">
        <f t="shared" si="1"/>
        <v>0.6192692122568242</v>
      </c>
      <c r="I38" s="1">
        <f t="shared" si="2"/>
        <v>95230801.22981885</v>
      </c>
      <c r="J38" s="3">
        <f t="shared" si="3"/>
        <v>0.03378</v>
      </c>
      <c r="K38" s="1">
        <f t="shared" si="4"/>
        <v>2.1793504799999998E-05</v>
      </c>
      <c r="L38" s="3">
        <f t="shared" si="5"/>
        <v>0.011310292180460535</v>
      </c>
      <c r="M38" s="1">
        <f t="shared" si="6"/>
        <v>36930287.20931439</v>
      </c>
      <c r="N38">
        <f t="shared" si="7"/>
        <v>13447816833327840</v>
      </c>
      <c r="O38">
        <f t="shared" si="8"/>
        <v>15981504873327840</v>
      </c>
      <c r="P38" s="2">
        <f t="shared" si="9"/>
        <v>86.46110619243802</v>
      </c>
    </row>
    <row r="39" spans="1:16" ht="12.75">
      <c r="A39">
        <f t="shared" si="10"/>
        <v>1.2600000000000007</v>
      </c>
      <c r="B39">
        <f t="shared" si="11"/>
        <v>1</v>
      </c>
      <c r="C39">
        <f t="shared" si="12"/>
        <v>0.06000000000000072</v>
      </c>
      <c r="D39" t="str">
        <f t="shared" si="13"/>
        <v>Yes</v>
      </c>
      <c r="E39" s="3">
        <f t="shared" si="14"/>
        <v>0.4202011423116311</v>
      </c>
      <c r="F39" s="3">
        <f t="shared" si="15"/>
        <v>0.7298491432662766</v>
      </c>
      <c r="G39" s="1">
        <f t="shared" si="0"/>
        <v>0.00047086947326967097</v>
      </c>
      <c r="H39" s="3">
        <f t="shared" si="1"/>
        <v>0.6079589200763637</v>
      </c>
      <c r="I39" s="1">
        <f t="shared" si="2"/>
        <v>91877599.2255869</v>
      </c>
      <c r="J39" s="3">
        <f t="shared" si="3"/>
        <v>0.034787931461302136</v>
      </c>
      <c r="K39" s="1">
        <f t="shared" si="4"/>
        <v>2.2443781861573686E-05</v>
      </c>
      <c r="L39" s="3">
        <f t="shared" si="5"/>
        <v>0.011096800873383716</v>
      </c>
      <c r="M39" s="1">
        <f t="shared" si="6"/>
        <v>35183390.88395585</v>
      </c>
      <c r="N39">
        <f t="shared" si="7"/>
        <v>12476700497046976</v>
      </c>
      <c r="O39">
        <f t="shared" si="8"/>
        <v>15010388537046976</v>
      </c>
      <c r="P39" s="2">
        <f t="shared" si="9"/>
        <v>80.43848851699005</v>
      </c>
    </row>
    <row r="40" spans="1:16" ht="12.75">
      <c r="A40">
        <f t="shared" si="10"/>
        <v>1.3200000000000007</v>
      </c>
      <c r="B40">
        <f t="shared" si="11"/>
        <v>1</v>
      </c>
      <c r="C40">
        <f t="shared" si="12"/>
        <v>0.12000000000000077</v>
      </c>
      <c r="D40" t="str">
        <f t="shared" si="13"/>
        <v>Yes</v>
      </c>
      <c r="E40" s="3">
        <f t="shared" si="14"/>
        <v>0.36519720699917635</v>
      </c>
      <c r="F40" s="3">
        <f t="shared" si="15"/>
        <v>0.7711020947506176</v>
      </c>
      <c r="G40" s="1">
        <f t="shared" si="0"/>
        <v>0.0004974842274493085</v>
      </c>
      <c r="H40" s="3">
        <f t="shared" si="1"/>
        <v>0.5968621192029799</v>
      </c>
      <c r="I40" s="1">
        <f t="shared" si="2"/>
        <v>85374984.891982</v>
      </c>
      <c r="J40" s="3">
        <f t="shared" si="3"/>
        <v>0.03808816758004942</v>
      </c>
      <c r="K40" s="1">
        <f t="shared" si="4"/>
        <v>2.457296219594468E-05</v>
      </c>
      <c r="L40" s="3">
        <f t="shared" si="5"/>
        <v>0.01089678202628308</v>
      </c>
      <c r="M40" s="1">
        <f t="shared" si="6"/>
        <v>31555618.03282602</v>
      </c>
      <c r="N40">
        <f t="shared" si="7"/>
        <v>10678907501339562</v>
      </c>
      <c r="O40">
        <f t="shared" si="8"/>
        <v>13212595541339562</v>
      </c>
      <c r="P40" s="2">
        <f t="shared" si="9"/>
        <v>69.55439972305702</v>
      </c>
    </row>
    <row r="41" spans="1:16" ht="12.75">
      <c r="A41">
        <f t="shared" si="10"/>
        <v>1.3800000000000008</v>
      </c>
      <c r="B41">
        <f t="shared" si="11"/>
        <v>1</v>
      </c>
      <c r="C41">
        <f t="shared" si="12"/>
        <v>0.18000000000000083</v>
      </c>
      <c r="D41" t="str">
        <f t="shared" si="13"/>
        <v>Yes</v>
      </c>
      <c r="E41" s="3">
        <f t="shared" si="14"/>
        <v>0.2477276730605582</v>
      </c>
      <c r="F41" s="3">
        <f t="shared" si="15"/>
        <v>0.8592042452045813</v>
      </c>
      <c r="G41" s="1">
        <f t="shared" si="0"/>
        <v>0.0005543242108361876</v>
      </c>
      <c r="H41" s="3">
        <f t="shared" si="1"/>
        <v>0.5859653371766969</v>
      </c>
      <c r="I41" s="1">
        <f t="shared" si="2"/>
        <v>75221851.36130743</v>
      </c>
      <c r="J41" s="3">
        <f t="shared" si="3"/>
        <v>0.045136339616366504</v>
      </c>
      <c r="K41" s="1">
        <f t="shared" si="4"/>
        <v>2.9120160866895013E-05</v>
      </c>
      <c r="L41" s="3">
        <f t="shared" si="5"/>
        <v>0.010708840694670818</v>
      </c>
      <c r="M41" s="1">
        <f t="shared" si="6"/>
        <v>26168849.386374608</v>
      </c>
      <c r="N41">
        <f t="shared" si="7"/>
        <v>8176301788953479</v>
      </c>
      <c r="O41">
        <f t="shared" si="8"/>
        <v>10709989828953480</v>
      </c>
      <c r="P41" s="2">
        <f t="shared" si="9"/>
        <v>54.97699897861007</v>
      </c>
    </row>
    <row r="42" spans="1:16" ht="12.75">
      <c r="A42">
        <f t="shared" si="10"/>
        <v>1.4400000000000008</v>
      </c>
      <c r="B42">
        <f t="shared" si="11"/>
        <v>1</v>
      </c>
      <c r="C42">
        <f t="shared" si="12"/>
        <v>0.24000000000000088</v>
      </c>
      <c r="D42" t="str">
        <f t="shared" si="13"/>
        <v>No</v>
      </c>
      <c r="E42" s="3">
        <f t="shared" si="14"/>
        <v>0</v>
      </c>
      <c r="F42" s="3">
        <f t="shared" si="15"/>
        <v>1.045</v>
      </c>
      <c r="G42" s="1">
        <f t="shared" si="0"/>
        <v>0.0006741922</v>
      </c>
      <c r="H42" s="3">
        <f t="shared" si="1"/>
        <v>0.575256496482026</v>
      </c>
      <c r="I42" s="1">
        <f t="shared" si="2"/>
        <v>60717481.29044058</v>
      </c>
      <c r="J42" s="3">
        <f t="shared" si="3"/>
        <v>0.06</v>
      </c>
      <c r="K42" s="1">
        <f t="shared" si="4"/>
        <v>3.87096E-05</v>
      </c>
      <c r="L42" s="3">
        <f t="shared" si="5"/>
        <v>0.01053177813008832</v>
      </c>
      <c r="M42" s="1">
        <f t="shared" si="6"/>
        <v>19360606.457754273</v>
      </c>
      <c r="N42">
        <f t="shared" si="7"/>
        <v>5235203399883812</v>
      </c>
      <c r="O42">
        <f t="shared" si="8"/>
        <v>7768891439883812</v>
      </c>
      <c r="P42" s="2">
        <f t="shared" si="9"/>
        <v>38.69892913107374</v>
      </c>
    </row>
    <row r="43" spans="1:16" ht="12.75">
      <c r="A43">
        <f t="shared" si="10"/>
        <v>1.5000000000000009</v>
      </c>
      <c r="B43">
        <f t="shared" si="11"/>
        <v>2</v>
      </c>
      <c r="C43">
        <f t="shared" si="12"/>
        <v>-0.899999999999999</v>
      </c>
      <c r="D43" t="str">
        <f t="shared" si="13"/>
        <v>No</v>
      </c>
      <c r="E43" s="3">
        <f t="shared" si="14"/>
        <v>0</v>
      </c>
      <c r="F43" s="3">
        <f t="shared" si="15"/>
        <v>1.045</v>
      </c>
      <c r="G43" s="1">
        <f t="shared" si="0"/>
        <v>0.0006741922</v>
      </c>
      <c r="H43" s="3">
        <f t="shared" si="1"/>
        <v>0.5647247183519377</v>
      </c>
      <c r="I43" s="1">
        <f t="shared" si="2"/>
        <v>59605867.52253125</v>
      </c>
      <c r="J43" s="3">
        <f t="shared" si="3"/>
        <v>0.06</v>
      </c>
      <c r="K43" s="1">
        <f t="shared" si="4"/>
        <v>3.87096E-05</v>
      </c>
      <c r="L43" s="3">
        <f t="shared" si="5"/>
        <v>0.010364557480853853</v>
      </c>
      <c r="M43" s="1">
        <f t="shared" si="6"/>
        <v>19053204.123461887</v>
      </c>
      <c r="N43">
        <f t="shared" si="7"/>
        <v>5047574515293683</v>
      </c>
      <c r="O43">
        <f t="shared" si="8"/>
        <v>7581262555293683</v>
      </c>
      <c r="P43" s="2">
        <f t="shared" si="9"/>
        <v>37.69175578643301</v>
      </c>
    </row>
    <row r="44" spans="1:16" ht="12.75">
      <c r="A44">
        <f t="shared" si="10"/>
        <v>1.560000000000001</v>
      </c>
      <c r="B44">
        <f t="shared" si="11"/>
        <v>2</v>
      </c>
      <c r="C44">
        <f t="shared" si="12"/>
        <v>-0.839999999999999</v>
      </c>
      <c r="D44" t="str">
        <f t="shared" si="13"/>
        <v>No</v>
      </c>
      <c r="E44" s="3">
        <f t="shared" si="14"/>
        <v>0</v>
      </c>
      <c r="F44" s="3">
        <f t="shared" si="15"/>
        <v>1.045</v>
      </c>
      <c r="G44" s="1">
        <f t="shared" si="0"/>
        <v>0.0006741922</v>
      </c>
      <c r="H44" s="3">
        <f t="shared" si="1"/>
        <v>0.5543601608710839</v>
      </c>
      <c r="I44" s="1">
        <f t="shared" si="2"/>
        <v>58511903.64941382</v>
      </c>
      <c r="J44" s="3">
        <f t="shared" si="3"/>
        <v>0.06</v>
      </c>
      <c r="K44" s="1">
        <f t="shared" si="4"/>
        <v>3.87096E-05</v>
      </c>
      <c r="L44" s="3">
        <f t="shared" si="5"/>
        <v>0.010206276571990469</v>
      </c>
      <c r="M44" s="1">
        <f t="shared" si="6"/>
        <v>18762235.746761575</v>
      </c>
      <c r="N44">
        <f t="shared" si="7"/>
        <v>4866831358616098</v>
      </c>
      <c r="O44">
        <f t="shared" si="8"/>
        <v>7400519398616098</v>
      </c>
      <c r="P44" s="2">
        <f t="shared" si="9"/>
        <v>36.725093701913444</v>
      </c>
    </row>
    <row r="45" spans="1:16" ht="12.75">
      <c r="A45">
        <f t="shared" si="10"/>
        <v>1.620000000000001</v>
      </c>
      <c r="B45">
        <f t="shared" si="11"/>
        <v>2</v>
      </c>
      <c r="C45">
        <f t="shared" si="12"/>
        <v>-0.7799999999999989</v>
      </c>
      <c r="D45" t="str">
        <f t="shared" si="13"/>
        <v>No</v>
      </c>
      <c r="E45" s="3">
        <f t="shared" si="14"/>
        <v>0</v>
      </c>
      <c r="F45" s="3">
        <f t="shared" si="15"/>
        <v>1.045</v>
      </c>
      <c r="G45" s="1">
        <f t="shared" si="0"/>
        <v>0.0006741922</v>
      </c>
      <c r="H45" s="3">
        <f t="shared" si="1"/>
        <v>0.5441538842990934</v>
      </c>
      <c r="I45" s="1">
        <f t="shared" si="2"/>
        <v>57434646.09457584</v>
      </c>
      <c r="J45" s="3">
        <f t="shared" si="3"/>
        <v>0.06</v>
      </c>
      <c r="K45" s="1">
        <f t="shared" si="4"/>
        <v>3.87096E-05</v>
      </c>
      <c r="L45" s="3">
        <f t="shared" si="5"/>
        <v>0.010056146096107166</v>
      </c>
      <c r="M45" s="1">
        <f t="shared" si="6"/>
        <v>18486250.340974484</v>
      </c>
      <c r="N45">
        <f t="shared" si="7"/>
        <v>4692578750521399</v>
      </c>
      <c r="O45">
        <f t="shared" si="8"/>
        <v>7226266790521399</v>
      </c>
      <c r="P45" s="2">
        <f t="shared" si="9"/>
        <v>35.796442421633046</v>
      </c>
    </row>
    <row r="46" spans="1:16" ht="12.75">
      <c r="A46">
        <f t="shared" si="10"/>
        <v>1.680000000000001</v>
      </c>
      <c r="B46">
        <f t="shared" si="11"/>
        <v>2</v>
      </c>
      <c r="C46">
        <f t="shared" si="12"/>
        <v>-0.7199999999999989</v>
      </c>
      <c r="D46" t="str">
        <f t="shared" si="13"/>
        <v>No</v>
      </c>
      <c r="E46" s="3">
        <f t="shared" si="14"/>
        <v>0</v>
      </c>
      <c r="F46" s="3">
        <f t="shared" si="15"/>
        <v>1.045</v>
      </c>
      <c r="G46" s="1">
        <f t="shared" si="0"/>
        <v>0.0006741922</v>
      </c>
      <c r="H46" s="3">
        <f t="shared" si="1"/>
        <v>0.5340977382029862</v>
      </c>
      <c r="I46" s="1">
        <f t="shared" si="2"/>
        <v>56373234.591744766</v>
      </c>
      <c r="J46" s="3">
        <f t="shared" si="3"/>
        <v>0.06</v>
      </c>
      <c r="K46" s="1">
        <f t="shared" si="4"/>
        <v>3.87096E-05</v>
      </c>
      <c r="L46" s="3">
        <f t="shared" si="5"/>
        <v>0.009913471985480427</v>
      </c>
      <c r="M46" s="1">
        <f t="shared" si="6"/>
        <v>18223971.998852666</v>
      </c>
      <c r="N46">
        <f t="shared" si="7"/>
        <v>4524460551804851</v>
      </c>
      <c r="O46">
        <f t="shared" si="8"/>
        <v>7058148591804851</v>
      </c>
      <c r="P46" s="2">
        <f t="shared" si="9"/>
        <v>34.90355189072427</v>
      </c>
    </row>
    <row r="47" spans="1:16" ht="12.75">
      <c r="A47">
        <f t="shared" si="10"/>
        <v>1.740000000000001</v>
      </c>
      <c r="B47">
        <f t="shared" si="11"/>
        <v>2</v>
      </c>
      <c r="C47">
        <f t="shared" si="12"/>
        <v>-0.6599999999999988</v>
      </c>
      <c r="D47" t="str">
        <f t="shared" si="13"/>
        <v>No</v>
      </c>
      <c r="E47" s="3">
        <f t="shared" si="14"/>
        <v>0</v>
      </c>
      <c r="F47" s="3">
        <f t="shared" si="15"/>
        <v>1.045</v>
      </c>
      <c r="G47" s="1">
        <f t="shared" si="0"/>
        <v>0.0006741922</v>
      </c>
      <c r="H47" s="3">
        <f t="shared" si="1"/>
        <v>0.5241842662175058</v>
      </c>
      <c r="I47" s="1">
        <f t="shared" si="2"/>
        <v>55326882.132480495</v>
      </c>
      <c r="J47" s="3">
        <f t="shared" si="3"/>
        <v>0.06</v>
      </c>
      <c r="K47" s="1">
        <f t="shared" si="4"/>
        <v>3.87096E-05</v>
      </c>
      <c r="L47" s="3">
        <f t="shared" si="5"/>
        <v>0.00977764104770995</v>
      </c>
      <c r="M47" s="1">
        <f t="shared" si="6"/>
        <v>17974273.486552175</v>
      </c>
      <c r="N47">
        <f t="shared" si="7"/>
        <v>4362154389699412</v>
      </c>
      <c r="O47">
        <f t="shared" si="8"/>
        <v>6895842429699412</v>
      </c>
      <c r="P47" s="2">
        <f t="shared" si="9"/>
        <v>34.04438855399822</v>
      </c>
    </row>
    <row r="48" spans="1:16" ht="12.75">
      <c r="A48">
        <f aca="true" t="shared" si="16" ref="A48:A109">A47+dz</f>
        <v>1.8000000000000012</v>
      </c>
      <c r="B48">
        <f t="shared" si="11"/>
        <v>2</v>
      </c>
      <c r="C48">
        <f aca="true" t="shared" si="17" ref="C48:C109">A48-B48*dzg</f>
        <v>-0.5999999999999988</v>
      </c>
      <c r="D48" t="str">
        <f t="shared" si="13"/>
        <v>No</v>
      </c>
      <c r="E48" s="3">
        <f aca="true" t="shared" si="18" ref="E48:E109">IF(D48="Yes",2*SQRT((Dia/2)^2-C48^2),0)</f>
        <v>0</v>
      </c>
      <c r="F48" s="3">
        <f t="shared" si="15"/>
        <v>1.045</v>
      </c>
      <c r="G48" s="1">
        <f t="shared" si="0"/>
        <v>0.0006741922</v>
      </c>
      <c r="H48" s="3">
        <f t="shared" si="1"/>
        <v>0.5144066251697959</v>
      </c>
      <c r="I48" s="1">
        <f t="shared" si="2"/>
        <v>54294866.42990333</v>
      </c>
      <c r="J48" s="3">
        <f t="shared" si="3"/>
        <v>0.06</v>
      </c>
      <c r="K48" s="1">
        <f t="shared" si="4"/>
        <v>3.87096E-05</v>
      </c>
      <c r="L48" s="3">
        <f t="shared" si="5"/>
        <v>0.009648109172486485</v>
      </c>
      <c r="M48" s="1">
        <f t="shared" si="6"/>
        <v>17736154.564091034</v>
      </c>
      <c r="N48">
        <f t="shared" si="7"/>
        <v>4205367268478096</v>
      </c>
      <c r="O48">
        <f t="shared" si="8"/>
        <v>6739055308478096</v>
      </c>
      <c r="P48" s="2">
        <f t="shared" si="9"/>
        <v>33.21710714707374</v>
      </c>
    </row>
    <row r="49" spans="1:16" ht="12.75">
      <c r="A49">
        <f t="shared" si="16"/>
        <v>1.8600000000000012</v>
      </c>
      <c r="B49">
        <f t="shared" si="11"/>
        <v>2</v>
      </c>
      <c r="C49">
        <f t="shared" si="17"/>
        <v>-0.5399999999999987</v>
      </c>
      <c r="D49" t="str">
        <f t="shared" si="13"/>
        <v>No</v>
      </c>
      <c r="E49" s="3">
        <f t="shared" si="18"/>
        <v>0</v>
      </c>
      <c r="F49" s="3">
        <f t="shared" si="15"/>
        <v>1.045</v>
      </c>
      <c r="G49" s="1">
        <f t="shared" si="0"/>
        <v>0.0006741922</v>
      </c>
      <c r="H49" s="3">
        <f t="shared" si="1"/>
        <v>0.5047585159973094</v>
      </c>
      <c r="I49" s="1">
        <f t="shared" si="2"/>
        <v>53276522.627180405</v>
      </c>
      <c r="J49" s="3">
        <f t="shared" si="3"/>
        <v>0.06</v>
      </c>
      <c r="K49" s="1">
        <f t="shared" si="4"/>
        <v>3.87096E-05</v>
      </c>
      <c r="L49" s="3">
        <f t="shared" si="5"/>
        <v>0.00952439158146412</v>
      </c>
      <c r="M49" s="1">
        <f t="shared" si="6"/>
        <v>17508724.061653618</v>
      </c>
      <c r="N49">
        <f t="shared" si="7"/>
        <v>4053831889868444.5</v>
      </c>
      <c r="O49">
        <f t="shared" si="8"/>
        <v>6587519929868444</v>
      </c>
      <c r="P49" s="2">
        <f t="shared" si="9"/>
        <v>32.42002705514677</v>
      </c>
    </row>
    <row r="50" spans="1:16" ht="12.75">
      <c r="A50">
        <f t="shared" si="16"/>
        <v>1.9200000000000013</v>
      </c>
      <c r="B50">
        <f t="shared" si="11"/>
        <v>2</v>
      </c>
      <c r="C50">
        <f t="shared" si="17"/>
        <v>-0.47999999999999865</v>
      </c>
      <c r="D50" t="str">
        <f t="shared" si="13"/>
        <v>No</v>
      </c>
      <c r="E50" s="3">
        <f t="shared" si="18"/>
        <v>0</v>
      </c>
      <c r="F50" s="3">
        <f t="shared" si="15"/>
        <v>1.045</v>
      </c>
      <c r="G50" s="1">
        <f t="shared" si="0"/>
        <v>0.0006741922</v>
      </c>
      <c r="H50" s="3">
        <f t="shared" si="1"/>
        <v>0.49523412441584524</v>
      </c>
      <c r="I50" s="1">
        <f t="shared" si="2"/>
        <v>52271237.03512374</v>
      </c>
      <c r="J50" s="3">
        <f t="shared" si="3"/>
        <v>0.06</v>
      </c>
      <c r="K50" s="1">
        <f t="shared" si="4"/>
        <v>3.87096E-05</v>
      </c>
      <c r="L50" s="3">
        <f t="shared" si="5"/>
        <v>0.009406054714724221</v>
      </c>
      <c r="M50" s="1">
        <f t="shared" si="6"/>
        <v>17291184.964447465</v>
      </c>
      <c r="N50">
        <f t="shared" si="7"/>
        <v>3907303547968648.5</v>
      </c>
      <c r="O50">
        <f t="shared" si="8"/>
        <v>6440991587968648</v>
      </c>
      <c r="P50" s="2">
        <f t="shared" si="9"/>
        <v>31.651612367489765</v>
      </c>
    </row>
    <row r="51" spans="1:16" ht="12.75">
      <c r="A51">
        <f t="shared" si="16"/>
        <v>1.9800000000000013</v>
      </c>
      <c r="B51">
        <f t="shared" si="11"/>
        <v>2</v>
      </c>
      <c r="C51">
        <f t="shared" si="17"/>
        <v>-0.4199999999999986</v>
      </c>
      <c r="D51" t="str">
        <f t="shared" si="13"/>
        <v>No</v>
      </c>
      <c r="E51" s="3">
        <f t="shared" si="18"/>
        <v>0</v>
      </c>
      <c r="F51" s="3">
        <f t="shared" si="15"/>
        <v>1.045</v>
      </c>
      <c r="G51" s="1">
        <f t="shared" si="0"/>
        <v>0.0006741922</v>
      </c>
      <c r="H51" s="3">
        <f t="shared" si="1"/>
        <v>0.485828069701121</v>
      </c>
      <c r="I51" s="1">
        <f t="shared" si="2"/>
        <v>51278441.72616024</v>
      </c>
      <c r="J51" s="3">
        <f t="shared" si="3"/>
        <v>0.06</v>
      </c>
      <c r="K51" s="1">
        <f t="shared" si="4"/>
        <v>3.87096E-05</v>
      </c>
      <c r="L51" s="3">
        <f t="shared" si="5"/>
        <v>0.009292709438025737</v>
      </c>
      <c r="M51" s="1">
        <f t="shared" si="6"/>
        <v>17082821.92556656</v>
      </c>
      <c r="N51">
        <f t="shared" si="7"/>
        <v>3765557492746136</v>
      </c>
      <c r="O51">
        <f t="shared" si="8"/>
        <v>6299245532746136</v>
      </c>
      <c r="P51" s="2">
        <f t="shared" si="9"/>
        <v>30.910454945451477</v>
      </c>
    </row>
    <row r="52" spans="1:16" ht="12.75">
      <c r="A52">
        <f t="shared" si="16"/>
        <v>2.0400000000000014</v>
      </c>
      <c r="B52">
        <f t="shared" si="11"/>
        <v>2</v>
      </c>
      <c r="C52">
        <f t="shared" si="17"/>
        <v>-0.35999999999999854</v>
      </c>
      <c r="D52" t="str">
        <f t="shared" si="13"/>
        <v>No</v>
      </c>
      <c r="E52" s="3">
        <f t="shared" si="18"/>
        <v>0</v>
      </c>
      <c r="F52" s="3">
        <f t="shared" si="15"/>
        <v>1.045</v>
      </c>
      <c r="G52" s="1">
        <f t="shared" si="0"/>
        <v>0.0006741922</v>
      </c>
      <c r="H52" s="3">
        <f t="shared" si="1"/>
        <v>0.4765353602630953</v>
      </c>
      <c r="I52" s="1">
        <f t="shared" si="2"/>
        <v>50297609.84526647</v>
      </c>
      <c r="J52" s="3">
        <f t="shared" si="3"/>
        <v>0.06</v>
      </c>
      <c r="K52" s="1">
        <f t="shared" si="4"/>
        <v>3.87096E-05</v>
      </c>
      <c r="L52" s="3">
        <f t="shared" si="5"/>
        <v>0.00918400532345065</v>
      </c>
      <c r="M52" s="1">
        <f t="shared" si="6"/>
        <v>16882990.752080835</v>
      </c>
      <c r="N52">
        <f t="shared" si="7"/>
        <v>3628386678484245</v>
      </c>
      <c r="O52">
        <f t="shared" si="8"/>
        <v>6162074718484245</v>
      </c>
      <c r="P52" s="2">
        <f t="shared" si="9"/>
        <v>30.195259965467983</v>
      </c>
    </row>
    <row r="53" spans="1:16" ht="12.75">
      <c r="A53">
        <f t="shared" si="16"/>
        <v>2.1000000000000014</v>
      </c>
      <c r="B53">
        <f t="shared" si="11"/>
        <v>2</v>
      </c>
      <c r="C53">
        <f t="shared" si="17"/>
        <v>-0.2999999999999985</v>
      </c>
      <c r="D53" t="str">
        <f t="shared" si="13"/>
        <v>No</v>
      </c>
      <c r="E53" s="3">
        <f t="shared" si="18"/>
        <v>0</v>
      </c>
      <c r="F53" s="3">
        <f t="shared" si="15"/>
        <v>1.045</v>
      </c>
      <c r="G53" s="1">
        <f t="shared" si="0"/>
        <v>0.0006741922</v>
      </c>
      <c r="H53" s="3">
        <f t="shared" si="1"/>
        <v>0.46735135493964464</v>
      </c>
      <c r="I53" s="1">
        <f t="shared" si="2"/>
        <v>49328251.524572834</v>
      </c>
      <c r="J53" s="3">
        <f t="shared" si="3"/>
        <v>0.06</v>
      </c>
      <c r="K53" s="1">
        <f t="shared" si="4"/>
        <v>3.87096E-05</v>
      </c>
      <c r="L53" s="3">
        <f t="shared" si="5"/>
        <v>0.009079625808105507</v>
      </c>
      <c r="M53" s="1">
        <f t="shared" si="6"/>
        <v>16691109.505259365</v>
      </c>
      <c r="N53">
        <f t="shared" si="7"/>
        <v>3495599830599637</v>
      </c>
      <c r="O53">
        <f t="shared" si="8"/>
        <v>6029287870599637</v>
      </c>
      <c r="P53" s="2">
        <f t="shared" si="9"/>
        <v>29.50483350856579</v>
      </c>
    </row>
    <row r="54" spans="1:16" ht="12.75">
      <c r="A54">
        <f t="shared" si="16"/>
        <v>2.1600000000000015</v>
      </c>
      <c r="B54">
        <f t="shared" si="11"/>
        <v>2</v>
      </c>
      <c r="C54">
        <f t="shared" si="17"/>
        <v>-0.23999999999999844</v>
      </c>
      <c r="D54" t="str">
        <f t="shared" si="13"/>
        <v>No</v>
      </c>
      <c r="E54" s="3">
        <f t="shared" si="18"/>
        <v>0</v>
      </c>
      <c r="F54" s="3">
        <f t="shared" si="15"/>
        <v>1.045</v>
      </c>
      <c r="G54" s="1">
        <f t="shared" si="0"/>
        <v>0.0006741922</v>
      </c>
      <c r="H54" s="3">
        <f t="shared" si="1"/>
        <v>0.45827172913153913</v>
      </c>
      <c r="I54" s="1">
        <f t="shared" si="2"/>
        <v>48369910.30895986</v>
      </c>
      <c r="J54" s="3">
        <f t="shared" si="3"/>
        <v>0.06</v>
      </c>
      <c r="K54" s="1">
        <f t="shared" si="4"/>
        <v>3.87096E-05</v>
      </c>
      <c r="L54" s="3">
        <f t="shared" si="5"/>
        <v>0.00897928407551607</v>
      </c>
      <c r="M54" s="1">
        <f t="shared" si="6"/>
        <v>16506650.92932305</v>
      </c>
      <c r="N54">
        <f t="shared" si="7"/>
        <v>3367019777428952.5</v>
      </c>
      <c r="O54">
        <f t="shared" si="8"/>
        <v>5900707817428952</v>
      </c>
      <c r="P54" s="2">
        <f t="shared" si="9"/>
        <v>28.838071852746836</v>
      </c>
    </row>
    <row r="55" spans="1:16" ht="12.75">
      <c r="A55">
        <f t="shared" si="16"/>
        <v>2.2200000000000015</v>
      </c>
      <c r="B55">
        <f t="shared" si="11"/>
        <v>2</v>
      </c>
      <c r="C55">
        <f t="shared" si="17"/>
        <v>-0.17999999999999838</v>
      </c>
      <c r="D55" t="str">
        <f t="shared" si="13"/>
        <v>Yes</v>
      </c>
      <c r="E55" s="3">
        <f t="shared" si="18"/>
        <v>0.2477276730605653</v>
      </c>
      <c r="F55" s="3">
        <f t="shared" si="15"/>
        <v>0.859204245204576</v>
      </c>
      <c r="G55" s="1">
        <f t="shared" si="0"/>
        <v>0.0005543242108361843</v>
      </c>
      <c r="H55" s="3">
        <f t="shared" si="1"/>
        <v>0.44929244505602306</v>
      </c>
      <c r="I55" s="1">
        <f t="shared" si="2"/>
        <v>57676806.7589149</v>
      </c>
      <c r="J55" s="3">
        <f t="shared" si="3"/>
        <v>0.04513633961636608</v>
      </c>
      <c r="K55" s="1">
        <f t="shared" si="4"/>
        <v>2.9120160866894738E-05</v>
      </c>
      <c r="L55" s="3">
        <f t="shared" si="5"/>
        <v>0.008882719535283856</v>
      </c>
      <c r="M55" s="1">
        <f t="shared" si="6"/>
        <v>21706415.875243183</v>
      </c>
      <c r="N55">
        <f t="shared" si="7"/>
        <v>4895341678661891</v>
      </c>
      <c r="O55">
        <f t="shared" si="8"/>
        <v>7429029718661891</v>
      </c>
      <c r="P55" s="2">
        <f t="shared" si="9"/>
        <v>36.87734304285578</v>
      </c>
    </row>
    <row r="56" spans="1:16" ht="12.75">
      <c r="A56">
        <f t="shared" si="16"/>
        <v>2.2800000000000016</v>
      </c>
      <c r="B56">
        <f t="shared" si="11"/>
        <v>2</v>
      </c>
      <c r="C56">
        <f t="shared" si="17"/>
        <v>-0.11999999999999833</v>
      </c>
      <c r="D56" t="str">
        <f t="shared" si="13"/>
        <v>Yes</v>
      </c>
      <c r="E56" s="3">
        <f t="shared" si="18"/>
        <v>0.36519720699917957</v>
      </c>
      <c r="F56" s="3">
        <f t="shared" si="15"/>
        <v>0.7711020947506153</v>
      </c>
      <c r="G56" s="1">
        <f t="shared" si="0"/>
        <v>0.000497484227449307</v>
      </c>
      <c r="H56" s="3">
        <f t="shared" si="1"/>
        <v>0.4404097255207392</v>
      </c>
      <c r="I56" s="1">
        <f t="shared" si="2"/>
        <v>62996079.75259731</v>
      </c>
      <c r="J56" s="3">
        <f t="shared" si="3"/>
        <v>0.03808816758004922</v>
      </c>
      <c r="K56" s="1">
        <f t="shared" si="4"/>
        <v>2.4572962195944555E-05</v>
      </c>
      <c r="L56" s="3">
        <f t="shared" si="5"/>
        <v>0.008789694800694803</v>
      </c>
      <c r="M56" s="1">
        <f t="shared" si="6"/>
        <v>25453776.2696216</v>
      </c>
      <c r="N56">
        <f t="shared" si="7"/>
        <v>5950540619057042</v>
      </c>
      <c r="O56">
        <f t="shared" si="8"/>
        <v>8484228659057042</v>
      </c>
      <c r="P56" s="2">
        <f t="shared" si="9"/>
        <v>42.57322239202686</v>
      </c>
    </row>
    <row r="57" spans="1:16" ht="12.75">
      <c r="A57">
        <f t="shared" si="16"/>
        <v>2.3400000000000016</v>
      </c>
      <c r="B57">
        <f t="shared" si="11"/>
        <v>2</v>
      </c>
      <c r="C57">
        <f t="shared" si="17"/>
        <v>-0.05999999999999828</v>
      </c>
      <c r="D57" t="str">
        <f t="shared" si="13"/>
        <v>Yes</v>
      </c>
      <c r="E57" s="3">
        <f t="shared" si="18"/>
        <v>0.4202011423116325</v>
      </c>
      <c r="F57" s="3">
        <f t="shared" si="15"/>
        <v>0.7298491432662755</v>
      </c>
      <c r="G57" s="1">
        <f t="shared" si="0"/>
        <v>0.00047086947326967026</v>
      </c>
      <c r="H57" s="3">
        <f t="shared" si="1"/>
        <v>0.4316200307200444</v>
      </c>
      <c r="I57" s="1">
        <f t="shared" si="2"/>
        <v>65228440.42694649</v>
      </c>
      <c r="J57" s="3">
        <f t="shared" si="3"/>
        <v>0.034787931461302046</v>
      </c>
      <c r="K57" s="1">
        <f t="shared" si="4"/>
        <v>2.2443781861573628E-05</v>
      </c>
      <c r="L57" s="3">
        <f t="shared" si="5"/>
        <v>0.008699993082930124</v>
      </c>
      <c r="M57" s="1">
        <f t="shared" si="6"/>
        <v>27584099.310877036</v>
      </c>
      <c r="N57">
        <f t="shared" si="7"/>
        <v>6465149616192679</v>
      </c>
      <c r="O57">
        <f t="shared" si="8"/>
        <v>8998837656192679</v>
      </c>
      <c r="P57" s="2">
        <f t="shared" si="9"/>
        <v>45.394105531688524</v>
      </c>
    </row>
    <row r="58" spans="1:16" ht="12.75">
      <c r="A58">
        <f t="shared" si="16"/>
        <v>2.4000000000000017</v>
      </c>
      <c r="B58">
        <f t="shared" si="11"/>
        <v>2</v>
      </c>
      <c r="C58">
        <f t="shared" si="17"/>
        <v>1.7763568394002505E-15</v>
      </c>
      <c r="D58" t="str">
        <f t="shared" si="13"/>
        <v>Yes</v>
      </c>
      <c r="E58" s="3">
        <f t="shared" si="18"/>
        <v>0.437</v>
      </c>
      <c r="F58" s="3">
        <f t="shared" si="15"/>
        <v>0.7172499999999999</v>
      </c>
      <c r="G58" s="1">
        <f t="shared" si="0"/>
        <v>0.00046274101</v>
      </c>
      <c r="H58" s="3">
        <f t="shared" si="1"/>
        <v>0.4229200376371143</v>
      </c>
      <c r="I58" s="1">
        <f t="shared" si="2"/>
        <v>65036357.7636161</v>
      </c>
      <c r="J58" s="3">
        <f t="shared" si="3"/>
        <v>0.03378</v>
      </c>
      <c r="K58" s="1">
        <f t="shared" si="4"/>
        <v>2.1793504799999998E-05</v>
      </c>
      <c r="L58" s="3">
        <f t="shared" si="5"/>
        <v>0.008613415935503577</v>
      </c>
      <c r="M58" s="1">
        <f t="shared" si="6"/>
        <v>28124465.6880721</v>
      </c>
      <c r="N58">
        <f t="shared" si="7"/>
        <v>6471699574400234</v>
      </c>
      <c r="O58">
        <f t="shared" si="8"/>
        <v>9005387614400234</v>
      </c>
      <c r="P58" s="2">
        <f t="shared" si="9"/>
        <v>45.430191787892184</v>
      </c>
    </row>
    <row r="59" spans="1:16" ht="12.75">
      <c r="A59">
        <f t="shared" si="16"/>
        <v>2.4600000000000017</v>
      </c>
      <c r="B59">
        <f t="shared" si="11"/>
        <v>2</v>
      </c>
      <c r="C59">
        <f t="shared" si="17"/>
        <v>0.06000000000000183</v>
      </c>
      <c r="D59" t="str">
        <f t="shared" si="13"/>
        <v>Yes</v>
      </c>
      <c r="E59" s="3">
        <f t="shared" si="18"/>
        <v>0.42020114231163047</v>
      </c>
      <c r="F59" s="3">
        <f t="shared" si="15"/>
        <v>0.729849143266277</v>
      </c>
      <c r="G59" s="1">
        <f t="shared" si="0"/>
        <v>0.00047086947326967124</v>
      </c>
      <c r="H59" s="3">
        <f t="shared" si="1"/>
        <v>0.4143066217016107</v>
      </c>
      <c r="I59" s="1">
        <f t="shared" si="2"/>
        <v>62611956.97305689</v>
      </c>
      <c r="J59" s="3">
        <f t="shared" si="3"/>
        <v>0.034787931461302164</v>
      </c>
      <c r="K59" s="1">
        <f t="shared" si="4"/>
        <v>2.2443781861573706E-05</v>
      </c>
      <c r="L59" s="3">
        <f t="shared" si="5"/>
        <v>0.008529781294493444</v>
      </c>
      <c r="M59" s="1">
        <f t="shared" si="6"/>
        <v>27044427.746616565</v>
      </c>
      <c r="N59">
        <f t="shared" si="7"/>
        <v>5995987456069741</v>
      </c>
      <c r="O59">
        <f t="shared" si="8"/>
        <v>8529675496069741</v>
      </c>
      <c r="P59" s="2">
        <f t="shared" si="9"/>
        <v>42.82120734003337</v>
      </c>
    </row>
    <row r="60" spans="1:16" ht="12.75">
      <c r="A60">
        <f t="shared" si="16"/>
        <v>2.520000000000002</v>
      </c>
      <c r="B60">
        <f t="shared" si="11"/>
        <v>2</v>
      </c>
      <c r="C60">
        <f t="shared" si="17"/>
        <v>0.12000000000000188</v>
      </c>
      <c r="D60" t="str">
        <f t="shared" si="13"/>
        <v>Yes</v>
      </c>
      <c r="E60" s="3">
        <f t="shared" si="18"/>
        <v>0.36519720699917485</v>
      </c>
      <c r="F60" s="3">
        <f t="shared" si="15"/>
        <v>0.7711020947506189</v>
      </c>
      <c r="G60" s="1">
        <f t="shared" si="0"/>
        <v>0.0004974842274493092</v>
      </c>
      <c r="H60" s="3">
        <f t="shared" si="1"/>
        <v>0.40577684040711726</v>
      </c>
      <c r="I60" s="1">
        <f t="shared" si="2"/>
        <v>58042201.883300245</v>
      </c>
      <c r="J60" s="3">
        <f t="shared" si="3"/>
        <v>0.03808816758004951</v>
      </c>
      <c r="K60" s="1">
        <f t="shared" si="4"/>
        <v>2.4572962195944738E-05</v>
      </c>
      <c r="L60" s="3">
        <f t="shared" si="5"/>
        <v>0.00844892176967671</v>
      </c>
      <c r="M60" s="1">
        <f t="shared" si="6"/>
        <v>24466943.315015335</v>
      </c>
      <c r="N60">
        <f t="shared" si="7"/>
        <v>5114144255373481</v>
      </c>
      <c r="O60">
        <f t="shared" si="8"/>
        <v>7647832295373481</v>
      </c>
      <c r="P60" s="2">
        <f t="shared" si="9"/>
        <v>38.04866597408835</v>
      </c>
    </row>
    <row r="61" spans="1:16" ht="12.75">
      <c r="A61">
        <f t="shared" si="16"/>
        <v>2.580000000000002</v>
      </c>
      <c r="B61">
        <f t="shared" si="11"/>
        <v>2</v>
      </c>
      <c r="C61">
        <f t="shared" si="17"/>
        <v>0.18000000000000194</v>
      </c>
      <c r="D61" t="str">
        <f t="shared" si="13"/>
        <v>Yes</v>
      </c>
      <c r="E61" s="3">
        <f t="shared" si="18"/>
        <v>0.24772767306055496</v>
      </c>
      <c r="F61" s="3">
        <f t="shared" si="15"/>
        <v>0.8592042452045837</v>
      </c>
      <c r="G61" s="1">
        <f t="shared" si="0"/>
        <v>0.0005543242108361892</v>
      </c>
      <c r="H61" s="3">
        <f t="shared" si="1"/>
        <v>0.39732791863744055</v>
      </c>
      <c r="I61" s="1">
        <f t="shared" si="2"/>
        <v>51005989.1621721</v>
      </c>
      <c r="J61" s="3">
        <f t="shared" si="3"/>
        <v>0.0451363396163667</v>
      </c>
      <c r="K61" s="1">
        <f t="shared" si="4"/>
        <v>2.9120160866895138E-05</v>
      </c>
      <c r="L61" s="3">
        <f t="shared" si="5"/>
        <v>0.008370683149378055</v>
      </c>
      <c r="M61" s="1">
        <f t="shared" si="6"/>
        <v>20455169.036751717</v>
      </c>
      <c r="N61">
        <f t="shared" si="7"/>
        <v>3892812058375744</v>
      </c>
      <c r="O61">
        <f t="shared" si="8"/>
        <v>6426500098375744</v>
      </c>
      <c r="P61" s="2">
        <f t="shared" si="9"/>
        <v>31.57574140402068</v>
      </c>
    </row>
    <row r="62" spans="1:16" ht="12.75">
      <c r="A62">
        <f t="shared" si="16"/>
        <v>2.640000000000002</v>
      </c>
      <c r="B62">
        <f t="shared" si="11"/>
        <v>2</v>
      </c>
      <c r="C62">
        <f t="shared" si="17"/>
        <v>0.240000000000002</v>
      </c>
      <c r="D62" t="str">
        <f t="shared" si="13"/>
        <v>No</v>
      </c>
      <c r="E62" s="3">
        <f t="shared" si="18"/>
        <v>0</v>
      </c>
      <c r="F62" s="3">
        <f t="shared" si="15"/>
        <v>1.045</v>
      </c>
      <c r="G62" s="1">
        <f t="shared" si="0"/>
        <v>0.0006741922</v>
      </c>
      <c r="H62" s="3">
        <f t="shared" si="1"/>
        <v>0.3889572354880625</v>
      </c>
      <c r="I62" s="1">
        <f t="shared" si="2"/>
        <v>41053866.94970741</v>
      </c>
      <c r="J62" s="3">
        <f t="shared" si="3"/>
        <v>0.06</v>
      </c>
      <c r="K62" s="1">
        <f t="shared" si="4"/>
        <v>3.87096E-05</v>
      </c>
      <c r="L62" s="3">
        <f t="shared" si="5"/>
        <v>0.008294923088068007</v>
      </c>
      <c r="M62" s="1">
        <f t="shared" si="6"/>
        <v>15248587.609970637</v>
      </c>
      <c r="N62">
        <f t="shared" si="7"/>
        <v>2472223906738341.5</v>
      </c>
      <c r="O62">
        <f t="shared" si="8"/>
        <v>5005911946738342</v>
      </c>
      <c r="P62" s="2">
        <f t="shared" si="9"/>
        <v>24.24685545577645</v>
      </c>
    </row>
    <row r="63" spans="1:16" ht="12.75">
      <c r="A63">
        <f t="shared" si="16"/>
        <v>2.700000000000002</v>
      </c>
      <c r="B63">
        <f t="shared" si="11"/>
        <v>3</v>
      </c>
      <c r="C63">
        <f t="shared" si="17"/>
        <v>-0.8999999999999977</v>
      </c>
      <c r="D63" t="str">
        <f t="shared" si="13"/>
        <v>No</v>
      </c>
      <c r="E63" s="3">
        <f t="shared" si="18"/>
        <v>0</v>
      </c>
      <c r="F63" s="3">
        <f t="shared" si="15"/>
        <v>1.045</v>
      </c>
      <c r="G63" s="1">
        <f t="shared" si="0"/>
        <v>0.0006741922</v>
      </c>
      <c r="H63" s="3">
        <f t="shared" si="1"/>
        <v>0.3806623123999945</v>
      </c>
      <c r="I63" s="1">
        <f t="shared" si="2"/>
        <v>40178349.95774737</v>
      </c>
      <c r="J63" s="3">
        <f t="shared" si="3"/>
        <v>0.06</v>
      </c>
      <c r="K63" s="1">
        <f t="shared" si="4"/>
        <v>3.87096E-05</v>
      </c>
      <c r="L63" s="3">
        <f t="shared" si="5"/>
        <v>0.008221509950822159</v>
      </c>
      <c r="M63" s="1">
        <f t="shared" si="6"/>
        <v>15113631.969860315</v>
      </c>
      <c r="N63">
        <f t="shared" si="7"/>
        <v>2375268241198758.5</v>
      </c>
      <c r="O63">
        <f t="shared" si="8"/>
        <v>4908956281198758</v>
      </c>
      <c r="P63" s="2">
        <f t="shared" si="9"/>
        <v>23.754499876987218</v>
      </c>
    </row>
    <row r="64" spans="1:16" ht="12.75">
      <c r="A64">
        <f t="shared" si="16"/>
        <v>2.760000000000002</v>
      </c>
      <c r="B64">
        <f t="shared" si="11"/>
        <v>3</v>
      </c>
      <c r="C64">
        <f t="shared" si="17"/>
        <v>-0.8399999999999976</v>
      </c>
      <c r="D64" t="str">
        <f t="shared" si="13"/>
        <v>No</v>
      </c>
      <c r="E64" s="3">
        <f t="shared" si="18"/>
        <v>0</v>
      </c>
      <c r="F64" s="3">
        <f t="shared" si="15"/>
        <v>1.045</v>
      </c>
      <c r="G64" s="1">
        <f t="shared" si="0"/>
        <v>0.0006741922</v>
      </c>
      <c r="H64" s="3">
        <f t="shared" si="1"/>
        <v>0.3724408024491723</v>
      </c>
      <c r="I64" s="1">
        <f t="shared" si="2"/>
        <v>39310581.61498027</v>
      </c>
      <c r="J64" s="3">
        <f t="shared" si="3"/>
        <v>0.06</v>
      </c>
      <c r="K64" s="1">
        <f t="shared" si="4"/>
        <v>3.87096E-05</v>
      </c>
      <c r="L64" s="3">
        <f t="shared" si="5"/>
        <v>0.008150321792903092</v>
      </c>
      <c r="M64" s="1">
        <f t="shared" si="6"/>
        <v>14982766.51742679</v>
      </c>
      <c r="N64">
        <f t="shared" si="7"/>
        <v>2281278798937214</v>
      </c>
      <c r="O64">
        <f t="shared" si="8"/>
        <v>4814966838937214</v>
      </c>
      <c r="P64" s="2">
        <f t="shared" si="9"/>
        <v>23.278163957261153</v>
      </c>
    </row>
    <row r="65" spans="1:16" ht="12.75">
      <c r="A65">
        <f t="shared" si="16"/>
        <v>2.820000000000002</v>
      </c>
      <c r="B65">
        <f t="shared" si="11"/>
        <v>3</v>
      </c>
      <c r="C65">
        <f t="shared" si="17"/>
        <v>-0.7799999999999976</v>
      </c>
      <c r="D65" t="str">
        <f t="shared" si="13"/>
        <v>No</v>
      </c>
      <c r="E65" s="3">
        <f t="shared" si="18"/>
        <v>0</v>
      </c>
      <c r="F65" s="3">
        <f t="shared" si="15"/>
        <v>1.045</v>
      </c>
      <c r="G65" s="1">
        <f t="shared" si="0"/>
        <v>0.0006741922</v>
      </c>
      <c r="H65" s="3">
        <f t="shared" si="1"/>
        <v>0.36429048065626923</v>
      </c>
      <c r="I65" s="1">
        <f t="shared" si="2"/>
        <v>38450327.07809452</v>
      </c>
      <c r="J65" s="3">
        <f t="shared" si="3"/>
        <v>0.06</v>
      </c>
      <c r="K65" s="1">
        <f t="shared" si="4"/>
        <v>3.87096E-05</v>
      </c>
      <c r="L65" s="3">
        <f t="shared" si="5"/>
        <v>0.008081245456129982</v>
      </c>
      <c r="M65" s="1">
        <f t="shared" si="6"/>
        <v>14855783.233570212</v>
      </c>
      <c r="N65">
        <f t="shared" si="7"/>
        <v>2190168190837008.8</v>
      </c>
      <c r="O65">
        <f t="shared" si="8"/>
        <v>4723856230837009</v>
      </c>
      <c r="P65" s="2">
        <f t="shared" si="9"/>
        <v>22.817316924031882</v>
      </c>
    </row>
    <row r="66" spans="1:16" ht="12.75">
      <c r="A66">
        <f t="shared" si="16"/>
        <v>2.880000000000002</v>
      </c>
      <c r="B66">
        <f t="shared" si="11"/>
        <v>3</v>
      </c>
      <c r="C66">
        <f t="shared" si="17"/>
        <v>-0.7199999999999975</v>
      </c>
      <c r="D66" t="str">
        <f t="shared" si="13"/>
        <v>No</v>
      </c>
      <c r="E66" s="3">
        <f t="shared" si="18"/>
        <v>0</v>
      </c>
      <c r="F66" s="3">
        <f t="shared" si="15"/>
        <v>1.045</v>
      </c>
      <c r="G66" s="1">
        <f t="shared" si="0"/>
        <v>0.0006741922</v>
      </c>
      <c r="H66" s="3">
        <f t="shared" si="1"/>
        <v>0.35620923520013925</v>
      </c>
      <c r="I66" s="1">
        <f t="shared" si="2"/>
        <v>37597363.447458915</v>
      </c>
      <c r="J66" s="3">
        <f t="shared" si="3"/>
        <v>0.06</v>
      </c>
      <c r="K66" s="1">
        <f t="shared" si="4"/>
        <v>3.87096E-05</v>
      </c>
      <c r="L66" s="3">
        <f t="shared" si="5"/>
        <v>0.008014175766525966</v>
      </c>
      <c r="M66" s="1">
        <f t="shared" si="6"/>
        <v>14732488.776582235</v>
      </c>
      <c r="N66">
        <f t="shared" si="7"/>
        <v>2101853665276896.8</v>
      </c>
      <c r="O66">
        <f t="shared" si="8"/>
        <v>4635541705276897</v>
      </c>
      <c r="P66" s="2">
        <f t="shared" si="9"/>
        <v>22.37145749639245</v>
      </c>
    </row>
    <row r="67" spans="1:16" ht="12.75">
      <c r="A67">
        <f t="shared" si="16"/>
        <v>2.940000000000002</v>
      </c>
      <c r="B67">
        <f t="shared" si="11"/>
        <v>3</v>
      </c>
      <c r="C67">
        <f t="shared" si="17"/>
        <v>-0.6599999999999975</v>
      </c>
      <c r="D67" t="str">
        <f t="shared" si="13"/>
        <v>No</v>
      </c>
      <c r="E67" s="3">
        <f t="shared" si="18"/>
        <v>0</v>
      </c>
      <c r="F67" s="3">
        <f t="shared" si="15"/>
        <v>1.045</v>
      </c>
      <c r="G67" s="1">
        <f t="shared" si="0"/>
        <v>0.0006741922</v>
      </c>
      <c r="H67" s="3">
        <f t="shared" si="1"/>
        <v>0.3481950594336133</v>
      </c>
      <c r="I67" s="1">
        <f t="shared" si="2"/>
        <v>36751478.92440156</v>
      </c>
      <c r="J67" s="3">
        <f t="shared" si="3"/>
        <v>0.06</v>
      </c>
      <c r="K67" s="1">
        <f t="shared" si="4"/>
        <v>3.87096E-05</v>
      </c>
      <c r="L67" s="3">
        <f t="shared" si="5"/>
        <v>0.007949014820060718</v>
      </c>
      <c r="M67" s="1">
        <f t="shared" si="6"/>
        <v>14612703.169123957</v>
      </c>
      <c r="N67">
        <f t="shared" si="7"/>
        <v>2016256760884118</v>
      </c>
      <c r="O67">
        <f t="shared" si="8"/>
        <v>4549944800884118</v>
      </c>
      <c r="P67" s="2">
        <f t="shared" si="9"/>
        <v>21.940111661016825</v>
      </c>
    </row>
    <row r="68" spans="1:16" ht="12.75">
      <c r="A68">
        <f t="shared" si="16"/>
        <v>3.000000000000002</v>
      </c>
      <c r="B68">
        <f t="shared" si="11"/>
        <v>3</v>
      </c>
      <c r="C68">
        <f t="shared" si="17"/>
        <v>-0.5999999999999974</v>
      </c>
      <c r="D68" t="str">
        <f t="shared" si="13"/>
        <v>No</v>
      </c>
      <c r="E68" s="3">
        <f t="shared" si="18"/>
        <v>0</v>
      </c>
      <c r="F68" s="3">
        <f t="shared" si="15"/>
        <v>1.045</v>
      </c>
      <c r="G68" s="1">
        <f t="shared" si="0"/>
        <v>0.0006741922</v>
      </c>
      <c r="H68" s="3">
        <f t="shared" si="1"/>
        <v>0.34024604461355257</v>
      </c>
      <c r="I68" s="1">
        <f t="shared" si="2"/>
        <v>35912472.0438777</v>
      </c>
      <c r="J68" s="3">
        <f t="shared" si="3"/>
        <v>0.06</v>
      </c>
      <c r="K68" s="1">
        <f t="shared" si="4"/>
        <v>3.87096E-05</v>
      </c>
      <c r="L68" s="3">
        <f t="shared" si="5"/>
        <v>0.007885671345253753</v>
      </c>
      <c r="M68" s="1">
        <f t="shared" si="6"/>
        <v>14496258.626497228</v>
      </c>
      <c r="N68">
        <f t="shared" si="7"/>
        <v>1933302992422015.5</v>
      </c>
      <c r="O68">
        <f t="shared" si="8"/>
        <v>4466991032422015.5</v>
      </c>
      <c r="P68" s="2">
        <f t="shared" si="9"/>
        <v>21.522830660690424</v>
      </c>
    </row>
    <row r="69" spans="1:16" ht="12.75">
      <c r="A69">
        <f t="shared" si="16"/>
        <v>3.0600000000000023</v>
      </c>
      <c r="B69">
        <f t="shared" si="11"/>
        <v>3</v>
      </c>
      <c r="C69">
        <f t="shared" si="17"/>
        <v>-0.5399999999999974</v>
      </c>
      <c r="D69" t="str">
        <f t="shared" si="13"/>
        <v>No</v>
      </c>
      <c r="E69" s="3">
        <f t="shared" si="18"/>
        <v>0</v>
      </c>
      <c r="F69" s="3">
        <f t="shared" si="15"/>
        <v>1.045</v>
      </c>
      <c r="G69" s="1">
        <f t="shared" si="0"/>
        <v>0.0006741922</v>
      </c>
      <c r="H69" s="3">
        <f t="shared" si="1"/>
        <v>0.3323603732682988</v>
      </c>
      <c r="I69" s="1">
        <f t="shared" si="2"/>
        <v>35080150.97441374</v>
      </c>
      <c r="J69" s="3">
        <f t="shared" si="3"/>
        <v>0.06</v>
      </c>
      <c r="K69" s="1">
        <f t="shared" si="4"/>
        <v>3.87096E-05</v>
      </c>
      <c r="L69" s="3">
        <f t="shared" si="5"/>
        <v>0.007824060133025612</v>
      </c>
      <c r="M69" s="1">
        <f t="shared" si="6"/>
        <v>14382998.508538</v>
      </c>
      <c r="N69">
        <f t="shared" si="7"/>
        <v>1852921566006220.5</v>
      </c>
      <c r="O69">
        <f t="shared" si="8"/>
        <v>4386609606006220.5</v>
      </c>
      <c r="P69" s="2">
        <f t="shared" si="9"/>
        <v>21.119189171012888</v>
      </c>
    </row>
    <row r="70" spans="1:16" ht="12.75">
      <c r="A70">
        <f t="shared" si="16"/>
        <v>3.1200000000000023</v>
      </c>
      <c r="B70">
        <f t="shared" si="11"/>
        <v>3</v>
      </c>
      <c r="C70">
        <f t="shared" si="17"/>
        <v>-0.4799999999999973</v>
      </c>
      <c r="D70" t="str">
        <f t="shared" si="13"/>
        <v>No</v>
      </c>
      <c r="E70" s="3">
        <f t="shared" si="18"/>
        <v>0</v>
      </c>
      <c r="F70" s="3">
        <f t="shared" si="15"/>
        <v>1.045</v>
      </c>
      <c r="G70" s="1">
        <f t="shared" si="0"/>
        <v>0.0006741922</v>
      </c>
      <c r="H70" s="3">
        <f t="shared" si="1"/>
        <v>0.3245363131352732</v>
      </c>
      <c r="I70" s="1">
        <f t="shared" si="2"/>
        <v>34254332.878229745</v>
      </c>
      <c r="J70" s="3">
        <f t="shared" si="3"/>
        <v>0.06</v>
      </c>
      <c r="K70" s="1">
        <f t="shared" si="4"/>
        <v>3.87096E-05</v>
      </c>
      <c r="L70" s="3">
        <f t="shared" si="5"/>
        <v>0.007764101525549516</v>
      </c>
      <c r="M70" s="1">
        <f t="shared" si="6"/>
        <v>14272776.379970437</v>
      </c>
      <c r="N70">
        <f t="shared" si="7"/>
        <v>1775045120350999.8</v>
      </c>
      <c r="O70">
        <f t="shared" si="8"/>
        <v>4308733160351000</v>
      </c>
      <c r="P70" s="2">
        <f t="shared" si="9"/>
        <v>20.728783644096804</v>
      </c>
    </row>
    <row r="71" spans="1:16" ht="12.75">
      <c r="A71">
        <f t="shared" si="16"/>
        <v>3.1800000000000024</v>
      </c>
      <c r="B71">
        <f t="shared" si="11"/>
        <v>3</v>
      </c>
      <c r="C71">
        <f t="shared" si="17"/>
        <v>-0.41999999999999726</v>
      </c>
      <c r="D71" t="str">
        <f t="shared" si="13"/>
        <v>No</v>
      </c>
      <c r="E71" s="3">
        <f t="shared" si="18"/>
        <v>0</v>
      </c>
      <c r="F71" s="3">
        <f t="shared" si="15"/>
        <v>1.045</v>
      </c>
      <c r="G71" s="1">
        <f t="shared" si="0"/>
        <v>0.0006741922</v>
      </c>
      <c r="H71" s="3">
        <f t="shared" si="1"/>
        <v>0.3167722116097237</v>
      </c>
      <c r="I71" s="1">
        <f t="shared" si="2"/>
        <v>33434843.32531278</v>
      </c>
      <c r="J71" s="3">
        <f t="shared" si="3"/>
        <v>0.06</v>
      </c>
      <c r="K71" s="1">
        <f t="shared" si="4"/>
        <v>3.87096E-05</v>
      </c>
      <c r="L71" s="3">
        <f t="shared" si="5"/>
        <v>0.0077057209570035035</v>
      </c>
      <c r="M71" s="1">
        <f t="shared" si="6"/>
        <v>14165455.166169873</v>
      </c>
      <c r="N71">
        <f t="shared" si="7"/>
        <v>1699609491178092.8</v>
      </c>
      <c r="O71">
        <f t="shared" si="8"/>
        <v>4233297531178093</v>
      </c>
      <c r="P71" s="2">
        <f t="shared" si="9"/>
        <v>20.351230800852345</v>
      </c>
    </row>
    <row r="72" spans="1:16" ht="12.75">
      <c r="A72">
        <f t="shared" si="16"/>
        <v>3.2400000000000024</v>
      </c>
      <c r="B72">
        <f t="shared" si="11"/>
        <v>3</v>
      </c>
      <c r="C72">
        <f t="shared" si="17"/>
        <v>-0.3599999999999972</v>
      </c>
      <c r="D72" t="str">
        <f t="shared" si="13"/>
        <v>No</v>
      </c>
      <c r="E72" s="3">
        <f t="shared" si="18"/>
        <v>0</v>
      </c>
      <c r="F72" s="3">
        <f t="shared" si="15"/>
        <v>1.045</v>
      </c>
      <c r="G72" s="1">
        <f t="shared" si="0"/>
        <v>0.0006741922</v>
      </c>
      <c r="H72" s="3">
        <f t="shared" si="1"/>
        <v>0.3090664906527202</v>
      </c>
      <c r="I72" s="1">
        <f t="shared" si="2"/>
        <v>32621515.755963314</v>
      </c>
      <c r="J72" s="3">
        <f t="shared" si="3"/>
        <v>0.06</v>
      </c>
      <c r="K72" s="1">
        <f t="shared" si="4"/>
        <v>3.87096E-05</v>
      </c>
      <c r="L72" s="3">
        <f t="shared" si="5"/>
        <v>0.007648848540091846</v>
      </c>
      <c r="M72" s="1">
        <f t="shared" si="6"/>
        <v>14060906.393063627</v>
      </c>
      <c r="N72">
        <f t="shared" si="7"/>
        <v>1626553496287456.5</v>
      </c>
      <c r="O72">
        <f t="shared" si="8"/>
        <v>4160241536287456.5</v>
      </c>
      <c r="P72" s="2">
        <f t="shared" si="9"/>
        <v>19.98616625580557</v>
      </c>
    </row>
    <row r="73" spans="1:16" ht="12.75">
      <c r="A73">
        <f t="shared" si="16"/>
        <v>3.3000000000000025</v>
      </c>
      <c r="B73">
        <f t="shared" si="11"/>
        <v>3</v>
      </c>
      <c r="C73">
        <f t="shared" si="17"/>
        <v>-0.29999999999999716</v>
      </c>
      <c r="D73" t="str">
        <f t="shared" si="13"/>
        <v>No</v>
      </c>
      <c r="E73" s="3">
        <f t="shared" si="18"/>
        <v>0</v>
      </c>
      <c r="F73" s="3">
        <f t="shared" si="15"/>
        <v>1.045</v>
      </c>
      <c r="G73" s="1">
        <f t="shared" si="0"/>
        <v>0.0006741922</v>
      </c>
      <c r="H73" s="3">
        <f t="shared" si="1"/>
        <v>0.30141764211262834</v>
      </c>
      <c r="I73" s="1">
        <f t="shared" si="2"/>
        <v>31814190.986983586</v>
      </c>
      <c r="J73" s="3">
        <f t="shared" si="3"/>
        <v>0.06</v>
      </c>
      <c r="K73" s="1">
        <f t="shared" si="4"/>
        <v>3.87096E-05</v>
      </c>
      <c r="L73" s="3">
        <f t="shared" si="5"/>
        <v>0.0075934186930265435</v>
      </c>
      <c r="M73" s="1">
        <f t="shared" si="6"/>
        <v>13959009.501409698</v>
      </c>
      <c r="N73">
        <f t="shared" si="7"/>
        <v>1555818739103144</v>
      </c>
      <c r="O73">
        <f t="shared" si="8"/>
        <v>4089506779103144</v>
      </c>
      <c r="P73" s="2">
        <f t="shared" si="9"/>
        <v>19.633243260413348</v>
      </c>
    </row>
    <row r="74" spans="1:16" ht="12.75">
      <c r="A74">
        <f t="shared" si="16"/>
        <v>3.3600000000000025</v>
      </c>
      <c r="B74">
        <f t="shared" si="11"/>
        <v>3</v>
      </c>
      <c r="C74">
        <f t="shared" si="17"/>
        <v>-0.2399999999999971</v>
      </c>
      <c r="D74" t="str">
        <f t="shared" si="13"/>
        <v>No</v>
      </c>
      <c r="E74" s="3">
        <f t="shared" si="18"/>
        <v>0</v>
      </c>
      <c r="F74" s="3">
        <f t="shared" si="15"/>
        <v>1.045</v>
      </c>
      <c r="G74" s="1">
        <f t="shared" si="0"/>
        <v>0.0006741922</v>
      </c>
      <c r="H74" s="3">
        <f t="shared" si="1"/>
        <v>0.2938242234196018</v>
      </c>
      <c r="I74" s="1">
        <f t="shared" si="2"/>
        <v>31012716.757237572</v>
      </c>
      <c r="J74" s="3">
        <f t="shared" si="3"/>
        <v>0.06</v>
      </c>
      <c r="K74" s="1">
        <f t="shared" si="4"/>
        <v>3.87096E-05</v>
      </c>
      <c r="L74" s="3">
        <f t="shared" si="5"/>
        <v>0.007539369802362028</v>
      </c>
      <c r="M74" s="1">
        <f t="shared" si="6"/>
        <v>13859651.226984572</v>
      </c>
      <c r="N74">
        <f t="shared" si="7"/>
        <v>1487349428777007.2</v>
      </c>
      <c r="O74">
        <f t="shared" si="8"/>
        <v>4021037468777007</v>
      </c>
      <c r="P74" s="2">
        <f t="shared" si="9"/>
        <v>19.292131552567742</v>
      </c>
    </row>
    <row r="75" spans="1:16" ht="12.75">
      <c r="A75">
        <f t="shared" si="16"/>
        <v>3.4200000000000026</v>
      </c>
      <c r="B75">
        <f t="shared" si="11"/>
        <v>3</v>
      </c>
      <c r="C75">
        <f t="shared" si="17"/>
        <v>-0.17999999999999705</v>
      </c>
      <c r="D75" t="str">
        <f t="shared" si="13"/>
        <v>Yes</v>
      </c>
      <c r="E75" s="3">
        <f t="shared" si="18"/>
        <v>0.24772767306056917</v>
      </c>
      <c r="F75" s="3">
        <f t="shared" si="15"/>
        <v>0.8592042452045731</v>
      </c>
      <c r="G75" s="1">
        <f t="shared" si="0"/>
        <v>0.0005543242108361824</v>
      </c>
      <c r="H75" s="3">
        <f t="shared" si="1"/>
        <v>0.28628485361723977</v>
      </c>
      <c r="I75" s="1">
        <f t="shared" si="2"/>
        <v>36751110.24407927</v>
      </c>
      <c r="J75" s="3">
        <f t="shared" si="3"/>
        <v>0.045136339616365845</v>
      </c>
      <c r="K75" s="1">
        <f t="shared" si="4"/>
        <v>2.912016086689459E-05</v>
      </c>
      <c r="L75" s="3">
        <f t="shared" si="5"/>
        <v>0.0074866439176672905</v>
      </c>
      <c r="M75" s="1">
        <f t="shared" si="6"/>
        <v>18294870.815321065</v>
      </c>
      <c r="N75">
        <f t="shared" si="7"/>
        <v>2172411512592741.8</v>
      </c>
      <c r="O75">
        <f t="shared" si="8"/>
        <v>4706099552592742</v>
      </c>
      <c r="P75" s="2">
        <f t="shared" si="9"/>
        <v>22.72760483167502</v>
      </c>
    </row>
    <row r="76" spans="1:16" ht="12.75">
      <c r="A76">
        <f t="shared" si="16"/>
        <v>3.4800000000000026</v>
      </c>
      <c r="B76">
        <f t="shared" si="11"/>
        <v>3</v>
      </c>
      <c r="C76">
        <f t="shared" si="17"/>
        <v>-0.119999999999997</v>
      </c>
      <c r="D76" t="str">
        <f t="shared" si="13"/>
        <v>Yes</v>
      </c>
      <c r="E76" s="3">
        <f t="shared" si="18"/>
        <v>0.3651972069991813</v>
      </c>
      <c r="F76" s="3">
        <f t="shared" si="15"/>
        <v>0.771102094750614</v>
      </c>
      <c r="G76" s="1">
        <f t="shared" si="0"/>
        <v>0.0004974842274493061</v>
      </c>
      <c r="H76" s="3">
        <f t="shared" si="1"/>
        <v>0.2787982096995725</v>
      </c>
      <c r="I76" s="1">
        <f t="shared" si="2"/>
        <v>39879215.27470579</v>
      </c>
      <c r="J76" s="3">
        <f t="shared" si="3"/>
        <v>0.03808816758004912</v>
      </c>
      <c r="K76" s="1">
        <f t="shared" si="4"/>
        <v>2.457296219594449E-05</v>
      </c>
      <c r="L76" s="3">
        <f t="shared" si="5"/>
        <v>0.007435186474536226</v>
      </c>
      <c r="M76" s="1">
        <f t="shared" si="6"/>
        <v>21531301.977720793</v>
      </c>
      <c r="N76">
        <f t="shared" si="7"/>
        <v>2647539971983166.5</v>
      </c>
      <c r="O76">
        <f t="shared" si="8"/>
        <v>5181228011983166</v>
      </c>
      <c r="P76" s="2">
        <f t="shared" si="9"/>
        <v>25.139681663290098</v>
      </c>
    </row>
    <row r="77" spans="1:16" ht="12.75">
      <c r="A77">
        <f t="shared" si="16"/>
        <v>3.5400000000000027</v>
      </c>
      <c r="B77">
        <f t="shared" si="11"/>
        <v>3</v>
      </c>
      <c r="C77">
        <f t="shared" si="17"/>
        <v>-0.059999999999996945</v>
      </c>
      <c r="D77" t="str">
        <f t="shared" si="13"/>
        <v>Yes</v>
      </c>
      <c r="E77" s="3">
        <f t="shared" si="18"/>
        <v>0.42020114231163325</v>
      </c>
      <c r="F77" s="3">
        <f t="shared" si="15"/>
        <v>0.729849143266275</v>
      </c>
      <c r="G77" s="1">
        <f t="shared" si="0"/>
        <v>0.00047086947326967</v>
      </c>
      <c r="H77" s="3">
        <f t="shared" si="1"/>
        <v>0.27136302322503625</v>
      </c>
      <c r="I77" s="1">
        <f t="shared" si="2"/>
        <v>41009650.93066143</v>
      </c>
      <c r="J77" s="3">
        <f t="shared" si="3"/>
        <v>0.034787931461302005</v>
      </c>
      <c r="K77" s="1">
        <f t="shared" si="4"/>
        <v>2.24437818615736E-05</v>
      </c>
      <c r="L77" s="3">
        <f t="shared" si="5"/>
        <v>0.007384946042869878</v>
      </c>
      <c r="M77" s="1">
        <f t="shared" si="6"/>
        <v>23414626.093401853</v>
      </c>
      <c r="N77">
        <f t="shared" si="7"/>
        <v>2874516641883035.5</v>
      </c>
      <c r="O77">
        <f t="shared" si="8"/>
        <v>5408204681883036</v>
      </c>
      <c r="P77" s="2">
        <f t="shared" si="9"/>
        <v>26.300465789860834</v>
      </c>
    </row>
    <row r="78" spans="1:16" ht="12.75">
      <c r="A78">
        <f t="shared" si="16"/>
        <v>3.6000000000000028</v>
      </c>
      <c r="B78">
        <f t="shared" si="11"/>
        <v>3</v>
      </c>
      <c r="C78">
        <f t="shared" si="17"/>
        <v>3.1086244689504383E-15</v>
      </c>
      <c r="D78" t="str">
        <f t="shared" si="13"/>
        <v>Yes</v>
      </c>
      <c r="E78" s="3">
        <f t="shared" si="18"/>
        <v>0.437</v>
      </c>
      <c r="F78" s="3">
        <f t="shared" si="15"/>
        <v>0.7172499999999999</v>
      </c>
      <c r="G78" s="1">
        <f t="shared" si="0"/>
        <v>0.00046274101</v>
      </c>
      <c r="H78" s="3">
        <f t="shared" si="1"/>
        <v>0.26397807718216637</v>
      </c>
      <c r="I78" s="1">
        <f t="shared" si="2"/>
        <v>40594370.42825092</v>
      </c>
      <c r="J78" s="3">
        <f t="shared" si="3"/>
        <v>0.03378</v>
      </c>
      <c r="K78" s="1">
        <f t="shared" si="4"/>
        <v>2.1793504799999998E-05</v>
      </c>
      <c r="L78" s="3">
        <f t="shared" si="5"/>
        <v>0.007335874097743278</v>
      </c>
      <c r="M78" s="1">
        <f t="shared" si="6"/>
        <v>23953044.982255984</v>
      </c>
      <c r="N78">
        <f t="shared" si="7"/>
        <v>2863708492686172</v>
      </c>
      <c r="O78">
        <f t="shared" si="8"/>
        <v>5397396532686172</v>
      </c>
      <c r="P78" s="2">
        <f t="shared" si="9"/>
        <v>26.245067153458095</v>
      </c>
    </row>
    <row r="79" spans="1:16" ht="12.75">
      <c r="A79">
        <f t="shared" si="16"/>
        <v>3.660000000000003</v>
      </c>
      <c r="B79">
        <f t="shared" si="11"/>
        <v>3</v>
      </c>
      <c r="C79">
        <f t="shared" si="17"/>
        <v>0.06000000000000316</v>
      </c>
      <c r="D79" t="str">
        <f t="shared" si="13"/>
        <v>Yes</v>
      </c>
      <c r="E79" s="3">
        <f t="shared" si="18"/>
        <v>0.4202011423116297</v>
      </c>
      <c r="F79" s="3">
        <f t="shared" si="15"/>
        <v>0.7298491432662777</v>
      </c>
      <c r="G79" s="1">
        <f t="shared" si="0"/>
        <v>0.0004708694732696717</v>
      </c>
      <c r="H79" s="3">
        <f t="shared" si="1"/>
        <v>0.2566422030844231</v>
      </c>
      <c r="I79" s="1">
        <f t="shared" si="2"/>
        <v>38784971.649730064</v>
      </c>
      <c r="J79" s="3">
        <f t="shared" si="3"/>
        <v>0.03478793146130222</v>
      </c>
      <c r="K79" s="1">
        <f t="shared" si="4"/>
        <v>2.244378186157374E-05</v>
      </c>
      <c r="L79" s="3">
        <f t="shared" si="5"/>
        <v>0.00728792481049545</v>
      </c>
      <c r="M79" s="1">
        <f t="shared" si="6"/>
        <v>23107011.67537064</v>
      </c>
      <c r="N79">
        <f t="shared" si="7"/>
        <v>2627250130608107</v>
      </c>
      <c r="O79">
        <f t="shared" si="8"/>
        <v>5160938170608107</v>
      </c>
      <c r="P79" s="2">
        <f t="shared" si="9"/>
        <v>25.036184591828608</v>
      </c>
    </row>
    <row r="80" spans="1:16" ht="12.75">
      <c r="A80">
        <f t="shared" si="16"/>
        <v>3.720000000000003</v>
      </c>
      <c r="B80">
        <f t="shared" si="11"/>
        <v>3</v>
      </c>
      <c r="C80">
        <f t="shared" si="17"/>
        <v>0.12000000000000322</v>
      </c>
      <c r="D80" t="str">
        <f t="shared" si="13"/>
        <v>Yes</v>
      </c>
      <c r="E80" s="3">
        <f t="shared" si="18"/>
        <v>0.36519720699917313</v>
      </c>
      <c r="F80" s="3">
        <f t="shared" si="15"/>
        <v>0.7711020947506201</v>
      </c>
      <c r="G80" s="1">
        <f t="shared" si="0"/>
        <v>0.0004974842274493101</v>
      </c>
      <c r="H80" s="3">
        <f t="shared" si="1"/>
        <v>0.24935427827392764</v>
      </c>
      <c r="I80" s="1">
        <f t="shared" si="2"/>
        <v>35667563.840063</v>
      </c>
      <c r="J80" s="3">
        <f t="shared" si="3"/>
        <v>0.03808816758004961</v>
      </c>
      <c r="K80" s="1">
        <f t="shared" si="4"/>
        <v>2.457296219594481E-05</v>
      </c>
      <c r="L80" s="3">
        <f t="shared" si="5"/>
        <v>0.007241054857959672</v>
      </c>
      <c r="M80" s="1">
        <f t="shared" si="6"/>
        <v>20969122.875118576</v>
      </c>
      <c r="N80">
        <f t="shared" si="7"/>
        <v>2206612320299022.8</v>
      </c>
      <c r="O80">
        <f t="shared" si="8"/>
        <v>4740300360299023</v>
      </c>
      <c r="P80" s="2">
        <f t="shared" si="9"/>
        <v>22.900427605305847</v>
      </c>
    </row>
    <row r="81" spans="1:16" ht="12.75">
      <c r="A81">
        <f t="shared" si="16"/>
        <v>3.780000000000003</v>
      </c>
      <c r="B81">
        <f t="shared" si="11"/>
        <v>3</v>
      </c>
      <c r="C81">
        <f t="shared" si="17"/>
        <v>0.18000000000000327</v>
      </c>
      <c r="D81" t="str">
        <f t="shared" si="13"/>
        <v>Yes</v>
      </c>
      <c r="E81" s="3">
        <f t="shared" si="18"/>
        <v>0.24772767306055107</v>
      </c>
      <c r="F81" s="3">
        <f t="shared" si="15"/>
        <v>0.8592042452045866</v>
      </c>
      <c r="G81" s="1">
        <f t="shared" si="0"/>
        <v>0.0005543242108361911</v>
      </c>
      <c r="H81" s="3">
        <f t="shared" si="1"/>
        <v>0.24211322341596797</v>
      </c>
      <c r="I81" s="1">
        <f t="shared" si="2"/>
        <v>31080686.431305047</v>
      </c>
      <c r="J81" s="3">
        <f t="shared" si="3"/>
        <v>0.045136339616366934</v>
      </c>
      <c r="K81" s="1">
        <f t="shared" si="4"/>
        <v>2.912016086689529E-05</v>
      </c>
      <c r="L81" s="3">
        <f t="shared" si="5"/>
        <v>0.007195223247997928</v>
      </c>
      <c r="M81" s="1">
        <f t="shared" si="6"/>
        <v>17582735.503003486</v>
      </c>
      <c r="N81">
        <f t="shared" si="7"/>
        <v>1643683375627689</v>
      </c>
      <c r="O81">
        <f t="shared" si="8"/>
        <v>4177371415627689</v>
      </c>
      <c r="P81" s="2">
        <f t="shared" si="9"/>
        <v>20.071714069047935</v>
      </c>
    </row>
    <row r="82" spans="1:16" ht="12.75">
      <c r="A82">
        <f t="shared" si="16"/>
        <v>3.840000000000003</v>
      </c>
      <c r="B82">
        <f t="shared" si="11"/>
        <v>3</v>
      </c>
      <c r="C82">
        <f t="shared" si="17"/>
        <v>0.24000000000000332</v>
      </c>
      <c r="D82" t="str">
        <f t="shared" si="13"/>
        <v>No</v>
      </c>
      <c r="E82" s="3">
        <f t="shared" si="18"/>
        <v>0</v>
      </c>
      <c r="F82" s="3">
        <f t="shared" si="15"/>
        <v>1.045</v>
      </c>
      <c r="G82" s="1">
        <f t="shared" si="0"/>
        <v>0.0006741922</v>
      </c>
      <c r="H82" s="3">
        <f t="shared" si="1"/>
        <v>0.23491800016797004</v>
      </c>
      <c r="I82" s="1">
        <f t="shared" si="2"/>
        <v>24795251.104881886</v>
      </c>
      <c r="J82" s="3">
        <f t="shared" si="3"/>
        <v>0.06</v>
      </c>
      <c r="K82" s="1">
        <f t="shared" si="4"/>
        <v>3.87096E-05</v>
      </c>
      <c r="L82" s="3">
        <f t="shared" si="5"/>
        <v>0.007150391159713054</v>
      </c>
      <c r="M82" s="1">
        <f t="shared" si="6"/>
        <v>13144590.358081223</v>
      </c>
      <c r="N82">
        <f t="shared" si="7"/>
        <v>1015196720883285.6</v>
      </c>
      <c r="O82">
        <f t="shared" si="8"/>
        <v>3548884760883285.5</v>
      </c>
      <c r="P82" s="2">
        <f t="shared" si="9"/>
        <v>16.953490735715388</v>
      </c>
    </row>
    <row r="83" spans="1:16" ht="12.75">
      <c r="A83">
        <f t="shared" si="16"/>
        <v>3.900000000000003</v>
      </c>
      <c r="B83">
        <f t="shared" si="11"/>
        <v>4</v>
      </c>
      <c r="C83">
        <f t="shared" si="17"/>
        <v>-0.8999999999999968</v>
      </c>
      <c r="D83" t="str">
        <f t="shared" si="13"/>
        <v>No</v>
      </c>
      <c r="E83" s="3">
        <f t="shared" si="18"/>
        <v>0</v>
      </c>
      <c r="F83" s="3">
        <f t="shared" si="15"/>
        <v>1.045</v>
      </c>
      <c r="G83" s="1">
        <f aca="true" t="shared" si="19" ref="G83:G118">F83*2.54^2/100^2</f>
        <v>0.0006741922</v>
      </c>
      <c r="H83" s="3">
        <f aca="true" t="shared" si="20" ref="H83:H118">1-(A83/dzflag)^xn</f>
        <v>0.227767609008257</v>
      </c>
      <c r="I83" s="1">
        <f aca="true" t="shared" si="21" ref="I83:I118">H83*Ipulse/G83</f>
        <v>24040537.782886792</v>
      </c>
      <c r="J83" s="3">
        <f aca="true" t="shared" si="22" ref="J83:J118">dz*(dxflag-E83)</f>
        <v>0.06</v>
      </c>
      <c r="K83" s="1">
        <f aca="true" t="shared" si="23" ref="K83:K118">J83*2.54^2/100^2</f>
        <v>3.87096E-05</v>
      </c>
      <c r="L83" s="3">
        <f aca="true" t="shared" si="24" ref="L83:L118">H83-H84</f>
        <v>0.007106521796897636</v>
      </c>
      <c r="M83" s="1">
        <f aca="true" t="shared" si="25" ref="M83:M118">L83*Ipulse/K83</f>
        <v>13063945.147127219</v>
      </c>
      <c r="N83">
        <f aca="true" t="shared" si="26" ref="N83:N118">(I83^2+M83^2)*Tpulse</f>
        <v>964963600290150</v>
      </c>
      <c r="O83">
        <f aca="true" t="shared" si="27" ref="O83:O118">Ginit+N83</f>
        <v>3498651640290150</v>
      </c>
      <c r="P83" s="2">
        <f aca="true" t="shared" si="28" ref="P83:P118">0.13608+0.0000000000000045496*O83+5.3309E-32*O83^2</f>
        <v>16.70607769162936</v>
      </c>
    </row>
    <row r="84" spans="1:16" ht="12.75">
      <c r="A84">
        <f t="shared" si="16"/>
        <v>3.960000000000003</v>
      </c>
      <c r="B84">
        <f aca="true" t="shared" si="29" ref="B84:B118">MIN(Nbolt,IF(C83&gt;Dia/2,B83+1,B83))</f>
        <v>4</v>
      </c>
      <c r="C84">
        <f t="shared" si="17"/>
        <v>-0.8399999999999967</v>
      </c>
      <c r="D84" t="str">
        <f aca="true" t="shared" si="30" ref="D84:D118">IF(AND(-Dia/2&lt;C84,Dia/2&gt;C84),"Yes","No")</f>
        <v>No</v>
      </c>
      <c r="E84" s="3">
        <f t="shared" si="18"/>
        <v>0</v>
      </c>
      <c r="F84" s="3">
        <f aca="true" t="shared" si="31" ref="F84:F118">CSABase-E84*Depth</f>
        <v>1.045</v>
      </c>
      <c r="G84" s="1">
        <f t="shared" si="19"/>
        <v>0.0006741922</v>
      </c>
      <c r="H84" s="3">
        <f t="shared" si="20"/>
        <v>0.22066108721135935</v>
      </c>
      <c r="I84" s="1">
        <f t="shared" si="21"/>
        <v>23290454.80793212</v>
      </c>
      <c r="J84" s="3">
        <f t="shared" si="22"/>
        <v>0.06</v>
      </c>
      <c r="K84" s="1">
        <f t="shared" si="23"/>
        <v>3.87096E-05</v>
      </c>
      <c r="L84" s="3">
        <f t="shared" si="24"/>
        <v>0.007063580253439117</v>
      </c>
      <c r="M84" s="1">
        <f t="shared" si="25"/>
        <v>12985005.549908228</v>
      </c>
      <c r="N84">
        <f t="shared" si="26"/>
        <v>916550738381712.4</v>
      </c>
      <c r="O84">
        <f t="shared" si="27"/>
        <v>3450238778381712.5</v>
      </c>
      <c r="P84" s="2">
        <f t="shared" si="28"/>
        <v>16.467884552018436</v>
      </c>
    </row>
    <row r="85" spans="1:16" ht="12.75">
      <c r="A85">
        <f t="shared" si="16"/>
        <v>4.020000000000003</v>
      </c>
      <c r="B85">
        <f t="shared" si="29"/>
        <v>4</v>
      </c>
      <c r="C85">
        <f t="shared" si="17"/>
        <v>-0.7799999999999967</v>
      </c>
      <c r="D85" t="str">
        <f t="shared" si="30"/>
        <v>No</v>
      </c>
      <c r="E85" s="3">
        <f t="shared" si="18"/>
        <v>0</v>
      </c>
      <c r="F85" s="3">
        <f t="shared" si="31"/>
        <v>1.045</v>
      </c>
      <c r="G85" s="1">
        <f t="shared" si="19"/>
        <v>0.0006741922</v>
      </c>
      <c r="H85" s="3">
        <f t="shared" si="20"/>
        <v>0.21359750695792024</v>
      </c>
      <c r="I85" s="1">
        <f t="shared" si="21"/>
        <v>22544904.25004265</v>
      </c>
      <c r="J85" s="3">
        <f t="shared" si="22"/>
        <v>0.06</v>
      </c>
      <c r="K85" s="1">
        <f t="shared" si="23"/>
        <v>3.87096E-05</v>
      </c>
      <c r="L85" s="3">
        <f t="shared" si="24"/>
        <v>0.007021533389544032</v>
      </c>
      <c r="M85" s="1">
        <f t="shared" si="25"/>
        <v>12907710.645420086</v>
      </c>
      <c r="N85">
        <f t="shared" si="26"/>
        <v>869922513555082.6</v>
      </c>
      <c r="O85">
        <f t="shared" si="27"/>
        <v>3403610553555082.5</v>
      </c>
      <c r="P85" s="2">
        <f t="shared" si="28"/>
        <v>16.238708139391875</v>
      </c>
    </row>
    <row r="86" spans="1:16" ht="12.75">
      <c r="A86">
        <f t="shared" si="16"/>
        <v>4.080000000000003</v>
      </c>
      <c r="B86">
        <f t="shared" si="29"/>
        <v>4</v>
      </c>
      <c r="C86">
        <f t="shared" si="17"/>
        <v>-0.7199999999999971</v>
      </c>
      <c r="D86" t="str">
        <f t="shared" si="30"/>
        <v>No</v>
      </c>
      <c r="E86" s="3">
        <f t="shared" si="18"/>
        <v>0</v>
      </c>
      <c r="F86" s="3">
        <f t="shared" si="31"/>
        <v>1.045</v>
      </c>
      <c r="G86" s="1">
        <f t="shared" si="19"/>
        <v>0.0006741922</v>
      </c>
      <c r="H86" s="3">
        <f t="shared" si="20"/>
        <v>0.2065759735683762</v>
      </c>
      <c r="I86" s="1">
        <f t="shared" si="21"/>
        <v>21803791.67709987</v>
      </c>
      <c r="J86" s="3">
        <f t="shared" si="22"/>
        <v>0.06</v>
      </c>
      <c r="K86" s="1">
        <f t="shared" si="23"/>
        <v>3.87096E-05</v>
      </c>
      <c r="L86" s="3">
        <f t="shared" si="24"/>
        <v>0.006980349717762513</v>
      </c>
      <c r="M86" s="1">
        <f t="shared" si="25"/>
        <v>12832002.550167928</v>
      </c>
      <c r="N86">
        <f t="shared" si="26"/>
        <v>825044585399246.6</v>
      </c>
      <c r="O86">
        <f t="shared" si="27"/>
        <v>3358732625399246.5</v>
      </c>
      <c r="P86" s="2">
        <f t="shared" si="28"/>
        <v>16.018353304727558</v>
      </c>
    </row>
    <row r="87" spans="1:16" ht="12.75">
      <c r="A87">
        <f t="shared" si="16"/>
        <v>4.140000000000002</v>
      </c>
      <c r="B87">
        <f t="shared" si="29"/>
        <v>4</v>
      </c>
      <c r="C87">
        <f t="shared" si="17"/>
        <v>-0.6599999999999975</v>
      </c>
      <c r="D87" t="str">
        <f t="shared" si="30"/>
        <v>No</v>
      </c>
      <c r="E87" s="3">
        <f t="shared" si="18"/>
        <v>0</v>
      </c>
      <c r="F87" s="3">
        <f t="shared" si="31"/>
        <v>1.045</v>
      </c>
      <c r="G87" s="1">
        <f t="shared" si="19"/>
        <v>0.0006741922</v>
      </c>
      <c r="H87" s="3">
        <f t="shared" si="20"/>
        <v>0.1995956238506137</v>
      </c>
      <c r="I87" s="1">
        <f t="shared" si="21"/>
        <v>21067025.98043951</v>
      </c>
      <c r="J87" s="3">
        <f t="shared" si="22"/>
        <v>0.06</v>
      </c>
      <c r="K87" s="1">
        <f t="shared" si="23"/>
        <v>3.87096E-05</v>
      </c>
      <c r="L87" s="3">
        <f t="shared" si="24"/>
        <v>0.006939999297911115</v>
      </c>
      <c r="M87" s="1">
        <f t="shared" si="25"/>
        <v>12757826.225002453</v>
      </c>
      <c r="N87">
        <f t="shared" si="26"/>
        <v>781883828892109</v>
      </c>
      <c r="O87">
        <f t="shared" si="27"/>
        <v>3315571868892109</v>
      </c>
      <c r="P87" s="2">
        <f t="shared" si="28"/>
        <v>15.806632508251036</v>
      </c>
    </row>
    <row r="88" spans="1:16" ht="12.75">
      <c r="A88">
        <f t="shared" si="16"/>
        <v>4.200000000000002</v>
      </c>
      <c r="B88">
        <f t="shared" si="29"/>
        <v>4</v>
      </c>
      <c r="C88">
        <f t="shared" si="17"/>
        <v>-0.5999999999999979</v>
      </c>
      <c r="D88" t="str">
        <f t="shared" si="30"/>
        <v>No</v>
      </c>
      <c r="E88" s="3">
        <f t="shared" si="18"/>
        <v>0</v>
      </c>
      <c r="F88" s="3">
        <f t="shared" si="31"/>
        <v>1.045</v>
      </c>
      <c r="G88" s="1">
        <f t="shared" si="19"/>
        <v>0.0006741922</v>
      </c>
      <c r="H88" s="3">
        <f t="shared" si="20"/>
        <v>0.19265562455270258</v>
      </c>
      <c r="I88" s="1">
        <f t="shared" si="21"/>
        <v>20334519.21153985</v>
      </c>
      <c r="J88" s="3">
        <f t="shared" si="22"/>
        <v>0.06</v>
      </c>
      <c r="K88" s="1">
        <f t="shared" si="23"/>
        <v>3.87096E-05</v>
      </c>
      <c r="L88" s="3">
        <f t="shared" si="24"/>
        <v>0.006900453640077409</v>
      </c>
      <c r="M88" s="1">
        <f t="shared" si="25"/>
        <v>12685129.296812894</v>
      </c>
      <c r="N88">
        <f t="shared" si="26"/>
        <v>740408272948492.4</v>
      </c>
      <c r="O88">
        <f t="shared" si="27"/>
        <v>3274096312948492.5</v>
      </c>
      <c r="P88" s="2">
        <f t="shared" si="28"/>
        <v>15.60336542807293</v>
      </c>
    </row>
    <row r="89" spans="1:16" ht="12.75">
      <c r="A89">
        <f t="shared" si="16"/>
        <v>4.260000000000002</v>
      </c>
      <c r="B89">
        <f t="shared" si="29"/>
        <v>4</v>
      </c>
      <c r="C89">
        <f t="shared" si="17"/>
        <v>-0.5399999999999983</v>
      </c>
      <c r="D89" t="str">
        <f t="shared" si="30"/>
        <v>No</v>
      </c>
      <c r="E89" s="3">
        <f t="shared" si="18"/>
        <v>0</v>
      </c>
      <c r="F89" s="3">
        <f t="shared" si="31"/>
        <v>1.045</v>
      </c>
      <c r="G89" s="1">
        <f t="shared" si="19"/>
        <v>0.0006741922</v>
      </c>
      <c r="H89" s="3">
        <f t="shared" si="20"/>
        <v>0.18575517091262517</v>
      </c>
      <c r="I89" s="1">
        <f t="shared" si="21"/>
        <v>19606186.42894772</v>
      </c>
      <c r="J89" s="3">
        <f t="shared" si="22"/>
        <v>0.06</v>
      </c>
      <c r="K89" s="1">
        <f t="shared" si="23"/>
        <v>3.87096E-05</v>
      </c>
      <c r="L89" s="3">
        <f t="shared" si="24"/>
        <v>0.006861685614983237</v>
      </c>
      <c r="M89" s="1">
        <f t="shared" si="25"/>
        <v>12613861.893747471</v>
      </c>
      <c r="N89">
        <f t="shared" si="26"/>
        <v>700587042969771.6</v>
      </c>
      <c r="O89">
        <f t="shared" si="27"/>
        <v>3234275082969771.5</v>
      </c>
      <c r="P89" s="2">
        <f t="shared" si="28"/>
        <v>15.408378594443692</v>
      </c>
    </row>
    <row r="90" spans="1:16" ht="12.75">
      <c r="A90">
        <f t="shared" si="16"/>
        <v>4.320000000000001</v>
      </c>
      <c r="B90">
        <f t="shared" si="29"/>
        <v>4</v>
      </c>
      <c r="C90">
        <f t="shared" si="17"/>
        <v>-0.47999999999999865</v>
      </c>
      <c r="D90" t="str">
        <f t="shared" si="30"/>
        <v>No</v>
      </c>
      <c r="E90" s="3">
        <f t="shared" si="18"/>
        <v>0</v>
      </c>
      <c r="F90" s="3">
        <f t="shared" si="31"/>
        <v>1.045</v>
      </c>
      <c r="G90" s="1">
        <f t="shared" si="19"/>
        <v>0.0006741922</v>
      </c>
      <c r="H90" s="3">
        <f t="shared" si="20"/>
        <v>0.17889348529764193</v>
      </c>
      <c r="I90" s="1">
        <f t="shared" si="21"/>
        <v>18881945.55466557</v>
      </c>
      <c r="J90" s="3">
        <f t="shared" si="22"/>
        <v>0.06</v>
      </c>
      <c r="K90" s="1">
        <f t="shared" si="23"/>
        <v>3.87096E-05</v>
      </c>
      <c r="L90" s="3">
        <f t="shared" si="24"/>
        <v>0.006823669371054719</v>
      </c>
      <c r="M90" s="1">
        <f t="shared" si="25"/>
        <v>12543976.492762877</v>
      </c>
      <c r="N90">
        <f t="shared" si="26"/>
        <v>662390307078461.5</v>
      </c>
      <c r="O90">
        <f t="shared" si="27"/>
        <v>3196078347078461.5</v>
      </c>
      <c r="P90" s="2">
        <f t="shared" si="28"/>
        <v>15.221505047594754</v>
      </c>
    </row>
    <row r="91" spans="1:16" ht="12.75">
      <c r="A91">
        <f t="shared" si="16"/>
        <v>4.380000000000001</v>
      </c>
      <c r="B91">
        <f t="shared" si="29"/>
        <v>4</v>
      </c>
      <c r="C91">
        <f t="shared" si="17"/>
        <v>-0.41999999999999904</v>
      </c>
      <c r="D91" t="str">
        <f t="shared" si="30"/>
        <v>No</v>
      </c>
      <c r="E91" s="3">
        <f t="shared" si="18"/>
        <v>0</v>
      </c>
      <c r="F91" s="3">
        <f t="shared" si="31"/>
        <v>1.045</v>
      </c>
      <c r="G91" s="1">
        <f t="shared" si="19"/>
        <v>0.0006741922</v>
      </c>
      <c r="H91" s="3">
        <f t="shared" si="20"/>
        <v>0.1720698159265872</v>
      </c>
      <c r="I91" s="1">
        <f t="shared" si="21"/>
        <v>18161717.239291623</v>
      </c>
      <c r="J91" s="3">
        <f t="shared" si="22"/>
        <v>0.06</v>
      </c>
      <c r="K91" s="1">
        <f t="shared" si="23"/>
        <v>3.87096E-05</v>
      </c>
      <c r="L91" s="3">
        <f t="shared" si="24"/>
        <v>0.006786380257608027</v>
      </c>
      <c r="M91" s="1">
        <f t="shared" si="25"/>
        <v>12475427.778416393</v>
      </c>
      <c r="N91">
        <f t="shared" si="26"/>
        <v>625789225750126.5</v>
      </c>
      <c r="O91">
        <f t="shared" si="27"/>
        <v>3159477265750126.5</v>
      </c>
      <c r="P91" s="2">
        <f t="shared" si="28"/>
        <v>15.042584017321916</v>
      </c>
    </row>
    <row r="92" spans="1:16" ht="12.75">
      <c r="A92">
        <f t="shared" si="16"/>
        <v>4.44</v>
      </c>
      <c r="B92">
        <f t="shared" si="29"/>
        <v>4</v>
      </c>
      <c r="C92">
        <f t="shared" si="17"/>
        <v>-0.35999999999999943</v>
      </c>
      <c r="D92" t="str">
        <f t="shared" si="30"/>
        <v>No</v>
      </c>
      <c r="E92" s="3">
        <f t="shared" si="18"/>
        <v>0</v>
      </c>
      <c r="F92" s="3">
        <f t="shared" si="31"/>
        <v>1.045</v>
      </c>
      <c r="G92" s="1">
        <f t="shared" si="19"/>
        <v>0.0006741922</v>
      </c>
      <c r="H92" s="3">
        <f t="shared" si="20"/>
        <v>0.16528343566897918</v>
      </c>
      <c r="I92" s="1">
        <f t="shared" si="21"/>
        <v>17445424.735267717</v>
      </c>
      <c r="J92" s="3">
        <f t="shared" si="22"/>
        <v>0.06</v>
      </c>
      <c r="K92" s="1">
        <f t="shared" si="23"/>
        <v>3.87096E-05</v>
      </c>
      <c r="L92" s="3">
        <f t="shared" si="24"/>
        <v>0.006749794753628802</v>
      </c>
      <c r="M92" s="1">
        <f t="shared" si="25"/>
        <v>12408172.51194085</v>
      </c>
      <c r="N92">
        <f t="shared" si="26"/>
        <v>590755904581888</v>
      </c>
      <c r="O92">
        <f t="shared" si="27"/>
        <v>3124443944581888</v>
      </c>
      <c r="P92" s="2">
        <f t="shared" si="28"/>
        <v>14.871460622638496</v>
      </c>
    </row>
    <row r="93" spans="1:16" ht="12.75">
      <c r="A93">
        <f t="shared" si="16"/>
        <v>4.5</v>
      </c>
      <c r="B93">
        <f t="shared" si="29"/>
        <v>4</v>
      </c>
      <c r="C93">
        <f t="shared" si="17"/>
        <v>-0.2999999999999998</v>
      </c>
      <c r="D93" t="str">
        <f t="shared" si="30"/>
        <v>No</v>
      </c>
      <c r="E93" s="3">
        <f t="shared" si="18"/>
        <v>0</v>
      </c>
      <c r="F93" s="3">
        <f t="shared" si="31"/>
        <v>1.045</v>
      </c>
      <c r="G93" s="1">
        <f t="shared" si="19"/>
        <v>0.0006741922</v>
      </c>
      <c r="H93" s="3">
        <f t="shared" si="20"/>
        <v>0.15853364091535038</v>
      </c>
      <c r="I93" s="1">
        <f t="shared" si="21"/>
        <v>16732993.77764432</v>
      </c>
      <c r="J93" s="3">
        <f t="shared" si="22"/>
        <v>0.06</v>
      </c>
      <c r="K93" s="1">
        <f t="shared" si="23"/>
        <v>3.87096E-05</v>
      </c>
      <c r="L93" s="3">
        <f t="shared" si="24"/>
        <v>0.006713890401666145</v>
      </c>
      <c r="M93" s="1">
        <f t="shared" si="25"/>
        <v>12342169.409721695</v>
      </c>
      <c r="N93">
        <f t="shared" si="26"/>
        <v>557263349959729</v>
      </c>
      <c r="O93">
        <f t="shared" si="27"/>
        <v>3090951389959729</v>
      </c>
      <c r="P93" s="2">
        <f t="shared" si="28"/>
        <v>14.707985589973745</v>
      </c>
    </row>
    <row r="94" spans="1:16" ht="12.75">
      <c r="A94">
        <f t="shared" si="16"/>
        <v>4.56</v>
      </c>
      <c r="B94">
        <f t="shared" si="29"/>
        <v>4</v>
      </c>
      <c r="C94">
        <f t="shared" si="17"/>
        <v>-0.2400000000000002</v>
      </c>
      <c r="D94" t="str">
        <f t="shared" si="30"/>
        <v>No</v>
      </c>
      <c r="E94" s="3">
        <f t="shared" si="18"/>
        <v>0</v>
      </c>
      <c r="F94" s="3">
        <f t="shared" si="31"/>
        <v>1.045</v>
      </c>
      <c r="G94" s="1">
        <f t="shared" si="19"/>
        <v>0.0006741922</v>
      </c>
      <c r="H94" s="3">
        <f t="shared" si="20"/>
        <v>0.15181975051368424</v>
      </c>
      <c r="I94" s="1">
        <f t="shared" si="21"/>
        <v>16024352.471822977</v>
      </c>
      <c r="J94" s="3">
        <f t="shared" si="22"/>
        <v>0.06</v>
      </c>
      <c r="K94" s="1">
        <f t="shared" si="23"/>
        <v>3.87096E-05</v>
      </c>
      <c r="L94" s="3">
        <f t="shared" si="24"/>
        <v>0.006678645746411194</v>
      </c>
      <c r="M94" s="1">
        <f t="shared" si="25"/>
        <v>12277379.030385759</v>
      </c>
      <c r="N94">
        <f t="shared" si="26"/>
        <v>525285427408100.9</v>
      </c>
      <c r="O94">
        <f t="shared" si="27"/>
        <v>3058973467408101</v>
      </c>
      <c r="P94" s="2">
        <f t="shared" si="28"/>
        <v>14.552014988528512</v>
      </c>
    </row>
    <row r="95" spans="1:16" ht="12.75">
      <c r="A95">
        <f t="shared" si="16"/>
        <v>4.619999999999999</v>
      </c>
      <c r="B95">
        <f t="shared" si="29"/>
        <v>4</v>
      </c>
      <c r="C95">
        <f t="shared" si="17"/>
        <v>-0.1800000000000006</v>
      </c>
      <c r="D95" t="str">
        <f t="shared" si="30"/>
        <v>Yes</v>
      </c>
      <c r="E95" s="3">
        <f t="shared" si="18"/>
        <v>0.24772767306055882</v>
      </c>
      <c r="F95" s="3">
        <f t="shared" si="31"/>
        <v>0.8592042452045808</v>
      </c>
      <c r="G95" s="1">
        <f t="shared" si="19"/>
        <v>0.0005543242108361873</v>
      </c>
      <c r="H95" s="3">
        <f t="shared" si="20"/>
        <v>0.14514110476727304</v>
      </c>
      <c r="I95" s="1">
        <f t="shared" si="21"/>
        <v>18632130.46325218</v>
      </c>
      <c r="J95" s="3">
        <f t="shared" si="22"/>
        <v>0.04513633961636647</v>
      </c>
      <c r="K95" s="1">
        <f t="shared" si="23"/>
        <v>2.912016086689499E-05</v>
      </c>
      <c r="L95" s="3">
        <f t="shared" si="24"/>
        <v>0.006644040277572261</v>
      </c>
      <c r="M95" s="1">
        <f t="shared" si="25"/>
        <v>16235827.415690184</v>
      </c>
      <c r="N95">
        <f t="shared" si="26"/>
        <v>787267548561055.9</v>
      </c>
      <c r="O95">
        <f t="shared" si="27"/>
        <v>3320955588561056</v>
      </c>
      <c r="P95" s="2">
        <f t="shared" si="28"/>
        <v>15.833030967361259</v>
      </c>
    </row>
    <row r="96" spans="1:16" ht="12.75">
      <c r="A96">
        <f t="shared" si="16"/>
        <v>4.679999999999999</v>
      </c>
      <c r="B96">
        <f t="shared" si="29"/>
        <v>4</v>
      </c>
      <c r="C96">
        <f t="shared" si="17"/>
        <v>-0.120000000000001</v>
      </c>
      <c r="D96" t="str">
        <f t="shared" si="30"/>
        <v>Yes</v>
      </c>
      <c r="E96" s="3">
        <f t="shared" si="18"/>
        <v>0.36519720699917607</v>
      </c>
      <c r="F96" s="3">
        <f t="shared" si="31"/>
        <v>0.7711020947506179</v>
      </c>
      <c r="G96" s="1">
        <f t="shared" si="19"/>
        <v>0.0004974842274493086</v>
      </c>
      <c r="H96" s="3">
        <f t="shared" si="20"/>
        <v>0.13849706448970078</v>
      </c>
      <c r="I96" s="1">
        <f t="shared" si="21"/>
        <v>19810580.045155972</v>
      </c>
      <c r="J96" s="3">
        <f t="shared" si="22"/>
        <v>0.03808816758004944</v>
      </c>
      <c r="K96" s="1">
        <f t="shared" si="23"/>
        <v>2.4572962195944694E-05</v>
      </c>
      <c r="L96" s="3">
        <f t="shared" si="24"/>
        <v>0.006610054376698482</v>
      </c>
      <c r="M96" s="1">
        <f t="shared" si="25"/>
        <v>19141830.182910953</v>
      </c>
      <c r="N96">
        <f t="shared" si="26"/>
        <v>978181811630766.2</v>
      </c>
      <c r="O96">
        <f t="shared" si="27"/>
        <v>3511869851630766</v>
      </c>
      <c r="P96" s="2">
        <f t="shared" si="28"/>
        <v>16.771155227308498</v>
      </c>
    </row>
    <row r="97" spans="1:16" ht="12.75">
      <c r="A97">
        <f t="shared" si="16"/>
        <v>4.739999999999998</v>
      </c>
      <c r="B97">
        <f t="shared" si="29"/>
        <v>4</v>
      </c>
      <c r="C97">
        <f t="shared" si="17"/>
        <v>-0.060000000000001386</v>
      </c>
      <c r="D97" t="str">
        <f t="shared" si="30"/>
        <v>Yes</v>
      </c>
      <c r="E97" s="3">
        <f t="shared" si="18"/>
        <v>0.42020114231163075</v>
      </c>
      <c r="F97" s="3">
        <f t="shared" si="31"/>
        <v>0.7298491432662768</v>
      </c>
      <c r="G97" s="1">
        <f t="shared" si="19"/>
        <v>0.0004708694732696712</v>
      </c>
      <c r="H97" s="3">
        <f t="shared" si="20"/>
        <v>0.1318870101130023</v>
      </c>
      <c r="I97" s="1">
        <f t="shared" si="21"/>
        <v>19931382.62812447</v>
      </c>
      <c r="J97" s="3">
        <f t="shared" si="22"/>
        <v>0.03478793146130215</v>
      </c>
      <c r="K97" s="1">
        <f t="shared" si="23"/>
        <v>2.2443781861573696E-05</v>
      </c>
      <c r="L97" s="3">
        <f t="shared" si="24"/>
        <v>0.006576669267624569</v>
      </c>
      <c r="M97" s="1">
        <f t="shared" si="25"/>
        <v>20851912.924952555</v>
      </c>
      <c r="N97">
        <f t="shared" si="26"/>
        <v>1072528286780973.5</v>
      </c>
      <c r="O97">
        <f t="shared" si="27"/>
        <v>3606216326780973.5</v>
      </c>
      <c r="P97" s="2">
        <f t="shared" si="28"/>
        <v>17.236194480710846</v>
      </c>
    </row>
    <row r="98" spans="1:16" ht="12.75">
      <c r="A98">
        <f t="shared" si="16"/>
        <v>4.799999999999998</v>
      </c>
      <c r="B98">
        <f t="shared" si="29"/>
        <v>4</v>
      </c>
      <c r="C98">
        <f t="shared" si="17"/>
        <v>0</v>
      </c>
      <c r="D98" t="str">
        <f t="shared" si="30"/>
        <v>Yes</v>
      </c>
      <c r="E98" s="3">
        <f t="shared" si="18"/>
        <v>0.437</v>
      </c>
      <c r="F98" s="3">
        <f t="shared" si="31"/>
        <v>0.7172499999999999</v>
      </c>
      <c r="G98" s="1">
        <f t="shared" si="19"/>
        <v>0.00046274101</v>
      </c>
      <c r="H98" s="3">
        <f t="shared" si="20"/>
        <v>0.12531034084537773</v>
      </c>
      <c r="I98" s="1">
        <f t="shared" si="21"/>
        <v>19270139.585331067</v>
      </c>
      <c r="J98" s="3">
        <f t="shared" si="22"/>
        <v>0.03378</v>
      </c>
      <c r="K98" s="1">
        <f t="shared" si="23"/>
        <v>2.1793504799999998E-05</v>
      </c>
      <c r="L98" s="3">
        <f t="shared" si="24"/>
        <v>0.006543866970256551</v>
      </c>
      <c r="M98" s="1">
        <f t="shared" si="25"/>
        <v>21366988.828866858</v>
      </c>
      <c r="N98">
        <f t="shared" si="26"/>
        <v>1067145687222622.1</v>
      </c>
      <c r="O98">
        <f t="shared" si="27"/>
        <v>3600833727222622</v>
      </c>
      <c r="P98" s="2">
        <f t="shared" si="28"/>
        <v>17.20963780761166</v>
      </c>
    </row>
    <row r="99" spans="1:16" ht="12.75">
      <c r="A99">
        <f t="shared" si="16"/>
        <v>4.859999999999998</v>
      </c>
      <c r="B99">
        <f t="shared" si="29"/>
        <v>4</v>
      </c>
      <c r="C99">
        <f t="shared" si="17"/>
        <v>0.05999999999999783</v>
      </c>
      <c r="D99" t="str">
        <f t="shared" si="30"/>
        <v>Yes</v>
      </c>
      <c r="E99" s="3">
        <f t="shared" si="18"/>
        <v>0.42020114231163275</v>
      </c>
      <c r="F99" s="3">
        <f t="shared" si="31"/>
        <v>0.7298491432662754</v>
      </c>
      <c r="G99" s="1">
        <f t="shared" si="19"/>
        <v>0.0004708694732696702</v>
      </c>
      <c r="H99" s="3">
        <f t="shared" si="20"/>
        <v>0.11876647387512118</v>
      </c>
      <c r="I99" s="1">
        <f t="shared" si="21"/>
        <v>17948545.745103836</v>
      </c>
      <c r="J99" s="3">
        <f t="shared" si="22"/>
        <v>0.03478793146130203</v>
      </c>
      <c r="K99" s="1">
        <f t="shared" si="23"/>
        <v>2.244378186157362E-05</v>
      </c>
      <c r="L99" s="3">
        <f t="shared" si="24"/>
        <v>0.006511630257430845</v>
      </c>
      <c r="M99" s="1">
        <f t="shared" si="25"/>
        <v>20645700.977521908</v>
      </c>
      <c r="N99">
        <f t="shared" si="26"/>
        <v>964681494287143.5</v>
      </c>
      <c r="O99">
        <f t="shared" si="27"/>
        <v>3498369534287143.5</v>
      </c>
      <c r="P99" s="2">
        <f t="shared" si="28"/>
        <v>16.704688995433607</v>
      </c>
    </row>
    <row r="100" spans="1:16" ht="12.75">
      <c r="A100">
        <f t="shared" si="16"/>
        <v>4.919999999999997</v>
      </c>
      <c r="B100">
        <f t="shared" si="29"/>
        <v>4</v>
      </c>
      <c r="C100">
        <f t="shared" si="17"/>
        <v>0.11999999999999744</v>
      </c>
      <c r="D100" t="str">
        <f t="shared" si="30"/>
        <v>Yes</v>
      </c>
      <c r="E100" s="3">
        <f t="shared" si="18"/>
        <v>0.36519720699918073</v>
      </c>
      <c r="F100" s="3">
        <f t="shared" si="31"/>
        <v>0.7711020947506144</v>
      </c>
      <c r="G100" s="1">
        <f t="shared" si="19"/>
        <v>0.0004974842274493063</v>
      </c>
      <c r="H100" s="3">
        <f t="shared" si="20"/>
        <v>0.11225484361769034</v>
      </c>
      <c r="I100" s="1">
        <f t="shared" si="21"/>
        <v>16056900.362029724</v>
      </c>
      <c r="J100" s="3">
        <f t="shared" si="22"/>
        <v>0.03808816758004916</v>
      </c>
      <c r="K100" s="1">
        <f t="shared" si="23"/>
        <v>2.4572962195944517E-05</v>
      </c>
      <c r="L100" s="3">
        <f t="shared" si="24"/>
        <v>0.00647994261460505</v>
      </c>
      <c r="M100" s="1">
        <f t="shared" si="25"/>
        <v>18765043.9852708</v>
      </c>
      <c r="N100">
        <f t="shared" si="26"/>
        <v>786226742331829.1</v>
      </c>
      <c r="O100">
        <f t="shared" si="27"/>
        <v>3319914782331829</v>
      </c>
      <c r="P100" s="2">
        <f t="shared" si="28"/>
        <v>15.827927251036034</v>
      </c>
    </row>
    <row r="101" spans="1:16" ht="12.75">
      <c r="A101">
        <f t="shared" si="16"/>
        <v>4.979999999999997</v>
      </c>
      <c r="B101">
        <f t="shared" si="29"/>
        <v>4</v>
      </c>
      <c r="C101">
        <f t="shared" si="17"/>
        <v>0.17999999999999705</v>
      </c>
      <c r="D101" t="str">
        <f t="shared" si="30"/>
        <v>Yes</v>
      </c>
      <c r="E101" s="3">
        <f t="shared" si="18"/>
        <v>0.24772767306056917</v>
      </c>
      <c r="F101" s="3">
        <f t="shared" si="31"/>
        <v>0.8592042452045731</v>
      </c>
      <c r="G101" s="1">
        <f t="shared" si="19"/>
        <v>0.0005543242108361824</v>
      </c>
      <c r="H101" s="3">
        <f t="shared" si="20"/>
        <v>0.10577490100308529</v>
      </c>
      <c r="I101" s="1">
        <f t="shared" si="21"/>
        <v>13578591.387926877</v>
      </c>
      <c r="J101" s="3">
        <f t="shared" si="22"/>
        <v>0.045136339616365845</v>
      </c>
      <c r="K101" s="1">
        <f t="shared" si="23"/>
        <v>2.912016086689459E-05</v>
      </c>
      <c r="L101" s="3">
        <f t="shared" si="24"/>
        <v>0.006448788202168987</v>
      </c>
      <c r="M101" s="1">
        <f t="shared" si="25"/>
        <v>15758696.20239781</v>
      </c>
      <c r="N101">
        <f t="shared" si="26"/>
        <v>557769183952796.56</v>
      </c>
      <c r="O101">
        <f t="shared" si="27"/>
        <v>3091457223952796.5</v>
      </c>
      <c r="P101" s="2">
        <f t="shared" si="28"/>
        <v>14.710453644074894</v>
      </c>
    </row>
    <row r="102" spans="1:16" ht="12.75">
      <c r="A102">
        <f t="shared" si="16"/>
        <v>5.0399999999999965</v>
      </c>
      <c r="B102">
        <f t="shared" si="29"/>
        <v>4</v>
      </c>
      <c r="C102">
        <f t="shared" si="17"/>
        <v>0.23999999999999666</v>
      </c>
      <c r="D102" t="str">
        <f t="shared" si="30"/>
        <v>No</v>
      </c>
      <c r="E102" s="3">
        <f t="shared" si="18"/>
        <v>0</v>
      </c>
      <c r="F102" s="3">
        <f t="shared" si="31"/>
        <v>1.045</v>
      </c>
      <c r="G102" s="1">
        <f t="shared" si="19"/>
        <v>0.0006741922</v>
      </c>
      <c r="H102" s="3">
        <f t="shared" si="20"/>
        <v>0.0993261128009163</v>
      </c>
      <c r="I102" s="1">
        <f t="shared" si="21"/>
        <v>10483725.837992793</v>
      </c>
      <c r="J102" s="3">
        <f t="shared" si="22"/>
        <v>0.06</v>
      </c>
      <c r="K102" s="1">
        <f t="shared" si="23"/>
        <v>3.87096E-05</v>
      </c>
      <c r="L102" s="3">
        <f t="shared" si="24"/>
        <v>0.006418151820170581</v>
      </c>
      <c r="M102" s="1">
        <f t="shared" si="25"/>
        <v>11798512.088043755</v>
      </c>
      <c r="N102">
        <f t="shared" si="26"/>
        <v>321107166074968.94</v>
      </c>
      <c r="O102">
        <f t="shared" si="27"/>
        <v>2854795206074969</v>
      </c>
      <c r="P102" s="2">
        <f t="shared" si="28"/>
        <v>13.558716925397603</v>
      </c>
    </row>
    <row r="103" spans="1:16" ht="12.75">
      <c r="A103">
        <f t="shared" si="16"/>
        <v>5.099999999999996</v>
      </c>
      <c r="B103">
        <f t="shared" si="29"/>
        <v>4</v>
      </c>
      <c r="C103">
        <f t="shared" si="17"/>
        <v>0.29999999999999627</v>
      </c>
      <c r="D103" t="str">
        <f t="shared" si="30"/>
        <v>No</v>
      </c>
      <c r="E103" s="3">
        <f t="shared" si="18"/>
        <v>0</v>
      </c>
      <c r="F103" s="3">
        <f t="shared" si="31"/>
        <v>1.045</v>
      </c>
      <c r="G103" s="1">
        <f t="shared" si="19"/>
        <v>0.0006741922</v>
      </c>
      <c r="H103" s="3">
        <f t="shared" si="20"/>
        <v>0.09290796098074572</v>
      </c>
      <c r="I103" s="1">
        <f t="shared" si="21"/>
        <v>9806299.306621859</v>
      </c>
      <c r="J103" s="3">
        <f t="shared" si="22"/>
        <v>0.06</v>
      </c>
      <c r="K103" s="1">
        <f t="shared" si="23"/>
        <v>3.87096E-05</v>
      </c>
      <c r="L103" s="3">
        <f t="shared" si="24"/>
        <v>0.006388018875278734</v>
      </c>
      <c r="M103" s="1">
        <f t="shared" si="25"/>
        <v>11743118.584662067</v>
      </c>
      <c r="N103">
        <f t="shared" si="26"/>
        <v>301708934497805</v>
      </c>
      <c r="O103">
        <f t="shared" si="27"/>
        <v>2835396974497805</v>
      </c>
      <c r="P103" s="2">
        <f t="shared" si="28"/>
        <v>13.464578501418675</v>
      </c>
    </row>
    <row r="104" spans="1:16" ht="12.75">
      <c r="A104">
        <f t="shared" si="16"/>
        <v>5.159999999999996</v>
      </c>
      <c r="B104">
        <f t="shared" si="29"/>
        <v>4</v>
      </c>
      <c r="C104">
        <f t="shared" si="17"/>
        <v>0.3599999999999959</v>
      </c>
      <c r="D104" t="str">
        <f t="shared" si="30"/>
        <v>No</v>
      </c>
      <c r="E104" s="3">
        <f t="shared" si="18"/>
        <v>0</v>
      </c>
      <c r="F104" s="3">
        <f t="shared" si="31"/>
        <v>1.045</v>
      </c>
      <c r="G104" s="1">
        <f t="shared" si="19"/>
        <v>0.0006741922</v>
      </c>
      <c r="H104" s="3">
        <f t="shared" si="20"/>
        <v>0.08651994210546698</v>
      </c>
      <c r="I104" s="1">
        <f t="shared" si="21"/>
        <v>9132053.263483368</v>
      </c>
      <c r="J104" s="3">
        <f t="shared" si="22"/>
        <v>0.06</v>
      </c>
      <c r="K104" s="1">
        <f t="shared" si="23"/>
        <v>3.87096E-05</v>
      </c>
      <c r="L104" s="3">
        <f t="shared" si="24"/>
        <v>0.006358375349815204</v>
      </c>
      <c r="M104" s="1">
        <f t="shared" si="25"/>
        <v>11688624.782814857</v>
      </c>
      <c r="N104">
        <f t="shared" si="26"/>
        <v>283603648149364.25</v>
      </c>
      <c r="O104">
        <f t="shared" si="27"/>
        <v>2817291688149364</v>
      </c>
      <c r="P104" s="2">
        <f t="shared" si="28"/>
        <v>13.376750858507407</v>
      </c>
    </row>
    <row r="105" spans="1:16" ht="12.75">
      <c r="A105">
        <f t="shared" si="16"/>
        <v>5.219999999999995</v>
      </c>
      <c r="B105">
        <f t="shared" si="29"/>
        <v>4</v>
      </c>
      <c r="C105">
        <f t="shared" si="17"/>
        <v>0.4199999999999955</v>
      </c>
      <c r="D105" t="str">
        <f t="shared" si="30"/>
        <v>No</v>
      </c>
      <c r="E105" s="3">
        <f t="shared" si="18"/>
        <v>0</v>
      </c>
      <c r="F105" s="3">
        <f t="shared" si="31"/>
        <v>1.045</v>
      </c>
      <c r="G105" s="1">
        <f t="shared" si="19"/>
        <v>0.0006741922</v>
      </c>
      <c r="H105" s="3">
        <f t="shared" si="20"/>
        <v>0.08016156675565178</v>
      </c>
      <c r="I105" s="1">
        <f t="shared" si="21"/>
        <v>8460936.051072946</v>
      </c>
      <c r="J105" s="3">
        <f t="shared" si="22"/>
        <v>0.06</v>
      </c>
      <c r="K105" s="1">
        <f t="shared" si="23"/>
        <v>3.87096E-05</v>
      </c>
      <c r="L105" s="3">
        <f t="shared" si="24"/>
        <v>0.006329207772706513</v>
      </c>
      <c r="M105" s="1">
        <f t="shared" si="25"/>
        <v>11635005.91857822</v>
      </c>
      <c r="N105">
        <f t="shared" si="26"/>
        <v>266772473243962.22</v>
      </c>
      <c r="O105">
        <f t="shared" si="27"/>
        <v>2800460513243962</v>
      </c>
      <c r="P105" s="2">
        <f t="shared" si="28"/>
        <v>13.295135199563024</v>
      </c>
    </row>
    <row r="106" spans="1:16" ht="12.75">
      <c r="A106">
        <f t="shared" si="16"/>
        <v>5.279999999999995</v>
      </c>
      <c r="B106">
        <f t="shared" si="29"/>
        <v>4</v>
      </c>
      <c r="C106">
        <f t="shared" si="17"/>
        <v>0.4799999999999951</v>
      </c>
      <c r="D106" t="str">
        <f t="shared" si="30"/>
        <v>No</v>
      </c>
      <c r="E106" s="3">
        <f t="shared" si="18"/>
        <v>0</v>
      </c>
      <c r="F106" s="3">
        <f t="shared" si="31"/>
        <v>1.045</v>
      </c>
      <c r="G106" s="1">
        <f t="shared" si="19"/>
        <v>0.0006741922</v>
      </c>
      <c r="H106" s="3">
        <f t="shared" si="20"/>
        <v>0.07383235898294527</v>
      </c>
      <c r="I106" s="1">
        <f t="shared" si="21"/>
        <v>7792897.433738311</v>
      </c>
      <c r="J106" s="3">
        <f t="shared" si="22"/>
        <v>0.06</v>
      </c>
      <c r="K106" s="1">
        <f t="shared" si="23"/>
        <v>3.87096E-05</v>
      </c>
      <c r="L106" s="3">
        <f t="shared" si="24"/>
        <v>0.006300503192211537</v>
      </c>
      <c r="M106" s="1">
        <f t="shared" si="25"/>
        <v>11582238.182718834</v>
      </c>
      <c r="N106">
        <f t="shared" si="26"/>
        <v>251197086845119.8</v>
      </c>
      <c r="O106">
        <f t="shared" si="27"/>
        <v>2784885126845120</v>
      </c>
      <c r="P106" s="2">
        <f t="shared" si="28"/>
        <v>13.219635862907328</v>
      </c>
    </row>
    <row r="107" spans="1:16" ht="12.75">
      <c r="A107">
        <f t="shared" si="16"/>
        <v>5.3399999999999945</v>
      </c>
      <c r="B107">
        <f t="shared" si="29"/>
        <v>4</v>
      </c>
      <c r="C107">
        <f t="shared" si="17"/>
        <v>0.5399999999999947</v>
      </c>
      <c r="D107" t="str">
        <f t="shared" si="30"/>
        <v>No</v>
      </c>
      <c r="E107" s="3">
        <f t="shared" si="18"/>
        <v>0</v>
      </c>
      <c r="F107" s="3">
        <f t="shared" si="31"/>
        <v>1.045</v>
      </c>
      <c r="G107" s="1">
        <f t="shared" si="19"/>
        <v>0.0006741922</v>
      </c>
      <c r="H107" s="3">
        <f t="shared" si="20"/>
        <v>0.06753185579073373</v>
      </c>
      <c r="I107" s="1">
        <f t="shared" si="21"/>
        <v>7127888.5428645015</v>
      </c>
      <c r="J107" s="3">
        <f t="shared" si="22"/>
        <v>0.06</v>
      </c>
      <c r="K107" s="1">
        <f t="shared" si="23"/>
        <v>3.87096E-05</v>
      </c>
      <c r="L107" s="3">
        <f t="shared" si="24"/>
        <v>0.006272249150302556</v>
      </c>
      <c r="M107" s="1">
        <f t="shared" si="25"/>
        <v>11530298.673598535</v>
      </c>
      <c r="N107">
        <f t="shared" si="26"/>
        <v>236859656948052.53</v>
      </c>
      <c r="O107">
        <f t="shared" si="27"/>
        <v>2770547696948052.5</v>
      </c>
      <c r="P107" s="2">
        <f t="shared" si="28"/>
        <v>13.150160196484448</v>
      </c>
    </row>
    <row r="108" spans="1:16" ht="12.75">
      <c r="A108">
        <f t="shared" si="16"/>
        <v>5.399999999999994</v>
      </c>
      <c r="B108">
        <f t="shared" si="29"/>
        <v>4</v>
      </c>
      <c r="C108">
        <f t="shared" si="17"/>
        <v>0.5999999999999943</v>
      </c>
      <c r="D108" t="str">
        <f t="shared" si="30"/>
        <v>No</v>
      </c>
      <c r="E108" s="3">
        <f t="shared" si="18"/>
        <v>0</v>
      </c>
      <c r="F108" s="3">
        <f t="shared" si="31"/>
        <v>1.045</v>
      </c>
      <c r="G108" s="1">
        <f t="shared" si="19"/>
        <v>0.0006741922</v>
      </c>
      <c r="H108" s="3">
        <f t="shared" si="20"/>
        <v>0.061259606640431175</v>
      </c>
      <c r="I108" s="1">
        <f t="shared" si="21"/>
        <v>6465861.82476315</v>
      </c>
      <c r="J108" s="3">
        <f t="shared" si="22"/>
        <v>0.06</v>
      </c>
      <c r="K108" s="1">
        <f t="shared" si="23"/>
        <v>3.87096E-05</v>
      </c>
      <c r="L108" s="3">
        <f t="shared" si="24"/>
        <v>0.00624443365857974</v>
      </c>
      <c r="M108" s="1">
        <f t="shared" si="25"/>
        <v>11479165.352897841</v>
      </c>
      <c r="N108">
        <f t="shared" si="26"/>
        <v>223742823567232.47</v>
      </c>
      <c r="O108">
        <f t="shared" si="27"/>
        <v>2757430863567232.5</v>
      </c>
      <c r="P108" s="2">
        <f t="shared" si="28"/>
        <v>13.086618438470108</v>
      </c>
    </row>
    <row r="109" spans="1:16" ht="12.75">
      <c r="A109">
        <f t="shared" si="16"/>
        <v>5.459999999999994</v>
      </c>
      <c r="B109">
        <f t="shared" si="29"/>
        <v>4</v>
      </c>
      <c r="C109">
        <f t="shared" si="17"/>
        <v>0.6599999999999939</v>
      </c>
      <c r="D109" t="str">
        <f t="shared" si="30"/>
        <v>No</v>
      </c>
      <c r="E109" s="3">
        <f t="shared" si="18"/>
        <v>0</v>
      </c>
      <c r="F109" s="3">
        <f t="shared" si="31"/>
        <v>1.045</v>
      </c>
      <c r="G109" s="1">
        <f t="shared" si="19"/>
        <v>0.0006741922</v>
      </c>
      <c r="H109" s="3">
        <f t="shared" si="20"/>
        <v>0.055015172981851435</v>
      </c>
      <c r="I109" s="1">
        <f t="shared" si="21"/>
        <v>5806770.991103944</v>
      </c>
      <c r="J109" s="3">
        <f t="shared" si="22"/>
        <v>0.06</v>
      </c>
      <c r="K109" s="1">
        <f t="shared" si="23"/>
        <v>3.87096E-05</v>
      </c>
      <c r="L109" s="3">
        <f t="shared" si="24"/>
        <v>0.006217045175611391</v>
      </c>
      <c r="M109" s="1">
        <f t="shared" si="25"/>
        <v>11428817.003960429</v>
      </c>
      <c r="N109">
        <f t="shared" si="26"/>
        <v>211829680767099.12</v>
      </c>
      <c r="O109">
        <f t="shared" si="27"/>
        <v>2745517720767099</v>
      </c>
      <c r="P109" s="2">
        <f t="shared" si="28"/>
        <v>13.028923603893949</v>
      </c>
    </row>
    <row r="110" spans="1:16" ht="12.75">
      <c r="A110">
        <f aca="true" t="shared" si="32" ref="A110:A118">A109+dz</f>
        <v>5.519999999999993</v>
      </c>
      <c r="B110">
        <f t="shared" si="29"/>
        <v>4</v>
      </c>
      <c r="C110">
        <f aca="true" t="shared" si="33" ref="C110:C118">A110-B110*dzg</f>
        <v>0.7199999999999935</v>
      </c>
      <c r="D110" t="str">
        <f t="shared" si="30"/>
        <v>No</v>
      </c>
      <c r="E110" s="3">
        <f aca="true" t="shared" si="34" ref="E110:E118">IF(D110="Yes",2*SQRT((Dia/2)^2-C110^2),0)</f>
        <v>0</v>
      </c>
      <c r="F110" s="3">
        <f t="shared" si="31"/>
        <v>1.045</v>
      </c>
      <c r="G110" s="1">
        <f t="shared" si="19"/>
        <v>0.0006741922</v>
      </c>
      <c r="H110" s="3">
        <f t="shared" si="20"/>
        <v>0.048798127806240044</v>
      </c>
      <c r="I110" s="1">
        <f t="shared" si="21"/>
        <v>5150570.971737795</v>
      </c>
      <c r="J110" s="3">
        <f t="shared" si="22"/>
        <v>0.06</v>
      </c>
      <c r="K110" s="1">
        <f t="shared" si="23"/>
        <v>3.87096E-05</v>
      </c>
      <c r="L110" s="3">
        <f t="shared" si="24"/>
        <v>0.006190072585601114</v>
      </c>
      <c r="M110" s="1">
        <f t="shared" si="25"/>
        <v>11379233.192576913</v>
      </c>
      <c r="N110">
        <f t="shared" si="26"/>
        <v>201103759578492.34</v>
      </c>
      <c r="O110">
        <f t="shared" si="27"/>
        <v>2734791799578492.5</v>
      </c>
      <c r="P110" s="2">
        <f t="shared" si="28"/>
        <v>12.976991376907318</v>
      </c>
    </row>
    <row r="111" spans="1:16" ht="12.75">
      <c r="A111">
        <f t="shared" si="32"/>
        <v>5.579999999999993</v>
      </c>
      <c r="B111">
        <f t="shared" si="29"/>
        <v>4</v>
      </c>
      <c r="C111">
        <f t="shared" si="33"/>
        <v>0.7799999999999931</v>
      </c>
      <c r="D111" t="str">
        <f t="shared" si="30"/>
        <v>No</v>
      </c>
      <c r="E111" s="3">
        <f t="shared" si="34"/>
        <v>0</v>
      </c>
      <c r="F111" s="3">
        <f t="shared" si="31"/>
        <v>1.045</v>
      </c>
      <c r="G111" s="1">
        <f t="shared" si="19"/>
        <v>0.0006741922</v>
      </c>
      <c r="H111" s="3">
        <f t="shared" si="20"/>
        <v>0.04260805522063893</v>
      </c>
      <c r="I111" s="1">
        <f t="shared" si="21"/>
        <v>4497217.869771657</v>
      </c>
      <c r="J111" s="3">
        <f t="shared" si="22"/>
        <v>0.06</v>
      </c>
      <c r="K111" s="1">
        <f t="shared" si="23"/>
        <v>3.87096E-05</v>
      </c>
      <c r="L111" s="3">
        <f t="shared" si="24"/>
        <v>0.006163505178292783</v>
      </c>
      <c r="M111" s="1">
        <f t="shared" si="25"/>
        <v>11330394.230044084</v>
      </c>
      <c r="N111">
        <f t="shared" si="26"/>
        <v>191549011747592.2</v>
      </c>
      <c r="O111">
        <f t="shared" si="27"/>
        <v>2725237051747592</v>
      </c>
      <c r="P111" s="2">
        <f t="shared" si="28"/>
        <v>12.930740008355752</v>
      </c>
    </row>
    <row r="112" spans="1:16" ht="12.75">
      <c r="A112">
        <f t="shared" si="32"/>
        <v>5.639999999999993</v>
      </c>
      <c r="B112">
        <f t="shared" si="29"/>
        <v>4</v>
      </c>
      <c r="C112">
        <f t="shared" si="33"/>
        <v>0.8399999999999928</v>
      </c>
      <c r="D112" t="str">
        <f t="shared" si="30"/>
        <v>No</v>
      </c>
      <c r="E112" s="3">
        <f t="shared" si="34"/>
        <v>0</v>
      </c>
      <c r="F112" s="3">
        <f t="shared" si="31"/>
        <v>1.045</v>
      </c>
      <c r="G112" s="1">
        <f t="shared" si="19"/>
        <v>0.0006741922</v>
      </c>
      <c r="H112" s="3">
        <f t="shared" si="20"/>
        <v>0.03644455004234615</v>
      </c>
      <c r="I112" s="1">
        <f t="shared" si="21"/>
        <v>3846668.9187643407</v>
      </c>
      <c r="J112" s="3">
        <f t="shared" si="22"/>
        <v>0.06</v>
      </c>
      <c r="K112" s="1">
        <f t="shared" si="23"/>
        <v>3.87096E-05</v>
      </c>
      <c r="L112" s="3">
        <f t="shared" si="24"/>
        <v>0.006137332630026138</v>
      </c>
      <c r="M112" s="1">
        <f t="shared" si="25"/>
        <v>11282281.138339326</v>
      </c>
      <c r="N112">
        <f t="shared" si="26"/>
        <v>183149794267643.16</v>
      </c>
      <c r="O112">
        <f t="shared" si="27"/>
        <v>2716837834267643</v>
      </c>
      <c r="P112" s="2">
        <f t="shared" si="28"/>
        <v>12.890090218338267</v>
      </c>
    </row>
    <row r="113" spans="1:16" ht="12.75">
      <c r="A113">
        <f t="shared" si="32"/>
        <v>5.699999999999992</v>
      </c>
      <c r="B113">
        <f t="shared" si="29"/>
        <v>4</v>
      </c>
      <c r="C113">
        <f t="shared" si="33"/>
        <v>0.8999999999999924</v>
      </c>
      <c r="D113" t="str">
        <f t="shared" si="30"/>
        <v>No</v>
      </c>
      <c r="E113" s="3">
        <f t="shared" si="34"/>
        <v>0</v>
      </c>
      <c r="F113" s="3">
        <f t="shared" si="31"/>
        <v>1.045</v>
      </c>
      <c r="G113" s="1">
        <f t="shared" si="19"/>
        <v>0.0006741922</v>
      </c>
      <c r="H113" s="3">
        <f t="shared" si="20"/>
        <v>0.03030721741232001</v>
      </c>
      <c r="I113" s="1">
        <f t="shared" si="21"/>
        <v>3198882.441921891</v>
      </c>
      <c r="J113" s="3">
        <f t="shared" si="22"/>
        <v>0.06</v>
      </c>
      <c r="K113" s="1">
        <f t="shared" si="23"/>
        <v>3.87096E-05</v>
      </c>
      <c r="L113" s="3">
        <f t="shared" si="24"/>
        <v>0.006111544985866857</v>
      </c>
      <c r="M113" s="1">
        <f t="shared" si="25"/>
        <v>11234875.617270278</v>
      </c>
      <c r="N113">
        <f t="shared" si="26"/>
        <v>175890854647460.97</v>
      </c>
      <c r="O113">
        <f t="shared" si="27"/>
        <v>2709578894647461</v>
      </c>
      <c r="P113" s="2">
        <f t="shared" si="28"/>
        <v>12.854965103458964</v>
      </c>
    </row>
    <row r="114" spans="1:16" ht="12.75">
      <c r="A114">
        <f t="shared" si="32"/>
        <v>5.759999999999992</v>
      </c>
      <c r="B114">
        <f t="shared" si="29"/>
        <v>4</v>
      </c>
      <c r="C114">
        <f t="shared" si="33"/>
        <v>0.959999999999992</v>
      </c>
      <c r="D114" t="str">
        <f t="shared" si="30"/>
        <v>No</v>
      </c>
      <c r="E114" s="3">
        <f t="shared" si="34"/>
        <v>0</v>
      </c>
      <c r="F114" s="3">
        <f t="shared" si="31"/>
        <v>1.045</v>
      </c>
      <c r="G114" s="1">
        <f t="shared" si="19"/>
        <v>0.0006741922</v>
      </c>
      <c r="H114" s="3">
        <f t="shared" si="20"/>
        <v>0.024195672426453152</v>
      </c>
      <c r="I114" s="1">
        <f t="shared" si="21"/>
        <v>2553817.8131791</v>
      </c>
      <c r="J114" s="3">
        <f t="shared" si="22"/>
        <v>0.06</v>
      </c>
      <c r="K114" s="1">
        <f t="shared" si="23"/>
        <v>3.87096E-05</v>
      </c>
      <c r="L114" s="3">
        <f t="shared" si="24"/>
        <v>0.006086132642741715</v>
      </c>
      <c r="M114" s="1">
        <f t="shared" si="25"/>
        <v>11188160.013472121</v>
      </c>
      <c r="N114">
        <f t="shared" si="26"/>
        <v>169757316873947.94</v>
      </c>
      <c r="O114">
        <f t="shared" si="27"/>
        <v>2703445356873948</v>
      </c>
      <c r="P114" s="2">
        <f t="shared" si="28"/>
        <v>12.825290048497148</v>
      </c>
    </row>
    <row r="115" spans="1:16" ht="12.75">
      <c r="A115">
        <f t="shared" si="32"/>
        <v>5.819999999999991</v>
      </c>
      <c r="B115">
        <f t="shared" si="29"/>
        <v>4</v>
      </c>
      <c r="C115">
        <f t="shared" si="33"/>
        <v>1.0199999999999916</v>
      </c>
      <c r="D115" t="str">
        <f t="shared" si="30"/>
        <v>No</v>
      </c>
      <c r="E115" s="3">
        <f t="shared" si="34"/>
        <v>0</v>
      </c>
      <c r="F115" s="3">
        <f t="shared" si="31"/>
        <v>1.045</v>
      </c>
      <c r="G115" s="1">
        <f t="shared" si="19"/>
        <v>0.0006741922</v>
      </c>
      <c r="H115" s="3">
        <f t="shared" si="20"/>
        <v>0.018109539783711437</v>
      </c>
      <c r="I115" s="1">
        <f t="shared" si="21"/>
        <v>1911435.4200610833</v>
      </c>
      <c r="J115" s="3">
        <f t="shared" si="22"/>
        <v>0.06</v>
      </c>
      <c r="K115" s="1">
        <f t="shared" si="23"/>
        <v>3.87096E-05</v>
      </c>
      <c r="L115" s="3">
        <f t="shared" si="24"/>
        <v>0.00606108633350777</v>
      </c>
      <c r="M115" s="1">
        <f t="shared" si="25"/>
        <v>11142117.291121917</v>
      </c>
      <c r="N115">
        <f t="shared" si="26"/>
        <v>164734668028400.72</v>
      </c>
      <c r="O115">
        <f t="shared" si="27"/>
        <v>2698422708028400.5</v>
      </c>
      <c r="P115" s="2">
        <f t="shared" si="28"/>
        <v>12.800992642239148</v>
      </c>
    </row>
    <row r="116" spans="1:16" ht="12.75">
      <c r="A116">
        <f t="shared" si="32"/>
        <v>5.879999999999991</v>
      </c>
      <c r="B116">
        <f t="shared" si="29"/>
        <v>4</v>
      </c>
      <c r="C116">
        <f t="shared" si="33"/>
        <v>1.0799999999999912</v>
      </c>
      <c r="D116" t="str">
        <f t="shared" si="30"/>
        <v>No</v>
      </c>
      <c r="E116" s="3">
        <f t="shared" si="34"/>
        <v>0</v>
      </c>
      <c r="F116" s="3">
        <f t="shared" si="31"/>
        <v>1.045</v>
      </c>
      <c r="G116" s="1">
        <f t="shared" si="19"/>
        <v>0.0006741922</v>
      </c>
      <c r="H116" s="3">
        <f t="shared" si="20"/>
        <v>0.012048453450203667</v>
      </c>
      <c r="I116" s="1">
        <f t="shared" si="21"/>
        <v>1271696.6282263321</v>
      </c>
      <c r="J116" s="3">
        <f t="shared" si="22"/>
        <v>0.06</v>
      </c>
      <c r="K116" s="1">
        <f t="shared" si="23"/>
        <v>3.87096E-05</v>
      </c>
      <c r="L116" s="3">
        <f t="shared" si="24"/>
        <v>0.006036397111901071</v>
      </c>
      <c r="M116" s="1">
        <f t="shared" si="25"/>
        <v>11096731.004269747</v>
      </c>
      <c r="N116">
        <f t="shared" si="26"/>
        <v>160808745519723.78</v>
      </c>
      <c r="O116">
        <f t="shared" si="27"/>
        <v>2694496785519724</v>
      </c>
      <c r="P116" s="2">
        <f t="shared" si="28"/>
        <v>12.782002597235367</v>
      </c>
    </row>
    <row r="117" spans="1:16" ht="12.75">
      <c r="A117">
        <f t="shared" si="32"/>
        <v>5.939999999999991</v>
      </c>
      <c r="B117">
        <f t="shared" si="29"/>
        <v>4</v>
      </c>
      <c r="C117">
        <f t="shared" si="33"/>
        <v>1.1399999999999908</v>
      </c>
      <c r="D117" t="str">
        <f t="shared" si="30"/>
        <v>No</v>
      </c>
      <c r="E117" s="3">
        <f t="shared" si="34"/>
        <v>0</v>
      </c>
      <c r="F117" s="3">
        <f t="shared" si="31"/>
        <v>1.045</v>
      </c>
      <c r="G117" s="1">
        <f t="shared" si="19"/>
        <v>0.0006741922</v>
      </c>
      <c r="H117" s="3">
        <f t="shared" si="20"/>
        <v>0.006012056338302596</v>
      </c>
      <c r="I117" s="1">
        <f t="shared" si="21"/>
        <v>634563.7475984041</v>
      </c>
      <c r="J117" s="3">
        <f t="shared" si="22"/>
        <v>0.06</v>
      </c>
      <c r="K117" s="1">
        <f t="shared" si="23"/>
        <v>3.87096E-05</v>
      </c>
      <c r="L117" s="3">
        <f t="shared" si="24"/>
        <v>0.006012056338301597</v>
      </c>
      <c r="M117" s="1">
        <f t="shared" si="25"/>
        <v>11051985.270670367</v>
      </c>
      <c r="N117">
        <f t="shared" si="26"/>
        <v>157965724899443.44</v>
      </c>
      <c r="O117">
        <f t="shared" si="27"/>
        <v>2691653764899443.5</v>
      </c>
      <c r="P117" s="2">
        <f t="shared" si="28"/>
        <v>12.768251673258606</v>
      </c>
    </row>
    <row r="118" spans="1:16" ht="12.75">
      <c r="A118">
        <f t="shared" si="32"/>
        <v>5.99999999999999</v>
      </c>
      <c r="B118">
        <f t="shared" si="29"/>
        <v>4</v>
      </c>
      <c r="C118">
        <f t="shared" si="33"/>
        <v>1.1999999999999904</v>
      </c>
      <c r="D118" t="str">
        <f t="shared" si="30"/>
        <v>No</v>
      </c>
      <c r="E118" s="3">
        <f t="shared" si="34"/>
        <v>0</v>
      </c>
      <c r="F118" s="3">
        <f t="shared" si="31"/>
        <v>1.045</v>
      </c>
      <c r="G118" s="1">
        <f t="shared" si="19"/>
        <v>0.0006741922</v>
      </c>
      <c r="H118" s="3">
        <f t="shared" si="20"/>
        <v>9.992007221626409E-16</v>
      </c>
      <c r="I118" s="1">
        <f t="shared" si="21"/>
        <v>1.0546417384996968E-07</v>
      </c>
      <c r="J118" s="3">
        <f t="shared" si="22"/>
        <v>0.06</v>
      </c>
      <c r="K118" s="1">
        <f t="shared" si="23"/>
        <v>3.87096E-05</v>
      </c>
      <c r="L118" s="3">
        <f t="shared" si="24"/>
        <v>9.992007221626409E-16</v>
      </c>
      <c r="M118" s="1">
        <f t="shared" si="25"/>
        <v>1.8368343612203052E-06</v>
      </c>
      <c r="N118">
        <f t="shared" si="26"/>
        <v>4.363372196495321E-12</v>
      </c>
      <c r="O118">
        <f t="shared" si="27"/>
        <v>2533688040000000</v>
      </c>
      <c r="P118" s="2">
        <f t="shared" si="28"/>
        <v>12.005568234939036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2003-02-25T19:31:34Z</dcterms:created>
  <cp:category/>
  <cp:version/>
  <cp:contentType/>
  <cp:contentStatus/>
</cp:coreProperties>
</file>