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791" yWindow="45" windowWidth="15195" windowHeight="9120" activeTab="0"/>
  </bookViews>
  <sheets>
    <sheet name="Sheet1" sheetId="1" r:id="rId1"/>
  </sheets>
  <definedNames>
    <definedName name="_xlnm.Print_Area" localSheetId="0">'Sheet1'!$A$1:$L$85</definedName>
  </definedNames>
  <calcPr fullCalcOnLoad="1"/>
</workbook>
</file>

<file path=xl/sharedStrings.xml><?xml version="1.0" encoding="utf-8"?>
<sst xmlns="http://schemas.openxmlformats.org/spreadsheetml/2006/main" count="128" uniqueCount="62">
  <si>
    <t>Trustee</t>
  </si>
  <si>
    <t>Attorney Fees</t>
  </si>
  <si>
    <t>Total</t>
  </si>
  <si>
    <t>Creditor</t>
  </si>
  <si>
    <t>Monthly Payment</t>
  </si>
  <si>
    <t>TOTAL AMOUNT PAID INTO PLAN</t>
  </si>
  <si>
    <t>Trustee Fee (10%)</t>
  </si>
  <si>
    <t>Interest Rate</t>
  </si>
  <si>
    <t>Description of Collateral</t>
  </si>
  <si>
    <t>Monthly Interest Factor</t>
  </si>
  <si>
    <t>Dated:</t>
  </si>
  <si>
    <t>Beg</t>
  </si>
  <si>
    <t>Beg Mo</t>
  </si>
  <si>
    <t>End Mo</t>
  </si>
  <si>
    <t>Mo Pmt</t>
  </si>
  <si>
    <t>End</t>
  </si>
  <si>
    <t># Mos</t>
  </si>
  <si>
    <t>Amt. Paid</t>
  </si>
  <si>
    <t>Debtor</t>
  </si>
  <si>
    <t>Additional Interest due to payment not beg. In month 1</t>
  </si>
  <si>
    <t>Location</t>
  </si>
  <si>
    <t>Class V Executory Contracts:</t>
  </si>
  <si>
    <t>Total Mos Paid</t>
  </si>
  <si>
    <t>Estimated Payment to Unsecured Creditors:</t>
  </si>
  <si>
    <t>Total Amt. Paid by Trustee</t>
  </si>
  <si>
    <t>Paid By Trustee/ Debtor</t>
  </si>
  <si>
    <t>Debtor(s):</t>
  </si>
  <si>
    <t>Amount of Claim</t>
  </si>
  <si>
    <t>Uns. Amt.</t>
  </si>
  <si>
    <t>Total Uns. Amt.</t>
  </si>
  <si>
    <t>Case No.</t>
  </si>
  <si>
    <t>The Debtor(s) shall make the following loan repayments to qualified</t>
  </si>
  <si>
    <t>plans and/or direct payments on domestic support obligations.</t>
  </si>
  <si>
    <t>I.A.</t>
  </si>
  <si>
    <t>I.B.</t>
  </si>
  <si>
    <t>II.A.</t>
  </si>
  <si>
    <t>II.B.</t>
  </si>
  <si>
    <t>IV.A.</t>
  </si>
  <si>
    <t>Class</t>
  </si>
  <si>
    <t>Desc. of Collateral</t>
  </si>
  <si>
    <t>Amount of Secured Claim</t>
  </si>
  <si>
    <t>Acct. No.</t>
  </si>
  <si>
    <t>Plan Term</t>
  </si>
  <si>
    <t>Chapter 7 Liquidation Test Amt:</t>
  </si>
  <si>
    <t>III.A.</t>
  </si>
  <si>
    <t>III.B.</t>
  </si>
  <si>
    <t>Amount by which plan is not feasible (If positive then plan is feasible).</t>
  </si>
  <si>
    <t>*If amount paid to Class IV.C. claims (non-priority unsecured creditors) is zero then actual percent is zero.</t>
  </si>
  <si>
    <t>Total Priority Claims:</t>
  </si>
  <si>
    <t>Ch. 7 Test minus Priority Claims:</t>
  </si>
  <si>
    <t>Total paid to Class I, II, III, IV.A and IV.B. creditors above</t>
  </si>
  <si>
    <t>Amount Debtor Proposes to Pay to Class IV.C. Claims:</t>
  </si>
  <si>
    <t>Amount to Class IV.C. Claims:</t>
  </si>
  <si>
    <t>Amount to be paid to Class IV.C. Unsecured Claims:</t>
  </si>
  <si>
    <t xml:space="preserve"> </t>
  </si>
  <si>
    <t>III.C.</t>
  </si>
  <si>
    <t>Form SP Pre-Act 03192007</t>
  </si>
  <si>
    <t>Class IV.B. Claims Filed:</t>
  </si>
  <si>
    <t>Claims Relegated to Class IV.B.</t>
  </si>
  <si>
    <t>Total Class IV.B. (Non-Priority Unsecured) Claims</t>
  </si>
  <si>
    <t>Required Amount to Class IV.B. Claims</t>
  </si>
  <si>
    <t>Estimated Percentage to Class IV.B. Claims: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</si>
</sst>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quot;$&quot;#,##0.00;[Red]&quot;$&quot;#,##0.00"/>
    <numFmt numFmtId="167" formatCode="&quot;$&quot;#,##0.00"/>
    <numFmt numFmtId="168" formatCode="[$-409]dddd\,\ mmmm\ dd\,\ yyyy"/>
    <numFmt numFmtId="169" formatCode="&quot;$&quot;#,##0;[Red]&quot;$&quot;#,##0"/>
    <numFmt numFmtId="170" formatCode="0.00000"/>
    <numFmt numFmtId="171" formatCode="0.000000"/>
    <numFmt numFmtId="172" formatCode="0.0000%"/>
    <numFmt numFmtId="173" formatCode="_(&quot;$&quot;* #,##0.000000_);_(&quot;$&quot;* \(#,##0.000000\);_(&quot;$&quot;* &quot;-&quot;??????_);_(@_)"/>
    <numFmt numFmtId="174" formatCode="mm/dd/yy;@"/>
    <numFmt numFmtId="175" formatCode="&quot;$&quot;#,##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0"/>
    </font>
    <font>
      <u val="single"/>
      <sz val="10"/>
      <name val="Arial"/>
      <family val="0"/>
    </font>
    <font>
      <b/>
      <sz val="10"/>
      <name val="Times New Roman"/>
      <family val="1"/>
    </font>
    <font>
      <sz val="10"/>
      <name val="Times New Roman"/>
      <family val="1"/>
    </font>
    <font>
      <sz val="14"/>
      <name val="Arial"/>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0"/>
      <color indexed="8"/>
      <name val="Arial"/>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1">
    <xf numFmtId="0" fontId="0" fillId="0" borderId="0" xfId="0" applyAlignment="1">
      <alignment/>
    </xf>
    <xf numFmtId="0" fontId="4" fillId="0" borderId="0" xfId="0" applyFont="1" applyAlignment="1">
      <alignment horizontal="center" wrapText="1"/>
    </xf>
    <xf numFmtId="0" fontId="4"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center" wrapText="1"/>
    </xf>
    <xf numFmtId="0" fontId="0" fillId="0" borderId="10" xfId="0" applyFont="1" applyBorder="1" applyAlignment="1">
      <alignment/>
    </xf>
    <xf numFmtId="0" fontId="0" fillId="0" borderId="10" xfId="0" applyFont="1" applyBorder="1" applyAlignment="1" applyProtection="1">
      <alignment/>
      <protection locked="0"/>
    </xf>
    <xf numFmtId="44" fontId="0" fillId="0" borderId="10" xfId="0" applyNumberFormat="1" applyFont="1" applyBorder="1" applyAlignment="1" applyProtection="1">
      <alignment horizontal="right"/>
      <protection locked="0"/>
    </xf>
    <xf numFmtId="172" fontId="0" fillId="0" borderId="10" xfId="0" applyNumberFormat="1" applyFont="1" applyBorder="1" applyAlignment="1" applyProtection="1">
      <alignment/>
      <protection locked="0"/>
    </xf>
    <xf numFmtId="1" fontId="0" fillId="0" borderId="10" xfId="0" applyNumberFormat="1" applyFont="1" applyBorder="1" applyAlignment="1" applyProtection="1">
      <alignment/>
      <protection locked="0"/>
    </xf>
    <xf numFmtId="166" fontId="0" fillId="0" borderId="10" xfId="0" applyNumberFormat="1" applyFont="1" applyBorder="1" applyAlignment="1">
      <alignment/>
    </xf>
    <xf numFmtId="49" fontId="0" fillId="0" borderId="10" xfId="0" applyNumberFormat="1" applyFont="1" applyBorder="1" applyAlignment="1">
      <alignment/>
    </xf>
    <xf numFmtId="1" fontId="0" fillId="0" borderId="10" xfId="0" applyNumberFormat="1" applyFont="1" applyBorder="1" applyAlignment="1">
      <alignment/>
    </xf>
    <xf numFmtId="8" fontId="0" fillId="0" borderId="10" xfId="0" applyNumberFormat="1" applyFont="1" applyBorder="1" applyAlignment="1">
      <alignment/>
    </xf>
    <xf numFmtId="171" fontId="0" fillId="0" borderId="10" xfId="0" applyNumberFormat="1" applyFont="1" applyBorder="1" applyAlignment="1">
      <alignment/>
    </xf>
    <xf numFmtId="44" fontId="0" fillId="0" borderId="10" xfId="0" applyNumberFormat="1" applyFont="1" applyBorder="1" applyAlignment="1">
      <alignment/>
    </xf>
    <xf numFmtId="42" fontId="0" fillId="0" borderId="10" xfId="0" applyNumberFormat="1" applyFont="1" applyBorder="1" applyAlignment="1" applyProtection="1">
      <alignment/>
      <protection locked="0"/>
    </xf>
    <xf numFmtId="42" fontId="0" fillId="0" borderId="10" xfId="0" applyNumberFormat="1" applyFont="1" applyBorder="1" applyAlignment="1">
      <alignment/>
    </xf>
    <xf numFmtId="1" fontId="0" fillId="0" borderId="10" xfId="0" applyNumberFormat="1" applyFont="1" applyBorder="1" applyAlignment="1">
      <alignment/>
    </xf>
    <xf numFmtId="44" fontId="0" fillId="33" borderId="10" xfId="0" applyNumberFormat="1" applyFont="1" applyFill="1" applyBorder="1" applyAlignment="1" applyProtection="1">
      <alignment/>
      <protection locked="0"/>
    </xf>
    <xf numFmtId="166" fontId="0" fillId="0" borderId="11" xfId="0" applyNumberFormat="1" applyFont="1" applyBorder="1" applyAlignment="1" applyProtection="1">
      <alignment/>
      <protection locked="0"/>
    </xf>
    <xf numFmtId="49" fontId="0" fillId="33" borderId="10" xfId="0" applyNumberFormat="1" applyFont="1" applyFill="1" applyBorder="1" applyAlignment="1" applyProtection="1">
      <alignment/>
      <protection locked="0"/>
    </xf>
    <xf numFmtId="1" fontId="0" fillId="0" borderId="12" xfId="0" applyNumberFormat="1" applyFont="1" applyBorder="1" applyAlignment="1">
      <alignment/>
    </xf>
    <xf numFmtId="8" fontId="0" fillId="0" borderId="10" xfId="0" applyNumberFormat="1" applyFont="1" applyBorder="1" applyAlignment="1" applyProtection="1">
      <alignment/>
      <protection/>
    </xf>
    <xf numFmtId="171" fontId="0" fillId="34" borderId="10" xfId="0" applyNumberFormat="1" applyFont="1" applyFill="1" applyBorder="1" applyAlignment="1">
      <alignment/>
    </xf>
    <xf numFmtId="44" fontId="0" fillId="34" borderId="10" xfId="0" applyNumberFormat="1" applyFont="1" applyFill="1" applyBorder="1" applyAlignment="1">
      <alignment/>
    </xf>
    <xf numFmtId="49" fontId="0" fillId="33" borderId="13" xfId="0" applyNumberFormat="1" applyFont="1" applyFill="1" applyBorder="1" applyAlignment="1">
      <alignment/>
    </xf>
    <xf numFmtId="166" fontId="0" fillId="0" borderId="10" xfId="0" applyNumberFormat="1" applyFont="1" applyBorder="1" applyAlignment="1" applyProtection="1">
      <alignment/>
      <protection locked="0"/>
    </xf>
    <xf numFmtId="49" fontId="0" fillId="0" borderId="10" xfId="0" applyNumberFormat="1" applyFont="1" applyBorder="1" applyAlignment="1" applyProtection="1">
      <alignment/>
      <protection locked="0"/>
    </xf>
    <xf numFmtId="0" fontId="0" fillId="34" borderId="10" xfId="0" applyFont="1" applyFill="1" applyBorder="1" applyAlignment="1">
      <alignment/>
    </xf>
    <xf numFmtId="10" fontId="0" fillId="34" borderId="10" xfId="0" applyNumberFormat="1" applyFont="1" applyFill="1" applyBorder="1" applyAlignment="1">
      <alignment/>
    </xf>
    <xf numFmtId="8" fontId="0" fillId="34" borderId="10" xfId="0" applyNumberFormat="1" applyFont="1" applyFill="1" applyBorder="1" applyAlignment="1">
      <alignment/>
    </xf>
    <xf numFmtId="8" fontId="0" fillId="0" borderId="10" xfId="0" applyNumberFormat="1" applyFont="1" applyBorder="1" applyAlignment="1" applyProtection="1">
      <alignment/>
      <protection locked="0"/>
    </xf>
    <xf numFmtId="10" fontId="0" fillId="34" borderId="13" xfId="0" applyNumberFormat="1" applyFont="1" applyFill="1" applyBorder="1" applyAlignment="1">
      <alignment/>
    </xf>
    <xf numFmtId="0" fontId="0" fillId="34" borderId="14" xfId="0" applyFont="1" applyFill="1" applyBorder="1" applyAlignment="1">
      <alignment/>
    </xf>
    <xf numFmtId="0" fontId="0" fillId="34" borderId="13" xfId="0" applyFont="1" applyFill="1" applyBorder="1" applyAlignment="1">
      <alignment/>
    </xf>
    <xf numFmtId="0" fontId="0" fillId="0" borderId="0" xfId="0" applyFont="1" applyBorder="1" applyAlignment="1">
      <alignment/>
    </xf>
    <xf numFmtId="0" fontId="0" fillId="33" borderId="0" xfId="0" applyFont="1" applyFill="1" applyBorder="1" applyAlignment="1">
      <alignment/>
    </xf>
    <xf numFmtId="8" fontId="0" fillId="0" borderId="0" xfId="0" applyNumberFormat="1" applyFont="1" applyBorder="1" applyAlignment="1">
      <alignment/>
    </xf>
    <xf numFmtId="1" fontId="0" fillId="0" borderId="10" xfId="0" applyNumberFormat="1" applyFont="1" applyBorder="1" applyAlignment="1">
      <alignment horizontal="center" wrapText="1"/>
    </xf>
    <xf numFmtId="0" fontId="0" fillId="0" borderId="15" xfId="0" applyFont="1" applyBorder="1" applyAlignment="1">
      <alignment/>
    </xf>
    <xf numFmtId="0" fontId="0" fillId="0" borderId="0" xfId="0" applyFont="1" applyAlignment="1">
      <alignment/>
    </xf>
    <xf numFmtId="0" fontId="0" fillId="0" borderId="0" xfId="0" applyFont="1" applyAlignment="1">
      <alignment/>
    </xf>
    <xf numFmtId="0" fontId="0" fillId="34" borderId="10" xfId="0" applyFont="1" applyFill="1" applyBorder="1" applyAlignment="1">
      <alignment/>
    </xf>
    <xf numFmtId="1" fontId="0" fillId="0" borderId="10" xfId="0" applyNumberFormat="1" applyFont="1" applyBorder="1" applyAlignment="1" applyProtection="1">
      <alignment/>
      <protection locked="0"/>
    </xf>
    <xf numFmtId="1" fontId="0" fillId="0" borderId="10" xfId="0" applyNumberFormat="1" applyFont="1" applyBorder="1" applyAlignment="1">
      <alignment horizontal="center" wrapText="1"/>
    </xf>
    <xf numFmtId="8" fontId="0" fillId="0" borderId="10" xfId="0" applyNumberFormat="1"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6" xfId="0" applyFont="1" applyBorder="1" applyAlignment="1">
      <alignment/>
    </xf>
    <xf numFmtId="0" fontId="5" fillId="0" borderId="0" xfId="0" applyFont="1" applyAlignment="1">
      <alignment/>
    </xf>
    <xf numFmtId="0" fontId="0" fillId="0" borderId="0" xfId="0" applyFont="1" applyAlignment="1" applyProtection="1">
      <alignment/>
      <protection locked="0"/>
    </xf>
    <xf numFmtId="0" fontId="0" fillId="0" borderId="0" xfId="0" applyFont="1" applyBorder="1" applyAlignment="1" applyProtection="1">
      <alignment/>
      <protection locked="0"/>
    </xf>
    <xf numFmtId="6" fontId="0" fillId="0" borderId="0" xfId="0" applyNumberFormat="1" applyFont="1" applyAlignment="1" applyProtection="1">
      <alignment shrinkToFit="1"/>
      <protection locked="0"/>
    </xf>
    <xf numFmtId="0" fontId="0" fillId="0" borderId="0" xfId="0" applyFont="1" applyAlignment="1">
      <alignment/>
    </xf>
    <xf numFmtId="6" fontId="0" fillId="0" borderId="0" xfId="0" applyNumberFormat="1" applyFont="1" applyAlignment="1" applyProtection="1">
      <alignment shrinkToFit="1"/>
      <protection/>
    </xf>
    <xf numFmtId="7" fontId="0" fillId="0" borderId="0" xfId="0" applyNumberFormat="1" applyFont="1" applyBorder="1" applyAlignment="1" applyProtection="1">
      <alignment shrinkToFit="1"/>
      <protection/>
    </xf>
    <xf numFmtId="10" fontId="0" fillId="0" borderId="0" xfId="59" applyNumberFormat="1" applyFont="1" applyAlignment="1">
      <alignment shrinkToFit="1"/>
    </xf>
    <xf numFmtId="0" fontId="4" fillId="0" borderId="0" xfId="0" applyFont="1" applyAlignment="1">
      <alignment horizontal="center"/>
    </xf>
    <xf numFmtId="8" fontId="0" fillId="0" borderId="0" xfId="0" applyNumberFormat="1" applyFont="1" applyAlignment="1">
      <alignment/>
    </xf>
    <xf numFmtId="6" fontId="0" fillId="0" borderId="0" xfId="0" applyNumberFormat="1" applyFont="1" applyAlignment="1" applyProtection="1">
      <alignment/>
      <protection/>
    </xf>
    <xf numFmtId="175" fontId="0" fillId="0" borderId="0" xfId="0" applyNumberFormat="1" applyFont="1" applyAlignment="1" applyProtection="1">
      <alignment/>
      <protection/>
    </xf>
    <xf numFmtId="6" fontId="0" fillId="0" borderId="0" xfId="0" applyNumberFormat="1" applyFont="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6" fillId="0" borderId="0" xfId="0" applyFont="1" applyAlignment="1" applyProtection="1">
      <alignment/>
      <protection/>
    </xf>
    <xf numFmtId="167" fontId="0" fillId="0" borderId="10" xfId="0" applyNumberFormat="1" applyFont="1" applyBorder="1" applyAlignment="1" applyProtection="1">
      <alignment/>
      <protection locked="0"/>
    </xf>
    <xf numFmtId="0" fontId="0" fillId="0" borderId="0" xfId="0" applyFont="1" applyAlignment="1">
      <alignment/>
    </xf>
    <xf numFmtId="0" fontId="8" fillId="0" borderId="0" xfId="0" applyFont="1" applyAlignment="1" applyProtection="1">
      <alignment/>
      <protection locked="0"/>
    </xf>
    <xf numFmtId="49" fontId="0" fillId="0" borderId="11" xfId="0" applyNumberFormat="1" applyFont="1" applyBorder="1" applyAlignment="1" applyProtection="1">
      <alignment/>
      <protection locked="0"/>
    </xf>
    <xf numFmtId="49" fontId="4" fillId="0" borderId="0" xfId="0" applyNumberFormat="1" applyFont="1" applyAlignment="1">
      <alignment/>
    </xf>
    <xf numFmtId="0" fontId="0" fillId="0" borderId="10" xfId="0" applyBorder="1" applyAlignment="1">
      <alignment/>
    </xf>
    <xf numFmtId="0" fontId="0" fillId="34" borderId="10" xfId="0" applyFill="1" applyBorder="1" applyAlignment="1">
      <alignment/>
    </xf>
    <xf numFmtId="0" fontId="0" fillId="34" borderId="0" xfId="0" applyFill="1" applyAlignment="1">
      <alignment/>
    </xf>
    <xf numFmtId="0" fontId="0" fillId="0" borderId="16" xfId="0" applyBorder="1" applyAlignment="1">
      <alignment/>
    </xf>
    <xf numFmtId="0" fontId="0" fillId="0" borderId="11" xfId="0" applyBorder="1" applyAlignment="1">
      <alignment/>
    </xf>
    <xf numFmtId="5" fontId="0" fillId="0" borderId="0" xfId="0" applyNumberFormat="1" applyFont="1" applyBorder="1" applyAlignment="1">
      <alignment horizontal="left" indent="6"/>
    </xf>
    <xf numFmtId="0" fontId="8" fillId="0" borderId="0" xfId="0" applyFont="1" applyAlignment="1" applyProtection="1">
      <alignment/>
      <protection locked="0"/>
    </xf>
    <xf numFmtId="0" fontId="8" fillId="0" borderId="0" xfId="0" applyFont="1" applyAlignment="1">
      <alignment/>
    </xf>
    <xf numFmtId="0" fontId="4" fillId="0" borderId="0" xfId="0" applyFont="1" applyAlignment="1">
      <alignment wrapText="1"/>
    </xf>
    <xf numFmtId="0" fontId="0" fillId="34" borderId="16" xfId="0" applyFont="1" applyFill="1" applyBorder="1" applyAlignment="1">
      <alignment/>
    </xf>
    <xf numFmtId="0" fontId="0" fillId="34" borderId="12" xfId="0" applyFont="1" applyFill="1" applyBorder="1" applyAlignment="1">
      <alignment/>
    </xf>
    <xf numFmtId="0" fontId="9" fillId="0" borderId="0" xfId="0" applyFont="1" applyAlignment="1">
      <alignment/>
    </xf>
    <xf numFmtId="0" fontId="9" fillId="34" borderId="10" xfId="0" applyFont="1" applyFill="1" applyBorder="1" applyAlignment="1">
      <alignment/>
    </xf>
    <xf numFmtId="0" fontId="9" fillId="34" borderId="0" xfId="0" applyFont="1" applyFill="1" applyAlignment="1">
      <alignment/>
    </xf>
    <xf numFmtId="0" fontId="9" fillId="0" borderId="15" xfId="0" applyFont="1" applyBorder="1" applyAlignment="1">
      <alignment/>
    </xf>
    <xf numFmtId="0" fontId="9"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xf>
    <xf numFmtId="8" fontId="0" fillId="0" borderId="10" xfId="0" applyNumberFormat="1" applyFont="1" applyBorder="1" applyAlignment="1">
      <alignment/>
    </xf>
    <xf numFmtId="167" fontId="0" fillId="0" borderId="10" xfId="0" applyNumberFormat="1" applyFont="1" applyBorder="1" applyAlignment="1" applyProtection="1">
      <alignment wrapText="1"/>
      <protection locked="0"/>
    </xf>
    <xf numFmtId="0" fontId="8" fillId="0" borderId="0" xfId="0" applyFont="1" applyAlignment="1" applyProtection="1">
      <alignment/>
      <protection/>
    </xf>
    <xf numFmtId="0" fontId="0" fillId="34" borderId="0" xfId="0" applyFont="1" applyFill="1" applyBorder="1" applyAlignment="1">
      <alignment/>
    </xf>
    <xf numFmtId="0" fontId="0" fillId="0" borderId="11" xfId="0" applyFont="1" applyBorder="1" applyAlignment="1" applyProtection="1">
      <alignment/>
      <protection locked="0"/>
    </xf>
    <xf numFmtId="0" fontId="0" fillId="0" borderId="0" xfId="0" applyBorder="1" applyAlignment="1">
      <alignment/>
    </xf>
    <xf numFmtId="5" fontId="0" fillId="0" borderId="0" xfId="0" applyNumberFormat="1" applyFont="1" applyAlignment="1" applyProtection="1">
      <alignment horizontal="left" indent="6"/>
      <protection/>
    </xf>
    <xf numFmtId="5" fontId="0" fillId="0" borderId="0" xfId="0" applyNumberFormat="1" applyFont="1" applyAlignment="1" applyProtection="1">
      <alignment horizontal="left" indent="6"/>
      <protection/>
    </xf>
    <xf numFmtId="0" fontId="0" fillId="0" borderId="11" xfId="0" applyFont="1" applyBorder="1" applyAlignment="1">
      <alignment/>
    </xf>
    <xf numFmtId="0" fontId="0" fillId="33" borderId="12" xfId="0" applyFont="1" applyFill="1" applyBorder="1" applyAlignment="1">
      <alignment/>
    </xf>
    <xf numFmtId="0" fontId="0" fillId="33" borderId="16" xfId="0" applyFont="1" applyFill="1" applyBorder="1" applyAlignment="1">
      <alignment/>
    </xf>
    <xf numFmtId="0" fontId="0" fillId="0" borderId="10" xfId="0" applyFont="1" applyBorder="1" applyAlignment="1" applyProtection="1">
      <alignment/>
      <protection locked="0"/>
    </xf>
    <xf numFmtId="167" fontId="0" fillId="0" borderId="10" xfId="0" applyNumberFormat="1" applyFont="1" applyBorder="1" applyAlignment="1" applyProtection="1">
      <alignment/>
      <protection locked="0"/>
    </xf>
    <xf numFmtId="0" fontId="0" fillId="0" borderId="0" xfId="0" applyFont="1" applyAlignment="1" applyProtection="1">
      <alignment/>
      <protection locked="0"/>
    </xf>
    <xf numFmtId="0" fontId="0" fillId="34" borderId="10" xfId="0" applyFont="1" applyFill="1" applyBorder="1" applyAlignment="1" applyProtection="1">
      <alignment/>
      <protection/>
    </xf>
    <xf numFmtId="0" fontId="0" fillId="34" borderId="10" xfId="0" applyFont="1" applyFill="1" applyBorder="1" applyAlignment="1" applyProtection="1">
      <alignment/>
      <protection/>
    </xf>
    <xf numFmtId="0" fontId="0" fillId="0" borderId="16" xfId="0" applyBorder="1" applyAlignment="1" applyProtection="1">
      <alignment/>
      <protection/>
    </xf>
    <xf numFmtId="0" fontId="0" fillId="0" borderId="16" xfId="0" applyFont="1" applyBorder="1" applyAlignment="1" applyProtection="1">
      <alignment/>
      <protection/>
    </xf>
    <xf numFmtId="8" fontId="0" fillId="0" borderId="16" xfId="0" applyNumberFormat="1" applyFont="1" applyBorder="1" applyAlignment="1" applyProtection="1">
      <alignment/>
      <protection/>
    </xf>
    <xf numFmtId="0" fontId="0" fillId="0" borderId="0" xfId="0" applyAlignment="1" applyProtection="1">
      <alignment/>
      <protection/>
    </xf>
    <xf numFmtId="0" fontId="0" fillId="0" borderId="17" xfId="0" applyFont="1" applyBorder="1" applyAlignment="1" applyProtection="1">
      <alignment/>
      <protection/>
    </xf>
    <xf numFmtId="175" fontId="0" fillId="0" borderId="16" xfId="0" applyNumberFormat="1" applyFont="1" applyBorder="1" applyAlignment="1" applyProtection="1">
      <alignment/>
      <protection/>
    </xf>
    <xf numFmtId="0" fontId="4" fillId="0" borderId="16" xfId="0" applyFont="1" applyBorder="1" applyAlignment="1" applyProtection="1">
      <alignment/>
      <protection/>
    </xf>
    <xf numFmtId="0" fontId="0" fillId="0" borderId="16" xfId="0" applyFont="1" applyBorder="1" applyAlignment="1" applyProtection="1">
      <alignment/>
      <protection/>
    </xf>
    <xf numFmtId="49" fontId="7" fillId="0" borderId="0" xfId="0" applyNumberFormat="1" applyFont="1" applyBorder="1" applyAlignment="1" applyProtection="1">
      <alignment/>
      <protection/>
    </xf>
    <xf numFmtId="49" fontId="7" fillId="0" borderId="18" xfId="0" applyNumberFormat="1" applyFont="1" applyBorder="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protection/>
    </xf>
    <xf numFmtId="167" fontId="0" fillId="0" borderId="0" xfId="0" applyNumberFormat="1" applyFont="1" applyAlignment="1" applyProtection="1">
      <alignment/>
      <protection/>
    </xf>
    <xf numFmtId="167" fontId="0" fillId="0" borderId="0" xfId="0" applyNumberFormat="1" applyFont="1" applyAlignment="1" applyProtection="1">
      <alignment/>
      <protection locked="0"/>
    </xf>
    <xf numFmtId="0" fontId="0" fillId="0" borderId="12" xfId="0" applyBorder="1" applyAlignment="1" applyProtection="1">
      <alignment/>
      <protection locked="0"/>
    </xf>
    <xf numFmtId="0" fontId="0" fillId="33" borderId="16" xfId="0" applyNumberFormat="1" applyFont="1" applyFill="1" applyBorder="1" applyAlignment="1">
      <alignment/>
    </xf>
    <xf numFmtId="1" fontId="0" fillId="0" borderId="10" xfId="0" applyNumberFormat="1" applyBorder="1" applyAlignment="1" applyProtection="1">
      <alignment/>
      <protection locked="0"/>
    </xf>
    <xf numFmtId="1" fontId="0" fillId="0" borderId="0" xfId="0" applyNumberFormat="1" applyAlignment="1" applyProtection="1">
      <alignment/>
      <protection locked="0"/>
    </xf>
    <xf numFmtId="166" fontId="0" fillId="0" borderId="0" xfId="0" applyNumberFormat="1" applyFont="1" applyAlignment="1">
      <alignment/>
    </xf>
    <xf numFmtId="167" fontId="4" fillId="0" borderId="0" xfId="0" applyNumberFormat="1" applyFont="1" applyAlignment="1" applyProtection="1">
      <alignment/>
      <protection locked="0"/>
    </xf>
    <xf numFmtId="7" fontId="4" fillId="0" borderId="0" xfId="0" applyNumberFormat="1" applyFont="1" applyAlignment="1">
      <alignment/>
    </xf>
    <xf numFmtId="8" fontId="4" fillId="0" borderId="0" xfId="0" applyNumberFormat="1" applyFont="1" applyBorder="1" applyAlignment="1">
      <alignment/>
    </xf>
    <xf numFmtId="167" fontId="0" fillId="0" borderId="10" xfId="0" applyNumberFormat="1" applyBorder="1" applyAlignment="1">
      <alignment/>
    </xf>
    <xf numFmtId="44" fontId="0" fillId="33" borderId="16" xfId="0" applyNumberFormat="1" applyFont="1" applyFill="1" applyBorder="1" applyAlignment="1" applyProtection="1">
      <alignment/>
      <protection locked="0"/>
    </xf>
    <xf numFmtId="0" fontId="0" fillId="0" borderId="10" xfId="0" applyFont="1" applyBorder="1" applyAlignment="1" applyProtection="1">
      <alignment/>
      <protection locked="0"/>
    </xf>
    <xf numFmtId="167" fontId="0" fillId="0" borderId="0" xfId="0" applyNumberFormat="1" applyFont="1" applyBorder="1" applyAlignment="1" applyProtection="1">
      <alignment/>
      <protection/>
    </xf>
    <xf numFmtId="0" fontId="0" fillId="34" borderId="0" xfId="0" applyFont="1" applyFill="1" applyBorder="1" applyAlignment="1" applyProtection="1">
      <alignment/>
      <protection/>
    </xf>
    <xf numFmtId="0" fontId="0" fillId="34" borderId="11" xfId="0" applyFont="1" applyFill="1" applyBorder="1" applyAlignment="1" applyProtection="1">
      <alignment/>
      <protection locked="0"/>
    </xf>
    <xf numFmtId="42" fontId="0" fillId="0" borderId="0" xfId="0" applyNumberFormat="1" applyFont="1" applyBorder="1" applyAlignment="1">
      <alignment/>
    </xf>
    <xf numFmtId="0" fontId="4" fillId="0" borderId="0" xfId="0" applyFont="1" applyAlignment="1">
      <alignment/>
    </xf>
    <xf numFmtId="0" fontId="0" fillId="0" borderId="0" xfId="0" applyFont="1" applyAlignment="1">
      <alignment/>
    </xf>
    <xf numFmtId="14" fontId="8"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28575</xdr:rowOff>
    </xdr:from>
    <xdr:to>
      <xdr:col>2</xdr:col>
      <xdr:colOff>1543050</xdr:colOff>
      <xdr:row>45</xdr:row>
      <xdr:rowOff>0</xdr:rowOff>
    </xdr:to>
    <xdr:sp>
      <xdr:nvSpPr>
        <xdr:cNvPr id="1" name="Rectangle 3"/>
        <xdr:cNvSpPr>
          <a:spLocks/>
        </xdr:cNvSpPr>
      </xdr:nvSpPr>
      <xdr:spPr>
        <a:xfrm>
          <a:off x="66675" y="6829425"/>
          <a:ext cx="4029075" cy="14668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There are no other executory contracts.</a:t>
          </a:r>
          <a:r>
            <a:rPr lang="en-US" cap="none" sz="1000" b="0" i="0" u="none" baseline="0">
              <a:solidFill>
                <a:srgbClr val="000000"/>
              </a:solidFill>
              <a:latin typeface="Arial"/>
              <a:ea typeface="Arial"/>
              <a:cs typeface="Arial"/>
            </a:rPr>
            <a:t>
</a:t>
          </a:r>
        </a:p>
      </xdr:txBody>
    </xdr:sp>
    <xdr:clientData fLocksWithSheet="0"/>
  </xdr:twoCellAnchor>
  <xdr:twoCellAnchor>
    <xdr:from>
      <xdr:col>3</xdr:col>
      <xdr:colOff>104775</xdr:colOff>
      <xdr:row>67</xdr:row>
      <xdr:rowOff>104775</xdr:rowOff>
    </xdr:from>
    <xdr:to>
      <xdr:col>11</xdr:col>
      <xdr:colOff>609600</xdr:colOff>
      <xdr:row>78</xdr:row>
      <xdr:rowOff>66675</xdr:rowOff>
    </xdr:to>
    <xdr:sp>
      <xdr:nvSpPr>
        <xdr:cNvPr id="2" name="Rectangle 6"/>
        <xdr:cNvSpPr>
          <a:spLocks/>
        </xdr:cNvSpPr>
      </xdr:nvSpPr>
      <xdr:spPr>
        <a:xfrm>
          <a:off x="4410075" y="11982450"/>
          <a:ext cx="5629275" cy="17430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Comments: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1"/>
  <sheetViews>
    <sheetView tabSelected="1" view="pageLayout" zoomScaleSheetLayoutView="100" workbookViewId="0" topLeftCell="A1">
      <selection activeCell="L51" sqref="L51"/>
    </sheetView>
  </sheetViews>
  <sheetFormatPr defaultColWidth="9.140625" defaultRowHeight="12.75"/>
  <cols>
    <col min="1" max="1" width="6.140625" style="0" customWidth="1"/>
    <col min="2" max="2" width="32.140625" style="0" customWidth="1"/>
    <col min="3" max="3" width="26.28125" style="0" customWidth="1"/>
    <col min="4" max="4" width="13.7109375" style="0" customWidth="1"/>
    <col min="5" max="5" width="17.57421875" style="0" customWidth="1"/>
    <col min="6" max="6" width="9.00390625" style="0" customWidth="1"/>
    <col min="7" max="7" width="5.8515625" style="0" customWidth="1"/>
    <col min="8" max="8" width="5.57421875" style="0" customWidth="1"/>
    <col min="9" max="9" width="11.421875" style="0" customWidth="1"/>
    <col min="10" max="10" width="7.8515625" style="0" customWidth="1"/>
    <col min="11" max="11" width="5.8515625" style="0" customWidth="1"/>
    <col min="12" max="12" width="13.28125" style="0" customWidth="1"/>
    <col min="13" max="13" width="11.7109375" style="0" customWidth="1"/>
    <col min="14" max="14" width="19.140625" style="0" customWidth="1"/>
    <col min="15" max="15" width="16.28125" style="0" customWidth="1"/>
    <col min="16" max="16" width="15.421875" style="0" customWidth="1"/>
  </cols>
  <sheetData>
    <row r="1" spans="1:16" ht="18">
      <c r="A1" s="72" t="s">
        <v>26</v>
      </c>
      <c r="B1" s="3"/>
      <c r="C1" s="95"/>
      <c r="D1" s="82" t="s">
        <v>30</v>
      </c>
      <c r="E1" s="72"/>
      <c r="F1" s="3"/>
      <c r="G1" s="82" t="s">
        <v>10</v>
      </c>
      <c r="H1" s="3"/>
      <c r="I1" s="140">
        <f ca="1">TODAY()</f>
        <v>39622</v>
      </c>
      <c r="J1" s="139"/>
      <c r="K1" s="81"/>
      <c r="L1" s="4"/>
      <c r="M1" s="4"/>
      <c r="N1" s="4"/>
      <c r="O1" s="4"/>
      <c r="P1" s="4"/>
    </row>
    <row r="2" spans="1:16" ht="54" customHeight="1">
      <c r="A2" s="1" t="s">
        <v>38</v>
      </c>
      <c r="B2" s="1" t="s">
        <v>8</v>
      </c>
      <c r="C2" s="1" t="s">
        <v>3</v>
      </c>
      <c r="D2" s="1" t="s">
        <v>40</v>
      </c>
      <c r="E2" s="2" t="s">
        <v>41</v>
      </c>
      <c r="F2" s="5" t="s">
        <v>7</v>
      </c>
      <c r="G2" s="1" t="s">
        <v>12</v>
      </c>
      <c r="H2" s="1" t="s">
        <v>13</v>
      </c>
      <c r="I2" s="1" t="s">
        <v>4</v>
      </c>
      <c r="J2" s="1" t="s">
        <v>25</v>
      </c>
      <c r="K2" s="1" t="s">
        <v>22</v>
      </c>
      <c r="L2" s="1" t="s">
        <v>24</v>
      </c>
      <c r="M2" s="1" t="s">
        <v>9</v>
      </c>
      <c r="N2" s="1" t="s">
        <v>19</v>
      </c>
      <c r="O2" s="2" t="s">
        <v>27</v>
      </c>
      <c r="P2" s="1" t="s">
        <v>28</v>
      </c>
    </row>
    <row r="3" spans="1:16" ht="12.75">
      <c r="A3" s="7" t="s">
        <v>33</v>
      </c>
      <c r="B3" s="7"/>
      <c r="C3" s="7"/>
      <c r="D3" s="8"/>
      <c r="E3" s="125"/>
      <c r="F3" s="9"/>
      <c r="G3" s="10"/>
      <c r="H3" s="10"/>
      <c r="I3" s="11">
        <f aca="true" t="shared" si="0" ref="I3:I12">-(PMT(M3,K3,D3+N3,0))</f>
        <v>0</v>
      </c>
      <c r="J3" s="12" t="s">
        <v>0</v>
      </c>
      <c r="K3" s="13">
        <f>H3-G3+1</f>
        <v>1</v>
      </c>
      <c r="L3" s="14">
        <f>I3*K3</f>
        <v>0</v>
      </c>
      <c r="M3" s="15">
        <f aca="true" t="shared" si="1" ref="M3:M12">F3/12</f>
        <v>0</v>
      </c>
      <c r="N3" s="16">
        <f>G3*M3*D3</f>
        <v>0</v>
      </c>
      <c r="O3" s="17"/>
      <c r="P3" s="18">
        <f aca="true" t="shared" si="2" ref="P3:P12">(O3-D3)</f>
        <v>0</v>
      </c>
    </row>
    <row r="4" spans="1:16" ht="12.75">
      <c r="A4" s="7" t="s">
        <v>33</v>
      </c>
      <c r="B4" s="7"/>
      <c r="C4" s="7"/>
      <c r="D4" s="8"/>
      <c r="E4" s="126"/>
      <c r="F4" s="9"/>
      <c r="G4" s="10"/>
      <c r="H4" s="10"/>
      <c r="I4" s="11">
        <f t="shared" si="0"/>
        <v>0</v>
      </c>
      <c r="J4" s="12" t="s">
        <v>0</v>
      </c>
      <c r="K4" s="19">
        <f aca="true" t="shared" si="3" ref="K4:K26">H4-G4+1</f>
        <v>1</v>
      </c>
      <c r="L4" s="14">
        <f aca="true" t="shared" si="4" ref="L4:L18">I4*K4</f>
        <v>0</v>
      </c>
      <c r="M4" s="15">
        <f t="shared" si="1"/>
        <v>0</v>
      </c>
      <c r="N4" s="16">
        <f>G4*M4*D4</f>
        <v>0</v>
      </c>
      <c r="O4" s="17"/>
      <c r="P4" s="18">
        <f t="shared" si="2"/>
        <v>0</v>
      </c>
    </row>
    <row r="5" spans="1:16" ht="12.75">
      <c r="A5" s="7" t="s">
        <v>33</v>
      </c>
      <c r="B5" s="7"/>
      <c r="C5" s="7"/>
      <c r="D5" s="8"/>
      <c r="E5" s="125"/>
      <c r="F5" s="9"/>
      <c r="G5" s="10"/>
      <c r="H5" s="10"/>
      <c r="I5" s="11">
        <f t="shared" si="0"/>
        <v>0</v>
      </c>
      <c r="J5" s="12" t="s">
        <v>0</v>
      </c>
      <c r="K5" s="19">
        <f t="shared" si="3"/>
        <v>1</v>
      </c>
      <c r="L5" s="14">
        <f t="shared" si="4"/>
        <v>0</v>
      </c>
      <c r="M5" s="15">
        <f t="shared" si="1"/>
        <v>0</v>
      </c>
      <c r="N5" s="16">
        <f aca="true" t="shared" si="5" ref="N5:N12">D5*G5*M5</f>
        <v>0</v>
      </c>
      <c r="O5" s="17"/>
      <c r="P5" s="18">
        <f t="shared" si="2"/>
        <v>0</v>
      </c>
    </row>
    <row r="6" spans="1:16" ht="12.75">
      <c r="A6" s="7" t="s">
        <v>33</v>
      </c>
      <c r="B6" s="7"/>
      <c r="C6" s="7"/>
      <c r="D6" s="8"/>
      <c r="E6" s="126"/>
      <c r="F6" s="9"/>
      <c r="G6" s="10"/>
      <c r="H6" s="10"/>
      <c r="I6" s="11">
        <f t="shared" si="0"/>
        <v>0</v>
      </c>
      <c r="J6" s="12" t="s">
        <v>0</v>
      </c>
      <c r="K6" s="19">
        <f t="shared" si="3"/>
        <v>1</v>
      </c>
      <c r="L6" s="14">
        <f t="shared" si="4"/>
        <v>0</v>
      </c>
      <c r="M6" s="15">
        <f t="shared" si="1"/>
        <v>0</v>
      </c>
      <c r="N6" s="16">
        <f t="shared" si="5"/>
        <v>0</v>
      </c>
      <c r="O6" s="17"/>
      <c r="P6" s="18">
        <f t="shared" si="2"/>
        <v>0</v>
      </c>
    </row>
    <row r="7" spans="1:16" ht="12.75">
      <c r="A7" s="7" t="s">
        <v>33</v>
      </c>
      <c r="B7" s="7"/>
      <c r="C7" s="7"/>
      <c r="D7" s="8"/>
      <c r="E7" s="125"/>
      <c r="F7" s="9"/>
      <c r="G7" s="10"/>
      <c r="H7" s="10"/>
      <c r="I7" s="11">
        <f t="shared" si="0"/>
        <v>0</v>
      </c>
      <c r="J7" s="12" t="s">
        <v>0</v>
      </c>
      <c r="K7" s="19">
        <f>H7-G7+1</f>
        <v>1</v>
      </c>
      <c r="L7" s="14">
        <f t="shared" si="4"/>
        <v>0</v>
      </c>
      <c r="M7" s="15">
        <f>F7/12</f>
        <v>0</v>
      </c>
      <c r="N7" s="16">
        <f t="shared" si="5"/>
        <v>0</v>
      </c>
      <c r="O7" s="17"/>
      <c r="P7" s="18">
        <f t="shared" si="2"/>
        <v>0</v>
      </c>
    </row>
    <row r="8" spans="1:16" ht="12.75">
      <c r="A8" s="7" t="s">
        <v>33</v>
      </c>
      <c r="B8" s="7"/>
      <c r="C8" s="7"/>
      <c r="D8" s="8"/>
      <c r="E8" s="125"/>
      <c r="F8" s="9"/>
      <c r="G8" s="10"/>
      <c r="H8" s="10"/>
      <c r="I8" s="11">
        <f>-(PMT(M8,K8,D8+N8,0))</f>
        <v>0</v>
      </c>
      <c r="J8" s="12" t="s">
        <v>0</v>
      </c>
      <c r="K8" s="19">
        <f>H8-G8+1</f>
        <v>1</v>
      </c>
      <c r="L8" s="14">
        <f>I8*K8</f>
        <v>0</v>
      </c>
      <c r="M8" s="15">
        <f>F8/12</f>
        <v>0</v>
      </c>
      <c r="N8" s="16">
        <f>D8*G8*M8</f>
        <v>0</v>
      </c>
      <c r="O8" s="17"/>
      <c r="P8" s="18">
        <f>(O8-D8)</f>
        <v>0</v>
      </c>
    </row>
    <row r="9" spans="1:16" ht="12.75">
      <c r="A9" s="7" t="s">
        <v>33</v>
      </c>
      <c r="B9" s="7"/>
      <c r="C9" s="7"/>
      <c r="D9" s="8"/>
      <c r="E9" s="126"/>
      <c r="F9" s="9"/>
      <c r="G9" s="10"/>
      <c r="H9" s="10"/>
      <c r="I9" s="11">
        <f t="shared" si="0"/>
        <v>0</v>
      </c>
      <c r="J9" s="12" t="s">
        <v>0</v>
      </c>
      <c r="K9" s="19">
        <f t="shared" si="3"/>
        <v>1</v>
      </c>
      <c r="L9" s="14">
        <f t="shared" si="4"/>
        <v>0</v>
      </c>
      <c r="M9" s="15">
        <f t="shared" si="1"/>
        <v>0</v>
      </c>
      <c r="N9" s="16">
        <f t="shared" si="5"/>
        <v>0</v>
      </c>
      <c r="O9" s="17"/>
      <c r="P9" s="18">
        <f t="shared" si="2"/>
        <v>0</v>
      </c>
    </row>
    <row r="10" spans="1:16" ht="12.75">
      <c r="A10" s="7" t="s">
        <v>33</v>
      </c>
      <c r="B10" s="7"/>
      <c r="C10" s="7"/>
      <c r="D10" s="8"/>
      <c r="E10" s="125"/>
      <c r="F10" s="9"/>
      <c r="G10" s="10"/>
      <c r="H10" s="10"/>
      <c r="I10" s="11">
        <f t="shared" si="0"/>
        <v>0</v>
      </c>
      <c r="J10" s="12" t="s">
        <v>0</v>
      </c>
      <c r="K10" s="19">
        <f>H10-G10+1</f>
        <v>1</v>
      </c>
      <c r="L10" s="14">
        <f>I10*K10</f>
        <v>0</v>
      </c>
      <c r="M10" s="15">
        <f t="shared" si="1"/>
        <v>0</v>
      </c>
      <c r="N10" s="16">
        <f t="shared" si="5"/>
        <v>0</v>
      </c>
      <c r="O10" s="17"/>
      <c r="P10" s="18">
        <f t="shared" si="2"/>
        <v>0</v>
      </c>
    </row>
    <row r="11" spans="1:16" ht="12.75">
      <c r="A11" s="7" t="s">
        <v>33</v>
      </c>
      <c r="B11" s="7"/>
      <c r="C11" s="7"/>
      <c r="D11" s="8"/>
      <c r="E11" s="126"/>
      <c r="F11" s="9"/>
      <c r="G11" s="10"/>
      <c r="H11" s="10"/>
      <c r="I11" s="11">
        <f t="shared" si="0"/>
        <v>0</v>
      </c>
      <c r="J11" s="12" t="s">
        <v>0</v>
      </c>
      <c r="K11" s="19">
        <f>H11-G11+1</f>
        <v>1</v>
      </c>
      <c r="L11" s="14">
        <f>I11*K11</f>
        <v>0</v>
      </c>
      <c r="M11" s="15">
        <f>F11/12</f>
        <v>0</v>
      </c>
      <c r="N11" s="16">
        <f t="shared" si="5"/>
        <v>0</v>
      </c>
      <c r="O11" s="17"/>
      <c r="P11" s="18">
        <f t="shared" si="2"/>
        <v>0</v>
      </c>
    </row>
    <row r="12" spans="1:16" ht="12.75">
      <c r="A12" s="7" t="s">
        <v>33</v>
      </c>
      <c r="B12" s="7"/>
      <c r="C12" s="7"/>
      <c r="D12" s="8"/>
      <c r="E12" s="125"/>
      <c r="F12" s="9"/>
      <c r="G12" s="10"/>
      <c r="H12" s="10"/>
      <c r="I12" s="11">
        <f t="shared" si="0"/>
        <v>0</v>
      </c>
      <c r="J12" s="12" t="s">
        <v>0</v>
      </c>
      <c r="K12" s="19">
        <f t="shared" si="3"/>
        <v>1</v>
      </c>
      <c r="L12" s="14">
        <f t="shared" si="4"/>
        <v>0</v>
      </c>
      <c r="M12" s="15">
        <f t="shared" si="1"/>
        <v>0</v>
      </c>
      <c r="N12" s="16">
        <f t="shared" si="5"/>
        <v>0</v>
      </c>
      <c r="O12" s="17"/>
      <c r="P12" s="18">
        <f t="shared" si="2"/>
        <v>0</v>
      </c>
    </row>
    <row r="13" spans="1:16" ht="12.75">
      <c r="A13" s="120" t="s">
        <v>35</v>
      </c>
      <c r="B13" s="7"/>
      <c r="C13" s="7"/>
      <c r="D13" s="20"/>
      <c r="E13" s="126"/>
      <c r="F13" s="9"/>
      <c r="G13" s="10"/>
      <c r="H13" s="10"/>
      <c r="I13" s="21"/>
      <c r="J13" s="22" t="s">
        <v>0</v>
      </c>
      <c r="K13" s="23">
        <f t="shared" si="3"/>
        <v>1</v>
      </c>
      <c r="L13" s="24">
        <f>IF(J13="Trustee",I13*K13,0)</f>
        <v>0</v>
      </c>
      <c r="M13" s="25"/>
      <c r="N13" s="26"/>
      <c r="O13" s="6" t="s">
        <v>29</v>
      </c>
      <c r="P13" s="18">
        <f>SUM(P3:P12)</f>
        <v>0</v>
      </c>
    </row>
    <row r="14" spans="1:16" ht="12.75">
      <c r="A14" s="7" t="s">
        <v>36</v>
      </c>
      <c r="B14" s="7"/>
      <c r="C14" s="7"/>
      <c r="D14" s="20"/>
      <c r="E14" s="125"/>
      <c r="F14" s="9"/>
      <c r="G14" s="10"/>
      <c r="H14" s="10"/>
      <c r="I14" s="11">
        <f>-(PMT(M14,K14,D14+N14,0))</f>
        <v>0</v>
      </c>
      <c r="J14" s="27" t="s">
        <v>0</v>
      </c>
      <c r="K14" s="19">
        <f t="shared" si="3"/>
        <v>1</v>
      </c>
      <c r="L14" s="14">
        <f t="shared" si="4"/>
        <v>0</v>
      </c>
      <c r="M14" s="15">
        <f>F14/12</f>
        <v>0</v>
      </c>
      <c r="N14" s="16">
        <f>D14*G14*M14</f>
        <v>0</v>
      </c>
      <c r="O14" s="4"/>
      <c r="P14" s="4"/>
    </row>
    <row r="15" spans="1:16" ht="12.75">
      <c r="A15" s="7" t="s">
        <v>36</v>
      </c>
      <c r="B15" s="7"/>
      <c r="C15" s="7"/>
      <c r="D15" s="20">
        <f>IF(J13="Trustee",I13,0)</f>
        <v>0</v>
      </c>
      <c r="E15" s="126"/>
      <c r="F15" s="9"/>
      <c r="G15" s="10"/>
      <c r="H15" s="10"/>
      <c r="I15" s="11">
        <f>-(PMT(M15,K15,D15+N15,0))</f>
        <v>0</v>
      </c>
      <c r="J15" s="12" t="s">
        <v>0</v>
      </c>
      <c r="K15" s="19">
        <f t="shared" si="3"/>
        <v>1</v>
      </c>
      <c r="L15" s="14">
        <f t="shared" si="4"/>
        <v>0</v>
      </c>
      <c r="M15" s="15">
        <f>F15/12</f>
        <v>0</v>
      </c>
      <c r="N15" s="16">
        <f>D15*G15*M15</f>
        <v>0</v>
      </c>
      <c r="O15" s="4"/>
      <c r="P15" s="4"/>
    </row>
    <row r="16" spans="1:16" ht="12.75">
      <c r="A16" s="120" t="s">
        <v>35</v>
      </c>
      <c r="B16" s="7"/>
      <c r="C16" s="7"/>
      <c r="D16" s="20"/>
      <c r="E16" s="125"/>
      <c r="F16" s="9"/>
      <c r="G16" s="10"/>
      <c r="H16" s="10"/>
      <c r="I16" s="28"/>
      <c r="J16" s="29" t="s">
        <v>0</v>
      </c>
      <c r="K16" s="19">
        <f t="shared" si="3"/>
        <v>1</v>
      </c>
      <c r="L16" s="14">
        <f>IF(J16="Trustee",I16*K16,0)</f>
        <v>0</v>
      </c>
      <c r="M16" s="25"/>
      <c r="N16" s="26"/>
      <c r="O16" s="4"/>
      <c r="P16" s="4"/>
    </row>
    <row r="17" spans="1:16" ht="12.75">
      <c r="A17" s="7" t="s">
        <v>36</v>
      </c>
      <c r="B17" s="7"/>
      <c r="C17" s="7"/>
      <c r="D17" s="20"/>
      <c r="E17" s="126"/>
      <c r="F17" s="9"/>
      <c r="G17" s="10"/>
      <c r="H17" s="10"/>
      <c r="I17" s="11">
        <f>-(PMT(M17,K17,D17+N17,0))</f>
        <v>0</v>
      </c>
      <c r="J17" s="12" t="s">
        <v>0</v>
      </c>
      <c r="K17" s="19">
        <f t="shared" si="3"/>
        <v>1</v>
      </c>
      <c r="L17" s="24">
        <f>I17*K17</f>
        <v>0</v>
      </c>
      <c r="M17" s="15">
        <f>F17/12</f>
        <v>0</v>
      </c>
      <c r="N17" s="16">
        <f>D17*G17*M17</f>
        <v>0</v>
      </c>
      <c r="O17" s="4"/>
      <c r="P17" s="4"/>
    </row>
    <row r="18" spans="1:16" ht="12.75">
      <c r="A18" s="7" t="s">
        <v>36</v>
      </c>
      <c r="B18" s="7"/>
      <c r="C18" s="7"/>
      <c r="D18" s="20">
        <f>IF(J16="Trustee",I16,0)</f>
        <v>0</v>
      </c>
      <c r="E18" s="125"/>
      <c r="F18" s="9"/>
      <c r="G18" s="10"/>
      <c r="H18" s="10"/>
      <c r="I18" s="11">
        <f>-(PMT(M18,K18,D18+N18,0))</f>
        <v>0</v>
      </c>
      <c r="J18" s="12" t="s">
        <v>0</v>
      </c>
      <c r="K18" s="19">
        <f t="shared" si="3"/>
        <v>1</v>
      </c>
      <c r="L18" s="14">
        <f t="shared" si="4"/>
        <v>0</v>
      </c>
      <c r="M18" s="15">
        <f>F18/12</f>
        <v>0</v>
      </c>
      <c r="N18" s="16">
        <f>D18*G17*M17</f>
        <v>0</v>
      </c>
      <c r="O18" s="4"/>
      <c r="P18" s="4"/>
    </row>
    <row r="19" spans="1:16" ht="12.75">
      <c r="A19" s="120" t="s">
        <v>35</v>
      </c>
      <c r="B19" s="7"/>
      <c r="C19" s="7"/>
      <c r="D19" s="20"/>
      <c r="E19" s="126"/>
      <c r="F19" s="9"/>
      <c r="G19" s="10"/>
      <c r="H19" s="10"/>
      <c r="I19" s="28"/>
      <c r="J19" s="29" t="s">
        <v>0</v>
      </c>
      <c r="K19" s="19">
        <f>H19-G19+1</f>
        <v>1</v>
      </c>
      <c r="L19" s="14">
        <f>IF(J19="Trustee",I19*K19,0)</f>
        <v>0</v>
      </c>
      <c r="M19" s="15"/>
      <c r="N19" s="16"/>
      <c r="O19" s="4"/>
      <c r="P19" s="4"/>
    </row>
    <row r="20" spans="1:16" ht="12.75">
      <c r="A20" s="7" t="s">
        <v>36</v>
      </c>
      <c r="B20" s="7"/>
      <c r="C20" s="7"/>
      <c r="D20" s="20"/>
      <c r="E20" s="125"/>
      <c r="F20" s="9"/>
      <c r="G20" s="10"/>
      <c r="H20" s="10"/>
      <c r="I20" s="11">
        <f>-(PMT(M20,K20,D20+N20,0))</f>
        <v>0</v>
      </c>
      <c r="J20" s="12" t="s">
        <v>0</v>
      </c>
      <c r="K20" s="19">
        <f>H20-G20+1</f>
        <v>1</v>
      </c>
      <c r="L20" s="14">
        <f>I20*K20</f>
        <v>0</v>
      </c>
      <c r="M20" s="15">
        <f>F20/12</f>
        <v>0</v>
      </c>
      <c r="N20" s="16">
        <f>D20*G20*M20</f>
        <v>0</v>
      </c>
      <c r="O20" s="4"/>
      <c r="P20" s="4"/>
    </row>
    <row r="21" spans="1:16" ht="12.75">
      <c r="A21" s="7" t="s">
        <v>36</v>
      </c>
      <c r="B21" s="7"/>
      <c r="C21" s="7"/>
      <c r="D21" s="20">
        <f>IF(J19="Trustee",I19,0)</f>
        <v>0</v>
      </c>
      <c r="E21" s="126"/>
      <c r="F21" s="9"/>
      <c r="G21" s="10"/>
      <c r="H21" s="10"/>
      <c r="I21" s="11">
        <f>-(PMT(M21,K21,D21+N21,0))</f>
        <v>0</v>
      </c>
      <c r="J21" s="12" t="s">
        <v>0</v>
      </c>
      <c r="K21" s="19">
        <f>+H21-G21+1</f>
        <v>1</v>
      </c>
      <c r="L21" s="14">
        <f>I21*K21</f>
        <v>0</v>
      </c>
      <c r="M21" s="15">
        <f>F21/12</f>
        <v>0</v>
      </c>
      <c r="N21" s="16">
        <f>D21*G21*M21</f>
        <v>0</v>
      </c>
      <c r="O21" s="4"/>
      <c r="P21" s="4"/>
    </row>
    <row r="22" spans="1:16" ht="12.75">
      <c r="A22" s="120" t="s">
        <v>35</v>
      </c>
      <c r="B22" s="7"/>
      <c r="C22" s="7"/>
      <c r="D22" s="20"/>
      <c r="E22" s="125"/>
      <c r="F22" s="9"/>
      <c r="G22" s="10"/>
      <c r="H22" s="10"/>
      <c r="I22" s="21"/>
      <c r="J22" s="22" t="s">
        <v>0</v>
      </c>
      <c r="K22" s="23">
        <f>H22-G22+1</f>
        <v>1</v>
      </c>
      <c r="L22" s="24">
        <f>IF(J22="Trustee",I22*K22,0)</f>
        <v>0</v>
      </c>
      <c r="M22" s="25"/>
      <c r="N22" s="26"/>
      <c r="O22" s="41"/>
      <c r="P22" s="137"/>
    </row>
    <row r="23" spans="1:16" ht="12.75">
      <c r="A23" s="7" t="s">
        <v>36</v>
      </c>
      <c r="B23" s="7"/>
      <c r="C23" s="7"/>
      <c r="D23" s="20"/>
      <c r="E23" s="125"/>
      <c r="F23" s="9"/>
      <c r="G23" s="10"/>
      <c r="H23" s="10"/>
      <c r="I23" s="11">
        <f>-(PMT(M23,K23,D23+N23,0))</f>
        <v>0</v>
      </c>
      <c r="J23" s="27" t="s">
        <v>0</v>
      </c>
      <c r="K23" s="19">
        <f>H23-G23+1</f>
        <v>1</v>
      </c>
      <c r="L23" s="14">
        <f>I23*K23</f>
        <v>0</v>
      </c>
      <c r="M23" s="15">
        <f>F23/12</f>
        <v>0</v>
      </c>
      <c r="N23" s="16">
        <f>D23*G23*M23</f>
        <v>0</v>
      </c>
      <c r="O23" s="4"/>
      <c r="P23" s="4"/>
    </row>
    <row r="24" spans="1:16" ht="12.75">
      <c r="A24" s="7" t="s">
        <v>36</v>
      </c>
      <c r="B24" s="7"/>
      <c r="C24" s="7"/>
      <c r="D24" s="20">
        <f>IF(J22="Trustee",I22,0)</f>
        <v>0</v>
      </c>
      <c r="E24" s="126"/>
      <c r="F24" s="9"/>
      <c r="G24" s="10"/>
      <c r="H24" s="10"/>
      <c r="I24" s="11">
        <f>-(PMT(M24,K24,D24+N24,0))</f>
        <v>0</v>
      </c>
      <c r="J24" s="12" t="s">
        <v>0</v>
      </c>
      <c r="K24" s="19">
        <f>H24-G24+1</f>
        <v>1</v>
      </c>
      <c r="L24" s="14">
        <f>I24*K24</f>
        <v>0</v>
      </c>
      <c r="M24" s="15">
        <f>F24/12</f>
        <v>0</v>
      </c>
      <c r="N24" s="16">
        <f>D24*G24*M24</f>
        <v>0</v>
      </c>
      <c r="O24" s="4"/>
      <c r="P24" s="4"/>
    </row>
    <row r="25" spans="1:16" ht="12.75">
      <c r="A25" s="7" t="s">
        <v>44</v>
      </c>
      <c r="B25" s="7"/>
      <c r="C25" s="7"/>
      <c r="D25" s="20"/>
      <c r="E25" s="125"/>
      <c r="F25" s="9"/>
      <c r="G25" s="10"/>
      <c r="H25" s="10"/>
      <c r="I25" s="28"/>
      <c r="J25" s="29" t="s">
        <v>0</v>
      </c>
      <c r="K25" s="19">
        <f>+H25-G25+1</f>
        <v>1</v>
      </c>
      <c r="L25" s="14">
        <f>IF(J25="Trustee",I25*K25,0)</f>
        <v>0</v>
      </c>
      <c r="M25" s="15"/>
      <c r="N25" s="16"/>
      <c r="O25" s="4"/>
      <c r="P25" s="4"/>
    </row>
    <row r="26" spans="1:16" ht="12.75">
      <c r="A26" s="7" t="s">
        <v>45</v>
      </c>
      <c r="B26" s="7"/>
      <c r="C26" s="7"/>
      <c r="D26" s="20"/>
      <c r="E26" s="126"/>
      <c r="F26" s="9"/>
      <c r="G26" s="10"/>
      <c r="H26" s="10"/>
      <c r="I26" s="28"/>
      <c r="J26" s="29" t="s">
        <v>0</v>
      </c>
      <c r="K26" s="19">
        <f t="shared" si="3"/>
        <v>1</v>
      </c>
      <c r="L26" s="14">
        <f>IF(J26="Trustee",I26*K26,0)</f>
        <v>0</v>
      </c>
      <c r="M26" s="15"/>
      <c r="N26" s="16"/>
      <c r="O26" s="4"/>
      <c r="P26" s="4"/>
    </row>
    <row r="27" spans="1:16" ht="12.75">
      <c r="A27" s="7" t="s">
        <v>55</v>
      </c>
      <c r="B27" s="7"/>
      <c r="C27" s="7"/>
      <c r="D27" s="132"/>
      <c r="E27" s="125"/>
      <c r="F27" s="9"/>
      <c r="G27" s="10"/>
      <c r="H27" s="10"/>
      <c r="I27" s="28"/>
      <c r="J27" s="29" t="s">
        <v>0</v>
      </c>
      <c r="K27" s="19">
        <f>H27-G27+1</f>
        <v>1</v>
      </c>
      <c r="L27" s="14">
        <f>IF(J27="trustee",K27*I27,0)</f>
        <v>0</v>
      </c>
      <c r="M27" s="15"/>
      <c r="N27" s="16"/>
      <c r="O27" s="4"/>
      <c r="P27" s="4"/>
    </row>
    <row r="28" spans="1:16" ht="12.75">
      <c r="A28" s="7" t="s">
        <v>37</v>
      </c>
      <c r="B28" s="7" t="s">
        <v>1</v>
      </c>
      <c r="C28" s="97"/>
      <c r="D28" s="124"/>
      <c r="E28" s="123"/>
      <c r="F28" s="30"/>
      <c r="G28" s="31"/>
      <c r="H28" s="30"/>
      <c r="I28" s="32"/>
      <c r="J28" s="12" t="s">
        <v>0</v>
      </c>
      <c r="K28" s="30"/>
      <c r="L28" s="33"/>
      <c r="M28" s="31"/>
      <c r="N28" s="31"/>
      <c r="O28" s="4"/>
      <c r="P28" s="4"/>
    </row>
    <row r="29" spans="1:16" ht="12.75">
      <c r="A29" s="7" t="s">
        <v>37</v>
      </c>
      <c r="B29" s="7"/>
      <c r="C29" s="7"/>
      <c r="D29" s="30"/>
      <c r="E29" s="76"/>
      <c r="F29" s="30"/>
      <c r="G29" s="31"/>
      <c r="H29" s="30"/>
      <c r="I29" s="32"/>
      <c r="J29" s="12" t="s">
        <v>0</v>
      </c>
      <c r="K29" s="30"/>
      <c r="L29" s="33"/>
      <c r="M29" s="31"/>
      <c r="N29" s="31"/>
      <c r="O29" s="4"/>
      <c r="P29" s="4"/>
    </row>
    <row r="30" spans="1:16" ht="12.75">
      <c r="A30" s="7" t="s">
        <v>37</v>
      </c>
      <c r="B30" s="7"/>
      <c r="C30" s="7"/>
      <c r="D30" s="30"/>
      <c r="E30" s="76"/>
      <c r="F30" s="30"/>
      <c r="G30" s="31"/>
      <c r="H30" s="30"/>
      <c r="I30" s="32"/>
      <c r="J30" s="12" t="s">
        <v>0</v>
      </c>
      <c r="K30" s="30"/>
      <c r="L30" s="33"/>
      <c r="M30" s="31"/>
      <c r="N30" s="31"/>
      <c r="O30" s="4"/>
      <c r="P30" s="4"/>
    </row>
    <row r="31" spans="1:16" ht="12.75">
      <c r="A31" s="7" t="s">
        <v>37</v>
      </c>
      <c r="B31" s="7"/>
      <c r="C31" s="7"/>
      <c r="D31" s="30"/>
      <c r="E31" s="76"/>
      <c r="F31" s="30"/>
      <c r="G31" s="31"/>
      <c r="H31" s="30"/>
      <c r="I31" s="32"/>
      <c r="J31" s="12" t="s">
        <v>0</v>
      </c>
      <c r="K31" s="30"/>
      <c r="L31" s="33"/>
      <c r="M31" s="31"/>
      <c r="N31" s="31"/>
      <c r="O31" s="4"/>
      <c r="P31" s="4"/>
    </row>
    <row r="32" spans="1:16" ht="12.75">
      <c r="A32" s="7" t="s">
        <v>37</v>
      </c>
      <c r="B32" s="7"/>
      <c r="C32" s="7"/>
      <c r="D32" s="30"/>
      <c r="E32" s="76"/>
      <c r="F32" s="30"/>
      <c r="G32" s="31"/>
      <c r="H32" s="30"/>
      <c r="I32" s="32"/>
      <c r="J32" s="12" t="s">
        <v>0</v>
      </c>
      <c r="K32" s="30"/>
      <c r="L32" s="33"/>
      <c r="M32" s="31"/>
      <c r="N32" s="31"/>
      <c r="O32" s="4"/>
      <c r="P32" s="4"/>
    </row>
    <row r="33" spans="1:16" ht="12.75">
      <c r="A33" s="7" t="s">
        <v>37</v>
      </c>
      <c r="B33" s="7"/>
      <c r="C33" s="7"/>
      <c r="D33" s="30"/>
      <c r="E33" s="76"/>
      <c r="F33" s="30"/>
      <c r="G33" s="31"/>
      <c r="H33" s="30"/>
      <c r="I33" s="32"/>
      <c r="J33" s="12" t="s">
        <v>0</v>
      </c>
      <c r="K33" s="30"/>
      <c r="L33" s="33"/>
      <c r="M33" s="31"/>
      <c r="N33" s="34"/>
      <c r="O33" s="4"/>
      <c r="P33" s="4"/>
    </row>
    <row r="34" spans="1:16" ht="12.75">
      <c r="A34" s="6" t="s">
        <v>2</v>
      </c>
      <c r="B34" s="30"/>
      <c r="C34" s="35"/>
      <c r="D34" s="30"/>
      <c r="E34" s="76"/>
      <c r="F34" s="30"/>
      <c r="G34" s="30"/>
      <c r="H34" s="30"/>
      <c r="I34" s="30"/>
      <c r="J34" s="30"/>
      <c r="K34" s="30"/>
      <c r="L34" s="14">
        <f>SUM(L3:L33)</f>
        <v>0</v>
      </c>
      <c r="M34" s="30"/>
      <c r="N34" s="36"/>
      <c r="O34" s="4"/>
      <c r="P34" s="4"/>
    </row>
    <row r="35" spans="1:16" ht="12.75">
      <c r="A35" s="37"/>
      <c r="B35" s="38"/>
      <c r="C35" s="38"/>
      <c r="D35" s="38"/>
      <c r="F35" s="37"/>
      <c r="G35" s="38"/>
      <c r="H35" s="38"/>
      <c r="I35" s="38"/>
      <c r="J35" s="38"/>
      <c r="K35" s="38"/>
      <c r="L35" s="39"/>
      <c r="M35" s="38"/>
      <c r="N35" s="38"/>
      <c r="O35" s="4"/>
      <c r="P35" s="4"/>
    </row>
    <row r="36" spans="1:16" ht="25.5">
      <c r="A36" s="4"/>
      <c r="B36" s="4"/>
      <c r="C36" s="4"/>
      <c r="D36" s="83"/>
      <c r="F36" s="83" t="s">
        <v>42</v>
      </c>
      <c r="G36" s="2" t="s">
        <v>11</v>
      </c>
      <c r="H36" s="2" t="s">
        <v>15</v>
      </c>
      <c r="I36" s="2" t="s">
        <v>14</v>
      </c>
      <c r="J36" s="4"/>
      <c r="K36" s="2" t="s">
        <v>16</v>
      </c>
      <c r="L36" s="2" t="s">
        <v>17</v>
      </c>
      <c r="M36" s="4"/>
      <c r="N36" s="4"/>
      <c r="O36" s="4"/>
      <c r="P36" s="4"/>
    </row>
    <row r="37" spans="1:16" ht="17.25" customHeight="1">
      <c r="A37" s="2" t="s">
        <v>21</v>
      </c>
      <c r="B37" s="4"/>
      <c r="C37" s="4"/>
      <c r="D37" s="136"/>
      <c r="E37" s="76"/>
      <c r="F37" s="10"/>
      <c r="G37" s="10">
        <v>1</v>
      </c>
      <c r="H37" s="10"/>
      <c r="I37" s="94"/>
      <c r="J37" s="92" t="s">
        <v>18</v>
      </c>
      <c r="K37" s="40">
        <f>H37-G37+1</f>
        <v>0</v>
      </c>
      <c r="L37" s="14">
        <f>K37*I37</f>
        <v>0</v>
      </c>
      <c r="M37" s="41"/>
      <c r="N37" s="37"/>
      <c r="O37" s="4"/>
      <c r="P37" s="4"/>
    </row>
    <row r="38" spans="1:16" ht="17.25" customHeight="1">
      <c r="A38" s="42"/>
      <c r="B38" s="43"/>
      <c r="C38" s="43"/>
      <c r="D38" s="44"/>
      <c r="E38" s="77"/>
      <c r="F38" s="107"/>
      <c r="G38" s="45"/>
      <c r="H38" s="45"/>
      <c r="I38" s="94"/>
      <c r="J38" s="92" t="s">
        <v>18</v>
      </c>
      <c r="K38" s="46">
        <f>H38-G38+1</f>
        <v>1</v>
      </c>
      <c r="L38" s="47">
        <f>K38*I38</f>
        <v>0</v>
      </c>
      <c r="M38" s="48"/>
      <c r="N38" s="49"/>
      <c r="O38" s="43"/>
      <c r="P38" s="43"/>
    </row>
    <row r="39" spans="1:16" ht="17.25" customHeight="1">
      <c r="A39" s="2"/>
      <c r="B39" s="4"/>
      <c r="C39" s="4"/>
      <c r="D39" s="30"/>
      <c r="E39" s="76"/>
      <c r="F39" s="108"/>
      <c r="G39" s="10"/>
      <c r="H39" s="10"/>
      <c r="I39" s="94"/>
      <c r="J39" s="92" t="s">
        <v>18</v>
      </c>
      <c r="K39" s="40">
        <f>H39-G39+1</f>
        <v>1</v>
      </c>
      <c r="L39" s="14">
        <f>K39*I39</f>
        <v>0</v>
      </c>
      <c r="M39" s="41"/>
      <c r="N39" s="37"/>
      <c r="O39" s="4"/>
      <c r="P39" s="4"/>
    </row>
    <row r="40" spans="1:16" ht="17.25" customHeight="1">
      <c r="A40" s="2"/>
      <c r="B40" s="4"/>
      <c r="C40" s="4"/>
      <c r="D40" s="30"/>
      <c r="E40" s="76"/>
      <c r="F40" s="135"/>
      <c r="G40" s="10"/>
      <c r="H40" s="10"/>
      <c r="I40" s="94"/>
      <c r="J40" s="92" t="s">
        <v>18</v>
      </c>
      <c r="K40" s="40">
        <f>H40-G40+1</f>
        <v>1</v>
      </c>
      <c r="L40" s="14">
        <f>K40*I40</f>
        <v>0</v>
      </c>
      <c r="M40" s="41"/>
      <c r="N40" s="37"/>
      <c r="O40" s="4"/>
      <c r="P40" s="4"/>
    </row>
    <row r="41" spans="4:14" s="86" customFormat="1" ht="15">
      <c r="D41" s="87"/>
      <c r="E41" s="87"/>
      <c r="F41" s="88"/>
      <c r="G41" s="104"/>
      <c r="H41" s="104"/>
      <c r="I41" s="105"/>
      <c r="J41" s="92" t="s">
        <v>18</v>
      </c>
      <c r="K41" s="91">
        <f>H41-G41+1</f>
        <v>1</v>
      </c>
      <c r="L41" s="93">
        <f>I41*K41</f>
        <v>0</v>
      </c>
      <c r="M41" s="89"/>
      <c r="N41" s="90"/>
    </row>
    <row r="42" spans="1:16" ht="12.75">
      <c r="A42" s="4"/>
      <c r="B42" s="4"/>
      <c r="C42" s="4"/>
      <c r="D42" s="6" t="s">
        <v>5</v>
      </c>
      <c r="E42" s="75"/>
      <c r="F42" s="30"/>
      <c r="G42" s="30"/>
      <c r="H42" s="30"/>
      <c r="I42" s="30"/>
      <c r="J42" s="30"/>
      <c r="K42" s="30"/>
      <c r="L42" s="14">
        <f>SUM(L37:L41)</f>
        <v>0</v>
      </c>
      <c r="M42" s="41"/>
      <c r="N42" s="37"/>
      <c r="O42" s="4"/>
      <c r="P42" s="4"/>
    </row>
    <row r="43" spans="1:16" ht="12.75">
      <c r="A43" s="4"/>
      <c r="B43" s="4"/>
      <c r="C43" s="4"/>
      <c r="D43" s="6" t="s">
        <v>6</v>
      </c>
      <c r="F43" s="30"/>
      <c r="G43" s="30"/>
      <c r="H43" s="30"/>
      <c r="I43" s="30"/>
      <c r="J43" s="30"/>
      <c r="K43" s="30"/>
      <c r="L43" s="14">
        <f>L42*0.1</f>
        <v>0</v>
      </c>
      <c r="M43" s="41"/>
      <c r="N43" s="37"/>
      <c r="O43" s="4"/>
      <c r="P43" s="4"/>
    </row>
    <row r="44" spans="1:16" ht="12.75">
      <c r="A44" s="4"/>
      <c r="B44" s="4"/>
      <c r="C44" s="4"/>
      <c r="D44" s="6" t="s">
        <v>50</v>
      </c>
      <c r="E44" s="79"/>
      <c r="F44" s="4"/>
      <c r="G44" s="103"/>
      <c r="H44" s="102"/>
      <c r="I44" s="30"/>
      <c r="J44" s="30"/>
      <c r="K44" s="30"/>
      <c r="L44" s="14">
        <f>L34</f>
        <v>0</v>
      </c>
      <c r="M44" s="41"/>
      <c r="N44" s="37"/>
      <c r="O44" s="4"/>
      <c r="P44" s="4"/>
    </row>
    <row r="45" spans="1:16" ht="12.75">
      <c r="A45" s="4"/>
      <c r="B45" s="4"/>
      <c r="C45" s="4"/>
      <c r="D45" s="50" t="s">
        <v>53</v>
      </c>
      <c r="E45" s="75"/>
      <c r="F45" s="51"/>
      <c r="G45" s="52"/>
      <c r="H45" s="52"/>
      <c r="I45" s="84"/>
      <c r="J45" s="85"/>
      <c r="K45" s="30"/>
      <c r="L45" s="131">
        <f>IF(D59&lt;L52,D59,L52)</f>
        <v>0</v>
      </c>
      <c r="M45" s="37"/>
      <c r="N45" s="37"/>
      <c r="O45" s="4"/>
      <c r="P45" s="4"/>
    </row>
    <row r="46" spans="1:16" ht="12.75">
      <c r="A46" s="4"/>
      <c r="B46" s="4"/>
      <c r="C46" s="2"/>
      <c r="D46" s="101" t="s">
        <v>46</v>
      </c>
      <c r="E46" s="78"/>
      <c r="F46" s="52"/>
      <c r="G46" s="52"/>
      <c r="H46" s="52"/>
      <c r="I46" s="102"/>
      <c r="J46" s="96"/>
      <c r="K46" s="96"/>
      <c r="L46" s="14">
        <f>SUM(L42,-L43,-L44,-L45)</f>
        <v>0</v>
      </c>
      <c r="M46" s="37"/>
      <c r="N46" s="37"/>
      <c r="O46" s="4"/>
      <c r="P46" s="4"/>
    </row>
    <row r="47" spans="1:16" ht="12.75">
      <c r="A47" s="4"/>
      <c r="B47" s="4"/>
      <c r="C47" s="2"/>
      <c r="D47" s="98" t="s">
        <v>47</v>
      </c>
      <c r="F47" s="37"/>
      <c r="G47" s="37"/>
      <c r="H47" s="37"/>
      <c r="I47" s="38"/>
      <c r="J47" s="38"/>
      <c r="K47" s="38"/>
      <c r="L47" s="39"/>
      <c r="M47" s="37"/>
      <c r="N47" s="37"/>
      <c r="O47" s="4"/>
      <c r="P47" s="4"/>
    </row>
    <row r="48" spans="1:16" ht="12.75">
      <c r="A48" s="4"/>
      <c r="B48" s="2"/>
      <c r="C48" s="2"/>
      <c r="D48" s="134"/>
      <c r="F48" s="37"/>
      <c r="G48" s="37"/>
      <c r="H48" s="37"/>
      <c r="I48" s="37"/>
      <c r="J48" s="37"/>
      <c r="K48" s="37"/>
      <c r="L48" s="39"/>
      <c r="M48" s="37"/>
      <c r="N48" s="37"/>
      <c r="O48" s="4"/>
      <c r="P48" s="4"/>
    </row>
    <row r="49" spans="1:16" ht="12.75">
      <c r="A49" s="53"/>
      <c r="B49" s="74"/>
      <c r="C49" s="100"/>
      <c r="D49" s="121"/>
      <c r="F49" s="138" t="s">
        <v>23</v>
      </c>
      <c r="G49" s="138"/>
      <c r="H49" s="138"/>
      <c r="I49" s="138"/>
      <c r="J49" s="139"/>
      <c r="K49" s="43"/>
      <c r="L49" s="43"/>
      <c r="M49" s="43"/>
      <c r="N49" s="43"/>
      <c r="O49" s="43"/>
      <c r="P49" s="43"/>
    </row>
    <row r="50" spans="1:16" ht="14.25" customHeight="1">
      <c r="A50" s="43"/>
      <c r="C50" s="99"/>
      <c r="F50" s="54" t="s">
        <v>57</v>
      </c>
      <c r="G50" s="54"/>
      <c r="H50" s="55"/>
      <c r="I50" s="43"/>
      <c r="J50" s="43"/>
      <c r="K50" s="43"/>
      <c r="L50" s="56" t="s">
        <v>54</v>
      </c>
      <c r="M50" s="43"/>
      <c r="N50" s="43"/>
      <c r="O50" s="43"/>
      <c r="P50" s="43"/>
    </row>
    <row r="51" spans="1:16" ht="12.75">
      <c r="A51" s="43"/>
      <c r="B51" s="2" t="s">
        <v>43</v>
      </c>
      <c r="C51" s="80"/>
      <c r="D51" s="122"/>
      <c r="F51" s="57" t="s">
        <v>58</v>
      </c>
      <c r="G51" s="57"/>
      <c r="H51" s="57"/>
      <c r="I51" s="55"/>
      <c r="J51" s="43"/>
      <c r="K51" s="43"/>
      <c r="L51" s="58">
        <f>IF(P13&gt;0,P13,0)</f>
        <v>0</v>
      </c>
      <c r="M51" s="43"/>
      <c r="N51" s="43"/>
      <c r="O51" s="43"/>
      <c r="P51" s="43"/>
    </row>
    <row r="52" spans="1:16" ht="12.75">
      <c r="A52" s="43"/>
      <c r="B52" s="2" t="s">
        <v>48</v>
      </c>
      <c r="C52" s="80"/>
      <c r="D52" s="39">
        <f>SUM(L28,L29,L30,L31,L32,L33)</f>
        <v>0</v>
      </c>
      <c r="F52" s="57" t="s">
        <v>59</v>
      </c>
      <c r="G52" s="57"/>
      <c r="H52" s="57"/>
      <c r="I52" s="55"/>
      <c r="J52" s="43"/>
      <c r="K52" s="43"/>
      <c r="L52" s="58">
        <f>SUM(L50,L51)</f>
        <v>0</v>
      </c>
      <c r="M52" s="43"/>
      <c r="N52" s="43"/>
      <c r="O52" s="43"/>
      <c r="P52" s="43"/>
    </row>
    <row r="53" spans="1:16" ht="12.75">
      <c r="A53" s="43"/>
      <c r="B53" s="2" t="s">
        <v>49</v>
      </c>
      <c r="C53" s="80"/>
      <c r="D53" s="127">
        <f>IF(SUM(D51,-D52)&lt;0,0,SUM(D51,-D52))</f>
        <v>0</v>
      </c>
      <c r="F53" s="57" t="s">
        <v>60</v>
      </c>
      <c r="G53" s="57"/>
      <c r="H53" s="57"/>
      <c r="I53" s="43"/>
      <c r="J53" s="43"/>
      <c r="K53" s="43"/>
      <c r="L53" s="59">
        <f>D59</f>
        <v>0</v>
      </c>
      <c r="M53" s="43"/>
      <c r="N53" s="43"/>
      <c r="O53" s="43"/>
      <c r="P53" s="43"/>
    </row>
    <row r="54" spans="1:16" ht="12.75">
      <c r="A54" s="43"/>
      <c r="C54" s="43"/>
      <c r="F54" s="43" t="s">
        <v>61</v>
      </c>
      <c r="G54" s="43"/>
      <c r="H54" s="43"/>
      <c r="I54" s="43"/>
      <c r="J54" s="43"/>
      <c r="K54" s="43"/>
      <c r="L54" s="60" t="e">
        <f>IF(L53/(L50+L51)&gt;1,1,(L53/(L50+L51)))</f>
        <v>#VALUE!</v>
      </c>
      <c r="M54" s="43"/>
      <c r="N54" s="43"/>
      <c r="O54" s="43"/>
      <c r="P54" s="43"/>
    </row>
    <row r="55" spans="1:16" ht="12.75">
      <c r="A55" s="43"/>
      <c r="B55" s="2"/>
      <c r="C55" s="43"/>
      <c r="D55" s="129"/>
      <c r="F55" s="43"/>
      <c r="G55" s="43"/>
      <c r="H55" s="43"/>
      <c r="I55" s="43"/>
      <c r="J55" s="43"/>
      <c r="K55" s="43"/>
      <c r="L55" s="60"/>
      <c r="M55" s="43"/>
      <c r="N55" s="43"/>
      <c r="O55" s="43"/>
      <c r="P55" s="43"/>
    </row>
    <row r="56" spans="1:16" ht="12.75">
      <c r="A56" s="43"/>
      <c r="C56" s="43"/>
      <c r="F56" s="43"/>
      <c r="G56" s="43"/>
      <c r="H56" s="43"/>
      <c r="I56" s="43"/>
      <c r="J56" s="43"/>
      <c r="K56" s="43"/>
      <c r="L56" s="60"/>
      <c r="M56" s="43"/>
      <c r="N56" s="43"/>
      <c r="O56" s="43"/>
      <c r="P56" s="43"/>
    </row>
    <row r="57" spans="1:16" ht="12.75">
      <c r="A57" s="43"/>
      <c r="B57" s="2" t="s">
        <v>51</v>
      </c>
      <c r="C57" s="43"/>
      <c r="D57" s="128"/>
      <c r="F57" s="43"/>
      <c r="G57" s="43"/>
      <c r="H57" s="43"/>
      <c r="I57" s="43"/>
      <c r="J57" s="43"/>
      <c r="K57" s="43"/>
      <c r="L57" s="60"/>
      <c r="M57" s="43"/>
      <c r="N57" s="43"/>
      <c r="O57" s="43"/>
      <c r="P57" s="43"/>
    </row>
    <row r="58" spans="1:16" ht="12.75">
      <c r="A58" s="43"/>
      <c r="B58" s="2"/>
      <c r="C58" s="43"/>
      <c r="D58" s="128"/>
      <c r="F58" s="43"/>
      <c r="G58" s="43"/>
      <c r="H58" s="43"/>
      <c r="I58" s="43"/>
      <c r="J58" s="43"/>
      <c r="K58" s="43"/>
      <c r="L58" s="60"/>
      <c r="M58" s="43"/>
      <c r="N58" s="43"/>
      <c r="O58" s="43"/>
      <c r="P58" s="43"/>
    </row>
    <row r="59" spans="1:16" ht="12.75">
      <c r="A59" s="43"/>
      <c r="B59" s="2" t="s">
        <v>52</v>
      </c>
      <c r="C59" s="43"/>
      <c r="D59" s="130">
        <f>IF(D53&gt;D57,D53,D57)</f>
        <v>0</v>
      </c>
      <c r="F59" s="43"/>
      <c r="G59" s="43"/>
      <c r="H59" s="43"/>
      <c r="I59" s="43"/>
      <c r="J59" s="43"/>
      <c r="K59" s="43"/>
      <c r="L59" s="60"/>
      <c r="M59" s="43"/>
      <c r="N59" s="43"/>
      <c r="O59" s="43"/>
      <c r="P59" s="43"/>
    </row>
    <row r="60" spans="1:16" ht="12.75">
      <c r="A60" s="2"/>
      <c r="C60" s="4"/>
      <c r="D60" s="4"/>
      <c r="F60" s="4"/>
      <c r="G60" s="4"/>
      <c r="H60" s="4"/>
      <c r="I60" s="4"/>
      <c r="J60" s="4"/>
      <c r="K60" s="4"/>
      <c r="L60" s="4"/>
      <c r="M60" s="4"/>
      <c r="N60" s="4"/>
      <c r="O60" s="4"/>
      <c r="P60" s="4"/>
    </row>
    <row r="61" spans="1:16" ht="12.75">
      <c r="A61" s="2" t="s">
        <v>38</v>
      </c>
      <c r="B61" s="2" t="s">
        <v>39</v>
      </c>
      <c r="C61" s="61" t="s">
        <v>3</v>
      </c>
      <c r="D61" s="61" t="s">
        <v>20</v>
      </c>
      <c r="F61" s="2"/>
      <c r="G61" s="2"/>
      <c r="H61" s="4"/>
      <c r="I61" s="4"/>
      <c r="J61" s="4"/>
      <c r="K61" s="4"/>
      <c r="L61" s="62"/>
      <c r="M61" s="4"/>
      <c r="N61" s="4"/>
      <c r="O61" s="4"/>
      <c r="P61" s="4"/>
    </row>
    <row r="62" spans="1:16" ht="12.75">
      <c r="A62" s="7" t="s">
        <v>34</v>
      </c>
      <c r="B62" s="7"/>
      <c r="C62" s="7"/>
      <c r="D62" s="73"/>
      <c r="E62" s="109"/>
      <c r="F62" s="114"/>
      <c r="G62" s="115"/>
      <c r="H62" s="110"/>
      <c r="I62" s="110"/>
      <c r="J62" s="110"/>
      <c r="K62" s="110"/>
      <c r="L62" s="111"/>
      <c r="M62" s="4"/>
      <c r="N62" s="4"/>
      <c r="O62" s="4"/>
      <c r="P62" s="4"/>
    </row>
    <row r="63" spans="1:16" ht="12.75">
      <c r="A63" s="7" t="s">
        <v>34</v>
      </c>
      <c r="B63" s="7"/>
      <c r="C63" s="7"/>
      <c r="D63" s="73"/>
      <c r="E63" s="112"/>
      <c r="F63" s="114"/>
      <c r="G63" s="115"/>
      <c r="H63" s="110"/>
      <c r="I63" s="110"/>
      <c r="J63" s="110"/>
      <c r="K63" s="110"/>
      <c r="L63" s="111"/>
      <c r="M63" s="4"/>
      <c r="N63" s="4"/>
      <c r="O63" s="4"/>
      <c r="P63" s="4"/>
    </row>
    <row r="64" spans="1:16" ht="12.75">
      <c r="A64" s="7" t="s">
        <v>34</v>
      </c>
      <c r="B64" s="7"/>
      <c r="C64" s="7"/>
      <c r="D64" s="73"/>
      <c r="E64" s="109"/>
      <c r="F64" s="114"/>
      <c r="G64" s="115"/>
      <c r="H64" s="110"/>
      <c r="I64" s="110"/>
      <c r="J64" s="110"/>
      <c r="K64" s="110"/>
      <c r="L64" s="111"/>
      <c r="M64" s="4"/>
      <c r="N64" s="4"/>
      <c r="O64" s="4"/>
      <c r="P64" s="4"/>
    </row>
    <row r="65" spans="1:16" ht="12.75">
      <c r="A65" s="7" t="s">
        <v>34</v>
      </c>
      <c r="B65" s="7"/>
      <c r="C65" s="7"/>
      <c r="D65" s="73"/>
      <c r="E65" s="112"/>
      <c r="F65" s="116"/>
      <c r="G65" s="115"/>
      <c r="H65" s="110"/>
      <c r="I65" s="110"/>
      <c r="J65" s="110"/>
      <c r="K65" s="110"/>
      <c r="L65" s="111"/>
      <c r="M65" s="4"/>
      <c r="N65" s="4"/>
      <c r="O65" s="4"/>
      <c r="P65" s="4"/>
    </row>
    <row r="66" spans="1:16" ht="12.75">
      <c r="A66" s="7" t="s">
        <v>34</v>
      </c>
      <c r="B66" s="7"/>
      <c r="C66" s="7"/>
      <c r="D66" s="73"/>
      <c r="E66" s="109"/>
      <c r="F66" s="110"/>
      <c r="G66" s="110"/>
      <c r="H66" s="110"/>
      <c r="I66" s="113"/>
      <c r="J66" s="113"/>
      <c r="K66" s="113"/>
      <c r="L66" s="110"/>
      <c r="M66" s="4"/>
      <c r="N66" s="4"/>
      <c r="O66" s="4"/>
      <c r="P66" s="4"/>
    </row>
    <row r="67" spans="1:16" ht="12.75">
      <c r="A67" s="4"/>
      <c r="B67" s="4"/>
      <c r="C67" s="4"/>
      <c r="D67" s="63"/>
      <c r="F67" s="64"/>
      <c r="G67" s="4"/>
      <c r="H67" s="4"/>
      <c r="I67" s="4"/>
      <c r="J67" s="65"/>
      <c r="K67" s="4"/>
      <c r="L67" s="4"/>
      <c r="M67" s="4"/>
      <c r="N67" s="4"/>
      <c r="O67" s="4"/>
      <c r="P67" s="4"/>
    </row>
    <row r="68" spans="1:16" ht="12.75">
      <c r="A68" s="4"/>
      <c r="B68" s="4"/>
      <c r="C68" s="4"/>
      <c r="D68" s="63"/>
      <c r="F68" s="64"/>
      <c r="G68" s="4"/>
      <c r="H68" s="4"/>
      <c r="I68" s="4"/>
      <c r="J68" s="65"/>
      <c r="K68" s="4"/>
      <c r="L68" s="4"/>
      <c r="M68" s="4"/>
      <c r="N68" s="4"/>
      <c r="O68" s="4"/>
      <c r="P68" s="4"/>
    </row>
    <row r="69" spans="1:16" ht="12.75">
      <c r="A69" s="66" t="s">
        <v>31</v>
      </c>
      <c r="B69" s="43"/>
      <c r="C69" s="43"/>
      <c r="D69" s="43"/>
      <c r="F69" s="43"/>
      <c r="G69" s="43"/>
      <c r="H69" s="43"/>
      <c r="I69" s="43"/>
      <c r="J69" s="43"/>
      <c r="K69" s="43"/>
      <c r="L69" s="43"/>
      <c r="M69" s="43"/>
      <c r="N69" s="43"/>
      <c r="O69" s="43"/>
      <c r="P69" s="43"/>
    </row>
    <row r="70" spans="1:16" ht="12.75">
      <c r="A70" s="67" t="s">
        <v>32</v>
      </c>
      <c r="B70" s="43"/>
      <c r="C70" s="43"/>
      <c r="D70" s="43"/>
      <c r="F70" s="43"/>
      <c r="G70" s="43"/>
      <c r="H70" s="43"/>
      <c r="I70" s="43"/>
      <c r="J70" s="43"/>
      <c r="K70" s="43"/>
      <c r="L70" s="43"/>
      <c r="M70" s="43"/>
      <c r="N70" s="43"/>
      <c r="O70" s="43"/>
      <c r="P70" s="43"/>
    </row>
    <row r="71" spans="1:16" ht="12.75">
      <c r="A71" s="68"/>
      <c r="B71" s="43"/>
      <c r="C71" s="43"/>
      <c r="D71" s="43"/>
      <c r="F71" s="43"/>
      <c r="G71" s="43"/>
      <c r="H71" s="43"/>
      <c r="I71" s="43"/>
      <c r="J71" s="43"/>
      <c r="K71" s="43"/>
      <c r="L71" s="43"/>
      <c r="M71" s="43"/>
      <c r="N71" s="43"/>
      <c r="O71" s="43"/>
      <c r="P71" s="43"/>
    </row>
    <row r="72" spans="1:16" ht="12.75">
      <c r="A72" s="69"/>
      <c r="B72" s="2" t="s">
        <v>4</v>
      </c>
      <c r="C72" s="2" t="s">
        <v>3</v>
      </c>
      <c r="D72" s="4"/>
      <c r="F72" s="4"/>
      <c r="G72" s="4"/>
      <c r="H72" s="4"/>
      <c r="I72" s="4"/>
      <c r="J72" s="4"/>
      <c r="K72" s="4"/>
      <c r="L72" s="4"/>
      <c r="M72" s="4"/>
      <c r="N72" s="4"/>
      <c r="O72" s="4"/>
      <c r="P72" s="4"/>
    </row>
    <row r="73" spans="1:16" ht="12.75">
      <c r="A73" s="117"/>
      <c r="B73" s="70"/>
      <c r="C73" s="7"/>
      <c r="D73" s="71"/>
      <c r="F73" s="71"/>
      <c r="G73" s="71"/>
      <c r="H73" s="71"/>
      <c r="I73" s="71"/>
      <c r="J73" s="71"/>
      <c r="K73" s="71"/>
      <c r="L73" s="71"/>
      <c r="M73" s="71"/>
      <c r="N73" s="71"/>
      <c r="O73" s="71"/>
      <c r="P73" s="71"/>
    </row>
    <row r="74" spans="1:16" ht="12.75">
      <c r="A74" s="118"/>
      <c r="B74" s="70"/>
      <c r="C74" s="7"/>
      <c r="D74" s="71"/>
      <c r="F74" s="71"/>
      <c r="G74" s="71"/>
      <c r="H74" s="71"/>
      <c r="I74" s="71"/>
      <c r="J74" s="71"/>
      <c r="K74" s="71"/>
      <c r="L74" s="71"/>
      <c r="M74" s="71"/>
      <c r="N74" s="71"/>
      <c r="O74" s="71"/>
      <c r="P74" s="71"/>
    </row>
    <row r="75" spans="1:16" ht="12.75">
      <c r="A75" s="118"/>
      <c r="B75" s="70"/>
      <c r="C75" s="7"/>
      <c r="D75" s="71"/>
      <c r="F75" s="71"/>
      <c r="G75" s="71"/>
      <c r="H75" s="71"/>
      <c r="I75" s="71"/>
      <c r="J75" s="71"/>
      <c r="K75" s="71"/>
      <c r="L75" s="71"/>
      <c r="M75" s="71"/>
      <c r="N75" s="71"/>
      <c r="O75" s="71"/>
      <c r="P75" s="71"/>
    </row>
    <row r="76" spans="1:16" ht="12.75">
      <c r="A76" s="119"/>
      <c r="B76" s="133"/>
      <c r="C76" s="133"/>
      <c r="D76" s="71"/>
      <c r="F76" s="71"/>
      <c r="G76" s="71"/>
      <c r="H76" s="71"/>
      <c r="I76" s="71"/>
      <c r="J76" s="71"/>
      <c r="K76" s="71"/>
      <c r="L76" s="71"/>
      <c r="M76" s="71"/>
      <c r="N76" s="71"/>
      <c r="O76" s="71"/>
      <c r="P76" s="71"/>
    </row>
    <row r="77" spans="1:16" ht="12.75">
      <c r="A77" s="119"/>
      <c r="B77" s="133"/>
      <c r="C77" s="133"/>
      <c r="D77" s="71"/>
      <c r="F77" s="71"/>
      <c r="G77" s="71"/>
      <c r="H77" s="71"/>
      <c r="I77" s="71"/>
      <c r="J77" s="71"/>
      <c r="K77" s="71"/>
      <c r="L77" s="71"/>
      <c r="M77" s="71"/>
      <c r="N77" s="71"/>
      <c r="O77" s="71"/>
      <c r="P77" s="71"/>
    </row>
    <row r="78" spans="1:16" ht="12.75">
      <c r="A78" s="119"/>
      <c r="B78" s="106"/>
      <c r="C78" s="71"/>
      <c r="D78" s="71"/>
      <c r="F78" s="71"/>
      <c r="G78" s="71"/>
      <c r="H78" s="71"/>
      <c r="I78" s="71"/>
      <c r="J78" s="71"/>
      <c r="K78" s="71"/>
      <c r="L78" s="71"/>
      <c r="M78" s="71"/>
      <c r="N78" s="71"/>
      <c r="O78" s="71"/>
      <c r="P78" s="71"/>
    </row>
    <row r="79" spans="1:16" ht="12.75">
      <c r="A79" s="119"/>
      <c r="B79" s="106"/>
      <c r="C79" s="71"/>
      <c r="D79" s="71"/>
      <c r="F79" s="71"/>
      <c r="G79" s="71"/>
      <c r="H79" s="71"/>
      <c r="I79" s="71"/>
      <c r="J79" s="71"/>
      <c r="K79" s="71"/>
      <c r="L79" s="71"/>
      <c r="M79" s="71"/>
      <c r="N79" s="71"/>
      <c r="O79" s="71"/>
      <c r="P79" s="71"/>
    </row>
    <row r="80" spans="1:16" ht="12.75">
      <c r="A80" s="119"/>
      <c r="B80" s="106"/>
      <c r="C80" s="71"/>
      <c r="D80" s="71"/>
      <c r="F80" s="71"/>
      <c r="G80" s="71"/>
      <c r="H80" s="71"/>
      <c r="I80" s="71"/>
      <c r="J80" s="71"/>
      <c r="K80" s="71"/>
      <c r="L80" s="71"/>
      <c r="M80" s="71"/>
      <c r="N80" s="71"/>
      <c r="O80" s="71"/>
      <c r="P80" s="71"/>
    </row>
    <row r="81" spans="1:16" ht="12.75">
      <c r="A81" s="119"/>
      <c r="B81" s="106"/>
      <c r="C81" s="71"/>
      <c r="D81" s="71"/>
      <c r="F81" s="71"/>
      <c r="G81" s="71"/>
      <c r="H81" s="71"/>
      <c r="I81" s="71"/>
      <c r="J81" s="71"/>
      <c r="K81" s="71"/>
      <c r="L81" s="71"/>
      <c r="M81" s="71"/>
      <c r="N81" s="71"/>
      <c r="O81" s="71"/>
      <c r="P81" s="71"/>
    </row>
    <row r="82" spans="1:16" ht="12.75">
      <c r="A82" s="119"/>
      <c r="B82" s="106"/>
      <c r="C82" s="71"/>
      <c r="D82" s="71"/>
      <c r="F82" s="71"/>
      <c r="G82" s="71"/>
      <c r="H82" s="71"/>
      <c r="I82" s="71"/>
      <c r="J82" s="71"/>
      <c r="K82" s="71"/>
      <c r="L82" s="71"/>
      <c r="M82" s="71"/>
      <c r="N82" s="71"/>
      <c r="O82" s="71"/>
      <c r="P82" s="71"/>
    </row>
    <row r="83" spans="1:16" ht="12.75">
      <c r="A83" s="119"/>
      <c r="B83" s="106"/>
      <c r="C83" s="71"/>
      <c r="D83" s="71"/>
      <c r="F83" s="71"/>
      <c r="G83" s="71"/>
      <c r="H83" s="71"/>
      <c r="I83" s="71"/>
      <c r="J83" s="71"/>
      <c r="K83" s="71"/>
      <c r="L83" s="71"/>
      <c r="M83" s="71"/>
      <c r="N83" s="71"/>
      <c r="O83" s="71"/>
      <c r="P83" s="71"/>
    </row>
    <row r="84" spans="1:16" ht="12.75">
      <c r="A84" s="119"/>
      <c r="B84" s="71" t="s">
        <v>56</v>
      </c>
      <c r="C84" s="71"/>
      <c r="D84" s="71"/>
      <c r="F84" s="71"/>
      <c r="G84" s="71"/>
      <c r="H84" s="71"/>
      <c r="I84" s="71"/>
      <c r="J84" s="71"/>
      <c r="K84" s="71"/>
      <c r="L84" s="71"/>
      <c r="M84" s="71"/>
      <c r="N84" s="71"/>
      <c r="O84" s="71"/>
      <c r="P84" s="71"/>
    </row>
    <row r="85" spans="1:16" ht="12.75">
      <c r="A85" s="119"/>
      <c r="B85" s="71"/>
      <c r="C85" s="71"/>
      <c r="D85" s="71"/>
      <c r="F85" s="71"/>
      <c r="G85" s="71"/>
      <c r="H85" s="71"/>
      <c r="I85" s="71"/>
      <c r="J85" s="71"/>
      <c r="K85" s="71"/>
      <c r="L85" s="71"/>
      <c r="M85" s="71"/>
      <c r="N85" s="71"/>
      <c r="O85" s="71"/>
      <c r="P85" s="71"/>
    </row>
    <row r="86" spans="1:16" ht="12.75">
      <c r="A86" s="71"/>
      <c r="B86" s="71"/>
      <c r="C86" s="71"/>
      <c r="D86" s="71"/>
      <c r="F86" s="71"/>
      <c r="G86" s="71"/>
      <c r="H86" s="71"/>
      <c r="I86" s="71"/>
      <c r="J86" s="71"/>
      <c r="K86" s="71"/>
      <c r="L86" s="71"/>
      <c r="M86" s="71"/>
      <c r="N86" s="71"/>
      <c r="O86" s="71"/>
      <c r="P86" s="71"/>
    </row>
    <row r="87" spans="1:16" ht="12.75">
      <c r="A87" s="71"/>
      <c r="B87" s="71"/>
      <c r="C87" s="71"/>
      <c r="D87" s="71"/>
      <c r="F87" s="71"/>
      <c r="G87" s="71"/>
      <c r="H87" s="71"/>
      <c r="I87" s="71"/>
      <c r="J87" s="71"/>
      <c r="K87" s="71"/>
      <c r="L87" s="71"/>
      <c r="M87" s="71"/>
      <c r="N87" s="71"/>
      <c r="O87" s="71"/>
      <c r="P87" s="71"/>
    </row>
    <row r="88" spans="1:16" ht="12.75">
      <c r="A88" s="71"/>
      <c r="B88" s="71"/>
      <c r="C88" s="71"/>
      <c r="D88" s="71"/>
      <c r="F88" s="71"/>
      <c r="G88" s="71"/>
      <c r="H88" s="71"/>
      <c r="I88" s="71"/>
      <c r="J88" s="71"/>
      <c r="K88" s="71"/>
      <c r="L88" s="71"/>
      <c r="M88" s="71"/>
      <c r="N88" s="71"/>
      <c r="O88" s="71"/>
      <c r="P88" s="71"/>
    </row>
    <row r="89" spans="1:16" ht="12.75">
      <c r="A89" s="71"/>
      <c r="B89" s="71"/>
      <c r="C89" s="71"/>
      <c r="D89" s="71"/>
      <c r="F89" s="71"/>
      <c r="G89" s="71"/>
      <c r="H89" s="71"/>
      <c r="I89" s="71"/>
      <c r="J89" s="71"/>
      <c r="K89" s="71"/>
      <c r="L89" s="71"/>
      <c r="M89" s="71"/>
      <c r="N89" s="71"/>
      <c r="O89" s="71"/>
      <c r="P89" s="71"/>
    </row>
    <row r="90" spans="1:16" ht="12.75">
      <c r="A90" s="71"/>
      <c r="B90" s="71"/>
      <c r="C90" s="71"/>
      <c r="D90" s="71"/>
      <c r="F90" s="71"/>
      <c r="G90" s="71"/>
      <c r="H90" s="71"/>
      <c r="I90" s="71"/>
      <c r="J90" s="71"/>
      <c r="K90" s="71"/>
      <c r="L90" s="71"/>
      <c r="M90" s="71"/>
      <c r="N90" s="71"/>
      <c r="O90" s="71"/>
      <c r="P90" s="71"/>
    </row>
    <row r="91" spans="1:16" ht="12.75">
      <c r="A91" s="71"/>
      <c r="B91" s="71"/>
      <c r="C91" s="71"/>
      <c r="D91" s="71"/>
      <c r="F91" s="71"/>
      <c r="G91" s="71"/>
      <c r="H91" s="71"/>
      <c r="I91" s="71"/>
      <c r="J91" s="71"/>
      <c r="K91" s="71"/>
      <c r="L91" s="71"/>
      <c r="M91" s="71"/>
      <c r="N91" s="71"/>
      <c r="O91" s="71"/>
      <c r="P91" s="71"/>
    </row>
  </sheetData>
  <sheetProtection password="DD50" sheet="1" objects="1" scenarios="1" insertRows="0"/>
  <mergeCells count="2">
    <mergeCell ref="F49:J49"/>
    <mergeCell ref="I1:J1"/>
  </mergeCells>
  <dataValidations count="52">
    <dataValidation allowBlank="1" showInputMessage="1" showErrorMessage="1" promptTitle="Creditor Name" prompt="Use a short name that identifies each creditor.&#10;" sqref="C62:C66 C73:C75 C3:C27"/>
    <dataValidation type="decimal" allowBlank="1" showInputMessage="1" showErrorMessage="1" error="Can not be negative and may not exceed $300,000.00&#10;" sqref="L51:L52">
      <formula1>0</formula1>
      <formula2>300000</formula2>
    </dataValidation>
    <dataValidation errorStyle="warning" type="whole" showInputMessage="1" showErrorMessage="1" prompt="Must be 36 or 60 unless plan pays 100% to unsecured creditors." error="The Plan Term must not be less than the applcable committment period. Please choose a term of 36 or 60 unless paying 100% to unsecured creditors.&#10;" sqref="F37">
      <formula1>36</formula1>
      <formula2>60</formula2>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H39:H40 G39">
      <formula1>3</formula1>
      <formula2>60</formula2>
    </dataValidation>
    <dataValidation type="decimal" operator="greaterThanOrEqual" allowBlank="1" showInputMessage="1" showErrorMessage="1" prompt="Enter the amount of the monthly plan payment. If the amount changes use additional lines." sqref="I37:I40">
      <formula1>0</formula1>
    </dataValidation>
    <dataValidation allowBlank="1" showInputMessage="1" showErrorMessage="1" prompt="Enter a description for the debt such as taxes owed or pre-petition child support." sqref="B33"/>
    <dataValidation allowBlank="1" showInputMessage="1" showErrorMessage="1" prompt="Enter a short name for the creditor." sqref="C33"/>
    <dataValidation errorStyle="warning" type="whole" operator="equal" showInputMessage="1" showErrorMessage="1" prompt="Must be 36 or 60 months and must match Form B22C." error="The Applicable Commitment Period must be either 36 or 60." sqref="D37">
      <formula1>36</formula1>
    </dataValidation>
    <dataValidation type="whole" operator="equal" allowBlank="1" showInputMessage="1" showErrorMessage="1" prompt="Enter the beginning and ending months of the particular plan payment amount. If the plan payment changes use more than one line. If the payment does not change then only use the first line and ignore the remaining two lines." error="The beginning Month must be 1. If plan payments start in a later month then put month 1 to X with a payment of zero." sqref="G37">
      <formula1>1</formula1>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H37">
      <formula1>1</formula1>
      <formula2>60</formula2>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G38:H38">
      <formula1>2</formula1>
      <formula2>60</formula2>
    </dataValidation>
    <dataValidation type="whole" allowBlank="1" showInputMessage="1" showErrorMessage="1" sqref="H41">
      <formula1>4</formula1>
      <formula2>60</formula2>
    </dataValidation>
    <dataValidation type="decimal" operator="greaterThanOrEqual" allowBlank="1" showInputMessage="1" showErrorMessage="1" sqref="I41">
      <formula1>0</formula1>
    </dataValidation>
    <dataValidation type="whole" allowBlank="1" showInputMessage="1" showErrorMessage="1" prompt="Enter the last month payments will be made by the Trustee. Use a month number and not a date." error="You must enter a number between 1 and 60." sqref="H3:H27">
      <formula1>1</formula1>
      <formula2>60</formula2>
    </dataValidation>
    <dataValidation allowBlank="1" showInputMessage="1" showErrorMessage="1" prompt="Enter the regular monthly payment. Be sure to include taxes and insurance if the creditor escrows these amounts." sqref="I13 I22 I16 I19"/>
    <dataValidation allowBlank="1" showInputMessage="1" showErrorMessage="1" prompt="Enter the total fees to be paid including all pre-confirmation and post-confirmation amounts." sqref="L28"/>
    <dataValidation allowBlank="1" showInputMessage="1" showErrorMessage="1" promptTitle="Description" prompt="Enter a short description of the property. List each item. If more space is needed use footnotes." sqref="B3:B24"/>
    <dataValidation allowBlank="1" showInputMessage="1" showErrorMessage="1" prompt="Enter the name of the law firm representing the Debtor." sqref="C28"/>
    <dataValidation allowBlank="1" showInputMessage="1" showErrorMessage="1" prompt="Enter the amount of the claim." sqref="D13 D22 D19"/>
    <dataValidation allowBlank="1" showInputMessage="1" showErrorMessage="1" prompt="Enter the amount of the pre-petition arrears.&#10;" sqref="D17 D23 D14 D20"/>
    <dataValidation allowBlank="1" showInputMessage="1" showErrorMessage="1" prompt="Enter the post-petition arrears. See instructions for line 14 above." sqref="D21"/>
    <dataValidation allowBlank="1" showInputMessage="1" showErrorMessage="1" prompt="Enter the amount of the creditor's claim." sqref="D16"/>
    <dataValidation allowBlank="1" showInputMessage="1" showErrorMessage="1" prompt="Enter the post-petition arrears. See instructions  in line 14 above." sqref="D18"/>
    <dataValidation allowBlank="1" showInputMessage="1" showErrorMessage="1" promptTitle="Description" prompt="Enter a short description of the nature of the claim. e.g. Domestic Support Obligation (DSO) not paid in full." sqref="B25:B27"/>
    <dataValidation allowBlank="1" showInputMessage="1" showErrorMessage="1" promptTitle="Secured Claim" prompt="I.A. Enter the amount owed or the 506 value only where a 506 Motion will be filed.&#10;I.B. Enter the amount to pay as secured.&#10;Enter the amount of the Debt in column O." sqref="D3:D12"/>
    <dataValidation allowBlank="1" showInputMessage="1" showErrorMessage="1" promptTitle="Total Debt" prompt="Enter the total of the secured debt. The unsecured portion will automatically calculate." sqref="O3:O12"/>
    <dataValidation allowBlank="1" showInputMessage="1" showErrorMessage="1" prompt="Use cell A1 to enter Debtors Name" sqref="A1"/>
    <dataValidation allowBlank="1" showInputMessage="1" showErrorMessage="1" prompt="Use cell A1 to enter Debtors name" sqref="B1"/>
    <dataValidation allowBlank="1" showInputMessage="1" showErrorMessage="1" prompt="Use cell E1 to enter case number" sqref="D1"/>
    <dataValidation allowBlank="1" showInputMessage="1" showErrorMessage="1" prompt="Use cell E1 to enter case number." sqref="E1"/>
    <dataValidation allowBlank="1" showInputMessage="1" showErrorMessage="1" prompt="If the Trustee is making the regular payment one post-petition paymentis entered for you or you may enter the amount claimed by the creditor. If this is a modified plan to cure a post-petition arrearage then enter the amount of the post-petition arrears." sqref="D15 D24"/>
    <dataValidation allowBlank="1" showInputMessage="1" showErrorMessage="1" prompt="Enter the amount to pay not the amount of the claim. Can be secured or unsecured." sqref="D25:D27"/>
    <dataValidation allowBlank="1" showInputMessage="1" showErrorMessage="1" prompt="Enter the amount to pay in column L." sqref="D28"/>
    <dataValidation allowBlank="1" showInputMessage="1" showErrorMessage="1" prompt="If you want an account number on your attorney fee check enter that number here." sqref="E28"/>
    <dataValidation allowBlank="1" showInputMessage="1" showErrorMessage="1" prompt="You may change any I.A. to I.B or any I.B. to I.A." sqref="A3:A12"/>
    <dataValidation allowBlank="1" showInputMessage="1" showErrorMessage="1" prompt="Enter the interest rate you are paying on the claim. Use numbers. e.g. 10.995 = 10.9950%. The system will add the % symbol for you. Do not enter a word such as &quot;Contract&quot;" sqref="F3:F12"/>
    <dataValidation allowBlank="1" showInputMessage="1" showErrorMessage="1" prompt="Enter the interest rate you are paying on the claim. You may use numbers. e.g. 10.995 = 10.9950%. The system will add the % symbol for you. For Class II.A and Class III only you may enter the word &quot;Contract&quot;." sqref="F13 F22"/>
    <dataValidation allowBlank="1" showInputMessage="1" showErrorMessage="1" prompt="Enter the interest rate you are paying on the claim. You may use numbers. e.g. 10.995 = 10.9950%. The system will add the % symbol for you. For Class II.A. or Class III only you may use the word &quot;Contract&quot;." sqref="F19 F16"/>
    <dataValidation allowBlank="1" showInputMessage="1" showErrorMessage="1" prompt="Generally post-petition arrears will not pay interest. You may enter an interest rate using numbers only or enter 0.00." sqref="F15 F24"/>
    <dataValidation allowBlank="1" showInputMessage="1" showErrorMessage="1" prompt="Enter the interest rate you are paying on the claim. Use numbers. e.g. 10.995 = 10.9950%. The system will add the % symbol for you. Do not enter a word such as &quot;Contract&quot;. You may enter 0.00 if not paying interest on the pre-petition arrears." sqref="F14 F23"/>
    <dataValidation allowBlank="1" showInputMessage="1" showErrorMessage="1" prompt="Enter the interest rate you are paying on the claim. Use numbers. e.g. 10.995 = 10.9950%. The system will add the % symbol for you. Do not enter a word such as &quot;Contract&quot;. You may enter 0.00 if you are not paying interest on the arrears." sqref="F17 F20"/>
    <dataValidation allowBlank="1" showInputMessage="1" showErrorMessage="1" prompt="Enter the interest rate you are paying on the claim. Use numbers. e.g. 10.995 = 10.9950%. The system will add the % symbol for you. Do not enter a word such as &quot;Contract&quot;. You may enter 0.00 if you are not paying interest." sqref="F18 F21"/>
    <dataValidation allowBlank="1" showInputMessage="1" showErrorMessage="1" prompt="Enter the interest rate you are paying on the claim. Use numbers. e.g. 10.995 = 10.9950%. The system will add the % symbol for you. For Class II.A. and Class III only you may enter the word &quot;Contract&quot;." sqref="F25"/>
    <dataValidation allowBlank="1" showInputMessage="1" showErrorMessage="1" prompt="Enter the interest rate you are paying on the claim. Use numbers. e.g. 10.995 = 10.9950%. For Class II.A. and Class III only you may enter the word &quot;Contract&quot;." sqref="F26:F27"/>
    <dataValidation allowBlank="1" showInputMessage="1" showErrorMessage="1" prompt="You must enter the amount of the monthly payment." sqref="I25:I27"/>
    <dataValidation allowBlank="1" showInputMessage="1" showErrorMessage="1" prompt="You may enter Debtor(s) only where the Debtor(s) are NOT in default. If there is a default the Trustee must make the regular monthly payments. In addition, direct payments must be made by wage assignment or ACH/EFT from the Debtor(s) bank account." sqref="J13 J22"/>
    <dataValidation allowBlank="1" showInputMessage="1" showErrorMessage="1" prompt="You may enter Debtor(s) only where the Debtor(s) are not in default. If the Debtor(s) are in default the Trustee must make the payments. In addition direct payments must be made by wage assignment or ACH/EFT deduction from the Debtor(s) bank account." sqref="J16"/>
    <dataValidation allowBlank="1" showInputMessage="1" showErrorMessage="1" prompt="You may enter Debtor(s) only if the debt is not in default. If there is a default then the Trustee must make the payments. In addition, direct payments may only be made by wage assignment or ACH/EFT from the Debtor(s) bank account." sqref="J19"/>
    <dataValidation allowBlank="1" showInputMessage="1" showErrorMessage="1" prompt="Generally, Class III claims should not be paid direct." sqref="J25:J27"/>
    <dataValidation type="whole" allowBlank="1" showInputMessage="1" showErrorMessage="1" error="You must enter a number between 1 and 60." sqref="G3:G27">
      <formula1>1</formula1>
      <formula2>60</formula2>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G40">
      <formula1>4</formula1>
      <formula2>60</formula2>
    </dataValidation>
    <dataValidation type="whole" allowBlank="1" showInputMessage="1" showErrorMessage="1" sqref="G41">
      <formula1>5</formula1>
      <formula2>60</formula2>
    </dataValidation>
  </dataValidations>
  <printOptions/>
  <pageMargins left="0.55" right="0.38" top="0.72" bottom="0.33" header="0.44" footer="0"/>
  <pageSetup fitToHeight="1" fitToWidth="1" horizontalDpi="600" verticalDpi="600" orientation="portrait" scale="63" r:id="rId2"/>
  <headerFooter alignWithMargins="0">
    <oddHeader>&amp;C&amp;25Summary of Plan&amp;RUse for Modified Plans for cases filed Pre-BAPCPA
</oddHeader>
    <oddFooter>&amp;C&amp;14As attorney for the Debtor(s) by filing this Summary of Plan I attest that I have reviewed the Summary of Plan and the claims filed to the date stated above and have provided for said claims.</oddFooter>
  </headerFooter>
  <ignoredErrors>
    <ignoredError sqref="L13 L1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Zachary</dc:creator>
  <cp:keywords/>
  <dc:description/>
  <cp:lastModifiedBy>bonney</cp:lastModifiedBy>
  <cp:lastPrinted>2007-01-08T15:51:18Z</cp:lastPrinted>
  <dcterms:created xsi:type="dcterms:W3CDTF">2004-12-07T21:31:13Z</dcterms:created>
  <dcterms:modified xsi:type="dcterms:W3CDTF">2008-06-23T19:49:01Z</dcterms:modified>
  <cp:category/>
  <cp:version/>
  <cp:contentType/>
  <cp:contentStatus/>
</cp:coreProperties>
</file>