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791" yWindow="45" windowWidth="15195" windowHeight="9120" activeTab="0"/>
  </bookViews>
  <sheets>
    <sheet name="Sheet1" sheetId="1" r:id="rId1"/>
  </sheets>
  <definedNames>
    <definedName name="_xlnm.Print_Area" localSheetId="0">'Sheet1'!$A$1:$L$87</definedName>
  </definedNames>
  <calcPr fullCalcOnLoad="1"/>
</workbook>
</file>

<file path=xl/sharedStrings.xml><?xml version="1.0" encoding="utf-8"?>
<sst xmlns="http://schemas.openxmlformats.org/spreadsheetml/2006/main" count="143" uniqueCount="78">
  <si>
    <t>Trustee</t>
  </si>
  <si>
    <t>Attorney Fees</t>
  </si>
  <si>
    <t>Total</t>
  </si>
  <si>
    <t>Creditor</t>
  </si>
  <si>
    <t>Monthly Payment</t>
  </si>
  <si>
    <t>TOTAL AMOUNT PAID INTO PLAN</t>
  </si>
  <si>
    <t>Trustee Fee (10%)</t>
  </si>
  <si>
    <t>Interest Rate</t>
  </si>
  <si>
    <t>Description of Collateral</t>
  </si>
  <si>
    <t>Monthly Interest Factor</t>
  </si>
  <si>
    <t>Dated:</t>
  </si>
  <si>
    <t>Beg</t>
  </si>
  <si>
    <t>Beg Mo</t>
  </si>
  <si>
    <t>End Mo</t>
  </si>
  <si>
    <t>Mo Pmt</t>
  </si>
  <si>
    <t>End</t>
  </si>
  <si>
    <t># Mos</t>
  </si>
  <si>
    <t>Amt. Paid</t>
  </si>
  <si>
    <t>Debtor</t>
  </si>
  <si>
    <t>Additional Interest due to payment not beg. In month 1</t>
  </si>
  <si>
    <t>Location</t>
  </si>
  <si>
    <t>Class V Executory Contracts:</t>
  </si>
  <si>
    <t>Total Mos Paid</t>
  </si>
  <si>
    <t>Estimated Payment to Unsecured Creditors:</t>
  </si>
  <si>
    <t>Total Amt. Paid by Trustee</t>
  </si>
  <si>
    <t>Paid By Trustee/ Debtor</t>
  </si>
  <si>
    <t>Amount of Claim</t>
  </si>
  <si>
    <t>Uns. Amt.</t>
  </si>
  <si>
    <t>Total Uns. Amt.</t>
  </si>
  <si>
    <t>Case No.</t>
  </si>
  <si>
    <t>The Debtor(s) shall make the following loan repayments to qualified</t>
  </si>
  <si>
    <t>plans and/or direct payments on domestic support obligations.</t>
  </si>
  <si>
    <t>I.A.</t>
  </si>
  <si>
    <t>I.B.</t>
  </si>
  <si>
    <t>II.A.</t>
  </si>
  <si>
    <t>II.B.</t>
  </si>
  <si>
    <t>IV.A.</t>
  </si>
  <si>
    <t>Class</t>
  </si>
  <si>
    <t>Desc. of Collateral</t>
  </si>
  <si>
    <t>Amount of Secured Claim</t>
  </si>
  <si>
    <t>Acct. No.</t>
  </si>
  <si>
    <t>Applicable Commitment Period</t>
  </si>
  <si>
    <t>Plan Term</t>
  </si>
  <si>
    <t>I.C.</t>
  </si>
  <si>
    <t>III.A.</t>
  </si>
  <si>
    <t>III.B.</t>
  </si>
  <si>
    <t>Amount by which plan is not feasible (If positive then plan is feasible).</t>
  </si>
  <si>
    <t>*If amount paid to Class IV.C. claims (non-priority unsecured creditors) is zero then actual percent is zero.</t>
  </si>
  <si>
    <t>Total Class IV.C. (Non-Priority Unsecured) Claims</t>
  </si>
  <si>
    <t>Estimated Percentage to Class IV.C. Claims:</t>
  </si>
  <si>
    <t>Class IV.C. Claims per Sch. F</t>
  </si>
  <si>
    <t>Claims Relegated to Class IV.C.</t>
  </si>
  <si>
    <t>Total Priority Claims:</t>
  </si>
  <si>
    <t>Total paid to Class I, II, III, IV.A and IV.B. creditors above</t>
  </si>
  <si>
    <t>Required Amount to Class IV.C. Claims</t>
  </si>
  <si>
    <t>Amount Debtor Proposes to Pay to Class IV.C. Claims:</t>
  </si>
  <si>
    <t>Amount to Class IV.C. Claims:</t>
  </si>
  <si>
    <t>Amount to be paid to Class IV.C. Unsecured Claims:</t>
  </si>
  <si>
    <t>IV.B.</t>
  </si>
  <si>
    <t>III.C.</t>
  </si>
  <si>
    <t xml:space="preserve">Debtor(s): </t>
  </si>
  <si>
    <t>Monthly Net Disposable Income: (Form 22C, L. 59)</t>
  </si>
  <si>
    <t>(Must be more than Greater of DITUC or CH 7 Test)</t>
  </si>
  <si>
    <t>Disposable Income to Unsecured Creditors Amount (DITUC):</t>
  </si>
  <si>
    <t>ABOVE MEDIAN DISPOSABLE INCOME CALCULATION:</t>
  </si>
  <si>
    <t xml:space="preserve"> </t>
  </si>
  <si>
    <t>BELOW MEDIAN DISPOSABLE INCOME CALCULATION:</t>
  </si>
  <si>
    <t>Amount paid in months 1 to 36 by Debtor:</t>
  </si>
  <si>
    <t>Less payments to Creditors:</t>
  </si>
  <si>
    <t>Less Trustee Fee:</t>
  </si>
  <si>
    <t>Net to Class IV.C Claims:</t>
  </si>
  <si>
    <t>Amount available to all Creditors under Chapter 7:</t>
  </si>
  <si>
    <t>Chapter 7 Test Amount:</t>
  </si>
  <si>
    <t>`</t>
  </si>
  <si>
    <t>Greater of Above Median DITUC or Chapter 7 Test Amount:</t>
  </si>
  <si>
    <t>Greater of Below Median DITUC or Chapter 7 Test Amount:</t>
  </si>
  <si>
    <t>Taxes</t>
  </si>
  <si>
    <t>Form SP Post-Act 05092008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</si>
</sst>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quot;$&quot;#,##0.00;[Red]&quot;$&quot;#,##0.00"/>
    <numFmt numFmtId="167" formatCode="&quot;$&quot;#,##0.00"/>
    <numFmt numFmtId="168" formatCode="[$-409]dddd\,\ mmmm\ dd\,\ yyyy"/>
    <numFmt numFmtId="169" formatCode="&quot;$&quot;#,##0;[Red]&quot;$&quot;#,##0"/>
    <numFmt numFmtId="170" formatCode="0.00000"/>
    <numFmt numFmtId="171" formatCode="0.000000"/>
    <numFmt numFmtId="172" formatCode="0.0000%"/>
    <numFmt numFmtId="173" formatCode="_(&quot;$&quot;* #,##0.000000_);_(&quot;$&quot;* \(#,##0.000000\);_(&quot;$&quot;* &quot;-&quot;??????_);_(@_)"/>
    <numFmt numFmtId="174" formatCode="mm/dd/yy;@"/>
    <numFmt numFmtId="175" formatCode="&quot;$&quot;#,##0"/>
  </numFmts>
  <fonts count="47">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u val="single"/>
      <sz val="10"/>
      <name val="Arial"/>
      <family val="2"/>
    </font>
    <font>
      <b/>
      <sz val="10"/>
      <name val="Times New Roman"/>
      <family val="1"/>
    </font>
    <font>
      <sz val="10"/>
      <name val="Times New Roman"/>
      <family val="1"/>
    </font>
    <font>
      <sz val="14"/>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0"/>
      <color indexed="8"/>
      <name val="Arial"/>
      <family val="0"/>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9">
    <xf numFmtId="0" fontId="0" fillId="0" borderId="0" xfId="0" applyAlignment="1">
      <alignment/>
    </xf>
    <xf numFmtId="0" fontId="4" fillId="0" borderId="0" xfId="0" applyFont="1" applyAlignment="1">
      <alignment horizontal="center" wrapText="1"/>
    </xf>
    <xf numFmtId="0" fontId="4"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center" wrapText="1"/>
    </xf>
    <xf numFmtId="0" fontId="0" fillId="0" borderId="10" xfId="0" applyFont="1" applyBorder="1" applyAlignment="1">
      <alignment/>
    </xf>
    <xf numFmtId="0" fontId="0" fillId="0" borderId="10" xfId="0" applyFont="1" applyBorder="1" applyAlignment="1" applyProtection="1">
      <alignment/>
      <protection locked="0"/>
    </xf>
    <xf numFmtId="44" fontId="0" fillId="0" borderId="10" xfId="0" applyNumberFormat="1" applyFont="1" applyBorder="1" applyAlignment="1" applyProtection="1">
      <alignment horizontal="right"/>
      <protection locked="0"/>
    </xf>
    <xf numFmtId="172" fontId="0" fillId="0" borderId="10" xfId="0" applyNumberFormat="1" applyFont="1" applyBorder="1" applyAlignment="1" applyProtection="1">
      <alignment/>
      <protection locked="0"/>
    </xf>
    <xf numFmtId="1" fontId="0" fillId="0" borderId="10" xfId="0" applyNumberFormat="1" applyFont="1" applyBorder="1" applyAlignment="1" applyProtection="1">
      <alignment/>
      <protection locked="0"/>
    </xf>
    <xf numFmtId="166" fontId="0" fillId="0" borderId="10" xfId="0" applyNumberFormat="1" applyFont="1" applyBorder="1" applyAlignment="1">
      <alignment/>
    </xf>
    <xf numFmtId="49" fontId="0" fillId="0" borderId="10" xfId="0" applyNumberFormat="1" applyFont="1" applyBorder="1" applyAlignment="1">
      <alignment/>
    </xf>
    <xf numFmtId="1" fontId="0" fillId="0" borderId="10" xfId="0" applyNumberFormat="1" applyFont="1" applyBorder="1" applyAlignment="1">
      <alignment/>
    </xf>
    <xf numFmtId="8" fontId="0" fillId="0" borderId="10" xfId="0" applyNumberFormat="1" applyFont="1" applyBorder="1" applyAlignment="1">
      <alignment/>
    </xf>
    <xf numFmtId="171" fontId="0" fillId="0" borderId="10" xfId="0" applyNumberFormat="1" applyFont="1" applyBorder="1" applyAlignment="1">
      <alignment/>
    </xf>
    <xf numFmtId="44" fontId="0" fillId="0" borderId="10" xfId="0" applyNumberFormat="1" applyFont="1" applyBorder="1" applyAlignment="1">
      <alignment/>
    </xf>
    <xf numFmtId="42" fontId="0" fillId="0" borderId="10" xfId="0" applyNumberFormat="1" applyFont="1" applyBorder="1" applyAlignment="1" applyProtection="1">
      <alignment/>
      <protection locked="0"/>
    </xf>
    <xf numFmtId="42" fontId="0" fillId="0" borderId="10" xfId="0" applyNumberFormat="1" applyFont="1" applyBorder="1" applyAlignment="1">
      <alignment/>
    </xf>
    <xf numFmtId="1" fontId="0" fillId="0" borderId="10" xfId="0" applyNumberFormat="1" applyFont="1" applyBorder="1" applyAlignment="1">
      <alignment/>
    </xf>
    <xf numFmtId="44" fontId="0" fillId="33" borderId="10" xfId="0" applyNumberFormat="1" applyFont="1" applyFill="1" applyBorder="1" applyAlignment="1" applyProtection="1">
      <alignment/>
      <protection locked="0"/>
    </xf>
    <xf numFmtId="166" fontId="0" fillId="0" borderId="11" xfId="0" applyNumberFormat="1" applyFont="1" applyBorder="1" applyAlignment="1" applyProtection="1">
      <alignment/>
      <protection locked="0"/>
    </xf>
    <xf numFmtId="49" fontId="0" fillId="33" borderId="10" xfId="0" applyNumberFormat="1" applyFont="1" applyFill="1" applyBorder="1" applyAlignment="1" applyProtection="1">
      <alignment/>
      <protection locked="0"/>
    </xf>
    <xf numFmtId="1" fontId="0" fillId="0" borderId="12" xfId="0" applyNumberFormat="1" applyFont="1" applyBorder="1" applyAlignment="1">
      <alignment/>
    </xf>
    <xf numFmtId="8" fontId="0" fillId="0" borderId="10" xfId="0" applyNumberFormat="1" applyFont="1" applyBorder="1" applyAlignment="1" applyProtection="1">
      <alignment/>
      <protection/>
    </xf>
    <xf numFmtId="171" fontId="0" fillId="34" borderId="10" xfId="0" applyNumberFormat="1" applyFont="1" applyFill="1" applyBorder="1" applyAlignment="1">
      <alignment/>
    </xf>
    <xf numFmtId="44" fontId="0" fillId="34" borderId="10" xfId="0" applyNumberFormat="1" applyFont="1" applyFill="1" applyBorder="1" applyAlignment="1">
      <alignment/>
    </xf>
    <xf numFmtId="49" fontId="0" fillId="33" borderId="13" xfId="0" applyNumberFormat="1" applyFont="1" applyFill="1" applyBorder="1" applyAlignment="1">
      <alignment/>
    </xf>
    <xf numFmtId="166" fontId="0" fillId="0" borderId="10" xfId="0" applyNumberFormat="1" applyFont="1" applyBorder="1" applyAlignment="1" applyProtection="1">
      <alignment/>
      <protection locked="0"/>
    </xf>
    <xf numFmtId="49" fontId="0" fillId="0" borderId="10" xfId="0" applyNumberFormat="1" applyFont="1" applyBorder="1" applyAlignment="1" applyProtection="1">
      <alignment/>
      <protection locked="0"/>
    </xf>
    <xf numFmtId="0" fontId="0" fillId="34" borderId="10" xfId="0" applyFont="1" applyFill="1" applyBorder="1" applyAlignment="1">
      <alignment/>
    </xf>
    <xf numFmtId="10" fontId="0" fillId="34" borderId="10" xfId="0" applyNumberFormat="1" applyFont="1" applyFill="1" applyBorder="1" applyAlignment="1">
      <alignment/>
    </xf>
    <xf numFmtId="8" fontId="0" fillId="34" borderId="10" xfId="0" applyNumberFormat="1" applyFont="1" applyFill="1" applyBorder="1" applyAlignment="1">
      <alignment/>
    </xf>
    <xf numFmtId="8" fontId="0" fillId="0" borderId="10" xfId="0" applyNumberFormat="1" applyFont="1" applyBorder="1" applyAlignment="1" applyProtection="1">
      <alignment/>
      <protection locked="0"/>
    </xf>
    <xf numFmtId="10" fontId="0" fillId="34" borderId="13" xfId="0" applyNumberFormat="1" applyFont="1" applyFill="1" applyBorder="1" applyAlignment="1">
      <alignment/>
    </xf>
    <xf numFmtId="0" fontId="0" fillId="34" borderId="14" xfId="0" applyFont="1" applyFill="1" applyBorder="1" applyAlignment="1">
      <alignment/>
    </xf>
    <xf numFmtId="0" fontId="0" fillId="34" borderId="13" xfId="0" applyFont="1" applyFill="1" applyBorder="1" applyAlignment="1">
      <alignment/>
    </xf>
    <xf numFmtId="0" fontId="0" fillId="0" borderId="0" xfId="0" applyFont="1" applyBorder="1" applyAlignment="1">
      <alignment/>
    </xf>
    <xf numFmtId="0" fontId="0" fillId="33" borderId="0" xfId="0" applyFont="1" applyFill="1" applyBorder="1" applyAlignment="1">
      <alignment/>
    </xf>
    <xf numFmtId="8" fontId="0" fillId="0" borderId="0" xfId="0" applyNumberFormat="1" applyFont="1" applyBorder="1" applyAlignment="1">
      <alignment/>
    </xf>
    <xf numFmtId="1" fontId="0" fillId="0" borderId="10" xfId="0" applyNumberFormat="1" applyFont="1" applyBorder="1" applyAlignment="1">
      <alignment horizontal="center" wrapText="1"/>
    </xf>
    <xf numFmtId="0" fontId="0" fillId="0" borderId="15" xfId="0" applyFont="1" applyBorder="1" applyAlignment="1">
      <alignment/>
    </xf>
    <xf numFmtId="0" fontId="0" fillId="0" borderId="0" xfId="0" applyFont="1" applyAlignment="1">
      <alignment/>
    </xf>
    <xf numFmtId="0" fontId="0" fillId="0" borderId="0" xfId="0" applyFont="1" applyAlignment="1">
      <alignment/>
    </xf>
    <xf numFmtId="0" fontId="0" fillId="34" borderId="10" xfId="0" applyFont="1" applyFill="1" applyBorder="1" applyAlignment="1">
      <alignment/>
    </xf>
    <xf numFmtId="1" fontId="0" fillId="0" borderId="10" xfId="0" applyNumberFormat="1" applyFont="1" applyBorder="1" applyAlignment="1" applyProtection="1">
      <alignment/>
      <protection locked="0"/>
    </xf>
    <xf numFmtId="1" fontId="0" fillId="0" borderId="10" xfId="0" applyNumberFormat="1" applyFont="1" applyBorder="1" applyAlignment="1">
      <alignment horizontal="center" wrapText="1"/>
    </xf>
    <xf numFmtId="8" fontId="0" fillId="0" borderId="10" xfId="0" applyNumberFormat="1"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6" xfId="0" applyFont="1" applyBorder="1" applyAlignment="1">
      <alignment/>
    </xf>
    <xf numFmtId="0" fontId="5" fillId="0" borderId="0" xfId="0" applyFont="1" applyAlignment="1">
      <alignment/>
    </xf>
    <xf numFmtId="0" fontId="0" fillId="0" borderId="0" xfId="0" applyFont="1" applyAlignment="1" applyProtection="1">
      <alignment/>
      <protection locked="0"/>
    </xf>
    <xf numFmtId="0" fontId="0" fillId="0" borderId="0" xfId="0" applyFont="1" applyBorder="1" applyAlignment="1" applyProtection="1">
      <alignment/>
      <protection locked="0"/>
    </xf>
    <xf numFmtId="6" fontId="0" fillId="0" borderId="0" xfId="0" applyNumberFormat="1" applyFont="1" applyAlignment="1" applyProtection="1">
      <alignment shrinkToFit="1"/>
      <protection locked="0"/>
    </xf>
    <xf numFmtId="0" fontId="0" fillId="0" borderId="0" xfId="0" applyFont="1" applyAlignment="1">
      <alignment/>
    </xf>
    <xf numFmtId="6" fontId="0" fillId="0" borderId="0" xfId="0" applyNumberFormat="1" applyFont="1" applyAlignment="1" applyProtection="1">
      <alignment shrinkToFit="1"/>
      <protection/>
    </xf>
    <xf numFmtId="10" fontId="0" fillId="0" borderId="0" xfId="59" applyNumberFormat="1" applyFont="1" applyAlignment="1">
      <alignment shrinkToFit="1"/>
    </xf>
    <xf numFmtId="0" fontId="4" fillId="0" borderId="0" xfId="0" applyFont="1" applyAlignment="1">
      <alignment horizontal="center"/>
    </xf>
    <xf numFmtId="8" fontId="0" fillId="0" borderId="0" xfId="0" applyNumberFormat="1" applyFont="1" applyAlignment="1">
      <alignment/>
    </xf>
    <xf numFmtId="6" fontId="0" fillId="0" borderId="0" xfId="0" applyNumberFormat="1" applyFont="1" applyAlignment="1" applyProtection="1">
      <alignment/>
      <protection/>
    </xf>
    <xf numFmtId="175" fontId="0" fillId="0" borderId="0" xfId="0" applyNumberFormat="1" applyFont="1" applyAlignment="1" applyProtection="1">
      <alignment/>
      <protection/>
    </xf>
    <xf numFmtId="6" fontId="0" fillId="0" borderId="0" xfId="0" applyNumberFormat="1" applyFont="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6" fillId="0" borderId="0" xfId="0" applyFont="1" applyAlignment="1" applyProtection="1">
      <alignment/>
      <protection/>
    </xf>
    <xf numFmtId="167" fontId="0" fillId="0" borderId="10" xfId="0" applyNumberFormat="1" applyFont="1" applyBorder="1" applyAlignment="1" applyProtection="1">
      <alignment/>
      <protection locked="0"/>
    </xf>
    <xf numFmtId="0" fontId="0" fillId="0" borderId="0" xfId="0" applyFont="1" applyAlignment="1">
      <alignment/>
    </xf>
    <xf numFmtId="0" fontId="8" fillId="0" borderId="0" xfId="0" applyFont="1" applyAlignment="1" applyProtection="1">
      <alignment/>
      <protection locked="0"/>
    </xf>
    <xf numFmtId="49" fontId="0" fillId="0" borderId="11" xfId="0" applyNumberFormat="1" applyFont="1" applyBorder="1" applyAlignment="1" applyProtection="1">
      <alignment/>
      <protection locked="0"/>
    </xf>
    <xf numFmtId="0" fontId="0" fillId="0" borderId="10" xfId="0" applyBorder="1" applyAlignment="1">
      <alignment/>
    </xf>
    <xf numFmtId="0" fontId="0" fillId="34" borderId="10" xfId="0" applyFill="1" applyBorder="1" applyAlignment="1">
      <alignment/>
    </xf>
    <xf numFmtId="0" fontId="0" fillId="34" borderId="0" xfId="0" applyFill="1" applyAlignment="1">
      <alignment/>
    </xf>
    <xf numFmtId="0" fontId="0" fillId="0" borderId="16" xfId="0" applyBorder="1" applyAlignment="1">
      <alignment/>
    </xf>
    <xf numFmtId="0" fontId="0" fillId="0" borderId="11" xfId="0" applyBorder="1" applyAlignment="1">
      <alignment/>
    </xf>
    <xf numFmtId="5" fontId="0" fillId="0" borderId="0" xfId="0" applyNumberFormat="1" applyFont="1" applyBorder="1" applyAlignment="1">
      <alignment horizontal="left" indent="6"/>
    </xf>
    <xf numFmtId="0" fontId="8" fillId="0" borderId="0" xfId="0" applyFont="1" applyAlignment="1" applyProtection="1">
      <alignment/>
      <protection locked="0"/>
    </xf>
    <xf numFmtId="0" fontId="8" fillId="0" borderId="0" xfId="0" applyFont="1" applyAlignment="1">
      <alignment/>
    </xf>
    <xf numFmtId="0" fontId="4" fillId="0" borderId="0" xfId="0" applyFont="1" applyAlignment="1">
      <alignment wrapText="1"/>
    </xf>
    <xf numFmtId="0" fontId="0" fillId="34" borderId="16" xfId="0" applyFont="1" applyFill="1" applyBorder="1" applyAlignment="1">
      <alignment/>
    </xf>
    <xf numFmtId="0" fontId="0" fillId="34" borderId="12" xfId="0" applyFont="1" applyFill="1" applyBorder="1" applyAlignment="1">
      <alignment/>
    </xf>
    <xf numFmtId="0" fontId="9" fillId="0" borderId="0" xfId="0" applyFont="1" applyAlignment="1">
      <alignment/>
    </xf>
    <xf numFmtId="0" fontId="9" fillId="34" borderId="10" xfId="0" applyFont="1" applyFill="1" applyBorder="1" applyAlignment="1">
      <alignment/>
    </xf>
    <xf numFmtId="0" fontId="9" fillId="34" borderId="0" xfId="0" applyFont="1" applyFill="1" applyAlignment="1">
      <alignment/>
    </xf>
    <xf numFmtId="0" fontId="9" fillId="0" borderId="15" xfId="0" applyFont="1" applyBorder="1" applyAlignment="1">
      <alignment/>
    </xf>
    <xf numFmtId="0" fontId="9"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xf>
    <xf numFmtId="8" fontId="0" fillId="0" borderId="10" xfId="0" applyNumberFormat="1" applyFont="1" applyBorder="1" applyAlignment="1">
      <alignment/>
    </xf>
    <xf numFmtId="167" fontId="0" fillId="0" borderId="10" xfId="0" applyNumberFormat="1" applyFont="1" applyBorder="1" applyAlignment="1" applyProtection="1">
      <alignment wrapText="1"/>
      <protection locked="0"/>
    </xf>
    <xf numFmtId="0" fontId="8" fillId="0" borderId="0" xfId="0" applyFont="1" applyAlignment="1" applyProtection="1">
      <alignment/>
      <protection/>
    </xf>
    <xf numFmtId="0" fontId="0" fillId="34" borderId="0" xfId="0" applyFont="1" applyFill="1" applyBorder="1" applyAlignment="1">
      <alignment/>
    </xf>
    <xf numFmtId="0" fontId="0" fillId="0" borderId="11" xfId="0" applyFont="1" applyBorder="1" applyAlignment="1" applyProtection="1">
      <alignment/>
      <protection locked="0"/>
    </xf>
    <xf numFmtId="0" fontId="0" fillId="0" borderId="0" xfId="0" applyBorder="1" applyAlignment="1">
      <alignment/>
    </xf>
    <xf numFmtId="5" fontId="0" fillId="0" borderId="0" xfId="0" applyNumberFormat="1" applyFont="1" applyAlignment="1" applyProtection="1">
      <alignment horizontal="left" indent="6"/>
      <protection/>
    </xf>
    <xf numFmtId="5" fontId="0" fillId="0" borderId="0" xfId="0" applyNumberFormat="1" applyFont="1" applyAlignment="1" applyProtection="1">
      <alignment horizontal="left" indent="6"/>
      <protection/>
    </xf>
    <xf numFmtId="0" fontId="0" fillId="0" borderId="11" xfId="0" applyFont="1" applyBorder="1" applyAlignment="1">
      <alignment/>
    </xf>
    <xf numFmtId="0" fontId="0" fillId="33" borderId="12" xfId="0" applyFont="1" applyFill="1" applyBorder="1" applyAlignment="1">
      <alignment/>
    </xf>
    <xf numFmtId="0" fontId="0" fillId="33" borderId="16" xfId="0" applyFont="1" applyFill="1" applyBorder="1" applyAlignment="1">
      <alignment/>
    </xf>
    <xf numFmtId="167" fontId="0" fillId="0" borderId="0" xfId="0" applyNumberFormat="1" applyFont="1" applyBorder="1" applyAlignment="1" applyProtection="1">
      <alignment/>
      <protection locked="0"/>
    </xf>
    <xf numFmtId="0" fontId="0" fillId="0" borderId="10" xfId="0" applyFont="1" applyBorder="1" applyAlignment="1" applyProtection="1">
      <alignment/>
      <protection locked="0"/>
    </xf>
    <xf numFmtId="167" fontId="0" fillId="0" borderId="10" xfId="0" applyNumberFormat="1" applyFont="1" applyBorder="1" applyAlignment="1" applyProtection="1">
      <alignment/>
      <protection locked="0"/>
    </xf>
    <xf numFmtId="0" fontId="0" fillId="0" borderId="0" xfId="0" applyFont="1" applyAlignment="1" applyProtection="1">
      <alignment/>
      <protection locked="0"/>
    </xf>
    <xf numFmtId="0" fontId="0" fillId="34" borderId="10" xfId="0" applyFont="1" applyFill="1" applyBorder="1" applyAlignment="1" applyProtection="1">
      <alignment/>
      <protection/>
    </xf>
    <xf numFmtId="0" fontId="0" fillId="34" borderId="10" xfId="0" applyFont="1" applyFill="1" applyBorder="1" applyAlignment="1" applyProtection="1">
      <alignment/>
      <protection/>
    </xf>
    <xf numFmtId="0" fontId="0" fillId="0" borderId="16" xfId="0" applyBorder="1" applyAlignment="1" applyProtection="1">
      <alignment/>
      <protection/>
    </xf>
    <xf numFmtId="0" fontId="0" fillId="0" borderId="16" xfId="0" applyFont="1" applyBorder="1" applyAlignment="1" applyProtection="1">
      <alignment/>
      <protection/>
    </xf>
    <xf numFmtId="8" fontId="0" fillId="0" borderId="16" xfId="0" applyNumberFormat="1" applyFont="1" applyBorder="1" applyAlignment="1" applyProtection="1">
      <alignment/>
      <protection/>
    </xf>
    <xf numFmtId="0" fontId="0" fillId="0" borderId="0" xfId="0" applyAlignment="1" applyProtection="1">
      <alignment/>
      <protection/>
    </xf>
    <xf numFmtId="0" fontId="0" fillId="0" borderId="17" xfId="0" applyFont="1" applyBorder="1" applyAlignment="1" applyProtection="1">
      <alignment/>
      <protection/>
    </xf>
    <xf numFmtId="175" fontId="0" fillId="0" borderId="16" xfId="0" applyNumberFormat="1" applyFont="1" applyBorder="1" applyAlignment="1" applyProtection="1">
      <alignment/>
      <protection/>
    </xf>
    <xf numFmtId="0" fontId="4" fillId="0" borderId="16" xfId="0" applyFont="1" applyBorder="1" applyAlignment="1" applyProtection="1">
      <alignment/>
      <protection/>
    </xf>
    <xf numFmtId="0" fontId="0" fillId="0" borderId="16" xfId="0" applyFont="1" applyBorder="1" applyAlignment="1" applyProtection="1">
      <alignment/>
      <protection/>
    </xf>
    <xf numFmtId="49" fontId="7" fillId="0" borderId="0" xfId="0" applyNumberFormat="1" applyFont="1" applyBorder="1" applyAlignment="1" applyProtection="1">
      <alignment/>
      <protection/>
    </xf>
    <xf numFmtId="49" fontId="7" fillId="0" borderId="18" xfId="0" applyNumberFormat="1" applyFont="1" applyBorder="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protection/>
    </xf>
    <xf numFmtId="167" fontId="0" fillId="0" borderId="0" xfId="0" applyNumberFormat="1" applyFont="1" applyAlignment="1" applyProtection="1">
      <alignment/>
      <protection/>
    </xf>
    <xf numFmtId="167" fontId="0" fillId="0" borderId="0" xfId="0" applyNumberFormat="1" applyFont="1" applyAlignment="1" applyProtection="1">
      <alignment/>
      <protection locked="0"/>
    </xf>
    <xf numFmtId="0" fontId="0" fillId="0" borderId="12" xfId="0" applyBorder="1" applyAlignment="1" applyProtection="1">
      <alignment/>
      <protection locked="0"/>
    </xf>
    <xf numFmtId="0" fontId="0" fillId="33" borderId="16" xfId="0" applyNumberFormat="1" applyFont="1" applyFill="1" applyBorder="1" applyAlignment="1">
      <alignment/>
    </xf>
    <xf numFmtId="1" fontId="0" fillId="0" borderId="10" xfId="0" applyNumberFormat="1" applyBorder="1" applyAlignment="1" applyProtection="1">
      <alignment/>
      <protection locked="0"/>
    </xf>
    <xf numFmtId="1" fontId="0" fillId="0" borderId="0" xfId="0" applyNumberFormat="1" applyAlignment="1" applyProtection="1">
      <alignment/>
      <protection locked="0"/>
    </xf>
    <xf numFmtId="166" fontId="0" fillId="0" borderId="0" xfId="0" applyNumberFormat="1" applyFont="1" applyAlignment="1">
      <alignment/>
    </xf>
    <xf numFmtId="167" fontId="4" fillId="0" borderId="0" xfId="0" applyNumberFormat="1" applyFont="1" applyAlignment="1" applyProtection="1">
      <alignment/>
      <protection locked="0"/>
    </xf>
    <xf numFmtId="8" fontId="4" fillId="0" borderId="0" xfId="0" applyNumberFormat="1" applyFont="1" applyBorder="1" applyAlignment="1">
      <alignment/>
    </xf>
    <xf numFmtId="44" fontId="0" fillId="33" borderId="16" xfId="0" applyNumberFormat="1" applyFont="1" applyFill="1" applyBorder="1" applyAlignment="1" applyProtection="1">
      <alignment/>
      <protection locked="0"/>
    </xf>
    <xf numFmtId="0" fontId="0" fillId="0" borderId="10" xfId="0" applyFont="1" applyBorder="1" applyAlignment="1" applyProtection="1">
      <alignment/>
      <protection locked="0"/>
    </xf>
    <xf numFmtId="0" fontId="0" fillId="0" borderId="10" xfId="0" applyBorder="1" applyAlignment="1" applyProtection="1">
      <alignment/>
      <protection locked="0"/>
    </xf>
    <xf numFmtId="172" fontId="0" fillId="0" borderId="10" xfId="0" applyNumberFormat="1" applyBorder="1" applyAlignment="1" applyProtection="1">
      <alignment/>
      <protection locked="0"/>
    </xf>
    <xf numFmtId="8" fontId="0" fillId="0" borderId="10" xfId="0" applyNumberFormat="1" applyBorder="1" applyAlignment="1">
      <alignment/>
    </xf>
    <xf numFmtId="49" fontId="4" fillId="0" borderId="0" xfId="0" applyNumberFormat="1" applyFont="1" applyAlignment="1">
      <alignment/>
    </xf>
    <xf numFmtId="0" fontId="4" fillId="0" borderId="0" xfId="0" applyFont="1" applyAlignment="1">
      <alignment/>
    </xf>
    <xf numFmtId="167" fontId="0" fillId="0" borderId="0" xfId="59" applyNumberFormat="1" applyFont="1" applyAlignment="1">
      <alignment shrinkToFit="1"/>
    </xf>
    <xf numFmtId="8" fontId="0" fillId="0" borderId="0" xfId="59" applyNumberFormat="1" applyFont="1" applyAlignment="1">
      <alignment shrinkToFit="1"/>
    </xf>
    <xf numFmtId="8" fontId="0" fillId="0" borderId="0" xfId="59" applyNumberFormat="1" applyFont="1" applyAlignment="1">
      <alignment shrinkToFit="1"/>
    </xf>
    <xf numFmtId="167" fontId="0" fillId="0" borderId="0" xfId="0" applyNumberFormat="1" applyAlignment="1">
      <alignment/>
    </xf>
    <xf numFmtId="167" fontId="0" fillId="0" borderId="0" xfId="0" applyNumberFormat="1" applyFont="1" applyAlignment="1">
      <alignment/>
    </xf>
    <xf numFmtId="0" fontId="0" fillId="0" borderId="0" xfId="0" applyFont="1" applyBorder="1" applyAlignment="1" applyProtection="1">
      <alignment/>
      <protection locked="0"/>
    </xf>
    <xf numFmtId="7" fontId="0" fillId="35" borderId="0" xfId="0" applyNumberFormat="1" applyFont="1" applyFill="1" applyBorder="1" applyAlignment="1" applyProtection="1">
      <alignment/>
      <protection/>
    </xf>
    <xf numFmtId="7" fontId="0" fillId="35" borderId="0" xfId="0" applyNumberFormat="1" applyFont="1" applyFill="1" applyAlignment="1" applyProtection="1">
      <alignment/>
      <protection/>
    </xf>
    <xf numFmtId="167" fontId="0" fillId="35" borderId="0" xfId="0" applyNumberFormat="1" applyFill="1" applyAlignment="1">
      <alignment/>
    </xf>
    <xf numFmtId="8" fontId="0" fillId="0" borderId="0" xfId="0" applyNumberFormat="1" applyFont="1" applyBorder="1" applyAlignment="1" applyProtection="1">
      <alignment shrinkToFit="1"/>
      <protection/>
    </xf>
    <xf numFmtId="0" fontId="4" fillId="0" borderId="0" xfId="0" applyFont="1" applyAlignment="1">
      <alignment/>
    </xf>
    <xf numFmtId="0" fontId="0" fillId="0" borderId="0" xfId="0" applyFont="1" applyAlignment="1">
      <alignment/>
    </xf>
    <xf numFmtId="14" fontId="8"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28575</xdr:rowOff>
    </xdr:from>
    <xdr:to>
      <xdr:col>2</xdr:col>
      <xdr:colOff>1543050</xdr:colOff>
      <xdr:row>44</xdr:row>
      <xdr:rowOff>0</xdr:rowOff>
    </xdr:to>
    <xdr:sp>
      <xdr:nvSpPr>
        <xdr:cNvPr id="1" name="Rectangle 3"/>
        <xdr:cNvSpPr>
          <a:spLocks/>
        </xdr:cNvSpPr>
      </xdr:nvSpPr>
      <xdr:spPr>
        <a:xfrm>
          <a:off x="66675" y="6991350"/>
          <a:ext cx="4029075" cy="12477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There are no other executory contracts.</a:t>
          </a:r>
          <a:r>
            <a:rPr lang="en-US" cap="none" sz="1000" b="0" i="0" u="none" baseline="0">
              <a:solidFill>
                <a:srgbClr val="000000"/>
              </a:solidFill>
              <a:latin typeface="Arial"/>
              <a:ea typeface="Arial"/>
              <a:cs typeface="Arial"/>
            </a:rPr>
            <a:t>
</a:t>
          </a:r>
        </a:p>
      </xdr:txBody>
    </xdr:sp>
    <xdr:clientData fLocksWithSheet="0"/>
  </xdr:twoCellAnchor>
  <xdr:twoCellAnchor>
    <xdr:from>
      <xdr:col>3</xdr:col>
      <xdr:colOff>104775</xdr:colOff>
      <xdr:row>69</xdr:row>
      <xdr:rowOff>104775</xdr:rowOff>
    </xdr:from>
    <xdr:to>
      <xdr:col>11</xdr:col>
      <xdr:colOff>609600</xdr:colOff>
      <xdr:row>80</xdr:row>
      <xdr:rowOff>66675</xdr:rowOff>
    </xdr:to>
    <xdr:sp>
      <xdr:nvSpPr>
        <xdr:cNvPr id="2" name="Rectangle 6"/>
        <xdr:cNvSpPr>
          <a:spLocks/>
        </xdr:cNvSpPr>
      </xdr:nvSpPr>
      <xdr:spPr>
        <a:xfrm>
          <a:off x="4410075" y="12411075"/>
          <a:ext cx="5629275" cy="17430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Comments: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3"/>
  <sheetViews>
    <sheetView tabSelected="1" view="pageLayout" zoomScaleSheetLayoutView="100" workbookViewId="0" topLeftCell="A1">
      <selection activeCell="B83" sqref="B83"/>
    </sheetView>
  </sheetViews>
  <sheetFormatPr defaultColWidth="9.140625" defaultRowHeight="12.75"/>
  <cols>
    <col min="1" max="1" width="6.140625" style="0" customWidth="1"/>
    <col min="2" max="2" width="32.140625" style="0" customWidth="1"/>
    <col min="3" max="3" width="26.28125" style="0" customWidth="1"/>
    <col min="4" max="4" width="13.7109375" style="0" customWidth="1"/>
    <col min="5" max="5" width="17.57421875" style="0" customWidth="1"/>
    <col min="6" max="6" width="9.00390625" style="0" customWidth="1"/>
    <col min="7" max="7" width="5.8515625" style="0" customWidth="1"/>
    <col min="8" max="8" width="5.57421875" style="0" customWidth="1"/>
    <col min="9" max="9" width="11.421875" style="0" customWidth="1"/>
    <col min="10" max="10" width="7.8515625" style="0" customWidth="1"/>
    <col min="11" max="11" width="5.8515625" style="0" customWidth="1"/>
    <col min="12" max="12" width="13.28125" style="0" customWidth="1"/>
    <col min="13" max="13" width="11.7109375" style="0" customWidth="1"/>
    <col min="14" max="14" width="19.140625" style="0" customWidth="1"/>
    <col min="15" max="15" width="16.28125" style="0" customWidth="1"/>
    <col min="16" max="16" width="15.421875" style="0" customWidth="1"/>
  </cols>
  <sheetData>
    <row r="1" spans="1:16" ht="18">
      <c r="A1" s="71" t="s">
        <v>60</v>
      </c>
      <c r="B1" s="3"/>
      <c r="C1" s="93"/>
      <c r="D1" s="80" t="s">
        <v>29</v>
      </c>
      <c r="E1" s="71"/>
      <c r="F1" s="3"/>
      <c r="G1" s="80" t="s">
        <v>10</v>
      </c>
      <c r="H1" s="3"/>
      <c r="I1" s="148">
        <f ca="1">TODAY()</f>
        <v>39622</v>
      </c>
      <c r="J1" s="147"/>
      <c r="K1" s="79"/>
      <c r="L1" s="4"/>
      <c r="M1" s="4"/>
      <c r="N1" s="4"/>
      <c r="O1" s="4"/>
      <c r="P1" s="4"/>
    </row>
    <row r="2" spans="1:16" ht="54" customHeight="1">
      <c r="A2" s="1" t="s">
        <v>37</v>
      </c>
      <c r="B2" s="1" t="s">
        <v>8</v>
      </c>
      <c r="C2" s="1" t="s">
        <v>3</v>
      </c>
      <c r="D2" s="1" t="s">
        <v>39</v>
      </c>
      <c r="E2" s="2" t="s">
        <v>40</v>
      </c>
      <c r="F2" s="5" t="s">
        <v>7</v>
      </c>
      <c r="G2" s="1" t="s">
        <v>12</v>
      </c>
      <c r="H2" s="1" t="s">
        <v>13</v>
      </c>
      <c r="I2" s="1" t="s">
        <v>4</v>
      </c>
      <c r="J2" s="1" t="s">
        <v>25</v>
      </c>
      <c r="K2" s="1" t="s">
        <v>22</v>
      </c>
      <c r="L2" s="1" t="s">
        <v>24</v>
      </c>
      <c r="M2" s="1" t="s">
        <v>9</v>
      </c>
      <c r="N2" s="1" t="s">
        <v>19</v>
      </c>
      <c r="O2" s="2" t="s">
        <v>26</v>
      </c>
      <c r="P2" s="1" t="s">
        <v>27</v>
      </c>
    </row>
    <row r="3" spans="1:16" ht="12.75">
      <c r="A3" s="7" t="s">
        <v>32</v>
      </c>
      <c r="B3" s="131"/>
      <c r="C3" s="131"/>
      <c r="D3" s="8"/>
      <c r="E3" s="124"/>
      <c r="F3" s="9"/>
      <c r="G3" s="10"/>
      <c r="H3" s="10"/>
      <c r="I3" s="11">
        <f aca="true" t="shared" si="0" ref="I3:I12">-(PMT(M3,K3,D3+N3,0))</f>
        <v>0</v>
      </c>
      <c r="J3" s="12" t="s">
        <v>0</v>
      </c>
      <c r="K3" s="13">
        <f>H3-G3+1</f>
        <v>1</v>
      </c>
      <c r="L3" s="14">
        <f>I3*K3</f>
        <v>0</v>
      </c>
      <c r="M3" s="15">
        <f aca="true" t="shared" si="1" ref="M3:M12">F3/12</f>
        <v>0</v>
      </c>
      <c r="N3" s="16">
        <f>G3*M3*D3</f>
        <v>0</v>
      </c>
      <c r="O3" s="17"/>
      <c r="P3" s="18">
        <f aca="true" t="shared" si="2" ref="P3:P12">(O3-D3)</f>
        <v>0</v>
      </c>
    </row>
    <row r="4" spans="1:16" ht="12.75">
      <c r="A4" s="7" t="s">
        <v>32</v>
      </c>
      <c r="B4" s="131"/>
      <c r="C4" s="131"/>
      <c r="D4" s="8"/>
      <c r="E4" s="125"/>
      <c r="F4" s="9"/>
      <c r="G4" s="10"/>
      <c r="H4" s="10"/>
      <c r="I4" s="11">
        <f t="shared" si="0"/>
        <v>0</v>
      </c>
      <c r="J4" s="12" t="s">
        <v>0</v>
      </c>
      <c r="K4" s="19">
        <f aca="true" t="shared" si="3" ref="K4:K26">H4-G4+1</f>
        <v>1</v>
      </c>
      <c r="L4" s="14">
        <f aca="true" t="shared" si="4" ref="L4:L18">I4*K4</f>
        <v>0</v>
      </c>
      <c r="M4" s="15">
        <f t="shared" si="1"/>
        <v>0</v>
      </c>
      <c r="N4" s="16">
        <f>G4*M4*D4</f>
        <v>0</v>
      </c>
      <c r="O4" s="17"/>
      <c r="P4" s="18">
        <f t="shared" si="2"/>
        <v>0</v>
      </c>
    </row>
    <row r="5" spans="1:16" ht="12.75">
      <c r="A5" s="7" t="s">
        <v>32</v>
      </c>
      <c r="B5" s="7"/>
      <c r="C5" s="7"/>
      <c r="D5" s="8"/>
      <c r="E5" s="124"/>
      <c r="F5" s="9"/>
      <c r="G5" s="10"/>
      <c r="H5" s="10"/>
      <c r="I5" s="11">
        <f t="shared" si="0"/>
        <v>0</v>
      </c>
      <c r="J5" s="12" t="s">
        <v>0</v>
      </c>
      <c r="K5" s="19">
        <f t="shared" si="3"/>
        <v>1</v>
      </c>
      <c r="L5" s="14">
        <f t="shared" si="4"/>
        <v>0</v>
      </c>
      <c r="M5" s="15">
        <f t="shared" si="1"/>
        <v>0</v>
      </c>
      <c r="N5" s="16">
        <f aca="true" t="shared" si="5" ref="N5:N12">D5*G5*M5</f>
        <v>0</v>
      </c>
      <c r="O5" s="17"/>
      <c r="P5" s="18">
        <f t="shared" si="2"/>
        <v>0</v>
      </c>
    </row>
    <row r="6" spans="1:16" ht="12.75">
      <c r="A6" s="7" t="s">
        <v>32</v>
      </c>
      <c r="B6" s="7"/>
      <c r="C6" s="7"/>
      <c r="D6" s="8"/>
      <c r="E6" s="125"/>
      <c r="F6" s="9"/>
      <c r="G6" s="10"/>
      <c r="H6" s="10"/>
      <c r="I6" s="11">
        <f t="shared" si="0"/>
        <v>0</v>
      </c>
      <c r="J6" s="12" t="s">
        <v>0</v>
      </c>
      <c r="K6" s="19">
        <f t="shared" si="3"/>
        <v>1</v>
      </c>
      <c r="L6" s="14">
        <f t="shared" si="4"/>
        <v>0</v>
      </c>
      <c r="M6" s="15">
        <f t="shared" si="1"/>
        <v>0</v>
      </c>
      <c r="N6" s="16">
        <f t="shared" si="5"/>
        <v>0</v>
      </c>
      <c r="O6" s="17"/>
      <c r="P6" s="18">
        <f t="shared" si="2"/>
        <v>0</v>
      </c>
    </row>
    <row r="7" spans="1:16" ht="12.75">
      <c r="A7" s="7" t="s">
        <v>32</v>
      </c>
      <c r="B7" s="7"/>
      <c r="C7" s="7"/>
      <c r="D7" s="8"/>
      <c r="E7" s="124"/>
      <c r="F7" s="9"/>
      <c r="G7" s="10"/>
      <c r="H7" s="10"/>
      <c r="I7" s="11">
        <f t="shared" si="0"/>
        <v>0</v>
      </c>
      <c r="J7" s="12" t="s">
        <v>0</v>
      </c>
      <c r="K7" s="19">
        <f>H7-G7+1</f>
        <v>1</v>
      </c>
      <c r="L7" s="14">
        <f t="shared" si="4"/>
        <v>0</v>
      </c>
      <c r="M7" s="15">
        <f>F7/12</f>
        <v>0</v>
      </c>
      <c r="N7" s="16">
        <f t="shared" si="5"/>
        <v>0</v>
      </c>
      <c r="O7" s="17"/>
      <c r="P7" s="18">
        <f t="shared" si="2"/>
        <v>0</v>
      </c>
    </row>
    <row r="8" spans="1:16" ht="12.75">
      <c r="A8" s="7" t="s">
        <v>32</v>
      </c>
      <c r="B8" s="7"/>
      <c r="C8" s="7"/>
      <c r="D8" s="8"/>
      <c r="E8" s="124"/>
      <c r="F8" s="9"/>
      <c r="G8" s="10"/>
      <c r="H8" s="10"/>
      <c r="I8" s="11">
        <f>-(PMT(M8,K8,D8+N8,0))</f>
        <v>0</v>
      </c>
      <c r="J8" s="12" t="s">
        <v>0</v>
      </c>
      <c r="K8" s="19">
        <f>H8-G8+1</f>
        <v>1</v>
      </c>
      <c r="L8" s="14">
        <f>I8*K8</f>
        <v>0</v>
      </c>
      <c r="M8" s="15">
        <f>F8/12</f>
        <v>0</v>
      </c>
      <c r="N8" s="16">
        <f>D8*G8*M8</f>
        <v>0</v>
      </c>
      <c r="O8" s="17"/>
      <c r="P8" s="18">
        <f>(O8-D8)</f>
        <v>0</v>
      </c>
    </row>
    <row r="9" spans="1:16" ht="12.75">
      <c r="A9" s="7" t="s">
        <v>33</v>
      </c>
      <c r="B9" s="7"/>
      <c r="C9" s="7"/>
      <c r="D9" s="8"/>
      <c r="E9" s="125"/>
      <c r="F9" s="9"/>
      <c r="G9" s="10"/>
      <c r="H9" s="10"/>
      <c r="I9" s="11">
        <f t="shared" si="0"/>
        <v>0</v>
      </c>
      <c r="J9" s="12" t="s">
        <v>0</v>
      </c>
      <c r="K9" s="19">
        <f t="shared" si="3"/>
        <v>1</v>
      </c>
      <c r="L9" s="14">
        <f t="shared" si="4"/>
        <v>0</v>
      </c>
      <c r="M9" s="15">
        <f t="shared" si="1"/>
        <v>0</v>
      </c>
      <c r="N9" s="16">
        <f t="shared" si="5"/>
        <v>0</v>
      </c>
      <c r="O9" s="17"/>
      <c r="P9" s="18">
        <f t="shared" si="2"/>
        <v>0</v>
      </c>
    </row>
    <row r="10" spans="1:16" ht="12.75">
      <c r="A10" s="7" t="s">
        <v>33</v>
      </c>
      <c r="B10" s="7"/>
      <c r="C10" s="7"/>
      <c r="D10" s="8"/>
      <c r="E10" s="124"/>
      <c r="F10" s="9"/>
      <c r="G10" s="10"/>
      <c r="H10" s="10"/>
      <c r="I10" s="11">
        <f t="shared" si="0"/>
        <v>0</v>
      </c>
      <c r="J10" s="12" t="s">
        <v>0</v>
      </c>
      <c r="K10" s="19">
        <f>H10-G10+1</f>
        <v>1</v>
      </c>
      <c r="L10" s="14">
        <f>I10*K10</f>
        <v>0</v>
      </c>
      <c r="M10" s="15">
        <f t="shared" si="1"/>
        <v>0</v>
      </c>
      <c r="N10" s="16">
        <f t="shared" si="5"/>
        <v>0</v>
      </c>
      <c r="O10" s="17"/>
      <c r="P10" s="18">
        <f t="shared" si="2"/>
        <v>0</v>
      </c>
    </row>
    <row r="11" spans="1:16" ht="12.75">
      <c r="A11" s="7" t="s">
        <v>33</v>
      </c>
      <c r="B11" s="7"/>
      <c r="C11" s="7"/>
      <c r="D11" s="8"/>
      <c r="E11" s="125"/>
      <c r="F11" s="9"/>
      <c r="G11" s="10"/>
      <c r="H11" s="10"/>
      <c r="I11" s="11">
        <f t="shared" si="0"/>
        <v>0</v>
      </c>
      <c r="J11" s="12" t="s">
        <v>0</v>
      </c>
      <c r="K11" s="19">
        <f>H11-G11+1</f>
        <v>1</v>
      </c>
      <c r="L11" s="14">
        <f>I11*K11</f>
        <v>0</v>
      </c>
      <c r="M11" s="15">
        <f>F11/12</f>
        <v>0</v>
      </c>
      <c r="N11" s="16">
        <f t="shared" si="5"/>
        <v>0</v>
      </c>
      <c r="O11" s="17"/>
      <c r="P11" s="18">
        <f t="shared" si="2"/>
        <v>0</v>
      </c>
    </row>
    <row r="12" spans="1:16" ht="12.75">
      <c r="A12" s="7" t="s">
        <v>33</v>
      </c>
      <c r="B12" s="7"/>
      <c r="C12" s="7"/>
      <c r="D12" s="8"/>
      <c r="E12" s="124"/>
      <c r="F12" s="9"/>
      <c r="G12" s="10"/>
      <c r="H12" s="10"/>
      <c r="I12" s="11">
        <f t="shared" si="0"/>
        <v>0</v>
      </c>
      <c r="J12" s="12" t="s">
        <v>0</v>
      </c>
      <c r="K12" s="19">
        <f t="shared" si="3"/>
        <v>1</v>
      </c>
      <c r="L12" s="14">
        <f t="shared" si="4"/>
        <v>0</v>
      </c>
      <c r="M12" s="15">
        <f t="shared" si="1"/>
        <v>0</v>
      </c>
      <c r="N12" s="16">
        <f t="shared" si="5"/>
        <v>0</v>
      </c>
      <c r="O12" s="17"/>
      <c r="P12" s="18">
        <f t="shared" si="2"/>
        <v>0</v>
      </c>
    </row>
    <row r="13" spans="1:16" ht="12.75">
      <c r="A13" s="119" t="s">
        <v>34</v>
      </c>
      <c r="B13" s="131"/>
      <c r="C13" s="131"/>
      <c r="D13" s="20"/>
      <c r="E13" s="125"/>
      <c r="F13" s="132"/>
      <c r="G13" s="10"/>
      <c r="H13" s="10"/>
      <c r="I13" s="21"/>
      <c r="J13" s="22" t="s">
        <v>0</v>
      </c>
      <c r="K13" s="23">
        <f t="shared" si="3"/>
        <v>1</v>
      </c>
      <c r="L13" s="24">
        <f>IF(J13="Trustee",I13*K13,0)</f>
        <v>0</v>
      </c>
      <c r="M13" s="25"/>
      <c r="N13" s="26"/>
      <c r="O13" s="6" t="s">
        <v>28</v>
      </c>
      <c r="P13" s="18">
        <f>SUM(P3:P12)</f>
        <v>0</v>
      </c>
    </row>
    <row r="14" spans="1:16" ht="12.75">
      <c r="A14" s="7" t="s">
        <v>35</v>
      </c>
      <c r="B14" s="131"/>
      <c r="C14" s="131"/>
      <c r="D14" s="20"/>
      <c r="E14" s="124"/>
      <c r="F14" s="9"/>
      <c r="G14" s="10"/>
      <c r="H14" s="10"/>
      <c r="I14" s="11">
        <f>-(PMT(M14,K14,D14+N14,0))</f>
        <v>0</v>
      </c>
      <c r="J14" s="27" t="s">
        <v>0</v>
      </c>
      <c r="K14" s="19">
        <f t="shared" si="3"/>
        <v>1</v>
      </c>
      <c r="L14" s="14">
        <f t="shared" si="4"/>
        <v>0</v>
      </c>
      <c r="M14" s="15">
        <f>F14/12</f>
        <v>0</v>
      </c>
      <c r="N14" s="16">
        <f>D14*G14*M14</f>
        <v>0</v>
      </c>
      <c r="O14" s="4"/>
      <c r="P14" s="4"/>
    </row>
    <row r="15" spans="1:16" ht="12.75">
      <c r="A15" s="7" t="s">
        <v>35</v>
      </c>
      <c r="B15" s="7"/>
      <c r="C15" s="7"/>
      <c r="D15" s="20"/>
      <c r="E15" s="125"/>
      <c r="F15" s="9"/>
      <c r="G15" s="10"/>
      <c r="H15" s="10"/>
      <c r="I15" s="11">
        <f>-(PMT(M15,K15,D15+N15,0))</f>
        <v>0</v>
      </c>
      <c r="J15" s="12" t="s">
        <v>0</v>
      </c>
      <c r="K15" s="19">
        <f t="shared" si="3"/>
        <v>1</v>
      </c>
      <c r="L15" s="14">
        <f t="shared" si="4"/>
        <v>0</v>
      </c>
      <c r="M15" s="15">
        <f>F15/12</f>
        <v>0</v>
      </c>
      <c r="N15" s="16">
        <f>D15*G15*M15</f>
        <v>0</v>
      </c>
      <c r="O15" s="4"/>
      <c r="P15" s="4"/>
    </row>
    <row r="16" spans="1:16" ht="12.75">
      <c r="A16" s="119" t="s">
        <v>34</v>
      </c>
      <c r="B16" s="7"/>
      <c r="C16" s="7"/>
      <c r="D16" s="20"/>
      <c r="E16" s="124"/>
      <c r="F16" s="9"/>
      <c r="G16" s="10"/>
      <c r="H16" s="10"/>
      <c r="I16" s="28"/>
      <c r="J16" s="29" t="s">
        <v>0</v>
      </c>
      <c r="K16" s="19">
        <f t="shared" si="3"/>
        <v>1</v>
      </c>
      <c r="L16" s="14">
        <f>IF(J16="Trustee",I16*K16,0)</f>
        <v>0</v>
      </c>
      <c r="M16" s="25"/>
      <c r="N16" s="26"/>
      <c r="O16" s="4"/>
      <c r="P16" s="4"/>
    </row>
    <row r="17" spans="1:16" ht="12.75">
      <c r="A17" s="7" t="s">
        <v>35</v>
      </c>
      <c r="B17" s="7"/>
      <c r="C17" s="7"/>
      <c r="D17" s="20"/>
      <c r="E17" s="125"/>
      <c r="F17" s="9"/>
      <c r="G17" s="10"/>
      <c r="H17" s="10"/>
      <c r="I17" s="11">
        <f>-(PMT(M17,K17,D17+N17,0))</f>
        <v>0</v>
      </c>
      <c r="J17" s="12" t="s">
        <v>0</v>
      </c>
      <c r="K17" s="19">
        <f t="shared" si="3"/>
        <v>1</v>
      </c>
      <c r="L17" s="24">
        <f>I17*K17</f>
        <v>0</v>
      </c>
      <c r="M17" s="15">
        <f>F17/12</f>
        <v>0</v>
      </c>
      <c r="N17" s="16">
        <f>D17*G17*M17</f>
        <v>0</v>
      </c>
      <c r="O17" s="4"/>
      <c r="P17" s="4"/>
    </row>
    <row r="18" spans="1:16" ht="12.75">
      <c r="A18" s="7" t="s">
        <v>35</v>
      </c>
      <c r="B18" s="7"/>
      <c r="C18" s="7"/>
      <c r="D18" s="20">
        <f>IF(J16="Trustee",I16,0)</f>
        <v>0</v>
      </c>
      <c r="E18" s="124"/>
      <c r="F18" s="9"/>
      <c r="G18" s="10"/>
      <c r="H18" s="10"/>
      <c r="I18" s="11">
        <f>-(PMT(M18,K18,D18+N18,0))</f>
        <v>0</v>
      </c>
      <c r="J18" s="12" t="s">
        <v>0</v>
      </c>
      <c r="K18" s="19">
        <f t="shared" si="3"/>
        <v>1</v>
      </c>
      <c r="L18" s="14">
        <f t="shared" si="4"/>
        <v>0</v>
      </c>
      <c r="M18" s="15">
        <f>F18/12</f>
        <v>0</v>
      </c>
      <c r="N18" s="16">
        <f>D18*G17*M17</f>
        <v>0</v>
      </c>
      <c r="O18" s="4"/>
      <c r="P18" s="4"/>
    </row>
    <row r="19" spans="1:16" ht="12.75">
      <c r="A19" s="119" t="s">
        <v>34</v>
      </c>
      <c r="B19" s="7"/>
      <c r="C19" s="7"/>
      <c r="D19" s="20"/>
      <c r="E19" s="125"/>
      <c r="F19" s="9"/>
      <c r="G19" s="10"/>
      <c r="H19" s="10"/>
      <c r="I19" s="28"/>
      <c r="J19" s="29" t="s">
        <v>0</v>
      </c>
      <c r="K19" s="19">
        <f>H19-G19+1</f>
        <v>1</v>
      </c>
      <c r="L19" s="14">
        <f>IF(J19="Trustee",I19*K19,0)</f>
        <v>0</v>
      </c>
      <c r="M19" s="15"/>
      <c r="N19" s="16"/>
      <c r="O19" s="4"/>
      <c r="P19" s="4"/>
    </row>
    <row r="20" spans="1:16" ht="12.75">
      <c r="A20" s="7" t="s">
        <v>35</v>
      </c>
      <c r="B20" s="7"/>
      <c r="C20" s="7"/>
      <c r="D20" s="20"/>
      <c r="E20" s="124"/>
      <c r="F20" s="9"/>
      <c r="G20" s="10"/>
      <c r="H20" s="10"/>
      <c r="I20" s="11">
        <f>-(PMT(M20,K20,D20+N20,0))</f>
        <v>0</v>
      </c>
      <c r="J20" s="12" t="s">
        <v>0</v>
      </c>
      <c r="K20" s="19">
        <f>H20-G20+1</f>
        <v>1</v>
      </c>
      <c r="L20" s="14">
        <f>I20*K20</f>
        <v>0</v>
      </c>
      <c r="M20" s="15">
        <f>F20/12</f>
        <v>0</v>
      </c>
      <c r="N20" s="16">
        <f>D20*G20*M20</f>
        <v>0</v>
      </c>
      <c r="O20" s="4"/>
      <c r="P20" s="4"/>
    </row>
    <row r="21" spans="1:16" ht="12.75">
      <c r="A21" s="7" t="s">
        <v>35</v>
      </c>
      <c r="B21" s="7"/>
      <c r="C21" s="7"/>
      <c r="D21" s="20">
        <f>IF(J19="Trustee",I19,0)</f>
        <v>0</v>
      </c>
      <c r="E21" s="125"/>
      <c r="F21" s="9"/>
      <c r="G21" s="10"/>
      <c r="H21" s="10"/>
      <c r="I21" s="11">
        <f>-(PMT(M21,K21,D21+N21,0))</f>
        <v>0</v>
      </c>
      <c r="J21" s="12" t="s">
        <v>0</v>
      </c>
      <c r="K21" s="19">
        <f>+H21-G21+1</f>
        <v>1</v>
      </c>
      <c r="L21" s="14">
        <f>I21*K21</f>
        <v>0</v>
      </c>
      <c r="M21" s="15">
        <f>F21/12</f>
        <v>0</v>
      </c>
      <c r="N21" s="16">
        <f>D21*G21*M21</f>
        <v>0</v>
      </c>
      <c r="O21" s="4"/>
      <c r="P21" s="4"/>
    </row>
    <row r="22" spans="1:16" ht="12.75">
      <c r="A22" s="119" t="s">
        <v>34</v>
      </c>
      <c r="B22" s="7"/>
      <c r="C22" s="7"/>
      <c r="D22" s="20"/>
      <c r="E22" s="124"/>
      <c r="F22" s="9"/>
      <c r="G22" s="10"/>
      <c r="H22" s="10"/>
      <c r="I22" s="21"/>
      <c r="J22" s="22" t="s">
        <v>0</v>
      </c>
      <c r="K22" s="23">
        <f>H22-G22+1</f>
        <v>1</v>
      </c>
      <c r="L22" s="24">
        <f>IF(J22="Trustee",I22*K22,0)</f>
        <v>0</v>
      </c>
      <c r="M22" s="25"/>
      <c r="N22" s="26"/>
      <c r="O22" s="6" t="s">
        <v>28</v>
      </c>
      <c r="P22" s="18">
        <f>SUM(P12:P21)</f>
        <v>0</v>
      </c>
    </row>
    <row r="23" spans="1:16" ht="12.75">
      <c r="A23" s="7" t="s">
        <v>35</v>
      </c>
      <c r="B23" s="7"/>
      <c r="C23" s="7"/>
      <c r="D23" s="20"/>
      <c r="E23" s="124"/>
      <c r="F23" s="9"/>
      <c r="G23" s="10"/>
      <c r="H23" s="10"/>
      <c r="I23" s="11">
        <f>-(PMT(M23,K23,D23+N23,0))</f>
        <v>0</v>
      </c>
      <c r="J23" s="27" t="s">
        <v>0</v>
      </c>
      <c r="K23" s="19">
        <f>H23-G23+1</f>
        <v>1</v>
      </c>
      <c r="L23" s="14">
        <f>I23*K23</f>
        <v>0</v>
      </c>
      <c r="M23" s="15">
        <f>F23/12</f>
        <v>0</v>
      </c>
      <c r="N23" s="16">
        <f>D23*G23*M23</f>
        <v>0</v>
      </c>
      <c r="O23" s="4"/>
      <c r="P23" s="4"/>
    </row>
    <row r="24" spans="1:16" ht="12.75">
      <c r="A24" s="7" t="s">
        <v>35</v>
      </c>
      <c r="B24" s="7"/>
      <c r="C24" s="7"/>
      <c r="D24" s="20">
        <f>IF(J22="Trustee",I22,0)</f>
        <v>0</v>
      </c>
      <c r="E24" s="125"/>
      <c r="F24" s="9"/>
      <c r="G24" s="10"/>
      <c r="H24" s="10"/>
      <c r="I24" s="11">
        <f>-(PMT(M24,K24,D24+N24,0))</f>
        <v>0</v>
      </c>
      <c r="J24" s="12" t="s">
        <v>0</v>
      </c>
      <c r="K24" s="19">
        <f>H24-G24+1</f>
        <v>1</v>
      </c>
      <c r="L24" s="14">
        <f>I24*K24</f>
        <v>0</v>
      </c>
      <c r="M24" s="15">
        <f>F24/12</f>
        <v>0</v>
      </c>
      <c r="N24" s="16">
        <f>D24*G24*M24</f>
        <v>0</v>
      </c>
      <c r="O24" s="4"/>
      <c r="P24" s="4"/>
    </row>
    <row r="25" spans="1:16" ht="12.75">
      <c r="A25" s="7" t="s">
        <v>44</v>
      </c>
      <c r="B25" s="7"/>
      <c r="C25" s="7"/>
      <c r="D25" s="20"/>
      <c r="E25" s="124"/>
      <c r="F25" s="9"/>
      <c r="G25" s="10"/>
      <c r="H25" s="10"/>
      <c r="I25" s="28"/>
      <c r="J25" s="29" t="s">
        <v>0</v>
      </c>
      <c r="K25" s="19">
        <f>+H25-G25+1</f>
        <v>1</v>
      </c>
      <c r="L25" s="14">
        <f>IF(J25="Trustee",I25*K25,0)</f>
        <v>0</v>
      </c>
      <c r="M25" s="15"/>
      <c r="N25" s="16"/>
      <c r="O25" s="4"/>
      <c r="P25" s="4"/>
    </row>
    <row r="26" spans="1:16" ht="12.75">
      <c r="A26" s="7" t="s">
        <v>45</v>
      </c>
      <c r="B26" s="7"/>
      <c r="C26" s="7"/>
      <c r="D26" s="20"/>
      <c r="E26" s="125"/>
      <c r="F26" s="9"/>
      <c r="G26" s="10"/>
      <c r="H26" s="10"/>
      <c r="I26" s="28"/>
      <c r="J26" s="29" t="s">
        <v>0</v>
      </c>
      <c r="K26" s="19">
        <f t="shared" si="3"/>
        <v>1</v>
      </c>
      <c r="L26" s="14">
        <f>IF(J26="Trustee",I26*K26,0)</f>
        <v>0</v>
      </c>
      <c r="M26" s="15"/>
      <c r="N26" s="16"/>
      <c r="O26" s="4"/>
      <c r="P26" s="4"/>
    </row>
    <row r="27" spans="1:16" ht="12.75">
      <c r="A27" s="7" t="s">
        <v>59</v>
      </c>
      <c r="B27" s="7"/>
      <c r="C27" s="7"/>
      <c r="D27" s="129"/>
      <c r="E27" s="124"/>
      <c r="F27" s="9"/>
      <c r="G27" s="10"/>
      <c r="H27" s="10"/>
      <c r="I27" s="28"/>
      <c r="J27" s="29" t="s">
        <v>0</v>
      </c>
      <c r="K27" s="19">
        <f>H27-G27+1</f>
        <v>1</v>
      </c>
      <c r="L27" s="14">
        <f>IF(J27="trustee",K27*I27,0)</f>
        <v>0</v>
      </c>
      <c r="M27" s="15"/>
      <c r="N27" s="16"/>
      <c r="O27" s="4"/>
      <c r="P27" s="4"/>
    </row>
    <row r="28" spans="1:16" ht="12.75">
      <c r="A28" s="7" t="s">
        <v>36</v>
      </c>
      <c r="B28" s="7" t="s">
        <v>1</v>
      </c>
      <c r="C28" s="95"/>
      <c r="D28" s="123"/>
      <c r="E28" s="122"/>
      <c r="F28" s="30"/>
      <c r="G28" s="31"/>
      <c r="H28" s="30"/>
      <c r="I28" s="32"/>
      <c r="J28" s="12" t="s">
        <v>0</v>
      </c>
      <c r="K28" s="30"/>
      <c r="L28" s="33"/>
      <c r="M28" s="31"/>
      <c r="N28" s="31"/>
      <c r="O28" s="4"/>
      <c r="P28" s="4"/>
    </row>
    <row r="29" spans="1:16" ht="12.75">
      <c r="A29" s="7" t="s">
        <v>58</v>
      </c>
      <c r="B29" s="7" t="s">
        <v>76</v>
      </c>
      <c r="C29" s="7"/>
      <c r="D29" s="30"/>
      <c r="E29" s="74"/>
      <c r="F29" s="30"/>
      <c r="G29" s="31"/>
      <c r="H29" s="30"/>
      <c r="I29" s="32"/>
      <c r="J29" s="12" t="s">
        <v>0</v>
      </c>
      <c r="K29" s="30"/>
      <c r="L29" s="33"/>
      <c r="M29" s="31"/>
      <c r="N29" s="31"/>
      <c r="O29" s="4"/>
      <c r="P29" s="4"/>
    </row>
    <row r="30" spans="1:16" ht="12.75">
      <c r="A30" s="7" t="s">
        <v>58</v>
      </c>
      <c r="B30" s="7" t="s">
        <v>76</v>
      </c>
      <c r="C30" s="7"/>
      <c r="D30" s="30"/>
      <c r="E30" s="74"/>
      <c r="F30" s="30"/>
      <c r="G30" s="31"/>
      <c r="H30" s="30"/>
      <c r="I30" s="32"/>
      <c r="J30" s="12" t="s">
        <v>0</v>
      </c>
      <c r="K30" s="30"/>
      <c r="L30" s="33"/>
      <c r="M30" s="31"/>
      <c r="N30" s="31"/>
      <c r="O30" s="4"/>
      <c r="P30" s="4"/>
    </row>
    <row r="31" spans="1:16" ht="12.75">
      <c r="A31" s="7" t="s">
        <v>58</v>
      </c>
      <c r="B31" s="7"/>
      <c r="C31" s="7"/>
      <c r="D31" s="30"/>
      <c r="E31" s="74"/>
      <c r="F31" s="30"/>
      <c r="G31" s="31"/>
      <c r="H31" s="30"/>
      <c r="I31" s="32"/>
      <c r="J31" s="12" t="s">
        <v>0</v>
      </c>
      <c r="K31" s="30"/>
      <c r="L31" s="33"/>
      <c r="M31" s="31"/>
      <c r="N31" s="31"/>
      <c r="O31" s="4"/>
      <c r="P31" s="4"/>
    </row>
    <row r="32" spans="1:16" ht="12.75">
      <c r="A32" s="7" t="s">
        <v>58</v>
      </c>
      <c r="B32" s="7"/>
      <c r="C32" s="7"/>
      <c r="D32" s="30"/>
      <c r="E32" s="74"/>
      <c r="F32" s="30"/>
      <c r="G32" s="31"/>
      <c r="H32" s="30"/>
      <c r="I32" s="32"/>
      <c r="J32" s="12" t="s">
        <v>0</v>
      </c>
      <c r="K32" s="30"/>
      <c r="L32" s="33"/>
      <c r="M32" s="31"/>
      <c r="N32" s="31"/>
      <c r="O32" s="4"/>
      <c r="P32" s="4"/>
    </row>
    <row r="33" spans="1:16" ht="12.75">
      <c r="A33" s="7" t="s">
        <v>58</v>
      </c>
      <c r="B33" s="7"/>
      <c r="C33" s="7"/>
      <c r="D33" s="30"/>
      <c r="E33" s="74"/>
      <c r="F33" s="30"/>
      <c r="G33" s="31"/>
      <c r="H33" s="30"/>
      <c r="I33" s="32"/>
      <c r="J33" s="12" t="s">
        <v>0</v>
      </c>
      <c r="K33" s="30"/>
      <c r="L33" s="33"/>
      <c r="M33" s="31"/>
      <c r="N33" s="34"/>
      <c r="O33" s="4"/>
      <c r="P33" s="4"/>
    </row>
    <row r="34" spans="1:16" ht="12.75">
      <c r="A34" s="6" t="s">
        <v>2</v>
      </c>
      <c r="B34" s="30"/>
      <c r="C34" s="35"/>
      <c r="D34" s="30"/>
      <c r="E34" s="74"/>
      <c r="F34" s="30"/>
      <c r="G34" s="30"/>
      <c r="H34" s="30"/>
      <c r="I34" s="30"/>
      <c r="J34" s="30"/>
      <c r="K34" s="30"/>
      <c r="L34" s="14">
        <f>SUM(L3:L33)</f>
        <v>0</v>
      </c>
      <c r="M34" s="30"/>
      <c r="N34" s="36"/>
      <c r="O34" s="4"/>
      <c r="P34" s="4"/>
    </row>
    <row r="35" spans="1:16" ht="12.75">
      <c r="A35" s="37"/>
      <c r="B35" s="38"/>
      <c r="C35" s="38"/>
      <c r="D35" s="38"/>
      <c r="F35" s="37"/>
      <c r="G35" s="38"/>
      <c r="H35" s="38"/>
      <c r="I35" s="38"/>
      <c r="J35" s="38"/>
      <c r="K35" s="38"/>
      <c r="L35" s="39"/>
      <c r="M35" s="38"/>
      <c r="N35" s="38"/>
      <c r="O35" s="4"/>
      <c r="P35" s="4"/>
    </row>
    <row r="36" spans="1:16" ht="38.25">
      <c r="A36" s="4"/>
      <c r="B36" s="4"/>
      <c r="C36" s="4"/>
      <c r="D36" s="81" t="s">
        <v>41</v>
      </c>
      <c r="F36" s="81" t="s">
        <v>42</v>
      </c>
      <c r="G36" s="2" t="s">
        <v>11</v>
      </c>
      <c r="H36" s="2" t="s">
        <v>15</v>
      </c>
      <c r="I36" s="2" t="s">
        <v>14</v>
      </c>
      <c r="J36" s="4"/>
      <c r="K36" s="2" t="s">
        <v>16</v>
      </c>
      <c r="L36" s="2" t="s">
        <v>17</v>
      </c>
      <c r="M36" s="4"/>
      <c r="N36" s="4"/>
      <c r="O36" s="4"/>
      <c r="P36" s="4"/>
    </row>
    <row r="37" spans="1:16" ht="17.25" customHeight="1">
      <c r="A37" s="2" t="s">
        <v>21</v>
      </c>
      <c r="B37" s="4"/>
      <c r="C37" s="4"/>
      <c r="D37" s="95">
        <v>60</v>
      </c>
      <c r="E37" s="74"/>
      <c r="F37" s="10"/>
      <c r="G37" s="10"/>
      <c r="H37" s="10"/>
      <c r="I37" s="92"/>
      <c r="J37" s="90" t="s">
        <v>18</v>
      </c>
      <c r="K37" s="40">
        <f>H37-G37+1</f>
        <v>1</v>
      </c>
      <c r="L37" s="14">
        <f>K37*I37</f>
        <v>0</v>
      </c>
      <c r="M37" s="41"/>
      <c r="N37" s="37"/>
      <c r="O37" s="4"/>
      <c r="P37" s="4"/>
    </row>
    <row r="38" spans="1:16" ht="17.25" customHeight="1">
      <c r="A38" s="42"/>
      <c r="B38" s="43"/>
      <c r="C38" s="43"/>
      <c r="D38" s="44"/>
      <c r="E38" s="75"/>
      <c r="F38" s="106"/>
      <c r="G38" s="45"/>
      <c r="H38" s="45"/>
      <c r="I38" s="92"/>
      <c r="J38" s="90" t="s">
        <v>18</v>
      </c>
      <c r="K38" s="46">
        <f>H38-G38+1</f>
        <v>1</v>
      </c>
      <c r="L38" s="47">
        <f>K38*I38</f>
        <v>0</v>
      </c>
      <c r="M38" s="48"/>
      <c r="N38" s="49"/>
      <c r="O38" s="43"/>
      <c r="P38" s="43"/>
    </row>
    <row r="39" spans="1:16" ht="17.25" customHeight="1">
      <c r="A39" s="2"/>
      <c r="B39" s="4"/>
      <c r="C39" s="4"/>
      <c r="D39" s="30"/>
      <c r="E39" s="74"/>
      <c r="F39" s="107"/>
      <c r="G39" s="10"/>
      <c r="H39" s="10"/>
      <c r="I39" s="92"/>
      <c r="J39" s="90" t="s">
        <v>18</v>
      </c>
      <c r="K39" s="40">
        <f>H39-G39+1</f>
        <v>1</v>
      </c>
      <c r="L39" s="14">
        <f>K39*I39</f>
        <v>0</v>
      </c>
      <c r="M39" s="41"/>
      <c r="N39" s="37"/>
      <c r="O39" s="4"/>
      <c r="P39" s="4"/>
    </row>
    <row r="40" spans="4:14" s="84" customFormat="1" ht="15">
      <c r="D40" s="85"/>
      <c r="E40" s="85"/>
      <c r="F40" s="86"/>
      <c r="G40" s="103"/>
      <c r="H40" s="103"/>
      <c r="I40" s="104"/>
      <c r="J40" s="90" t="s">
        <v>18</v>
      </c>
      <c r="K40" s="89">
        <f>H40-G40+1</f>
        <v>1</v>
      </c>
      <c r="L40" s="91">
        <f>I40*K40</f>
        <v>0</v>
      </c>
      <c r="M40" s="87"/>
      <c r="N40" s="88"/>
    </row>
    <row r="41" spans="1:16" ht="12.75">
      <c r="A41" s="4"/>
      <c r="B41" s="4"/>
      <c r="C41" s="4"/>
      <c r="D41" s="6" t="s">
        <v>5</v>
      </c>
      <c r="E41" s="73"/>
      <c r="F41" s="30"/>
      <c r="G41" s="30"/>
      <c r="H41" s="30"/>
      <c r="I41" s="30"/>
      <c r="J41" s="30"/>
      <c r="K41" s="30"/>
      <c r="L41" s="14">
        <f>SUM(L37:L40)</f>
        <v>0</v>
      </c>
      <c r="M41" s="41"/>
      <c r="N41" s="37"/>
      <c r="O41" s="4"/>
      <c r="P41" s="4"/>
    </row>
    <row r="42" spans="1:16" ht="12.75">
      <c r="A42" s="4"/>
      <c r="B42" s="4"/>
      <c r="C42" s="4"/>
      <c r="D42" s="6" t="s">
        <v>6</v>
      </c>
      <c r="F42" s="30"/>
      <c r="G42" s="30"/>
      <c r="H42" s="30"/>
      <c r="I42" s="30"/>
      <c r="J42" s="30"/>
      <c r="K42" s="30"/>
      <c r="L42" s="14">
        <f>L41*0.1</f>
        <v>0</v>
      </c>
      <c r="M42" s="41"/>
      <c r="N42" s="37"/>
      <c r="O42" s="4"/>
      <c r="P42" s="4"/>
    </row>
    <row r="43" spans="1:16" ht="12.75">
      <c r="A43" s="4"/>
      <c r="B43" s="4"/>
      <c r="C43" s="4"/>
      <c r="D43" s="6" t="s">
        <v>53</v>
      </c>
      <c r="E43" s="77"/>
      <c r="F43" s="4"/>
      <c r="G43" s="101"/>
      <c r="H43" s="100"/>
      <c r="I43" s="30"/>
      <c r="J43" s="30"/>
      <c r="K43" s="30"/>
      <c r="L43" s="14">
        <f>L34</f>
        <v>0</v>
      </c>
      <c r="M43" s="41"/>
      <c r="N43" s="37"/>
      <c r="O43" s="4"/>
      <c r="P43" s="4"/>
    </row>
    <row r="44" spans="1:16" ht="12.75">
      <c r="A44" s="4"/>
      <c r="B44" s="4"/>
      <c r="C44" s="4"/>
      <c r="D44" s="50" t="s">
        <v>57</v>
      </c>
      <c r="E44" s="73"/>
      <c r="F44" s="51"/>
      <c r="G44" s="52"/>
      <c r="H44" s="52"/>
      <c r="I44" s="82"/>
      <c r="J44" s="83"/>
      <c r="K44" s="30"/>
      <c r="L44" s="133">
        <f>L53</f>
        <v>0</v>
      </c>
      <c r="M44" s="37"/>
      <c r="N44" s="37"/>
      <c r="O44" s="4"/>
      <c r="P44" s="4"/>
    </row>
    <row r="45" spans="1:16" ht="12.75">
      <c r="A45" s="4"/>
      <c r="B45" s="4"/>
      <c r="C45" s="2"/>
      <c r="D45" s="99" t="s">
        <v>46</v>
      </c>
      <c r="E45" s="76"/>
      <c r="F45" s="52"/>
      <c r="G45" s="52"/>
      <c r="H45" s="52"/>
      <c r="I45" s="100"/>
      <c r="J45" s="94"/>
      <c r="K45" s="94"/>
      <c r="L45" s="14">
        <f>SUM(L41,-L42,-L43,-L44)</f>
        <v>0</v>
      </c>
      <c r="M45" s="37"/>
      <c r="N45" s="37"/>
      <c r="O45" s="4"/>
      <c r="P45" s="4"/>
    </row>
    <row r="46" spans="1:16" ht="12.75">
      <c r="A46" s="4"/>
      <c r="B46" s="135"/>
      <c r="C46" s="2"/>
      <c r="D46" s="96" t="s">
        <v>47</v>
      </c>
      <c r="F46" s="37"/>
      <c r="G46" s="37"/>
      <c r="H46" s="37"/>
      <c r="I46" s="38"/>
      <c r="J46" s="38"/>
      <c r="K46" s="38"/>
      <c r="L46" s="39"/>
      <c r="M46" s="37"/>
      <c r="N46" s="37"/>
      <c r="O46" s="4"/>
      <c r="P46" s="4"/>
    </row>
    <row r="47" spans="1:16" ht="12.75">
      <c r="A47" s="4"/>
      <c r="B47" s="135" t="s">
        <v>64</v>
      </c>
      <c r="C47" s="2"/>
      <c r="D47" s="96"/>
      <c r="F47" s="37"/>
      <c r="G47" s="37"/>
      <c r="H47" s="37"/>
      <c r="I47" s="38"/>
      <c r="J47" s="38"/>
      <c r="K47" s="38"/>
      <c r="L47" s="39"/>
      <c r="M47" s="37"/>
      <c r="N47" s="37"/>
      <c r="O47" s="4"/>
      <c r="P47" s="4"/>
    </row>
    <row r="48" spans="1:16" ht="12.75">
      <c r="A48" s="4"/>
      <c r="B48" s="2" t="s">
        <v>61</v>
      </c>
      <c r="C48" s="2"/>
      <c r="D48" s="102"/>
      <c r="F48" s="37"/>
      <c r="G48" s="37"/>
      <c r="H48" s="37"/>
      <c r="I48" s="37"/>
      <c r="J48" s="37"/>
      <c r="K48" s="37"/>
      <c r="L48" s="39"/>
      <c r="M48" s="37"/>
      <c r="N48" s="37"/>
      <c r="O48" s="4"/>
      <c r="P48" s="4"/>
    </row>
    <row r="49" spans="1:16" ht="12.75">
      <c r="A49" s="53"/>
      <c r="B49" s="134" t="s">
        <v>63</v>
      </c>
      <c r="C49" s="98"/>
      <c r="D49" s="120">
        <f>IF(D48&gt;0,D48*D37,0)</f>
        <v>0</v>
      </c>
      <c r="F49" s="146" t="s">
        <v>23</v>
      </c>
      <c r="G49" s="146"/>
      <c r="H49" s="146"/>
      <c r="I49" s="146"/>
      <c r="J49" s="147"/>
      <c r="K49" s="43"/>
      <c r="L49" s="43"/>
      <c r="M49" s="43"/>
      <c r="N49" s="43"/>
      <c r="O49" s="43"/>
      <c r="P49" s="43"/>
    </row>
    <row r="50" spans="1:16" ht="14.25" customHeight="1">
      <c r="A50" s="43"/>
      <c r="C50" s="97"/>
      <c r="F50" s="54" t="s">
        <v>50</v>
      </c>
      <c r="G50" s="54"/>
      <c r="H50" s="55"/>
      <c r="I50" s="43"/>
      <c r="J50" s="43"/>
      <c r="K50" s="43"/>
      <c r="L50" s="56"/>
      <c r="M50" s="43"/>
      <c r="N50" s="43"/>
      <c r="O50" s="43"/>
      <c r="P50" s="43"/>
    </row>
    <row r="51" spans="1:16" ht="12.75">
      <c r="A51" s="43"/>
      <c r="B51" s="135" t="s">
        <v>71</v>
      </c>
      <c r="C51" s="78"/>
      <c r="D51" s="121"/>
      <c r="F51" s="57" t="s">
        <v>51</v>
      </c>
      <c r="G51" s="57"/>
      <c r="H51" s="57"/>
      <c r="I51" s="141" t="s">
        <v>73</v>
      </c>
      <c r="J51" s="43"/>
      <c r="K51" s="43"/>
      <c r="L51" s="58">
        <f>IF(P13&gt;0,P13,0)</f>
        <v>0</v>
      </c>
      <c r="M51" s="43"/>
      <c r="N51" s="43"/>
      <c r="O51" s="43"/>
      <c r="P51" s="43"/>
    </row>
    <row r="52" spans="1:16" ht="12.75">
      <c r="A52" s="43"/>
      <c r="B52" s="2" t="s">
        <v>52</v>
      </c>
      <c r="C52" s="78"/>
      <c r="D52" s="39">
        <f>SUM(L28,L29,L30,L31,L32,L33)</f>
        <v>0</v>
      </c>
      <c r="F52" s="57" t="s">
        <v>48</v>
      </c>
      <c r="G52" s="57"/>
      <c r="H52" s="57"/>
      <c r="I52" s="55"/>
      <c r="J52" s="43"/>
      <c r="K52" s="43"/>
      <c r="L52" s="58">
        <f>SUM(L50,L51)</f>
        <v>0</v>
      </c>
      <c r="M52" s="43"/>
      <c r="N52" s="43"/>
      <c r="O52" s="43"/>
      <c r="P52" s="43"/>
    </row>
    <row r="53" spans="1:16" ht="12.75">
      <c r="A53" s="43"/>
      <c r="B53" s="135" t="s">
        <v>72</v>
      </c>
      <c r="C53" s="78"/>
      <c r="D53" s="126">
        <f>IF(SUM(D51,-D52)&lt;0,0,SUM(D51,-D52))</f>
        <v>0</v>
      </c>
      <c r="F53" s="57" t="s">
        <v>54</v>
      </c>
      <c r="G53" s="57"/>
      <c r="H53" s="57"/>
      <c r="I53" s="43"/>
      <c r="J53" s="43"/>
      <c r="K53" s="43"/>
      <c r="L53" s="145">
        <f>IF(D61&lt;L52,D61,L52)</f>
        <v>0</v>
      </c>
      <c r="M53" s="43"/>
      <c r="N53" s="43"/>
      <c r="O53" s="43"/>
      <c r="P53" s="43"/>
    </row>
    <row r="54" spans="1:16" ht="12.75">
      <c r="A54" s="43"/>
      <c r="C54" s="43"/>
      <c r="F54" s="43" t="s">
        <v>49</v>
      </c>
      <c r="G54" s="43"/>
      <c r="H54" s="43"/>
      <c r="I54" s="43"/>
      <c r="J54" s="43"/>
      <c r="K54" s="43"/>
      <c r="L54" s="59" t="e">
        <f>IF(L53/(L50+L51)&gt;1,1,(L53/(L50+L51)))</f>
        <v>#DIV/0!</v>
      </c>
      <c r="M54" s="43"/>
      <c r="N54" s="43"/>
      <c r="O54" s="43"/>
      <c r="P54" s="43"/>
    </row>
    <row r="55" spans="1:16" ht="12.75">
      <c r="A55" s="43"/>
      <c r="B55" s="135" t="s">
        <v>75</v>
      </c>
      <c r="C55" s="43"/>
      <c r="D55" s="139">
        <f>IF(D37=36,E55,0)</f>
        <v>0</v>
      </c>
      <c r="E55" s="142">
        <f>IF(L61&gt;D53,L61,D53)</f>
        <v>0</v>
      </c>
      <c r="F55" s="43"/>
      <c r="G55" s="43"/>
      <c r="H55" s="43"/>
      <c r="I55" s="43"/>
      <c r="J55" s="43"/>
      <c r="K55" s="43"/>
      <c r="L55" s="59"/>
      <c r="M55" s="43"/>
      <c r="N55" s="43"/>
      <c r="O55" s="43"/>
      <c r="P55" s="43"/>
    </row>
    <row r="56" spans="1:16" ht="12.75">
      <c r="A56" s="43"/>
      <c r="B56" s="135" t="s">
        <v>74</v>
      </c>
      <c r="C56" s="43"/>
      <c r="D56" s="139">
        <f>IF(D37=60,E56,0)</f>
        <v>0</v>
      </c>
      <c r="E56" s="143">
        <f>IF(D53&gt;D49,D53,D49)</f>
        <v>0</v>
      </c>
      <c r="F56" s="43"/>
      <c r="G56" s="43"/>
      <c r="H56" s="43"/>
      <c r="I56" s="43"/>
      <c r="J56" s="43"/>
      <c r="K56" s="43"/>
      <c r="L56" s="59"/>
      <c r="M56" s="139">
        <f>IF(H37&lt;=36,H37*I37,36*I37)</f>
        <v>0</v>
      </c>
      <c r="N56" s="43"/>
      <c r="O56" s="43"/>
      <c r="P56" s="43"/>
    </row>
    <row r="57" spans="1:16" ht="12.75">
      <c r="A57" s="43"/>
      <c r="C57" s="43"/>
      <c r="E57" s="144">
        <f>IF(D55&gt;D56,D55,D56)</f>
        <v>0</v>
      </c>
      <c r="F57" s="135" t="s">
        <v>66</v>
      </c>
      <c r="G57" s="43"/>
      <c r="H57" s="43"/>
      <c r="I57" s="43"/>
      <c r="J57" s="43"/>
      <c r="K57" s="43"/>
      <c r="L57" s="59"/>
      <c r="M57" s="140">
        <f>IF(H38&lt;=36,I38*(H38-H37),I38*(36-H37))</f>
        <v>0</v>
      </c>
      <c r="N57" s="43"/>
      <c r="O57" s="43"/>
      <c r="P57" s="43"/>
    </row>
    <row r="58" spans="1:16" ht="12.75">
      <c r="A58" s="43"/>
      <c r="B58" s="135" t="s">
        <v>55</v>
      </c>
      <c r="C58" s="43"/>
      <c r="D58" s="127"/>
      <c r="E58" s="4" t="s">
        <v>65</v>
      </c>
      <c r="F58" s="4" t="s">
        <v>67</v>
      </c>
      <c r="G58" s="43"/>
      <c r="H58" s="43"/>
      <c r="I58" s="43"/>
      <c r="J58" s="43"/>
      <c r="K58" s="43"/>
      <c r="L58" s="136">
        <f>SUM(M56,M57,M58,M59)</f>
        <v>0</v>
      </c>
      <c r="M58" s="140">
        <f>IF(H39&lt;=36,I39*(H39-H38),I39*(36-H38))</f>
        <v>0</v>
      </c>
      <c r="N58" s="43"/>
      <c r="O58" s="43"/>
      <c r="P58" s="43"/>
    </row>
    <row r="59" spans="1:16" ht="12.75">
      <c r="A59" s="43"/>
      <c r="B59" s="2" t="s">
        <v>62</v>
      </c>
      <c r="C59" s="43"/>
      <c r="D59" s="127"/>
      <c r="F59" s="4" t="s">
        <v>69</v>
      </c>
      <c r="G59" s="43"/>
      <c r="H59" s="43"/>
      <c r="I59" s="43"/>
      <c r="J59" s="43"/>
      <c r="K59" s="43"/>
      <c r="L59" s="137">
        <f>0.1*L58</f>
        <v>0</v>
      </c>
      <c r="M59" s="140">
        <f>IF(H40&lt;=36,I40*(H40-H39),I40*(36-H39))</f>
        <v>0</v>
      </c>
      <c r="N59" s="43"/>
      <c r="O59" s="43"/>
      <c r="P59" s="43"/>
    </row>
    <row r="60" spans="1:16" ht="12.75">
      <c r="A60" s="43"/>
      <c r="B60" s="2"/>
      <c r="C60" s="43"/>
      <c r="D60" s="127"/>
      <c r="F60" s="4" t="s">
        <v>68</v>
      </c>
      <c r="G60" s="43"/>
      <c r="H60" s="43"/>
      <c r="I60" s="43"/>
      <c r="J60" s="43"/>
      <c r="K60" s="43"/>
      <c r="L60" s="138">
        <f>L34</f>
        <v>0</v>
      </c>
      <c r="M60" s="43"/>
      <c r="N60" s="43"/>
      <c r="O60" s="43"/>
      <c r="P60" s="43"/>
    </row>
    <row r="61" spans="1:16" ht="12.75">
      <c r="A61" s="43"/>
      <c r="B61" s="2" t="s">
        <v>56</v>
      </c>
      <c r="C61" s="43"/>
      <c r="D61" s="128">
        <f>IF(E57&gt;D58,E57,D58)</f>
        <v>0</v>
      </c>
      <c r="F61" s="4" t="s">
        <v>70</v>
      </c>
      <c r="G61" s="43"/>
      <c r="H61" s="43"/>
      <c r="I61" s="43"/>
      <c r="J61" s="43"/>
      <c r="K61" s="43"/>
      <c r="L61" s="136">
        <f>IF(SUM(L58,-L59,-L60)&gt;0,SUM(L58,-L59,-L60),0)</f>
        <v>0</v>
      </c>
      <c r="M61" s="43"/>
      <c r="N61" s="43"/>
      <c r="O61" s="43"/>
      <c r="P61" s="43"/>
    </row>
    <row r="62" spans="1:16" ht="12.75">
      <c r="A62" s="2"/>
      <c r="C62" s="4"/>
      <c r="D62" s="4"/>
      <c r="F62" s="4"/>
      <c r="G62" s="4"/>
      <c r="H62" s="4"/>
      <c r="I62" s="4"/>
      <c r="J62" s="4"/>
      <c r="K62" s="4"/>
      <c r="L62" s="4"/>
      <c r="M62" s="4"/>
      <c r="N62" s="4"/>
      <c r="O62" s="4"/>
      <c r="P62" s="4"/>
    </row>
    <row r="63" spans="1:16" ht="12.75">
      <c r="A63" s="2" t="s">
        <v>37</v>
      </c>
      <c r="B63" s="2" t="s">
        <v>38</v>
      </c>
      <c r="C63" s="60" t="s">
        <v>3</v>
      </c>
      <c r="D63" s="60" t="s">
        <v>20</v>
      </c>
      <c r="F63" s="135"/>
      <c r="G63" s="2"/>
      <c r="H63" s="4"/>
      <c r="I63" s="4"/>
      <c r="J63" s="4"/>
      <c r="K63" s="4"/>
      <c r="L63" s="61"/>
      <c r="M63" s="4"/>
      <c r="N63" s="4"/>
      <c r="O63" s="4"/>
      <c r="P63" s="4"/>
    </row>
    <row r="64" spans="1:16" ht="12.75">
      <c r="A64" s="7" t="s">
        <v>43</v>
      </c>
      <c r="B64" s="7"/>
      <c r="C64" s="7"/>
      <c r="D64" s="72"/>
      <c r="E64" s="108"/>
      <c r="F64" s="113"/>
      <c r="G64" s="114"/>
      <c r="H64" s="109"/>
      <c r="I64" s="109"/>
      <c r="J64" s="109"/>
      <c r="K64" s="109"/>
      <c r="L64" s="110"/>
      <c r="M64" s="4"/>
      <c r="N64" s="4"/>
      <c r="O64" s="4"/>
      <c r="P64" s="4"/>
    </row>
    <row r="65" spans="1:16" ht="12.75">
      <c r="A65" s="7" t="s">
        <v>43</v>
      </c>
      <c r="B65" s="7"/>
      <c r="C65" s="7"/>
      <c r="D65" s="72"/>
      <c r="E65" s="111"/>
      <c r="F65" s="113"/>
      <c r="G65" s="114"/>
      <c r="H65" s="109"/>
      <c r="I65" s="109"/>
      <c r="J65" s="109"/>
      <c r="K65" s="109"/>
      <c r="L65" s="110"/>
      <c r="M65" s="4"/>
      <c r="N65" s="4"/>
      <c r="O65" s="4"/>
      <c r="P65" s="4"/>
    </row>
    <row r="66" spans="1:16" ht="12.75">
      <c r="A66" s="7" t="s">
        <v>43</v>
      </c>
      <c r="B66" s="7"/>
      <c r="C66" s="7"/>
      <c r="D66" s="72"/>
      <c r="E66" s="108"/>
      <c r="F66" s="113"/>
      <c r="G66" s="114"/>
      <c r="H66" s="109"/>
      <c r="I66" s="109"/>
      <c r="J66" s="109"/>
      <c r="K66" s="109"/>
      <c r="L66" s="110"/>
      <c r="M66" s="4"/>
      <c r="N66" s="4"/>
      <c r="O66" s="4"/>
      <c r="P66" s="4"/>
    </row>
    <row r="67" spans="1:16" ht="12.75">
      <c r="A67" s="7" t="s">
        <v>43</v>
      </c>
      <c r="B67" s="7"/>
      <c r="C67" s="7"/>
      <c r="D67" s="72"/>
      <c r="E67" s="111"/>
      <c r="F67" s="115"/>
      <c r="G67" s="114"/>
      <c r="H67" s="109"/>
      <c r="I67" s="109"/>
      <c r="J67" s="109"/>
      <c r="K67" s="109"/>
      <c r="L67" s="110"/>
      <c r="M67" s="4"/>
      <c r="N67" s="4"/>
      <c r="O67" s="4"/>
      <c r="P67" s="4"/>
    </row>
    <row r="68" spans="1:16" ht="12.75">
      <c r="A68" s="7" t="s">
        <v>43</v>
      </c>
      <c r="B68" s="7"/>
      <c r="C68" s="7"/>
      <c r="D68" s="72"/>
      <c r="E68" s="108"/>
      <c r="F68" s="109"/>
      <c r="G68" s="109"/>
      <c r="H68" s="109"/>
      <c r="I68" s="112"/>
      <c r="J68" s="112"/>
      <c r="K68" s="112"/>
      <c r="L68" s="109"/>
      <c r="M68" s="4"/>
      <c r="N68" s="4"/>
      <c r="O68" s="4"/>
      <c r="P68" s="4"/>
    </row>
    <row r="69" spans="1:16" ht="12.75">
      <c r="A69" s="4"/>
      <c r="B69" s="4"/>
      <c r="C69" s="4"/>
      <c r="D69" s="62"/>
      <c r="F69" s="63"/>
      <c r="G69" s="4"/>
      <c r="H69" s="4"/>
      <c r="I69" s="4"/>
      <c r="J69" s="64"/>
      <c r="K69" s="4"/>
      <c r="L69" s="4"/>
      <c r="M69" s="4"/>
      <c r="N69" s="4"/>
      <c r="O69" s="4"/>
      <c r="P69" s="4"/>
    </row>
    <row r="70" spans="1:16" ht="12.75">
      <c r="A70" s="4"/>
      <c r="B70" s="4"/>
      <c r="C70" s="4"/>
      <c r="D70" s="62"/>
      <c r="F70" s="63"/>
      <c r="G70" s="4"/>
      <c r="H70" s="4"/>
      <c r="I70" s="4"/>
      <c r="J70" s="64"/>
      <c r="K70" s="4"/>
      <c r="L70" s="4"/>
      <c r="M70" s="4"/>
      <c r="N70" s="4"/>
      <c r="O70" s="4"/>
      <c r="P70" s="4"/>
    </row>
    <row r="71" spans="1:16" ht="12.75">
      <c r="A71" s="65" t="s">
        <v>30</v>
      </c>
      <c r="B71" s="43"/>
      <c r="C71" s="43"/>
      <c r="D71" s="43"/>
      <c r="F71" s="43"/>
      <c r="G71" s="43"/>
      <c r="H71" s="43"/>
      <c r="I71" s="43"/>
      <c r="J71" s="43"/>
      <c r="K71" s="43"/>
      <c r="L71" s="43"/>
      <c r="M71" s="43"/>
      <c r="N71" s="43"/>
      <c r="O71" s="43"/>
      <c r="P71" s="43"/>
    </row>
    <row r="72" spans="1:16" ht="12.75">
      <c r="A72" s="66" t="s">
        <v>31</v>
      </c>
      <c r="B72" s="43"/>
      <c r="C72" s="43"/>
      <c r="D72" s="43"/>
      <c r="F72" s="43"/>
      <c r="G72" s="43"/>
      <c r="H72" s="43"/>
      <c r="I72" s="43"/>
      <c r="J72" s="43"/>
      <c r="K72" s="43"/>
      <c r="L72" s="43"/>
      <c r="M72" s="43"/>
      <c r="N72" s="43"/>
      <c r="O72" s="43"/>
      <c r="P72" s="43"/>
    </row>
    <row r="73" spans="1:16" ht="12.75">
      <c r="A73" s="67"/>
      <c r="B73" s="43"/>
      <c r="C73" s="43"/>
      <c r="D73" s="43"/>
      <c r="F73" s="43"/>
      <c r="G73" s="43"/>
      <c r="H73" s="43"/>
      <c r="I73" s="43"/>
      <c r="J73" s="43"/>
      <c r="K73" s="43"/>
      <c r="L73" s="43"/>
      <c r="M73" s="43"/>
      <c r="N73" s="43"/>
      <c r="O73" s="43"/>
      <c r="P73" s="43"/>
    </row>
    <row r="74" spans="1:16" ht="12.75">
      <c r="A74" s="68"/>
      <c r="B74" s="2" t="s">
        <v>4</v>
      </c>
      <c r="C74" s="2" t="s">
        <v>3</v>
      </c>
      <c r="D74" s="4"/>
      <c r="F74" s="4"/>
      <c r="G74" s="4"/>
      <c r="H74" s="4"/>
      <c r="I74" s="4"/>
      <c r="J74" s="4"/>
      <c r="K74" s="4"/>
      <c r="L74" s="4"/>
      <c r="M74" s="4"/>
      <c r="N74" s="4"/>
      <c r="O74" s="4"/>
      <c r="P74" s="4"/>
    </row>
    <row r="75" spans="1:16" ht="12.75">
      <c r="A75" s="116"/>
      <c r="B75" s="69"/>
      <c r="C75" s="7"/>
      <c r="D75" s="70"/>
      <c r="F75" s="70"/>
      <c r="G75" s="70"/>
      <c r="H75" s="70"/>
      <c r="I75" s="70"/>
      <c r="J75" s="70"/>
      <c r="K75" s="70"/>
      <c r="L75" s="70"/>
      <c r="M75" s="70"/>
      <c r="N75" s="70"/>
      <c r="O75" s="70"/>
      <c r="P75" s="70"/>
    </row>
    <row r="76" spans="1:16" ht="12.75">
      <c r="A76" s="117"/>
      <c r="B76" s="69"/>
      <c r="C76" s="7"/>
      <c r="D76" s="70"/>
      <c r="F76" s="70"/>
      <c r="G76" s="70"/>
      <c r="H76" s="70"/>
      <c r="I76" s="70"/>
      <c r="J76" s="70"/>
      <c r="K76" s="70"/>
      <c r="L76" s="70"/>
      <c r="M76" s="70"/>
      <c r="N76" s="70"/>
      <c r="O76" s="70"/>
      <c r="P76" s="70"/>
    </row>
    <row r="77" spans="1:16" ht="12.75">
      <c r="A77" s="117"/>
      <c r="B77" s="69"/>
      <c r="C77" s="7"/>
      <c r="D77" s="70"/>
      <c r="F77" s="70"/>
      <c r="G77" s="70"/>
      <c r="H77" s="70"/>
      <c r="I77" s="70"/>
      <c r="J77" s="70"/>
      <c r="K77" s="70"/>
      <c r="L77" s="70"/>
      <c r="M77" s="70"/>
      <c r="N77" s="70"/>
      <c r="O77" s="70"/>
      <c r="P77" s="70"/>
    </row>
    <row r="78" spans="1:16" ht="12.75">
      <c r="A78" s="118"/>
      <c r="B78" s="130"/>
      <c r="C78" s="130"/>
      <c r="D78" s="70"/>
      <c r="F78" s="70"/>
      <c r="G78" s="70"/>
      <c r="H78" s="70"/>
      <c r="I78" s="70"/>
      <c r="J78" s="70"/>
      <c r="K78" s="70"/>
      <c r="L78" s="70"/>
      <c r="M78" s="70"/>
      <c r="N78" s="70"/>
      <c r="O78" s="70"/>
      <c r="P78" s="70"/>
    </row>
    <row r="79" spans="1:16" ht="12.75">
      <c r="A79" s="118"/>
      <c r="B79" s="130"/>
      <c r="C79" s="130"/>
      <c r="D79" s="70"/>
      <c r="F79" s="70"/>
      <c r="G79" s="70"/>
      <c r="H79" s="70"/>
      <c r="I79" s="70"/>
      <c r="J79" s="70"/>
      <c r="K79" s="70"/>
      <c r="L79" s="70"/>
      <c r="M79" s="70"/>
      <c r="N79" s="70"/>
      <c r="O79" s="70"/>
      <c r="P79" s="70"/>
    </row>
    <row r="80" spans="1:16" ht="12.75">
      <c r="A80" s="118"/>
      <c r="B80" s="105"/>
      <c r="C80" s="70"/>
      <c r="D80" s="70"/>
      <c r="F80" s="70"/>
      <c r="G80" s="70"/>
      <c r="H80" s="70"/>
      <c r="I80" s="70"/>
      <c r="J80" s="70"/>
      <c r="K80" s="70"/>
      <c r="L80" s="70"/>
      <c r="M80" s="70"/>
      <c r="N80" s="70"/>
      <c r="O80" s="70"/>
      <c r="P80" s="70"/>
    </row>
    <row r="81" spans="1:16" ht="12.75">
      <c r="A81" s="118"/>
      <c r="B81" s="105"/>
      <c r="C81" s="70"/>
      <c r="D81" s="70"/>
      <c r="F81" s="70"/>
      <c r="G81" s="70"/>
      <c r="H81" s="70"/>
      <c r="I81" s="70"/>
      <c r="J81" s="70"/>
      <c r="K81" s="70"/>
      <c r="L81" s="70"/>
      <c r="M81" s="70"/>
      <c r="N81" s="70"/>
      <c r="O81" s="70"/>
      <c r="P81" s="70"/>
    </row>
    <row r="82" spans="1:16" ht="12.75">
      <c r="A82" s="118"/>
      <c r="B82" s="105"/>
      <c r="C82" s="70"/>
      <c r="D82" s="70"/>
      <c r="F82" s="70"/>
      <c r="G82" s="70"/>
      <c r="H82" s="70"/>
      <c r="I82" s="70"/>
      <c r="J82" s="70"/>
      <c r="K82" s="70"/>
      <c r="L82" s="70"/>
      <c r="M82" s="70"/>
      <c r="N82" s="70"/>
      <c r="O82" s="70"/>
      <c r="P82" s="70"/>
    </row>
    <row r="83" spans="1:16" ht="12.75">
      <c r="A83" s="118"/>
      <c r="B83" s="105"/>
      <c r="C83" s="70"/>
      <c r="D83" s="70"/>
      <c r="F83" s="70"/>
      <c r="G83" s="70"/>
      <c r="H83" s="70"/>
      <c r="I83" s="70"/>
      <c r="J83" s="70"/>
      <c r="K83" s="70"/>
      <c r="L83" s="70"/>
      <c r="M83" s="70"/>
      <c r="N83" s="70"/>
      <c r="O83" s="70"/>
      <c r="P83" s="70"/>
    </row>
    <row r="84" spans="1:16" ht="12.75">
      <c r="A84" s="118"/>
      <c r="B84" s="105"/>
      <c r="C84" s="70"/>
      <c r="D84" s="70"/>
      <c r="F84" s="70"/>
      <c r="G84" s="70"/>
      <c r="H84" s="70"/>
      <c r="I84" s="70"/>
      <c r="J84" s="70"/>
      <c r="K84" s="70"/>
      <c r="L84" s="70"/>
      <c r="M84" s="70"/>
      <c r="N84" s="70"/>
      <c r="O84" s="70"/>
      <c r="P84" s="70"/>
    </row>
    <row r="85" spans="1:16" ht="12.75">
      <c r="A85" s="118"/>
      <c r="B85" s="105"/>
      <c r="C85" s="70"/>
      <c r="D85" s="70"/>
      <c r="F85" s="70"/>
      <c r="G85" s="70"/>
      <c r="H85" s="70"/>
      <c r="I85" s="70"/>
      <c r="J85" s="70"/>
      <c r="K85" s="70"/>
      <c r="L85" s="70"/>
      <c r="M85" s="70"/>
      <c r="N85" s="70"/>
      <c r="O85" s="70"/>
      <c r="P85" s="70"/>
    </row>
    <row r="86" spans="1:16" ht="12.75">
      <c r="A86" s="118"/>
      <c r="B86" s="4" t="s">
        <v>77</v>
      </c>
      <c r="C86" s="70"/>
      <c r="D86" s="70"/>
      <c r="F86" s="70"/>
      <c r="G86" s="70"/>
      <c r="H86" s="70"/>
      <c r="I86" s="70"/>
      <c r="J86" s="70"/>
      <c r="K86" s="70"/>
      <c r="L86" s="70"/>
      <c r="M86" s="70"/>
      <c r="N86" s="70"/>
      <c r="O86" s="70"/>
      <c r="P86" s="70"/>
    </row>
    <row r="87" spans="1:16" ht="12.75">
      <c r="A87" s="118"/>
      <c r="B87" s="70"/>
      <c r="C87" s="70"/>
      <c r="D87" s="70"/>
      <c r="F87" s="70"/>
      <c r="G87" s="70"/>
      <c r="H87" s="70"/>
      <c r="I87" s="70"/>
      <c r="J87" s="70"/>
      <c r="K87" s="70"/>
      <c r="L87" s="70"/>
      <c r="M87" s="70"/>
      <c r="N87" s="70"/>
      <c r="O87" s="70"/>
      <c r="P87" s="70"/>
    </row>
    <row r="88" spans="1:16" ht="12.75">
      <c r="A88" s="70"/>
      <c r="B88" s="70"/>
      <c r="C88" s="70"/>
      <c r="D88" s="70"/>
      <c r="F88" s="70"/>
      <c r="G88" s="70"/>
      <c r="H88" s="70"/>
      <c r="I88" s="70"/>
      <c r="J88" s="70"/>
      <c r="K88" s="70"/>
      <c r="L88" s="70"/>
      <c r="M88" s="70"/>
      <c r="N88" s="70"/>
      <c r="O88" s="70"/>
      <c r="P88" s="70"/>
    </row>
    <row r="89" spans="1:16" ht="12.75">
      <c r="A89" s="70"/>
      <c r="B89" s="70"/>
      <c r="C89" s="70"/>
      <c r="D89" s="70"/>
      <c r="F89" s="70"/>
      <c r="G89" s="70"/>
      <c r="H89" s="70"/>
      <c r="I89" s="70"/>
      <c r="J89" s="70"/>
      <c r="K89" s="70"/>
      <c r="L89" s="70"/>
      <c r="M89" s="70"/>
      <c r="N89" s="70"/>
      <c r="O89" s="70"/>
      <c r="P89" s="70"/>
    </row>
    <row r="90" spans="1:16" ht="12.75">
      <c r="A90" s="70"/>
      <c r="B90" s="70"/>
      <c r="C90" s="70"/>
      <c r="D90" s="70"/>
      <c r="F90" s="70"/>
      <c r="G90" s="70"/>
      <c r="H90" s="70"/>
      <c r="I90" s="70"/>
      <c r="J90" s="70"/>
      <c r="K90" s="70"/>
      <c r="L90" s="70"/>
      <c r="M90" s="70"/>
      <c r="N90" s="70"/>
      <c r="O90" s="70"/>
      <c r="P90" s="70"/>
    </row>
    <row r="91" spans="1:16" ht="12.75">
      <c r="A91" s="70"/>
      <c r="B91" s="70"/>
      <c r="C91" s="70"/>
      <c r="D91" s="70"/>
      <c r="F91" s="70"/>
      <c r="G91" s="70"/>
      <c r="H91" s="70"/>
      <c r="I91" s="70"/>
      <c r="J91" s="70"/>
      <c r="K91" s="70"/>
      <c r="L91" s="70"/>
      <c r="M91" s="70"/>
      <c r="N91" s="70"/>
      <c r="O91" s="70"/>
      <c r="P91" s="70"/>
    </row>
    <row r="92" spans="1:16" ht="12.75">
      <c r="A92" s="70"/>
      <c r="B92" s="70"/>
      <c r="C92" s="70"/>
      <c r="D92" s="70"/>
      <c r="F92" s="70"/>
      <c r="G92" s="70"/>
      <c r="H92" s="70"/>
      <c r="I92" s="70"/>
      <c r="J92" s="70"/>
      <c r="K92" s="70"/>
      <c r="L92" s="70"/>
      <c r="M92" s="70"/>
      <c r="N92" s="70"/>
      <c r="O92" s="70"/>
      <c r="P92" s="70"/>
    </row>
    <row r="93" spans="1:16" ht="12.75">
      <c r="A93" s="70"/>
      <c r="B93" s="70"/>
      <c r="C93" s="70"/>
      <c r="D93" s="70"/>
      <c r="F93" s="70"/>
      <c r="G93" s="70"/>
      <c r="H93" s="70"/>
      <c r="I93" s="70"/>
      <c r="J93" s="70"/>
      <c r="K93" s="70"/>
      <c r="L93" s="70"/>
      <c r="M93" s="70"/>
      <c r="N93" s="70"/>
      <c r="O93" s="70"/>
      <c r="P93" s="70"/>
    </row>
  </sheetData>
  <sheetProtection password="DD50" sheet="1" objects="1" scenarios="1" insertRows="0"/>
  <mergeCells count="2">
    <mergeCell ref="F49:J49"/>
    <mergeCell ref="I1:J1"/>
  </mergeCells>
  <dataValidations count="50">
    <dataValidation allowBlank="1" showInputMessage="1" showErrorMessage="1" promptTitle="Creditor Name" prompt="Use a short name that identifies each creditor.&#10;" sqref="C64:C68 C3:C27 C75:C77"/>
    <dataValidation type="decimal" allowBlank="1" showInputMessage="1" showErrorMessage="1" error="Can not be negative and may not exceed $300,000.00&#10;" sqref="L51:L52">
      <formula1>0</formula1>
      <formula2>300000</formula2>
    </dataValidation>
    <dataValidation errorStyle="warning" type="whole" showInputMessage="1" showErrorMessage="1" prompt="Must be 36 or 60 unless plan pays 100% to unsecured creditors." error="The Plan Term must not be less than the applcable committment period. Please choose a term of 36 or 60 unless paying 100% to unsecured creditors.&#10;" sqref="F37">
      <formula1>36</formula1>
      <formula2>60</formula2>
    </dataValidation>
    <dataValidation type="whole" allowBlank="1" showInputMessage="1" showErrorMessage="1" prompt="Enter the beginning and ending months of the particular plan payment amount. If the plan payment changes use more than one line. If the payment does not change then only use the first line and ignore the remaining two lines." sqref="G39:H39">
      <formula1>3</formula1>
      <formula2>60</formula2>
    </dataValidation>
    <dataValidation type="decimal" operator="greaterThanOrEqual" allowBlank="1" showInputMessage="1" showErrorMessage="1" prompt="Enter the amount of the monthly plan payment. If the amount changes use additional lines." sqref="I37:I39">
      <formula1>0</formula1>
    </dataValidation>
    <dataValidation allowBlank="1" showInputMessage="1" showErrorMessage="1" prompt="Enter a description for the debt such as taxes owed or pre-petition child support." sqref="B33"/>
    <dataValidation allowBlank="1" showInputMessage="1" showErrorMessage="1" prompt="Enter a short name for the creditor." sqref="C33"/>
    <dataValidation errorStyle="warning" type="whole" operator="equal" showInputMessage="1" showErrorMessage="1" prompt="Must be 36 or 60 months and must match Form B22C." error="The Applicable Commitment Period must be either 36 or 60." sqref="D37">
      <formula1>36</formula1>
    </dataValidation>
    <dataValidation type="whole" operator="equal" allowBlank="1" showInputMessage="1" showErrorMessage="1" prompt="Enter the beginning and ending months of the particular plan payment amount. If the plan payment changes use more than one line. If the payment does not change then only use the first line and ignore the remaining two lines." error="The beginning Month must be 1. If plan payments start in a later month then put month 1 to X with a payment of zero." sqref="G37">
      <formula1>1</formula1>
    </dataValidation>
    <dataValidation type="whole" allowBlank="1" showInputMessage="1" showErrorMessage="1" prompt="Enter the beginning and ending months of the particular plan payment amount. If the plan payment changes use more than one line. If the payment does not change then only use the first line and ignore the remaining two lines." sqref="H37">
      <formula1>1</formula1>
      <formula2>60</formula2>
    </dataValidation>
    <dataValidation type="whole" allowBlank="1" showInputMessage="1" showErrorMessage="1" prompt="Enter the beginning and ending months of the particular plan payment amount. If the plan payment changes use more than one line. If the payment does not change then only use the first line and ignore the remaining two lines." sqref="G38:H38">
      <formula1>2</formula1>
      <formula2>60</formula2>
    </dataValidation>
    <dataValidation type="whole" allowBlank="1" showInputMessage="1" showErrorMessage="1" sqref="G40:H40">
      <formula1>4</formula1>
      <formula2>60</formula2>
    </dataValidation>
    <dataValidation type="decimal" operator="greaterThanOrEqual" allowBlank="1" showInputMessage="1" showErrorMessage="1" sqref="I40">
      <formula1>0</formula1>
    </dataValidation>
    <dataValidation type="whole" allowBlank="1" showInputMessage="1" showErrorMessage="1" prompt="Enter the last month payments will be made by the Trustee. Use a month number and not a date." error="You must enter a number between 1 and 60." sqref="H3:H27">
      <formula1>1</formula1>
      <formula2>60</formula2>
    </dataValidation>
    <dataValidation allowBlank="1" showInputMessage="1" showErrorMessage="1" prompt="Enter the regular monthly payment. Be sure to include taxes and insurance if the creditor escrows these amounts." sqref="I13 I22 I16 I19"/>
    <dataValidation allowBlank="1" showInputMessage="1" showErrorMessage="1" prompt="Enter the total fees to be paid including all pre-confirmation and post-confirmation amounts." sqref="L28"/>
    <dataValidation allowBlank="1" showInputMessage="1" showErrorMessage="1" promptTitle="Description" prompt="Enter a short description of the property. List each item. If more space is needed use footnotes." sqref="B3:B24"/>
    <dataValidation allowBlank="1" showInputMessage="1" showErrorMessage="1" prompt="Enter the name of the law firm representing the Debtor." sqref="C28"/>
    <dataValidation allowBlank="1" showInputMessage="1" showErrorMessage="1" prompt="Enter the amount of the claim." sqref="D13 D22 D19"/>
    <dataValidation allowBlank="1" showInputMessage="1" showErrorMessage="1" prompt="Enter the amount of the pre-petition arrears.&#10;" sqref="D17 D23 D14 D20"/>
    <dataValidation allowBlank="1" showInputMessage="1" showErrorMessage="1" prompt="Enter the post-petition arrears. See instructions for line 14 above." sqref="D21"/>
    <dataValidation allowBlank="1" showInputMessage="1" showErrorMessage="1" prompt="Enter the amount of the creditor's claim." sqref="D16"/>
    <dataValidation allowBlank="1" showInputMessage="1" showErrorMessage="1" prompt="Enter the post-petition arrears. See instructions  in line 14 above." sqref="D18"/>
    <dataValidation allowBlank="1" showInputMessage="1" showErrorMessage="1" promptTitle="Description" prompt="Enter a short description of the nature of the claim. e.g. Domestic Support Obligation (DSO) not paid in full." sqref="B25:B27"/>
    <dataValidation allowBlank="1" showInputMessage="1" showErrorMessage="1" promptTitle="Secured Claim" prompt="I.A. Enter the amount owed or the 506 value only where a 506 Motion will be filed.&#10;I.B. Enter the amount to pay as secured.&#10;Enter the amount of the Debt in column O." sqref="D3:D12"/>
    <dataValidation allowBlank="1" showInputMessage="1" showErrorMessage="1" promptTitle="Total Debt" prompt="Enter the total of the secured debt. The unsecured portion will automatically calculate." sqref="O3:O12"/>
    <dataValidation allowBlank="1" showInputMessage="1" showErrorMessage="1" prompt="Use cell A1 to enter Debtors Name" sqref="A1"/>
    <dataValidation allowBlank="1" showInputMessage="1" showErrorMessage="1" prompt="Use cell A1 to enter Debtors name" sqref="B1"/>
    <dataValidation allowBlank="1" showInputMessage="1" showErrorMessage="1" prompt="Use cell E1 to enter case number" sqref="D1"/>
    <dataValidation allowBlank="1" showInputMessage="1" showErrorMessage="1" prompt="Use cell E1 to enter case number." sqref="E1"/>
    <dataValidation allowBlank="1" showInputMessage="1" showErrorMessage="1" prompt="If the Trustee is making the regular payment one post-petition paymentis entered for you or you may enter the amount claimed by the creditor. If this is a modified plan to cure a post-petition arrearage then enter the amount of the post-petition arrears." sqref="D15 D24"/>
    <dataValidation allowBlank="1" showInputMessage="1" showErrorMessage="1" prompt="Enter the amount to pay not the amount of the claim. Can be secured or unsecured." sqref="D25:D27"/>
    <dataValidation allowBlank="1" showInputMessage="1" showErrorMessage="1" prompt="Enter the amount to pay in column L." sqref="D28"/>
    <dataValidation allowBlank="1" showInputMessage="1" showErrorMessage="1" prompt="If you want an account number on your attorney fee check enter that number here." sqref="E28"/>
    <dataValidation allowBlank="1" showInputMessage="1" showErrorMessage="1" prompt="You may change any I.A. to I.B or any I.B. to I.A." sqref="A3:A12"/>
    <dataValidation allowBlank="1" showInputMessage="1" showErrorMessage="1" prompt="Enter the interest rate you are paying on the claim. Use numbers. e.g. 10.995 = 10.9950%. The system will add the % symbol for you. Do not enter a word such as &quot;Contract&quot;" sqref="F3:F12"/>
    <dataValidation allowBlank="1" showInputMessage="1" showErrorMessage="1" prompt="Enter the interest rate you are paying on the claim. You may use numbers. e.g. 10.995 = 10.9950%. The system will add the % symbol for you. For Class II.A and Class III only you may enter the word &quot;Contract&quot;." sqref="F13 F22"/>
    <dataValidation allowBlank="1" showInputMessage="1" showErrorMessage="1" prompt="Enter the interest rate you are paying on the claim. You may use numbers. e.g. 10.995 = 10.9950%. The system will add the % symbol for you. For Class II.A. or Class III only you may use the word &quot;Contract&quot;." sqref="F19 F16"/>
    <dataValidation allowBlank="1" showInputMessage="1" showErrorMessage="1" prompt="Generally post-petition arrears will not pay interest. You may enter an interest rate using numbers only or enter 0.00." sqref="F15 F24"/>
    <dataValidation allowBlank="1" showInputMessage="1" showErrorMessage="1" prompt="Enter the interest rate you are paying on the claim. Use numbers. e.g. 10.995 = 10.9950%. The system will add the % symbol for you. Do not enter a word such as &quot;Contract&quot;. You may enter 0.00 if not paying interest on the pre-petition arrears." sqref="F14 F23"/>
    <dataValidation allowBlank="1" showInputMessage="1" showErrorMessage="1" prompt="Enter the interest rate you are paying on the claim. Use numbers. e.g. 10.995 = 10.9950%. The system will add the % symbol for you. Do not enter a word such as &quot;Contract&quot;. You may enter 0.00 if you are not paying interest on the arrears." sqref="F17 F20"/>
    <dataValidation allowBlank="1" showInputMessage="1" showErrorMessage="1" prompt="Enter the interest rate you are paying on the claim. Use numbers. e.g. 10.995 = 10.9950%. The system will add the % symbol for you. Do not enter a word such as &quot;Contract&quot;. You may enter 0.00 if you are not paying interest." sqref="F18 F21"/>
    <dataValidation allowBlank="1" showInputMessage="1" showErrorMessage="1" prompt="Enter the interest rate you are paying on the claim. Use numbers. e.g. 10.995 = 10.9950%. The system will add the % symbol for you. For Class II.A. and Class III only you may enter the word &quot;Contract&quot;." sqref="F25"/>
    <dataValidation allowBlank="1" showInputMessage="1" showErrorMessage="1" prompt="Enter the interest rate you are paying on the claim. Use numbers. e.g. 10.995 = 10.9950%. For Class II.A. and Class III only you may enter the word &quot;Contract&quot;." sqref="F26:F27"/>
    <dataValidation allowBlank="1" showInputMessage="1" showErrorMessage="1" prompt="You must enter the amount of the monthly payment." sqref="I25:I27"/>
    <dataValidation allowBlank="1" showInputMessage="1" showErrorMessage="1" prompt="You may enter Debtor(s) only where the Debtor(s) are NOT in default. If there is a default the Trustee must make the regular monthly payments. In addition, direct payments must be made by wage assignment or ACH/EFT from the Debtor(s) bank account." sqref="J13 J22"/>
    <dataValidation allowBlank="1" showInputMessage="1" showErrorMessage="1" prompt="You may enter Debtor(s) only where the Debtor(s) are not in default. If the Debtor(s) are in default the Trustee must make the payments. In addition direct payments must be made by wage assignment or ACH/EFT deduction from the Debtor(s) bank account." sqref="J16"/>
    <dataValidation allowBlank="1" showInputMessage="1" showErrorMessage="1" prompt="You may enter Debtor(s) only if the debt is not in default. If there is a default then the Trustee must make the payments. In addition, direct payments may only be made by wage assignment or ACH/EFT from the Debtor(s) bank account." sqref="J19"/>
    <dataValidation allowBlank="1" showInputMessage="1" showErrorMessage="1" prompt="Generally, Class III claims should not be paid direct." sqref="J25:J27"/>
    <dataValidation type="whole" allowBlank="1" showInputMessage="1" showErrorMessage="1" error="You must enter a number between 1 and 60." sqref="G3:G27">
      <formula1>1</formula1>
      <formula2>60</formula2>
    </dataValidation>
  </dataValidations>
  <printOptions/>
  <pageMargins left="0.55" right="0.38" top="0.72" bottom="0.33" header="0.44" footer="0"/>
  <pageSetup fitToHeight="1" fitToWidth="1" horizontalDpi="600" verticalDpi="600" orientation="portrait" scale="61" r:id="rId2"/>
  <headerFooter alignWithMargins="0">
    <oddHeader>&amp;C&amp;25Summary of Plan&amp;RUse for Original and Amended Plans</oddHeader>
    <oddFooter>&amp;C&amp;14As attorney for the Debtor(s) by filing this Summary of Plan I attest that I have reviewed the Summary of Plan and the claims filed to the date stated above and have provided for said claims.</oddFooter>
  </headerFooter>
  <ignoredErrors>
    <ignoredError sqref="L13 L1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Zachary</dc:creator>
  <cp:keywords/>
  <dc:description/>
  <cp:lastModifiedBy>bonney</cp:lastModifiedBy>
  <cp:lastPrinted>2008-01-16T16:28:23Z</cp:lastPrinted>
  <dcterms:created xsi:type="dcterms:W3CDTF">2004-12-07T21:31:13Z</dcterms:created>
  <dcterms:modified xsi:type="dcterms:W3CDTF">2008-06-23T19:45:29Z</dcterms:modified>
  <cp:category/>
  <cp:version/>
  <cp:contentType/>
  <cp:contentStatus/>
</cp:coreProperties>
</file>